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"/>
    </mc:Choice>
  </mc:AlternateContent>
  <xr:revisionPtr revIDLastSave="0" documentId="13_ncr:1_{CDE9F5DF-3790-4DA7-AD39-DAEA63A6536E}" xr6:coauthVersionLast="44" xr6:coauthVersionMax="44" xr10:uidLastSave="{00000000-0000-0000-0000-000000000000}"/>
  <bookViews>
    <workbookView xWindow="3885" yWindow="105" windowWidth="21090" windowHeight="20865" activeTab="3" xr2:uid="{00000000-000D-0000-FFFF-FFFF00000000}"/>
  </bookViews>
  <sheets>
    <sheet name="Cirujano Dentista" sheetId="1" r:id="rId1"/>
    <sheet name="Medico" sheetId="2" r:id="rId2"/>
    <sheet name="Farmacia" sheetId="3" r:id="rId3"/>
    <sheet name="Psicologia" sheetId="4" r:id="rId4"/>
    <sheet name="Nutricion" sheetId="5" r:id="rId5"/>
    <sheet name="Enfermeria" sheetId="6" r:id="rId6"/>
    <sheet name="Gerontología" sheetId="7" r:id="rId7"/>
    <sheet name="Informe de compatibilidad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13" roundtripDataSignature="AMtx7mg1uQ34NqPAUTAj5RbJDpkFGCLiPw=="/>
    </ext>
  </extLst>
</workbook>
</file>

<file path=xl/calcChain.xml><?xml version="1.0" encoding="utf-8"?>
<calcChain xmlns="http://schemas.openxmlformats.org/spreadsheetml/2006/main">
  <c r="P850" i="4" l="1"/>
  <c r="N873" i="4" l="1"/>
  <c r="L873" i="4"/>
  <c r="N831" i="4"/>
  <c r="K507" i="7"/>
  <c r="J507" i="7"/>
  <c r="M669" i="7" l="1"/>
  <c r="K669" i="7"/>
  <c r="J669" i="7"/>
  <c r="L669" i="7" s="1"/>
  <c r="O667" i="7"/>
  <c r="P666" i="7"/>
  <c r="P667" i="7" s="1"/>
  <c r="Q661" i="7"/>
  <c r="P661" i="7"/>
  <c r="Q660" i="7"/>
  <c r="P660" i="7"/>
  <c r="Q659" i="7"/>
  <c r="P659" i="7"/>
  <c r="N659" i="7"/>
  <c r="Q658" i="7"/>
  <c r="P658" i="7"/>
  <c r="N658" i="7"/>
  <c r="Q657" i="7"/>
  <c r="P657" i="7"/>
  <c r="N657" i="7"/>
  <c r="Q656" i="7"/>
  <c r="P656" i="7"/>
  <c r="N656" i="7"/>
  <c r="Q655" i="7"/>
  <c r="P655" i="7"/>
  <c r="N655" i="7"/>
  <c r="Q654" i="7"/>
  <c r="P654" i="7"/>
  <c r="N654" i="7"/>
  <c r="Q653" i="7"/>
  <c r="P653" i="7"/>
  <c r="N653" i="7"/>
  <c r="O652" i="7"/>
  <c r="R654" i="7" s="1"/>
  <c r="M971" i="6"/>
  <c r="K971" i="6"/>
  <c r="J971" i="6"/>
  <c r="L971" i="6" s="1"/>
  <c r="O969" i="6"/>
  <c r="P968" i="6"/>
  <c r="P969" i="6" s="1"/>
  <c r="Q964" i="6"/>
  <c r="P964" i="6"/>
  <c r="Q963" i="6"/>
  <c r="P963" i="6"/>
  <c r="N963" i="6"/>
  <c r="Q962" i="6"/>
  <c r="P962" i="6"/>
  <c r="N962" i="6"/>
  <c r="Q961" i="6"/>
  <c r="P961" i="6"/>
  <c r="N961" i="6"/>
  <c r="Q960" i="6"/>
  <c r="P960" i="6"/>
  <c r="N960" i="6"/>
  <c r="Q959" i="6"/>
  <c r="P959" i="6"/>
  <c r="N959" i="6"/>
  <c r="Q958" i="6"/>
  <c r="P958" i="6"/>
  <c r="N958" i="6"/>
  <c r="Q957" i="6"/>
  <c r="P957" i="6"/>
  <c r="N957" i="6"/>
  <c r="O956" i="6"/>
  <c r="R958" i="6" s="1"/>
  <c r="M986" i="5"/>
  <c r="K986" i="5"/>
  <c r="J986" i="5"/>
  <c r="L986" i="5" s="1"/>
  <c r="O984" i="5"/>
  <c r="P983" i="5"/>
  <c r="P984" i="5" s="1"/>
  <c r="Q979" i="5"/>
  <c r="P979" i="5"/>
  <c r="Q978" i="5"/>
  <c r="P978" i="5"/>
  <c r="Q977" i="5"/>
  <c r="P977" i="5"/>
  <c r="N977" i="5"/>
  <c r="Q976" i="5"/>
  <c r="P976" i="5"/>
  <c r="N976" i="5"/>
  <c r="Q975" i="5"/>
  <c r="P975" i="5"/>
  <c r="N975" i="5"/>
  <c r="Q974" i="5"/>
  <c r="P974" i="5"/>
  <c r="N974" i="5"/>
  <c r="R973" i="5"/>
  <c r="Q973" i="5"/>
  <c r="P973" i="5"/>
  <c r="N973" i="5"/>
  <c r="Q972" i="5"/>
  <c r="P972" i="5"/>
  <c r="N972" i="5"/>
  <c r="O971" i="5"/>
  <c r="N891" i="5"/>
  <c r="N851" i="5"/>
  <c r="N831" i="5"/>
  <c r="N1041" i="4"/>
  <c r="M1041" i="4"/>
  <c r="L1041" i="4"/>
  <c r="K1041" i="4"/>
  <c r="P1039" i="4"/>
  <c r="Q1038" i="4"/>
  <c r="Q1039" i="4" s="1"/>
  <c r="R1033" i="4"/>
  <c r="Q1033" i="4"/>
  <c r="O1033" i="4"/>
  <c r="R1032" i="4"/>
  <c r="Q1032" i="4"/>
  <c r="O1032" i="4"/>
  <c r="R1031" i="4"/>
  <c r="Q1031" i="4"/>
  <c r="O1031" i="4"/>
  <c r="R1030" i="4"/>
  <c r="Q1030" i="4"/>
  <c r="O1030" i="4"/>
  <c r="R1029" i="4"/>
  <c r="Q1029" i="4"/>
  <c r="O1029" i="4"/>
  <c r="R1028" i="4"/>
  <c r="Q1028" i="4"/>
  <c r="O1028" i="4"/>
  <c r="R1027" i="4"/>
  <c r="Q1027" i="4"/>
  <c r="O1027" i="4"/>
  <c r="P1026" i="4"/>
  <c r="S1028" i="4" s="1"/>
  <c r="O949" i="4"/>
  <c r="O948" i="4"/>
  <c r="O947" i="4"/>
  <c r="O946" i="4"/>
  <c r="O928" i="4"/>
  <c r="O927" i="4"/>
  <c r="O926" i="4"/>
  <c r="O907" i="4"/>
  <c r="O906" i="4"/>
  <c r="O887" i="4"/>
  <c r="Q887" i="4"/>
  <c r="R887" i="4"/>
  <c r="O886" i="4"/>
  <c r="Q886" i="4"/>
  <c r="R886" i="4"/>
  <c r="O866" i="4"/>
  <c r="Q866" i="4"/>
  <c r="R866" i="4" s="1"/>
  <c r="M1120" i="3"/>
  <c r="L1120" i="3"/>
  <c r="K1120" i="3"/>
  <c r="J1120" i="3"/>
  <c r="O1118" i="3"/>
  <c r="P1117" i="3"/>
  <c r="P1118" i="3" s="1"/>
  <c r="Q1112" i="3"/>
  <c r="P1112" i="3"/>
  <c r="N1112" i="3"/>
  <c r="Q1111" i="3"/>
  <c r="P1111" i="3"/>
  <c r="N1111" i="3"/>
  <c r="Q1110" i="3"/>
  <c r="P1110" i="3"/>
  <c r="N1110" i="3"/>
  <c r="Q1109" i="3"/>
  <c r="P1109" i="3"/>
  <c r="N1109" i="3"/>
  <c r="Q1108" i="3"/>
  <c r="P1108" i="3"/>
  <c r="N1108" i="3"/>
  <c r="R1107" i="3"/>
  <c r="Q1107" i="3"/>
  <c r="P1107" i="3"/>
  <c r="N1107" i="3"/>
  <c r="Q1106" i="3"/>
  <c r="P1106" i="3"/>
  <c r="N1106" i="3"/>
  <c r="O1105" i="3"/>
  <c r="N1069" i="3"/>
  <c r="N1068" i="3"/>
  <c r="N1067" i="3"/>
  <c r="N1066" i="3"/>
  <c r="N1070" i="3"/>
  <c r="N1028" i="3"/>
  <c r="N1027" i="3"/>
  <c r="N1026" i="3"/>
  <c r="N1025" i="3"/>
  <c r="N1007" i="3"/>
  <c r="N1006" i="3"/>
  <c r="N1005" i="3"/>
  <c r="N985" i="3"/>
  <c r="N965" i="3"/>
  <c r="R1180" i="2" l="1"/>
  <c r="Q1180" i="2"/>
  <c r="P1180" i="2"/>
  <c r="O1180" i="2"/>
  <c r="T1178" i="2"/>
  <c r="U1177" i="2"/>
  <c r="U1178" i="2" s="1"/>
  <c r="V1173" i="2"/>
  <c r="U1173" i="2"/>
  <c r="V1172" i="2"/>
  <c r="U1172" i="2"/>
  <c r="V1171" i="2"/>
  <c r="U1171" i="2"/>
  <c r="S1171" i="2"/>
  <c r="V1170" i="2"/>
  <c r="U1170" i="2"/>
  <c r="S1170" i="2"/>
  <c r="V1169" i="2"/>
  <c r="U1169" i="2"/>
  <c r="S1169" i="2"/>
  <c r="V1168" i="2"/>
  <c r="U1168" i="2"/>
  <c r="S1168" i="2"/>
  <c r="V1167" i="2"/>
  <c r="U1167" i="2"/>
  <c r="S1167" i="2"/>
  <c r="S1166" i="2"/>
  <c r="T1165" i="2"/>
  <c r="U1166" i="2" s="1"/>
  <c r="V1166" i="2" s="1"/>
  <c r="S1084" i="2"/>
  <c r="S1085" i="2"/>
  <c r="S1065" i="2"/>
  <c r="S1064" i="2"/>
  <c r="S1045" i="2"/>
  <c r="S1044" i="2"/>
  <c r="S1024" i="2"/>
  <c r="W1167" i="2" l="1"/>
  <c r="N1243" i="1"/>
  <c r="L1243" i="1"/>
  <c r="K1243" i="1"/>
  <c r="M1243" i="1" s="1"/>
  <c r="P1241" i="1"/>
  <c r="Q1240" i="1"/>
  <c r="Q1241" i="1" s="1"/>
  <c r="R1236" i="1"/>
  <c r="Q1236" i="1"/>
  <c r="O1236" i="1"/>
  <c r="R1235" i="1"/>
  <c r="Q1235" i="1"/>
  <c r="O1235" i="1"/>
  <c r="R1234" i="1"/>
  <c r="Q1234" i="1"/>
  <c r="O1234" i="1"/>
  <c r="R1233" i="1"/>
  <c r="Q1233" i="1"/>
  <c r="O1233" i="1"/>
  <c r="R1232" i="1"/>
  <c r="Q1232" i="1"/>
  <c r="O1232" i="1"/>
  <c r="R1231" i="1"/>
  <c r="Q1231" i="1"/>
  <c r="O1231" i="1"/>
  <c r="R1230" i="1"/>
  <c r="Q1230" i="1"/>
  <c r="O1230" i="1"/>
  <c r="R1229" i="1"/>
  <c r="Q1229" i="1"/>
  <c r="O1229" i="1"/>
  <c r="O1228" i="1"/>
  <c r="P1227" i="1"/>
  <c r="S1229" i="1" s="1"/>
  <c r="Q1228" i="1" l="1"/>
  <c r="R1228" i="1" s="1"/>
  <c r="P829" i="4"/>
  <c r="O738" i="6"/>
  <c r="Q997" i="1"/>
  <c r="K484" i="7" l="1"/>
  <c r="J484" i="7"/>
  <c r="M646" i="7" l="1"/>
  <c r="K646" i="7"/>
  <c r="J646" i="7"/>
  <c r="L646" i="7" s="1"/>
  <c r="O644" i="7"/>
  <c r="P643" i="7"/>
  <c r="P644" i="7" s="1"/>
  <c r="Q638" i="7"/>
  <c r="P638" i="7"/>
  <c r="Q637" i="7"/>
  <c r="P637" i="7"/>
  <c r="Q636" i="7"/>
  <c r="P636" i="7"/>
  <c r="N636" i="7"/>
  <c r="Q635" i="7"/>
  <c r="P635" i="7"/>
  <c r="N635" i="7"/>
  <c r="Q634" i="7"/>
  <c r="P634" i="7"/>
  <c r="N634" i="7"/>
  <c r="Q633" i="7"/>
  <c r="P633" i="7"/>
  <c r="N633" i="7"/>
  <c r="Q632" i="7"/>
  <c r="P632" i="7"/>
  <c r="N632" i="7"/>
  <c r="Q631" i="7"/>
  <c r="P631" i="7"/>
  <c r="N631" i="7"/>
  <c r="P630" i="7"/>
  <c r="Q630" i="7" s="1"/>
  <c r="N630" i="7"/>
  <c r="O629" i="7"/>
  <c r="R631" i="7" s="1"/>
  <c r="P939" i="6"/>
  <c r="P940" i="6"/>
  <c r="P941" i="6"/>
  <c r="P918" i="6"/>
  <c r="P919" i="6"/>
  <c r="M950" i="6"/>
  <c r="K950" i="6"/>
  <c r="J950" i="6"/>
  <c r="P947" i="6" s="1"/>
  <c r="P948" i="6" s="1"/>
  <c r="O948" i="6"/>
  <c r="Q943" i="6"/>
  <c r="P943" i="6"/>
  <c r="Q942" i="6"/>
  <c r="P942" i="6"/>
  <c r="N942" i="6"/>
  <c r="Q941" i="6"/>
  <c r="N941" i="6"/>
  <c r="Q940" i="6"/>
  <c r="N940" i="6"/>
  <c r="Q939" i="6"/>
  <c r="N939" i="6"/>
  <c r="Q938" i="6"/>
  <c r="P938" i="6"/>
  <c r="N938" i="6"/>
  <c r="Q937" i="6"/>
  <c r="P937" i="6"/>
  <c r="N937" i="6"/>
  <c r="Q936" i="6"/>
  <c r="P936" i="6"/>
  <c r="N936" i="6"/>
  <c r="O935" i="6"/>
  <c r="R937" i="6" s="1"/>
  <c r="P896" i="6"/>
  <c r="P897" i="6"/>
  <c r="P898" i="6"/>
  <c r="P899" i="6"/>
  <c r="P900" i="6"/>
  <c r="P875" i="6"/>
  <c r="P876" i="6"/>
  <c r="P877" i="6"/>
  <c r="P878" i="6"/>
  <c r="P879" i="6"/>
  <c r="L950" i="6" l="1"/>
  <c r="M965" i="5" l="1"/>
  <c r="K965" i="5"/>
  <c r="J965" i="5"/>
  <c r="L965" i="5" s="1"/>
  <c r="O963" i="5"/>
  <c r="P962" i="5"/>
  <c r="P963" i="5" s="1"/>
  <c r="Q958" i="5"/>
  <c r="P958" i="5"/>
  <c r="Q957" i="5"/>
  <c r="P957" i="5"/>
  <c r="Q956" i="5"/>
  <c r="P956" i="5"/>
  <c r="N956" i="5"/>
  <c r="Q955" i="5"/>
  <c r="P955" i="5"/>
  <c r="N955" i="5"/>
  <c r="Q954" i="5"/>
  <c r="P954" i="5"/>
  <c r="N954" i="5"/>
  <c r="Q953" i="5"/>
  <c r="P953" i="5"/>
  <c r="N953" i="5"/>
  <c r="Q952" i="5"/>
  <c r="P952" i="5"/>
  <c r="N952" i="5"/>
  <c r="N951" i="5"/>
  <c r="O950" i="5"/>
  <c r="P951" i="5" s="1"/>
  <c r="Q951" i="5" s="1"/>
  <c r="N870" i="5"/>
  <c r="N871" i="5"/>
  <c r="N872" i="5"/>
  <c r="N850" i="5"/>
  <c r="N830" i="5"/>
  <c r="N810" i="5"/>
  <c r="N1020" i="4"/>
  <c r="L1020" i="4"/>
  <c r="K1020" i="4"/>
  <c r="M1020" i="4" s="1"/>
  <c r="P1018" i="4"/>
  <c r="Q1017" i="4"/>
  <c r="Q1018" i="4" s="1"/>
  <c r="R1012" i="4"/>
  <c r="Q1012" i="4"/>
  <c r="O1012" i="4"/>
  <c r="R1011" i="4"/>
  <c r="Q1011" i="4"/>
  <c r="O1011" i="4"/>
  <c r="R1010" i="4"/>
  <c r="Q1010" i="4"/>
  <c r="O1010" i="4"/>
  <c r="R1009" i="4"/>
  <c r="Q1009" i="4"/>
  <c r="O1009" i="4"/>
  <c r="R1008" i="4"/>
  <c r="Q1008" i="4"/>
  <c r="O1008" i="4"/>
  <c r="R1007" i="4"/>
  <c r="Q1007" i="4"/>
  <c r="O1007" i="4"/>
  <c r="R1006" i="4"/>
  <c r="Q1006" i="4"/>
  <c r="O1006" i="4"/>
  <c r="P1005" i="4"/>
  <c r="S1007" i="4" s="1"/>
  <c r="O925" i="4"/>
  <c r="O905" i="4"/>
  <c r="O885" i="4"/>
  <c r="O865" i="4"/>
  <c r="O845" i="4"/>
  <c r="Q845" i="4"/>
  <c r="R845" i="4"/>
  <c r="M1099" i="3"/>
  <c r="L1099" i="3"/>
  <c r="K1099" i="3"/>
  <c r="J1099" i="3"/>
  <c r="O1097" i="3"/>
  <c r="P1096" i="3"/>
  <c r="P1097" i="3" s="1"/>
  <c r="Q1091" i="3"/>
  <c r="P1091" i="3"/>
  <c r="N1091" i="3"/>
  <c r="Q1090" i="3"/>
  <c r="P1090" i="3"/>
  <c r="N1090" i="3"/>
  <c r="Q1089" i="3"/>
  <c r="P1089" i="3"/>
  <c r="N1089" i="3"/>
  <c r="Q1088" i="3"/>
  <c r="P1088" i="3"/>
  <c r="N1088" i="3"/>
  <c r="Q1087" i="3"/>
  <c r="P1087" i="3"/>
  <c r="N1087" i="3"/>
  <c r="Q1086" i="3"/>
  <c r="P1086" i="3"/>
  <c r="N1086" i="3"/>
  <c r="N1085" i="3"/>
  <c r="O1084" i="3"/>
  <c r="P1085" i="3" s="1"/>
  <c r="Q1085" i="3" s="1"/>
  <c r="N1004" i="3"/>
  <c r="N984" i="3"/>
  <c r="N986" i="3"/>
  <c r="N964" i="3"/>
  <c r="N944" i="3"/>
  <c r="R1159" i="2"/>
  <c r="P1159" i="2"/>
  <c r="O1159" i="2"/>
  <c r="Q1159" i="2" s="1"/>
  <c r="T1157" i="2"/>
  <c r="U1156" i="2"/>
  <c r="U1157" i="2" s="1"/>
  <c r="V1152" i="2"/>
  <c r="U1152" i="2"/>
  <c r="V1151" i="2"/>
  <c r="U1151" i="2"/>
  <c r="V1150" i="2"/>
  <c r="U1150" i="2"/>
  <c r="S1150" i="2"/>
  <c r="V1149" i="2"/>
  <c r="U1149" i="2"/>
  <c r="S1149" i="2"/>
  <c r="V1148" i="2"/>
  <c r="U1148" i="2"/>
  <c r="S1148" i="2"/>
  <c r="V1147" i="2"/>
  <c r="U1147" i="2"/>
  <c r="S1147" i="2"/>
  <c r="V1146" i="2"/>
  <c r="U1146" i="2"/>
  <c r="S1146" i="2"/>
  <c r="S1145" i="2"/>
  <c r="T1144" i="2"/>
  <c r="U1145" i="2" s="1"/>
  <c r="V1145" i="2" s="1"/>
  <c r="S1066" i="2"/>
  <c r="S1067" i="2"/>
  <c r="S1063" i="2"/>
  <c r="S1046" i="2"/>
  <c r="S1043" i="2"/>
  <c r="S1025" i="2"/>
  <c r="S1023" i="2"/>
  <c r="S1003" i="2"/>
  <c r="N1221" i="1"/>
  <c r="L1221" i="1"/>
  <c r="K1221" i="1"/>
  <c r="M1221" i="1" s="1"/>
  <c r="P1219" i="1"/>
  <c r="Q1218" i="1"/>
  <c r="Q1219" i="1" s="1"/>
  <c r="R1214" i="1"/>
  <c r="Q1214" i="1"/>
  <c r="O1214" i="1"/>
  <c r="R1213" i="1"/>
  <c r="Q1213" i="1"/>
  <c r="O1213" i="1"/>
  <c r="R1212" i="1"/>
  <c r="Q1212" i="1"/>
  <c r="O1212" i="1"/>
  <c r="R1211" i="1"/>
  <c r="Q1211" i="1"/>
  <c r="O1211" i="1"/>
  <c r="R1210" i="1"/>
  <c r="Q1210" i="1"/>
  <c r="O1210" i="1"/>
  <c r="R1209" i="1"/>
  <c r="Q1209" i="1"/>
  <c r="O1209" i="1"/>
  <c r="R1208" i="1"/>
  <c r="Q1208" i="1"/>
  <c r="O1208" i="1"/>
  <c r="R1207" i="1"/>
  <c r="Q1207" i="1"/>
  <c r="O1207" i="1"/>
  <c r="Q1206" i="1"/>
  <c r="R1206" i="1" s="1"/>
  <c r="O1206" i="1"/>
  <c r="P1205" i="1"/>
  <c r="S1207" i="1" s="1"/>
  <c r="R952" i="5" l="1"/>
  <c r="R1086" i="3"/>
  <c r="W1146" i="2"/>
  <c r="L977" i="1"/>
  <c r="L954" i="1"/>
  <c r="P807" i="4"/>
  <c r="M740" i="6" l="1"/>
  <c r="L740" i="6"/>
  <c r="K740" i="6"/>
  <c r="K755" i="5"/>
  <c r="K734" i="5"/>
  <c r="M888" i="3"/>
  <c r="K888" i="3"/>
  <c r="P864" i="3"/>
  <c r="P842" i="3"/>
  <c r="Q819" i="3"/>
  <c r="U877" i="2"/>
  <c r="P880" i="2"/>
  <c r="P857" i="2"/>
  <c r="K461" i="7" l="1"/>
  <c r="J461" i="7"/>
  <c r="M623" i="7" l="1"/>
  <c r="K623" i="7"/>
  <c r="J623" i="7"/>
  <c r="L623" i="7" s="1"/>
  <c r="O621" i="7"/>
  <c r="P620" i="7"/>
  <c r="P621" i="7" s="1"/>
  <c r="Q615" i="7"/>
  <c r="P615" i="7"/>
  <c r="Q614" i="7"/>
  <c r="P614" i="7"/>
  <c r="Q613" i="7"/>
  <c r="P613" i="7"/>
  <c r="N613" i="7"/>
  <c r="Q612" i="7"/>
  <c r="P612" i="7"/>
  <c r="N612" i="7"/>
  <c r="Q611" i="7"/>
  <c r="P611" i="7"/>
  <c r="N611" i="7"/>
  <c r="Q610" i="7"/>
  <c r="P610" i="7"/>
  <c r="N610" i="7"/>
  <c r="Q609" i="7"/>
  <c r="P609" i="7"/>
  <c r="N609" i="7"/>
  <c r="Q608" i="7"/>
  <c r="P608" i="7"/>
  <c r="N608" i="7"/>
  <c r="P607" i="7"/>
  <c r="Q607" i="7" s="1"/>
  <c r="N607" i="7"/>
  <c r="O606" i="7"/>
  <c r="R608" i="7" s="1"/>
  <c r="M929" i="6"/>
  <c r="K929" i="6"/>
  <c r="J929" i="6"/>
  <c r="P926" i="6" s="1"/>
  <c r="P927" i="6" s="1"/>
  <c r="O927" i="6"/>
  <c r="Q922" i="6"/>
  <c r="P922" i="6"/>
  <c r="Q921" i="6"/>
  <c r="P921" i="6"/>
  <c r="N921" i="6"/>
  <c r="Q920" i="6"/>
  <c r="P920" i="6"/>
  <c r="N920" i="6"/>
  <c r="Q919" i="6"/>
  <c r="N919" i="6"/>
  <c r="Q918" i="6"/>
  <c r="N918" i="6"/>
  <c r="Q917" i="6"/>
  <c r="P917" i="6"/>
  <c r="N917" i="6"/>
  <c r="R916" i="6"/>
  <c r="P916" i="6"/>
  <c r="Q916" i="6" s="1"/>
  <c r="N916" i="6"/>
  <c r="P915" i="6"/>
  <c r="Q915" i="6" s="1"/>
  <c r="N915" i="6"/>
  <c r="O914" i="6"/>
  <c r="M944" i="5"/>
  <c r="K944" i="5"/>
  <c r="J944" i="5"/>
  <c r="L944" i="5" s="1"/>
  <c r="O942" i="5"/>
  <c r="P941" i="5"/>
  <c r="P942" i="5" s="1"/>
  <c r="Q937" i="5"/>
  <c r="P937" i="5"/>
  <c r="Q936" i="5"/>
  <c r="P936" i="5"/>
  <c r="Q935" i="5"/>
  <c r="P935" i="5"/>
  <c r="N935" i="5"/>
  <c r="Q934" i="5"/>
  <c r="P934" i="5"/>
  <c r="N934" i="5"/>
  <c r="Q933" i="5"/>
  <c r="P933" i="5"/>
  <c r="N933" i="5"/>
  <c r="Q932" i="5"/>
  <c r="P932" i="5"/>
  <c r="N932" i="5"/>
  <c r="P931" i="5"/>
  <c r="Q931" i="5" s="1"/>
  <c r="N931" i="5"/>
  <c r="P930" i="5"/>
  <c r="Q930" i="5" s="1"/>
  <c r="N930" i="5"/>
  <c r="O929" i="5"/>
  <c r="R931" i="5" s="1"/>
  <c r="N849" i="5"/>
  <c r="N829" i="5"/>
  <c r="N828" i="5"/>
  <c r="N809" i="5"/>
  <c r="N808" i="5"/>
  <c r="N789" i="5"/>
  <c r="N788" i="5"/>
  <c r="N768" i="5"/>
  <c r="L929" i="6" l="1"/>
  <c r="N999" i="4"/>
  <c r="L999" i="4"/>
  <c r="K999" i="4"/>
  <c r="M999" i="4" s="1"/>
  <c r="P997" i="4"/>
  <c r="R991" i="4"/>
  <c r="Q991" i="4"/>
  <c r="O991" i="4"/>
  <c r="R990" i="4"/>
  <c r="Q990" i="4"/>
  <c r="O990" i="4"/>
  <c r="R989" i="4"/>
  <c r="Q989" i="4"/>
  <c r="O989" i="4"/>
  <c r="R988" i="4"/>
  <c r="Q988" i="4"/>
  <c r="O988" i="4"/>
  <c r="R987" i="4"/>
  <c r="Q987" i="4"/>
  <c r="O987" i="4"/>
  <c r="R986" i="4"/>
  <c r="Q986" i="4"/>
  <c r="O986" i="4"/>
  <c r="Q985" i="4"/>
  <c r="R985" i="4" s="1"/>
  <c r="O985" i="4"/>
  <c r="P984" i="4"/>
  <c r="S986" i="4" s="1"/>
  <c r="O904" i="4"/>
  <c r="O884" i="4"/>
  <c r="O883" i="4"/>
  <c r="O864" i="4"/>
  <c r="O863" i="4"/>
  <c r="O844" i="4"/>
  <c r="O843" i="4"/>
  <c r="R824" i="4"/>
  <c r="Q824" i="4"/>
  <c r="O824" i="4"/>
  <c r="O823" i="4"/>
  <c r="N1049" i="3"/>
  <c r="M1078" i="3"/>
  <c r="L1078" i="3"/>
  <c r="K1078" i="3"/>
  <c r="J1078" i="3"/>
  <c r="O1076" i="3"/>
  <c r="P1075" i="3"/>
  <c r="P1076" i="3" s="1"/>
  <c r="Q1070" i="3"/>
  <c r="P1070" i="3"/>
  <c r="Q1069" i="3"/>
  <c r="P1069" i="3"/>
  <c r="Q1068" i="3"/>
  <c r="P1068" i="3"/>
  <c r="Q1067" i="3"/>
  <c r="P1067" i="3"/>
  <c r="Q1066" i="3"/>
  <c r="P1066" i="3"/>
  <c r="R1065" i="3"/>
  <c r="P1065" i="3"/>
  <c r="Q1065" i="3" s="1"/>
  <c r="N1065" i="3"/>
  <c r="Q1064" i="3"/>
  <c r="P1064" i="3"/>
  <c r="N1064" i="3"/>
  <c r="O1063" i="3"/>
  <c r="N983" i="3"/>
  <c r="N963" i="3"/>
  <c r="N962" i="3"/>
  <c r="N943" i="3"/>
  <c r="N942" i="3"/>
  <c r="R1138" i="2"/>
  <c r="Q1138" i="2"/>
  <c r="P1138" i="2"/>
  <c r="O1138" i="2"/>
  <c r="T1136" i="2"/>
  <c r="U1135" i="2"/>
  <c r="U1136" i="2" s="1"/>
  <c r="V1131" i="2"/>
  <c r="U1131" i="2"/>
  <c r="V1130" i="2"/>
  <c r="U1130" i="2"/>
  <c r="V1129" i="2"/>
  <c r="U1129" i="2"/>
  <c r="S1129" i="2"/>
  <c r="V1128" i="2"/>
  <c r="U1128" i="2"/>
  <c r="S1128" i="2"/>
  <c r="V1127" i="2"/>
  <c r="U1127" i="2"/>
  <c r="S1127" i="2"/>
  <c r="V1126" i="2"/>
  <c r="U1126" i="2"/>
  <c r="S1126" i="2"/>
  <c r="W1125" i="2"/>
  <c r="U1125" i="2"/>
  <c r="V1125" i="2" s="1"/>
  <c r="S1125" i="2"/>
  <c r="V1124" i="2"/>
  <c r="U1124" i="2"/>
  <c r="S1124" i="2"/>
  <c r="T1123" i="2"/>
  <c r="S1042" i="2"/>
  <c r="S1022" i="2"/>
  <c r="S1021" i="2"/>
  <c r="S1002" i="2"/>
  <c r="S1001" i="2"/>
  <c r="S982" i="2"/>
  <c r="S981" i="2"/>
  <c r="S961" i="2"/>
  <c r="Q996" i="4" l="1"/>
  <c r="Q997" i="4" s="1"/>
  <c r="N1199" i="1"/>
  <c r="M1199" i="1"/>
  <c r="L1199" i="1"/>
  <c r="K1199" i="1"/>
  <c r="P1197" i="1"/>
  <c r="Q1196" i="1"/>
  <c r="Q1197" i="1" s="1"/>
  <c r="R1192" i="1"/>
  <c r="Q1192" i="1"/>
  <c r="O1192" i="1"/>
  <c r="R1191" i="1"/>
  <c r="Q1191" i="1"/>
  <c r="O1191" i="1"/>
  <c r="R1190" i="1"/>
  <c r="Q1190" i="1"/>
  <c r="O1190" i="1"/>
  <c r="R1189" i="1"/>
  <c r="Q1189" i="1"/>
  <c r="O1189" i="1"/>
  <c r="R1188" i="1"/>
  <c r="Q1188" i="1"/>
  <c r="O1188" i="1"/>
  <c r="R1187" i="1"/>
  <c r="Q1187" i="1"/>
  <c r="O1187" i="1"/>
  <c r="R1186" i="1"/>
  <c r="Q1186" i="1"/>
  <c r="O1186" i="1"/>
  <c r="Q1185" i="1"/>
  <c r="R1185" i="1" s="1"/>
  <c r="O1185" i="1"/>
  <c r="R1184" i="1"/>
  <c r="Q1184" i="1"/>
  <c r="O1184" i="1"/>
  <c r="P1183" i="1"/>
  <c r="S1185" i="1" s="1"/>
  <c r="V917" i="4" l="1"/>
  <c r="U533" i="7"/>
  <c r="U848" i="6"/>
  <c r="U863" i="5"/>
  <c r="U997" i="3"/>
  <c r="Y1056" i="2"/>
  <c r="V1112" i="1"/>
  <c r="O687" i="5" l="1"/>
  <c r="U848" i="3"/>
  <c r="X911" i="1"/>
  <c r="W791" i="4" l="1"/>
  <c r="M583" i="1" l="1"/>
  <c r="O695" i="6" l="1"/>
  <c r="R836" i="1" l="1"/>
  <c r="K719" i="6" l="1"/>
  <c r="V700" i="6" s="1"/>
  <c r="L831" i="4"/>
  <c r="L809" i="4"/>
  <c r="L697" i="4"/>
  <c r="L674" i="4"/>
  <c r="K845" i="3"/>
  <c r="M627" i="2"/>
  <c r="O908" i="1"/>
  <c r="O885" i="1"/>
  <c r="O839" i="1"/>
  <c r="M600" i="7"/>
  <c r="K600" i="7"/>
  <c r="J600" i="7"/>
  <c r="L600" i="7" s="1"/>
  <c r="O598" i="7"/>
  <c r="P597" i="7"/>
  <c r="P598" i="7" s="1"/>
  <c r="Q592" i="7"/>
  <c r="P592" i="7"/>
  <c r="Q591" i="7"/>
  <c r="P591" i="7"/>
  <c r="Q590" i="7"/>
  <c r="P590" i="7"/>
  <c r="N590" i="7"/>
  <c r="Q589" i="7"/>
  <c r="P589" i="7"/>
  <c r="N589" i="7"/>
  <c r="Q588" i="7"/>
  <c r="P588" i="7"/>
  <c r="N588" i="7"/>
  <c r="Q587" i="7"/>
  <c r="P587" i="7"/>
  <c r="N587" i="7"/>
  <c r="P586" i="7"/>
  <c r="Q586" i="7" s="1"/>
  <c r="N586" i="7"/>
  <c r="P585" i="7"/>
  <c r="Q585" i="7" s="1"/>
  <c r="N585" i="7"/>
  <c r="P584" i="7"/>
  <c r="Q584" i="7" s="1"/>
  <c r="N584" i="7"/>
  <c r="O583" i="7"/>
  <c r="R585" i="7" s="1"/>
  <c r="M577" i="7"/>
  <c r="K577" i="7"/>
  <c r="J577" i="7"/>
  <c r="L577" i="7" s="1"/>
  <c r="P575" i="7"/>
  <c r="O575" i="7"/>
  <c r="P574" i="7"/>
  <c r="Q569" i="7"/>
  <c r="P569" i="7"/>
  <c r="Q568" i="7"/>
  <c r="P568" i="7"/>
  <c r="Q567" i="7"/>
  <c r="P567" i="7"/>
  <c r="N567" i="7"/>
  <c r="Q566" i="7"/>
  <c r="P566" i="7"/>
  <c r="N566" i="7"/>
  <c r="Q565" i="7"/>
  <c r="P565" i="7"/>
  <c r="N565" i="7"/>
  <c r="P564" i="7"/>
  <c r="Q564" i="7" s="1"/>
  <c r="N564" i="7"/>
  <c r="Q563" i="7"/>
  <c r="P563" i="7"/>
  <c r="N563" i="7"/>
  <c r="Q562" i="7"/>
  <c r="P562" i="7"/>
  <c r="N562" i="7"/>
  <c r="P561" i="7"/>
  <c r="Q561" i="7" s="1"/>
  <c r="N561" i="7"/>
  <c r="O560" i="7"/>
  <c r="R562" i="7" s="1"/>
  <c r="M553" i="7"/>
  <c r="L553" i="7"/>
  <c r="K553" i="7"/>
  <c r="J553" i="7"/>
  <c r="O551" i="7"/>
  <c r="P550" i="7"/>
  <c r="P551" i="7" s="1"/>
  <c r="Q545" i="7"/>
  <c r="P545" i="7"/>
  <c r="Q544" i="7"/>
  <c r="P544" i="7"/>
  <c r="Q543" i="7"/>
  <c r="P543" i="7"/>
  <c r="N543" i="7"/>
  <c r="Q542" i="7"/>
  <c r="P542" i="7"/>
  <c r="N542" i="7"/>
  <c r="P541" i="7"/>
  <c r="Q541" i="7" s="1"/>
  <c r="N541" i="7"/>
  <c r="Q540" i="7"/>
  <c r="P540" i="7"/>
  <c r="N540" i="7"/>
  <c r="P539" i="7"/>
  <c r="Q539" i="7" s="1"/>
  <c r="N539" i="7"/>
  <c r="Q538" i="7"/>
  <c r="P538" i="7"/>
  <c r="N538" i="7"/>
  <c r="N537" i="7"/>
  <c r="O536" i="7"/>
  <c r="M530" i="7"/>
  <c r="K530" i="7"/>
  <c r="J530" i="7"/>
  <c r="L530" i="7" s="1"/>
  <c r="P528" i="7"/>
  <c r="O528" i="7"/>
  <c r="P527" i="7"/>
  <c r="Q522" i="7"/>
  <c r="P522" i="7"/>
  <c r="Q521" i="7"/>
  <c r="P521" i="7"/>
  <c r="Q520" i="7"/>
  <c r="P520" i="7"/>
  <c r="N520" i="7"/>
  <c r="P519" i="7"/>
  <c r="Q519" i="7" s="1"/>
  <c r="N519" i="7"/>
  <c r="P518" i="7"/>
  <c r="Q518" i="7" s="1"/>
  <c r="N518" i="7"/>
  <c r="P517" i="7"/>
  <c r="Q517" i="7" s="1"/>
  <c r="N517" i="7"/>
  <c r="Q516" i="7"/>
  <c r="P516" i="7"/>
  <c r="N516" i="7"/>
  <c r="R515" i="7"/>
  <c r="Q515" i="7"/>
  <c r="P515" i="7"/>
  <c r="N515" i="7"/>
  <c r="N514" i="7"/>
  <c r="O513" i="7"/>
  <c r="P514" i="7" s="1"/>
  <c r="Q514" i="7" s="1"/>
  <c r="M507" i="7"/>
  <c r="L507" i="7"/>
  <c r="O505" i="7"/>
  <c r="P504" i="7"/>
  <c r="P505" i="7" s="1"/>
  <c r="Q499" i="7"/>
  <c r="P499" i="7"/>
  <c r="Q498" i="7"/>
  <c r="P498" i="7"/>
  <c r="Q497" i="7"/>
  <c r="P497" i="7"/>
  <c r="N497" i="7"/>
  <c r="Q496" i="7"/>
  <c r="P496" i="7"/>
  <c r="N496" i="7"/>
  <c r="P495" i="7"/>
  <c r="Q495" i="7" s="1"/>
  <c r="N495" i="7"/>
  <c r="Q494" i="7"/>
  <c r="P494" i="7"/>
  <c r="N494" i="7"/>
  <c r="P493" i="7"/>
  <c r="Q493" i="7" s="1"/>
  <c r="N493" i="7"/>
  <c r="R492" i="7"/>
  <c r="Q492" i="7"/>
  <c r="P492" i="7"/>
  <c r="N492" i="7"/>
  <c r="Q491" i="7"/>
  <c r="P491" i="7"/>
  <c r="N491" i="7"/>
  <c r="O490" i="7"/>
  <c r="L484" i="7"/>
  <c r="M484" i="7" s="1"/>
  <c r="O482" i="7"/>
  <c r="P481" i="7"/>
  <c r="P482" i="7" s="1"/>
  <c r="Q476" i="7"/>
  <c r="P476" i="7"/>
  <c r="Q474" i="7"/>
  <c r="P474" i="7"/>
  <c r="N474" i="7"/>
  <c r="P473" i="7"/>
  <c r="Q473" i="7" s="1"/>
  <c r="N473" i="7"/>
  <c r="Q472" i="7"/>
  <c r="P472" i="7"/>
  <c r="N472" i="7"/>
  <c r="Q471" i="7"/>
  <c r="P471" i="7"/>
  <c r="N471" i="7"/>
  <c r="P470" i="7"/>
  <c r="Q470" i="7" s="1"/>
  <c r="N470" i="7"/>
  <c r="R469" i="7"/>
  <c r="Q469" i="7"/>
  <c r="P469" i="7"/>
  <c r="N469" i="7"/>
  <c r="P468" i="7"/>
  <c r="Q468" i="7" s="1"/>
  <c r="N468" i="7"/>
  <c r="O467" i="7"/>
  <c r="L461" i="7"/>
  <c r="M461" i="7" s="1"/>
  <c r="O459" i="7"/>
  <c r="P458" i="7"/>
  <c r="P459" i="7" s="1"/>
  <c r="Q451" i="7"/>
  <c r="P451" i="7"/>
  <c r="N451" i="7"/>
  <c r="P450" i="7"/>
  <c r="Q450" i="7" s="1"/>
  <c r="N450" i="7"/>
  <c r="Q449" i="7"/>
  <c r="P449" i="7"/>
  <c r="N449" i="7"/>
  <c r="P448" i="7"/>
  <c r="Q448" i="7" s="1"/>
  <c r="N448" i="7"/>
  <c r="P447" i="7"/>
  <c r="Q447" i="7" s="1"/>
  <c r="N447" i="7"/>
  <c r="P446" i="7"/>
  <c r="Q446" i="7" s="1"/>
  <c r="N446" i="7"/>
  <c r="N445" i="7"/>
  <c r="O444" i="7"/>
  <c r="K438" i="7"/>
  <c r="U418" i="7" s="1"/>
  <c r="J438" i="7"/>
  <c r="O436" i="7"/>
  <c r="P435" i="7"/>
  <c r="P436" i="7" s="1"/>
  <c r="Q430" i="7"/>
  <c r="P430" i="7"/>
  <c r="Q428" i="7"/>
  <c r="P428" i="7"/>
  <c r="N428" i="7"/>
  <c r="P427" i="7"/>
  <c r="Q427" i="7" s="1"/>
  <c r="N427" i="7"/>
  <c r="P426" i="7"/>
  <c r="Q426" i="7" s="1"/>
  <c r="N426" i="7"/>
  <c r="Q425" i="7"/>
  <c r="P425" i="7"/>
  <c r="N425" i="7"/>
  <c r="Q424" i="7"/>
  <c r="P424" i="7"/>
  <c r="N424" i="7"/>
  <c r="P423" i="7"/>
  <c r="Q423" i="7" s="1"/>
  <c r="N423" i="7"/>
  <c r="P422" i="7"/>
  <c r="Q422" i="7" s="1"/>
  <c r="N422" i="7"/>
  <c r="O421" i="7"/>
  <c r="R423" i="7" s="1"/>
  <c r="K414" i="7"/>
  <c r="J414" i="7"/>
  <c r="L414" i="7" s="1"/>
  <c r="M414" i="7" s="1"/>
  <c r="O412" i="7"/>
  <c r="P411" i="7"/>
  <c r="P412" i="7" s="1"/>
  <c r="Q404" i="7"/>
  <c r="P404" i="7"/>
  <c r="N404" i="7"/>
  <c r="P403" i="7"/>
  <c r="Q403" i="7" s="1"/>
  <c r="N403" i="7"/>
  <c r="Q402" i="7"/>
  <c r="P402" i="7"/>
  <c r="N402" i="7"/>
  <c r="Q401" i="7"/>
  <c r="P401" i="7"/>
  <c r="N401" i="7"/>
  <c r="Q400" i="7"/>
  <c r="P400" i="7"/>
  <c r="N400" i="7"/>
  <c r="Q399" i="7"/>
  <c r="P399" i="7"/>
  <c r="N399" i="7"/>
  <c r="N398" i="7"/>
  <c r="O397" i="7"/>
  <c r="P398" i="7" s="1"/>
  <c r="Q398" i="7" s="1"/>
  <c r="K391" i="7"/>
  <c r="J391" i="7"/>
  <c r="L391" i="7" s="1"/>
  <c r="M391" i="7" s="1"/>
  <c r="O389" i="7"/>
  <c r="P388" i="7"/>
  <c r="P389" i="7" s="1"/>
  <c r="P381" i="7"/>
  <c r="Q381" i="7" s="1"/>
  <c r="N381" i="7"/>
  <c r="Q380" i="7"/>
  <c r="P380" i="7"/>
  <c r="N380" i="7"/>
  <c r="Q379" i="7"/>
  <c r="P379" i="7"/>
  <c r="N379" i="7"/>
  <c r="P378" i="7"/>
  <c r="Q378" i="7" s="1"/>
  <c r="N378" i="7"/>
  <c r="P377" i="7"/>
  <c r="Q377" i="7" s="1"/>
  <c r="N377" i="7"/>
  <c r="P376" i="7"/>
  <c r="Q376" i="7" s="1"/>
  <c r="N376" i="7"/>
  <c r="N375" i="7"/>
  <c r="O374" i="7"/>
  <c r="K368" i="7"/>
  <c r="J368" i="7"/>
  <c r="L368" i="7" s="1"/>
  <c r="M368" i="7" s="1"/>
  <c r="O366" i="7"/>
  <c r="P365" i="7"/>
  <c r="P366" i="7" s="1"/>
  <c r="Q358" i="7"/>
  <c r="P358" i="7"/>
  <c r="N358" i="7"/>
  <c r="P357" i="7"/>
  <c r="Q357" i="7" s="1"/>
  <c r="N357" i="7"/>
  <c r="P356" i="7"/>
  <c r="Q356" i="7" s="1"/>
  <c r="N356" i="7"/>
  <c r="Q355" i="7"/>
  <c r="P355" i="7"/>
  <c r="N355" i="7"/>
  <c r="Q354" i="7"/>
  <c r="P354" i="7"/>
  <c r="N354" i="7"/>
  <c r="Q353" i="7"/>
  <c r="P353" i="7"/>
  <c r="N353" i="7"/>
  <c r="N352" i="7"/>
  <c r="O351" i="7"/>
  <c r="P352" i="7" s="1"/>
  <c r="Q352" i="7" s="1"/>
  <c r="L345" i="7"/>
  <c r="M345" i="7" s="1"/>
  <c r="K345" i="7"/>
  <c r="J345" i="7"/>
  <c r="O343" i="7"/>
  <c r="P342" i="7"/>
  <c r="P343" i="7" s="1"/>
  <c r="P335" i="7"/>
  <c r="Q335" i="7" s="1"/>
  <c r="N335" i="7"/>
  <c r="Q334" i="7"/>
  <c r="P334" i="7"/>
  <c r="N334" i="7"/>
  <c r="Q333" i="7"/>
  <c r="P333" i="7"/>
  <c r="N333" i="7"/>
  <c r="P332" i="7"/>
  <c r="Q332" i="7" s="1"/>
  <c r="N332" i="7"/>
  <c r="P331" i="7"/>
  <c r="Q331" i="7" s="1"/>
  <c r="N331" i="7"/>
  <c r="P330" i="7"/>
  <c r="Q330" i="7" s="1"/>
  <c r="N330" i="7"/>
  <c r="N329" i="7"/>
  <c r="O328" i="7"/>
  <c r="K322" i="7"/>
  <c r="J322" i="7"/>
  <c r="L322" i="7" s="1"/>
  <c r="M322" i="7" s="1"/>
  <c r="P320" i="7"/>
  <c r="O320" i="7"/>
  <c r="P319" i="7"/>
  <c r="Q312" i="7"/>
  <c r="P312" i="7"/>
  <c r="N312" i="7"/>
  <c r="P311" i="7"/>
  <c r="Q311" i="7" s="1"/>
  <c r="N311" i="7"/>
  <c r="P310" i="7"/>
  <c r="Q310" i="7" s="1"/>
  <c r="N310" i="7"/>
  <c r="Q309" i="7"/>
  <c r="P309" i="7"/>
  <c r="N309" i="7"/>
  <c r="Q308" i="7"/>
  <c r="P308" i="7"/>
  <c r="N308" i="7"/>
  <c r="Q307" i="7"/>
  <c r="P307" i="7"/>
  <c r="N307" i="7"/>
  <c r="N306" i="7"/>
  <c r="O305" i="7"/>
  <c r="P306" i="7" s="1"/>
  <c r="Q306" i="7" s="1"/>
  <c r="L299" i="7"/>
  <c r="M299" i="7" s="1"/>
  <c r="K299" i="7"/>
  <c r="J299" i="7"/>
  <c r="O297" i="7"/>
  <c r="P296" i="7"/>
  <c r="P297" i="7" s="1"/>
  <c r="P289" i="7"/>
  <c r="Q289" i="7" s="1"/>
  <c r="N289" i="7"/>
  <c r="Q288" i="7"/>
  <c r="P288" i="7"/>
  <c r="N288" i="7"/>
  <c r="Q287" i="7"/>
  <c r="P287" i="7"/>
  <c r="N287" i="7"/>
  <c r="P286" i="7"/>
  <c r="Q286" i="7" s="1"/>
  <c r="N286" i="7"/>
  <c r="P285" i="7"/>
  <c r="Q285" i="7" s="1"/>
  <c r="N285" i="7"/>
  <c r="P284" i="7"/>
  <c r="Q284" i="7" s="1"/>
  <c r="N284" i="7"/>
  <c r="N283" i="7"/>
  <c r="O282" i="7"/>
  <c r="K276" i="7"/>
  <c r="J276" i="7"/>
  <c r="L276" i="7" s="1"/>
  <c r="M276" i="7" s="1"/>
  <c r="P274" i="7"/>
  <c r="O274" i="7"/>
  <c r="P273" i="7"/>
  <c r="Q266" i="7"/>
  <c r="P266" i="7"/>
  <c r="N266" i="7"/>
  <c r="P265" i="7"/>
  <c r="Q265" i="7" s="1"/>
  <c r="N265" i="7"/>
  <c r="P264" i="7"/>
  <c r="Q264" i="7" s="1"/>
  <c r="N264" i="7"/>
  <c r="Q263" i="7"/>
  <c r="P263" i="7"/>
  <c r="N263" i="7"/>
  <c r="Q262" i="7"/>
  <c r="P262" i="7"/>
  <c r="N262" i="7"/>
  <c r="Q261" i="7"/>
  <c r="P261" i="7"/>
  <c r="N261" i="7"/>
  <c r="N260" i="7"/>
  <c r="O259" i="7"/>
  <c r="P260" i="7" s="1"/>
  <c r="Q260" i="7" s="1"/>
  <c r="L253" i="7"/>
  <c r="M253" i="7" s="1"/>
  <c r="K253" i="7"/>
  <c r="J253" i="7"/>
  <c r="O251" i="7"/>
  <c r="P250" i="7"/>
  <c r="P251" i="7" s="1"/>
  <c r="P243" i="7"/>
  <c r="Q243" i="7" s="1"/>
  <c r="N243" i="7"/>
  <c r="Q242" i="7"/>
  <c r="P242" i="7"/>
  <c r="N242" i="7"/>
  <c r="Q241" i="7"/>
  <c r="P241" i="7"/>
  <c r="N241" i="7"/>
  <c r="P240" i="7"/>
  <c r="Q240" i="7" s="1"/>
  <c r="N240" i="7"/>
  <c r="P239" i="7"/>
  <c r="Q239" i="7" s="1"/>
  <c r="N239" i="7"/>
  <c r="P238" i="7"/>
  <c r="Q238" i="7" s="1"/>
  <c r="N238" i="7"/>
  <c r="N237" i="7"/>
  <c r="O236" i="7"/>
  <c r="K230" i="7"/>
  <c r="J230" i="7"/>
  <c r="L230" i="7" s="1"/>
  <c r="M230" i="7" s="1"/>
  <c r="P228" i="7"/>
  <c r="O228" i="7"/>
  <c r="P227" i="7"/>
  <c r="Q220" i="7"/>
  <c r="P220" i="7"/>
  <c r="N220" i="7"/>
  <c r="P219" i="7"/>
  <c r="Q219" i="7" s="1"/>
  <c r="N219" i="7"/>
  <c r="P218" i="7"/>
  <c r="Q218" i="7" s="1"/>
  <c r="N218" i="7"/>
  <c r="Q217" i="7"/>
  <c r="P217" i="7"/>
  <c r="N217" i="7"/>
  <c r="Q216" i="7"/>
  <c r="P216" i="7"/>
  <c r="N216" i="7"/>
  <c r="Q215" i="7"/>
  <c r="P215" i="7"/>
  <c r="N215" i="7"/>
  <c r="N214" i="7"/>
  <c r="O213" i="7"/>
  <c r="P214" i="7" s="1"/>
  <c r="Q214" i="7" s="1"/>
  <c r="L207" i="7"/>
  <c r="M207" i="7" s="1"/>
  <c r="K207" i="7"/>
  <c r="J207" i="7"/>
  <c r="O205" i="7"/>
  <c r="P204" i="7"/>
  <c r="P205" i="7" s="1"/>
  <c r="P197" i="7"/>
  <c r="Q197" i="7" s="1"/>
  <c r="N197" i="7"/>
  <c r="Q196" i="7"/>
  <c r="P196" i="7"/>
  <c r="N196" i="7"/>
  <c r="Q195" i="7"/>
  <c r="P195" i="7"/>
  <c r="N195" i="7"/>
  <c r="P194" i="7"/>
  <c r="Q194" i="7" s="1"/>
  <c r="N194" i="7"/>
  <c r="P193" i="7"/>
  <c r="Q193" i="7" s="1"/>
  <c r="N193" i="7"/>
  <c r="P192" i="7"/>
  <c r="Q192" i="7" s="1"/>
  <c r="N192" i="7"/>
  <c r="N191" i="7"/>
  <c r="O190" i="7"/>
  <c r="K184" i="7"/>
  <c r="J184" i="7"/>
  <c r="L184" i="7" s="1"/>
  <c r="M184" i="7" s="1"/>
  <c r="P182" i="7"/>
  <c r="O182" i="7"/>
  <c r="P181" i="7"/>
  <c r="Q174" i="7"/>
  <c r="P174" i="7"/>
  <c r="N174" i="7"/>
  <c r="P173" i="7"/>
  <c r="Q173" i="7" s="1"/>
  <c r="N173" i="7"/>
  <c r="P172" i="7"/>
  <c r="Q172" i="7" s="1"/>
  <c r="N172" i="7"/>
  <c r="Q171" i="7"/>
  <c r="P171" i="7"/>
  <c r="N171" i="7"/>
  <c r="Q170" i="7"/>
  <c r="P170" i="7"/>
  <c r="N170" i="7"/>
  <c r="Q169" i="7"/>
  <c r="P169" i="7"/>
  <c r="N169" i="7"/>
  <c r="N168" i="7"/>
  <c r="O167" i="7"/>
  <c r="P168" i="7" s="1"/>
  <c r="Q168" i="7" s="1"/>
  <c r="L161" i="7"/>
  <c r="M161" i="7" s="1"/>
  <c r="K161" i="7"/>
  <c r="J161" i="7"/>
  <c r="O159" i="7"/>
  <c r="P158" i="7"/>
  <c r="P159" i="7" s="1"/>
  <c r="P152" i="7"/>
  <c r="Q152" i="7" s="1"/>
  <c r="P151" i="7"/>
  <c r="Q151" i="7" s="1"/>
  <c r="N151" i="7"/>
  <c r="P150" i="7"/>
  <c r="Q150" i="7" s="1"/>
  <c r="N150" i="7"/>
  <c r="Q149" i="7"/>
  <c r="P149" i="7"/>
  <c r="N149" i="7"/>
  <c r="Q148" i="7"/>
  <c r="P148" i="7"/>
  <c r="N148" i="7"/>
  <c r="P147" i="7"/>
  <c r="Q147" i="7" s="1"/>
  <c r="N147" i="7"/>
  <c r="R146" i="7"/>
  <c r="Q146" i="7"/>
  <c r="P146" i="7"/>
  <c r="N146" i="7"/>
  <c r="P145" i="7"/>
  <c r="Q145" i="7" s="1"/>
  <c r="N145" i="7"/>
  <c r="O144" i="7"/>
  <c r="K138" i="7"/>
  <c r="J138" i="7"/>
  <c r="L138" i="7" s="1"/>
  <c r="M138" i="7" s="1"/>
  <c r="O136" i="7"/>
  <c r="P135" i="7"/>
  <c r="P136" i="7" s="1"/>
  <c r="P128" i="7"/>
  <c r="Q128" i="7" s="1"/>
  <c r="N128" i="7"/>
  <c r="Q127" i="7"/>
  <c r="P127" i="7"/>
  <c r="N127" i="7"/>
  <c r="P126" i="7"/>
  <c r="Q126" i="7" s="1"/>
  <c r="N126" i="7"/>
  <c r="P125" i="7"/>
  <c r="Q125" i="7" s="1"/>
  <c r="N125" i="7"/>
  <c r="P124" i="7"/>
  <c r="Q124" i="7" s="1"/>
  <c r="N124" i="7"/>
  <c r="P123" i="7"/>
  <c r="Q123" i="7" s="1"/>
  <c r="N123" i="7"/>
  <c r="N122" i="7"/>
  <c r="O121" i="7"/>
  <c r="K115" i="7"/>
  <c r="J115" i="7"/>
  <c r="O113" i="7"/>
  <c r="P105" i="7"/>
  <c r="Q105" i="7" s="1"/>
  <c r="N105" i="7"/>
  <c r="P104" i="7"/>
  <c r="Q104" i="7" s="1"/>
  <c r="N104" i="7"/>
  <c r="P103" i="7"/>
  <c r="Q103" i="7" s="1"/>
  <c r="N103" i="7"/>
  <c r="Q102" i="7"/>
  <c r="P102" i="7"/>
  <c r="N102" i="7"/>
  <c r="P101" i="7"/>
  <c r="Q101" i="7" s="1"/>
  <c r="N101" i="7"/>
  <c r="R100" i="7"/>
  <c r="Q100" i="7"/>
  <c r="P100" i="7"/>
  <c r="N100" i="7"/>
  <c r="P99" i="7"/>
  <c r="Q99" i="7" s="1"/>
  <c r="N99" i="7"/>
  <c r="O98" i="7"/>
  <c r="K92" i="7"/>
  <c r="J92" i="7"/>
  <c r="L92" i="7" s="1"/>
  <c r="M92" i="7" s="1"/>
  <c r="O90" i="7"/>
  <c r="P89" i="7"/>
  <c r="P90" i="7" s="1"/>
  <c r="P82" i="7"/>
  <c r="Q82" i="7" s="1"/>
  <c r="N82" i="7"/>
  <c r="Q81" i="7"/>
  <c r="P81" i="7"/>
  <c r="N81" i="7"/>
  <c r="P80" i="7"/>
  <c r="Q80" i="7" s="1"/>
  <c r="N80" i="7"/>
  <c r="P79" i="7"/>
  <c r="Q79" i="7" s="1"/>
  <c r="N79" i="7"/>
  <c r="P78" i="7"/>
  <c r="Q78" i="7" s="1"/>
  <c r="N78" i="7"/>
  <c r="P77" i="7"/>
  <c r="Q77" i="7" s="1"/>
  <c r="N77" i="7"/>
  <c r="N76" i="7"/>
  <c r="O75" i="7"/>
  <c r="K69" i="7"/>
  <c r="J69" i="7"/>
  <c r="L69" i="7" s="1"/>
  <c r="M69" i="7" s="1"/>
  <c r="P67" i="7"/>
  <c r="O67" i="7"/>
  <c r="P66" i="7"/>
  <c r="P59" i="7"/>
  <c r="Q59" i="7" s="1"/>
  <c r="N59" i="7"/>
  <c r="P58" i="7"/>
  <c r="Q58" i="7" s="1"/>
  <c r="N58" i="7"/>
  <c r="P57" i="7"/>
  <c r="Q57" i="7" s="1"/>
  <c r="N57" i="7"/>
  <c r="Q56" i="7"/>
  <c r="P56" i="7"/>
  <c r="N56" i="7"/>
  <c r="P55" i="7"/>
  <c r="Q55" i="7" s="1"/>
  <c r="N55" i="7"/>
  <c r="R54" i="7"/>
  <c r="Q54" i="7"/>
  <c r="P54" i="7"/>
  <c r="N54" i="7"/>
  <c r="P53" i="7"/>
  <c r="Q53" i="7" s="1"/>
  <c r="N53" i="7"/>
  <c r="O52" i="7"/>
  <c r="K46" i="7"/>
  <c r="J46" i="7"/>
  <c r="L46" i="7" s="1"/>
  <c r="M46" i="7" s="1"/>
  <c r="O44" i="7"/>
  <c r="P43" i="7"/>
  <c r="P44" i="7" s="1"/>
  <c r="P36" i="7"/>
  <c r="Q36" i="7" s="1"/>
  <c r="N36" i="7"/>
  <c r="Q35" i="7"/>
  <c r="P35" i="7"/>
  <c r="N35" i="7"/>
  <c r="P34" i="7"/>
  <c r="Q34" i="7" s="1"/>
  <c r="N34" i="7"/>
  <c r="P33" i="7"/>
  <c r="Q33" i="7" s="1"/>
  <c r="N33" i="7"/>
  <c r="P32" i="7"/>
  <c r="Q32" i="7" s="1"/>
  <c r="N32" i="7"/>
  <c r="P31" i="7"/>
  <c r="Q31" i="7" s="1"/>
  <c r="N31" i="7"/>
  <c r="N30" i="7"/>
  <c r="O29" i="7"/>
  <c r="K23" i="7"/>
  <c r="J23" i="7"/>
  <c r="O21" i="7"/>
  <c r="P13" i="7"/>
  <c r="Q13" i="7" s="1"/>
  <c r="N13" i="7"/>
  <c r="P12" i="7"/>
  <c r="Q12" i="7" s="1"/>
  <c r="N12" i="7"/>
  <c r="P11" i="7"/>
  <c r="Q11" i="7" s="1"/>
  <c r="N11" i="7"/>
  <c r="Q10" i="7"/>
  <c r="P10" i="7"/>
  <c r="N10" i="7"/>
  <c r="P9" i="7"/>
  <c r="Q9" i="7" s="1"/>
  <c r="N9" i="7"/>
  <c r="R8" i="7"/>
  <c r="Q8" i="7"/>
  <c r="P8" i="7"/>
  <c r="N8" i="7"/>
  <c r="P7" i="7"/>
  <c r="Q7" i="7" s="1"/>
  <c r="N7" i="7"/>
  <c r="O6" i="7"/>
  <c r="M908" i="6"/>
  <c r="K908" i="6"/>
  <c r="J908" i="6"/>
  <c r="L908" i="6" s="1"/>
  <c r="O906" i="6"/>
  <c r="P905" i="6"/>
  <c r="P906" i="6" s="1"/>
  <c r="Q901" i="6"/>
  <c r="P901" i="6"/>
  <c r="Q900" i="6"/>
  <c r="N900" i="6"/>
  <c r="Q899" i="6"/>
  <c r="N899" i="6"/>
  <c r="Q898" i="6"/>
  <c r="N898" i="6"/>
  <c r="Q897" i="6"/>
  <c r="N897" i="6"/>
  <c r="Q896" i="6"/>
  <c r="N896" i="6"/>
  <c r="R895" i="6"/>
  <c r="P895" i="6"/>
  <c r="Q895" i="6" s="1"/>
  <c r="N895" i="6"/>
  <c r="P894" i="6"/>
  <c r="Q894" i="6" s="1"/>
  <c r="N894" i="6"/>
  <c r="O893" i="6"/>
  <c r="M887" i="6"/>
  <c r="L887" i="6"/>
  <c r="K887" i="6"/>
  <c r="J887" i="6"/>
  <c r="O885" i="6"/>
  <c r="P884" i="6"/>
  <c r="P885" i="6" s="1"/>
  <c r="Q880" i="6"/>
  <c r="P880" i="6"/>
  <c r="Q879" i="6"/>
  <c r="N879" i="6"/>
  <c r="Q878" i="6"/>
  <c r="N878" i="6"/>
  <c r="Q877" i="6"/>
  <c r="N877" i="6"/>
  <c r="Q876" i="6"/>
  <c r="N876" i="6"/>
  <c r="Q875" i="6"/>
  <c r="N875" i="6"/>
  <c r="P874" i="6"/>
  <c r="Q874" i="6" s="1"/>
  <c r="N874" i="6"/>
  <c r="Q873" i="6"/>
  <c r="P873" i="6"/>
  <c r="N873" i="6"/>
  <c r="O872" i="6"/>
  <c r="R874" i="6" s="1"/>
  <c r="M866" i="6"/>
  <c r="L866" i="6"/>
  <c r="K866" i="6"/>
  <c r="J866" i="6"/>
  <c r="O864" i="6"/>
  <c r="P863" i="6"/>
  <c r="P864" i="6" s="1"/>
  <c r="Q859" i="6"/>
  <c r="P859" i="6"/>
  <c r="Q858" i="6"/>
  <c r="P858" i="6"/>
  <c r="N858" i="6"/>
  <c r="Q857" i="6"/>
  <c r="P857" i="6"/>
  <c r="N857" i="6"/>
  <c r="P856" i="6"/>
  <c r="Q856" i="6" s="1"/>
  <c r="N856" i="6"/>
  <c r="Q855" i="6"/>
  <c r="P855" i="6"/>
  <c r="N855" i="6"/>
  <c r="Q854" i="6"/>
  <c r="P854" i="6"/>
  <c r="N854" i="6"/>
  <c r="R853" i="6"/>
  <c r="Q853" i="6"/>
  <c r="P853" i="6"/>
  <c r="N853" i="6"/>
  <c r="P852" i="6"/>
  <c r="Q852" i="6" s="1"/>
  <c r="N852" i="6"/>
  <c r="O851" i="6"/>
  <c r="M845" i="6"/>
  <c r="K845" i="6"/>
  <c r="J845" i="6"/>
  <c r="L845" i="6" s="1"/>
  <c r="O843" i="6"/>
  <c r="P842" i="6"/>
  <c r="P843" i="6" s="1"/>
  <c r="Q838" i="6"/>
  <c r="P838" i="6"/>
  <c r="Q837" i="6"/>
  <c r="P837" i="6"/>
  <c r="N837" i="6"/>
  <c r="Q836" i="6"/>
  <c r="P836" i="6"/>
  <c r="N836" i="6"/>
  <c r="Q835" i="6"/>
  <c r="P835" i="6"/>
  <c r="N835" i="6"/>
  <c r="Q834" i="6"/>
  <c r="P834" i="6"/>
  <c r="N834" i="6"/>
  <c r="Q833" i="6"/>
  <c r="P833" i="6"/>
  <c r="N833" i="6"/>
  <c r="R832" i="6"/>
  <c r="P832" i="6"/>
  <c r="Q832" i="6" s="1"/>
  <c r="N832" i="6"/>
  <c r="P831" i="6"/>
  <c r="Q831" i="6" s="1"/>
  <c r="N831" i="6"/>
  <c r="O830" i="6"/>
  <c r="M824" i="6"/>
  <c r="L824" i="6"/>
  <c r="K824" i="6"/>
  <c r="J824" i="6"/>
  <c r="O822" i="6"/>
  <c r="P821" i="6"/>
  <c r="P822" i="6" s="1"/>
  <c r="Q817" i="6"/>
  <c r="P817" i="6"/>
  <c r="Q816" i="6"/>
  <c r="P816" i="6"/>
  <c r="N816" i="6"/>
  <c r="P815" i="6"/>
  <c r="Q815" i="6" s="1"/>
  <c r="N815" i="6"/>
  <c r="P814" i="6"/>
  <c r="Q814" i="6" s="1"/>
  <c r="N814" i="6"/>
  <c r="Q813" i="6"/>
  <c r="P813" i="6"/>
  <c r="N813" i="6"/>
  <c r="Q812" i="6"/>
  <c r="P812" i="6"/>
  <c r="N812" i="6"/>
  <c r="Q811" i="6"/>
  <c r="P811" i="6"/>
  <c r="N811" i="6"/>
  <c r="N810" i="6"/>
  <c r="O809" i="6"/>
  <c r="P810" i="6" s="1"/>
  <c r="Q810" i="6" s="1"/>
  <c r="M803" i="6"/>
  <c r="L803" i="6"/>
  <c r="K803" i="6"/>
  <c r="J803" i="6"/>
  <c r="O801" i="6"/>
  <c r="P800" i="6"/>
  <c r="P801" i="6" s="1"/>
  <c r="P795" i="6"/>
  <c r="Q795" i="6" s="1"/>
  <c r="N795" i="6"/>
  <c r="Q794" i="6"/>
  <c r="P794" i="6"/>
  <c r="N794" i="6"/>
  <c r="P793" i="6"/>
  <c r="Q793" i="6" s="1"/>
  <c r="N793" i="6"/>
  <c r="Q792" i="6"/>
  <c r="P792" i="6"/>
  <c r="N792" i="6"/>
  <c r="P791" i="6"/>
  <c r="Q791" i="6" s="1"/>
  <c r="N791" i="6"/>
  <c r="R790" i="6"/>
  <c r="Q790" i="6"/>
  <c r="P790" i="6"/>
  <c r="N790" i="6"/>
  <c r="P789" i="6"/>
  <c r="Q789" i="6" s="1"/>
  <c r="N789" i="6"/>
  <c r="O788" i="6"/>
  <c r="M782" i="6"/>
  <c r="K782" i="6"/>
  <c r="J782" i="6"/>
  <c r="L782" i="6" s="1"/>
  <c r="O780" i="6"/>
  <c r="P779" i="6"/>
  <c r="P780" i="6" s="1"/>
  <c r="Q774" i="6"/>
  <c r="P774" i="6"/>
  <c r="N774" i="6"/>
  <c r="Q773" i="6"/>
  <c r="P773" i="6"/>
  <c r="N773" i="6"/>
  <c r="P772" i="6"/>
  <c r="Q772" i="6" s="1"/>
  <c r="N772" i="6"/>
  <c r="Q771" i="6"/>
  <c r="P771" i="6"/>
  <c r="N771" i="6"/>
  <c r="Q770" i="6"/>
  <c r="P770" i="6"/>
  <c r="N770" i="6"/>
  <c r="R769" i="6"/>
  <c r="P769" i="6"/>
  <c r="Q769" i="6" s="1"/>
  <c r="N769" i="6"/>
  <c r="P768" i="6"/>
  <c r="Q768" i="6" s="1"/>
  <c r="N768" i="6"/>
  <c r="O767" i="6"/>
  <c r="M761" i="6"/>
  <c r="L761" i="6"/>
  <c r="K761" i="6"/>
  <c r="J761" i="6"/>
  <c r="O759" i="6"/>
  <c r="P758" i="6"/>
  <c r="P759" i="6" s="1"/>
  <c r="Q753" i="6"/>
  <c r="P753" i="6"/>
  <c r="N753" i="6"/>
  <c r="P752" i="6"/>
  <c r="Q752" i="6" s="1"/>
  <c r="N752" i="6"/>
  <c r="P751" i="6"/>
  <c r="Q751" i="6" s="1"/>
  <c r="N751" i="6"/>
  <c r="Q750" i="6"/>
  <c r="P750" i="6"/>
  <c r="N750" i="6"/>
  <c r="Q749" i="6"/>
  <c r="P749" i="6"/>
  <c r="N749" i="6"/>
  <c r="Q748" i="6"/>
  <c r="P748" i="6"/>
  <c r="N748" i="6"/>
  <c r="N747" i="6"/>
  <c r="O746" i="6"/>
  <c r="P747" i="6" s="1"/>
  <c r="Q747" i="6" s="1"/>
  <c r="J740" i="6"/>
  <c r="P732" i="6"/>
  <c r="Q732" i="6" s="1"/>
  <c r="N732" i="6"/>
  <c r="Q731" i="6"/>
  <c r="P731" i="6"/>
  <c r="N731" i="6"/>
  <c r="Q730" i="6"/>
  <c r="P730" i="6"/>
  <c r="N730" i="6"/>
  <c r="P729" i="6"/>
  <c r="Q729" i="6" s="1"/>
  <c r="N729" i="6"/>
  <c r="P728" i="6"/>
  <c r="Q728" i="6" s="1"/>
  <c r="N728" i="6"/>
  <c r="P727" i="6"/>
  <c r="Q727" i="6" s="1"/>
  <c r="N727" i="6"/>
  <c r="N726" i="6"/>
  <c r="O725" i="6"/>
  <c r="J719" i="6"/>
  <c r="L719" i="6" s="1"/>
  <c r="O717" i="6"/>
  <c r="Q710" i="6"/>
  <c r="P710" i="6"/>
  <c r="N710" i="6"/>
  <c r="P709" i="6"/>
  <c r="Q709" i="6" s="1"/>
  <c r="N709" i="6"/>
  <c r="P708" i="6"/>
  <c r="Q708" i="6" s="1"/>
  <c r="N708" i="6"/>
  <c r="Q707" i="6"/>
  <c r="P707" i="6"/>
  <c r="N707" i="6"/>
  <c r="Q706" i="6"/>
  <c r="P706" i="6"/>
  <c r="N706" i="6"/>
  <c r="Q705" i="6"/>
  <c r="P705" i="6"/>
  <c r="N705" i="6"/>
  <c r="N704" i="6"/>
  <c r="O703" i="6"/>
  <c r="P704" i="6" s="1"/>
  <c r="Q704" i="6" s="1"/>
  <c r="K697" i="6"/>
  <c r="J697" i="6"/>
  <c r="L697" i="6" s="1"/>
  <c r="M697" i="6" s="1"/>
  <c r="P687" i="6"/>
  <c r="Q687" i="6" s="1"/>
  <c r="N687" i="6"/>
  <c r="Q686" i="6"/>
  <c r="P686" i="6"/>
  <c r="N686" i="6"/>
  <c r="Q685" i="6"/>
  <c r="P685" i="6"/>
  <c r="N685" i="6"/>
  <c r="P684" i="6"/>
  <c r="Q684" i="6" s="1"/>
  <c r="N684" i="6"/>
  <c r="P683" i="6"/>
  <c r="Q683" i="6" s="1"/>
  <c r="N683" i="6"/>
  <c r="P682" i="6"/>
  <c r="Q682" i="6" s="1"/>
  <c r="N682" i="6"/>
  <c r="N681" i="6"/>
  <c r="O680" i="6"/>
  <c r="K674" i="6"/>
  <c r="J674" i="6"/>
  <c r="L674" i="6" s="1"/>
  <c r="M674" i="6" s="1"/>
  <c r="O672" i="6"/>
  <c r="Q664" i="6"/>
  <c r="P664" i="6"/>
  <c r="N664" i="6"/>
  <c r="P663" i="6"/>
  <c r="Q663" i="6" s="1"/>
  <c r="N663" i="6"/>
  <c r="P662" i="6"/>
  <c r="Q662" i="6" s="1"/>
  <c r="N662" i="6"/>
  <c r="Q661" i="6"/>
  <c r="P661" i="6"/>
  <c r="N661" i="6"/>
  <c r="Q660" i="6"/>
  <c r="P660" i="6"/>
  <c r="N660" i="6"/>
  <c r="Q659" i="6"/>
  <c r="P659" i="6"/>
  <c r="N659" i="6"/>
  <c r="N658" i="6"/>
  <c r="O657" i="6"/>
  <c r="P658" i="6" s="1"/>
  <c r="Q658" i="6" s="1"/>
  <c r="K651" i="6"/>
  <c r="J651" i="6"/>
  <c r="P648" i="6" s="1"/>
  <c r="P649" i="6" s="1"/>
  <c r="O649" i="6"/>
  <c r="P641" i="6"/>
  <c r="Q641" i="6" s="1"/>
  <c r="N641" i="6"/>
  <c r="Q640" i="6"/>
  <c r="P640" i="6"/>
  <c r="N640" i="6"/>
  <c r="Q639" i="6"/>
  <c r="P639" i="6"/>
  <c r="N639" i="6"/>
  <c r="P638" i="6"/>
  <c r="Q638" i="6" s="1"/>
  <c r="N638" i="6"/>
  <c r="P637" i="6"/>
  <c r="Q637" i="6" s="1"/>
  <c r="N637" i="6"/>
  <c r="P636" i="6"/>
  <c r="Q636" i="6" s="1"/>
  <c r="N636" i="6"/>
  <c r="N635" i="6"/>
  <c r="O634" i="6"/>
  <c r="K628" i="6"/>
  <c r="J628" i="6"/>
  <c r="L628" i="6" s="1"/>
  <c r="M628" i="6" s="1"/>
  <c r="O626" i="6"/>
  <c r="Q618" i="6"/>
  <c r="P618" i="6"/>
  <c r="N618" i="6"/>
  <c r="P617" i="6"/>
  <c r="Q617" i="6" s="1"/>
  <c r="N617" i="6"/>
  <c r="P616" i="6"/>
  <c r="Q616" i="6" s="1"/>
  <c r="N616" i="6"/>
  <c r="Q615" i="6"/>
  <c r="P615" i="6"/>
  <c r="N615" i="6"/>
  <c r="Q614" i="6"/>
  <c r="P614" i="6"/>
  <c r="N614" i="6"/>
  <c r="Q613" i="6"/>
  <c r="P613" i="6"/>
  <c r="N613" i="6"/>
  <c r="N612" i="6"/>
  <c r="O611" i="6"/>
  <c r="P612" i="6" s="1"/>
  <c r="Q612" i="6" s="1"/>
  <c r="L605" i="6"/>
  <c r="M605" i="6" s="1"/>
  <c r="K605" i="6"/>
  <c r="J605" i="6"/>
  <c r="O603" i="6"/>
  <c r="P602" i="6"/>
  <c r="P603" i="6" s="1"/>
  <c r="P595" i="6"/>
  <c r="Q595" i="6" s="1"/>
  <c r="N595" i="6"/>
  <c r="Q594" i="6"/>
  <c r="P594" i="6"/>
  <c r="N594" i="6"/>
  <c r="Q593" i="6"/>
  <c r="P593" i="6"/>
  <c r="N593" i="6"/>
  <c r="P592" i="6"/>
  <c r="Q592" i="6" s="1"/>
  <c r="N592" i="6"/>
  <c r="P591" i="6"/>
  <c r="Q591" i="6" s="1"/>
  <c r="N591" i="6"/>
  <c r="P590" i="6"/>
  <c r="Q590" i="6" s="1"/>
  <c r="N590" i="6"/>
  <c r="N589" i="6"/>
  <c r="O588" i="6"/>
  <c r="K582" i="6"/>
  <c r="J582" i="6"/>
  <c r="L582" i="6" s="1"/>
  <c r="M582" i="6" s="1"/>
  <c r="O580" i="6"/>
  <c r="Q572" i="6"/>
  <c r="P572" i="6"/>
  <c r="N572" i="6"/>
  <c r="P571" i="6"/>
  <c r="Q571" i="6" s="1"/>
  <c r="N571" i="6"/>
  <c r="P570" i="6"/>
  <c r="Q570" i="6" s="1"/>
  <c r="N570" i="6"/>
  <c r="Q569" i="6"/>
  <c r="P569" i="6"/>
  <c r="N569" i="6"/>
  <c r="Q568" i="6"/>
  <c r="P568" i="6"/>
  <c r="N568" i="6"/>
  <c r="Q567" i="6"/>
  <c r="P567" i="6"/>
  <c r="N567" i="6"/>
  <c r="N566" i="6"/>
  <c r="O565" i="6"/>
  <c r="P566" i="6" s="1"/>
  <c r="Q566" i="6" s="1"/>
  <c r="L559" i="6"/>
  <c r="M559" i="6" s="1"/>
  <c r="K559" i="6"/>
  <c r="J559" i="6"/>
  <c r="O557" i="6"/>
  <c r="P556" i="6"/>
  <c r="P557" i="6" s="1"/>
  <c r="P549" i="6"/>
  <c r="Q549" i="6" s="1"/>
  <c r="N549" i="6"/>
  <c r="Q548" i="6"/>
  <c r="P548" i="6"/>
  <c r="N548" i="6"/>
  <c r="Q547" i="6"/>
  <c r="P547" i="6"/>
  <c r="N547" i="6"/>
  <c r="P546" i="6"/>
  <c r="Q546" i="6" s="1"/>
  <c r="N546" i="6"/>
  <c r="P545" i="6"/>
  <c r="Q545" i="6" s="1"/>
  <c r="N545" i="6"/>
  <c r="R544" i="6"/>
  <c r="P544" i="6"/>
  <c r="Q544" i="6" s="1"/>
  <c r="N544" i="6"/>
  <c r="N543" i="6"/>
  <c r="O542" i="6"/>
  <c r="P543" i="6" s="1"/>
  <c r="Q543" i="6" s="1"/>
  <c r="K536" i="6"/>
  <c r="J536" i="6"/>
  <c r="L536" i="6" s="1"/>
  <c r="M536" i="6" s="1"/>
  <c r="P534" i="6"/>
  <c r="O534" i="6"/>
  <c r="P533" i="6"/>
  <c r="Q526" i="6"/>
  <c r="P526" i="6"/>
  <c r="N526" i="6"/>
  <c r="P525" i="6"/>
  <c r="Q525" i="6" s="1"/>
  <c r="N525" i="6"/>
  <c r="P524" i="6"/>
  <c r="Q524" i="6" s="1"/>
  <c r="N524" i="6"/>
  <c r="Q523" i="6"/>
  <c r="P523" i="6"/>
  <c r="N523" i="6"/>
  <c r="Q522" i="6"/>
  <c r="P522" i="6"/>
  <c r="N522" i="6"/>
  <c r="Q521" i="6"/>
  <c r="P521" i="6"/>
  <c r="N521" i="6"/>
  <c r="N520" i="6"/>
  <c r="O519" i="6"/>
  <c r="P520" i="6" s="1"/>
  <c r="Q520" i="6" s="1"/>
  <c r="L513" i="6"/>
  <c r="M513" i="6" s="1"/>
  <c r="K513" i="6"/>
  <c r="J513" i="6"/>
  <c r="O511" i="6"/>
  <c r="P510" i="6"/>
  <c r="P511" i="6" s="1"/>
  <c r="P503" i="6"/>
  <c r="Q503" i="6" s="1"/>
  <c r="N503" i="6"/>
  <c r="Q502" i="6"/>
  <c r="P502" i="6"/>
  <c r="N502" i="6"/>
  <c r="Q501" i="6"/>
  <c r="P501" i="6"/>
  <c r="N501" i="6"/>
  <c r="P500" i="6"/>
  <c r="Q500" i="6" s="1"/>
  <c r="N500" i="6"/>
  <c r="P499" i="6"/>
  <c r="Q499" i="6" s="1"/>
  <c r="N499" i="6"/>
  <c r="R498" i="6"/>
  <c r="P498" i="6"/>
  <c r="Q498" i="6" s="1"/>
  <c r="N498" i="6"/>
  <c r="N497" i="6"/>
  <c r="O496" i="6"/>
  <c r="P497" i="6" s="1"/>
  <c r="Q497" i="6" s="1"/>
  <c r="K490" i="6"/>
  <c r="J490" i="6"/>
  <c r="L490" i="6" s="1"/>
  <c r="M490" i="6" s="1"/>
  <c r="P488" i="6"/>
  <c r="O488" i="6"/>
  <c r="P487" i="6"/>
  <c r="Q480" i="6"/>
  <c r="P480" i="6"/>
  <c r="N480" i="6"/>
  <c r="P479" i="6"/>
  <c r="Q479" i="6" s="1"/>
  <c r="N479" i="6"/>
  <c r="P478" i="6"/>
  <c r="Q478" i="6" s="1"/>
  <c r="N478" i="6"/>
  <c r="Q477" i="6"/>
  <c r="P477" i="6"/>
  <c r="N477" i="6"/>
  <c r="Q476" i="6"/>
  <c r="P476" i="6"/>
  <c r="N476" i="6"/>
  <c r="Q475" i="6"/>
  <c r="P475" i="6"/>
  <c r="N475" i="6"/>
  <c r="N474" i="6"/>
  <c r="O473" i="6"/>
  <c r="P474" i="6" s="1"/>
  <c r="Q474" i="6" s="1"/>
  <c r="L467" i="6"/>
  <c r="M467" i="6" s="1"/>
  <c r="K467" i="6"/>
  <c r="J467" i="6"/>
  <c r="O465" i="6"/>
  <c r="P464" i="6"/>
  <c r="P465" i="6" s="1"/>
  <c r="P457" i="6"/>
  <c r="Q457" i="6" s="1"/>
  <c r="N457" i="6"/>
  <c r="Q456" i="6"/>
  <c r="P456" i="6"/>
  <c r="N456" i="6"/>
  <c r="Q455" i="6"/>
  <c r="P455" i="6"/>
  <c r="N455" i="6"/>
  <c r="P454" i="6"/>
  <c r="Q454" i="6" s="1"/>
  <c r="N454" i="6"/>
  <c r="P453" i="6"/>
  <c r="Q453" i="6" s="1"/>
  <c r="N453" i="6"/>
  <c r="P452" i="6"/>
  <c r="Q452" i="6" s="1"/>
  <c r="N452" i="6"/>
  <c r="N451" i="6"/>
  <c r="O450" i="6"/>
  <c r="K444" i="6"/>
  <c r="J444" i="6"/>
  <c r="L444" i="6" s="1"/>
  <c r="M444" i="6" s="1"/>
  <c r="P442" i="6"/>
  <c r="O442" i="6"/>
  <c r="P441" i="6"/>
  <c r="Q434" i="6"/>
  <c r="P434" i="6"/>
  <c r="N434" i="6"/>
  <c r="P433" i="6"/>
  <c r="Q433" i="6" s="1"/>
  <c r="N433" i="6"/>
  <c r="P432" i="6"/>
  <c r="Q432" i="6" s="1"/>
  <c r="N432" i="6"/>
  <c r="Q431" i="6"/>
  <c r="P431" i="6"/>
  <c r="N431" i="6"/>
  <c r="Q430" i="6"/>
  <c r="P430" i="6"/>
  <c r="N430" i="6"/>
  <c r="Q429" i="6"/>
  <c r="P429" i="6"/>
  <c r="N429" i="6"/>
  <c r="N428" i="6"/>
  <c r="O427" i="6"/>
  <c r="P428" i="6" s="1"/>
  <c r="Q428" i="6" s="1"/>
  <c r="L421" i="6"/>
  <c r="M421" i="6" s="1"/>
  <c r="K421" i="6"/>
  <c r="J421" i="6"/>
  <c r="O419" i="6"/>
  <c r="P418" i="6"/>
  <c r="P419" i="6" s="1"/>
  <c r="P411" i="6"/>
  <c r="Q411" i="6" s="1"/>
  <c r="N411" i="6"/>
  <c r="Q410" i="6"/>
  <c r="P410" i="6"/>
  <c r="N410" i="6"/>
  <c r="Q409" i="6"/>
  <c r="P409" i="6"/>
  <c r="N409" i="6"/>
  <c r="P408" i="6"/>
  <c r="Q408" i="6" s="1"/>
  <c r="N408" i="6"/>
  <c r="P407" i="6"/>
  <c r="Q407" i="6" s="1"/>
  <c r="N407" i="6"/>
  <c r="P406" i="6"/>
  <c r="Q406" i="6" s="1"/>
  <c r="N406" i="6"/>
  <c r="N405" i="6"/>
  <c r="O404" i="6"/>
  <c r="P405" i="6" s="1"/>
  <c r="Q405" i="6" s="1"/>
  <c r="K398" i="6"/>
  <c r="J398" i="6"/>
  <c r="L398" i="6" s="1"/>
  <c r="M398" i="6" s="1"/>
  <c r="P396" i="6"/>
  <c r="O396" i="6"/>
  <c r="P395" i="6"/>
  <c r="Q388" i="6"/>
  <c r="P388" i="6"/>
  <c r="N388" i="6"/>
  <c r="P387" i="6"/>
  <c r="Q387" i="6" s="1"/>
  <c r="N387" i="6"/>
  <c r="P386" i="6"/>
  <c r="Q386" i="6" s="1"/>
  <c r="N386" i="6"/>
  <c r="Q385" i="6"/>
  <c r="P385" i="6"/>
  <c r="N385" i="6"/>
  <c r="Q384" i="6"/>
  <c r="P384" i="6"/>
  <c r="N384" i="6"/>
  <c r="Q383" i="6"/>
  <c r="P383" i="6"/>
  <c r="N383" i="6"/>
  <c r="N382" i="6"/>
  <c r="O381" i="6"/>
  <c r="P382" i="6" s="1"/>
  <c r="Q382" i="6" s="1"/>
  <c r="L375" i="6"/>
  <c r="K375" i="6"/>
  <c r="J375" i="6"/>
  <c r="P372" i="6" s="1"/>
  <c r="P373" i="6" s="1"/>
  <c r="O373" i="6"/>
  <c r="P365" i="6"/>
  <c r="Q365" i="6" s="1"/>
  <c r="N365" i="6"/>
  <c r="Q364" i="6"/>
  <c r="P364" i="6"/>
  <c r="N364" i="6"/>
  <c r="P363" i="6"/>
  <c r="Q363" i="6" s="1"/>
  <c r="N363" i="6"/>
  <c r="P362" i="6"/>
  <c r="Q362" i="6" s="1"/>
  <c r="N362" i="6"/>
  <c r="P361" i="6"/>
  <c r="Q361" i="6" s="1"/>
  <c r="N361" i="6"/>
  <c r="R360" i="6"/>
  <c r="P360" i="6"/>
  <c r="Q360" i="6" s="1"/>
  <c r="N360" i="6"/>
  <c r="N359" i="6"/>
  <c r="O358" i="6"/>
  <c r="P359" i="6" s="1"/>
  <c r="Q359" i="6" s="1"/>
  <c r="K352" i="6"/>
  <c r="J352" i="6"/>
  <c r="L352" i="6" s="1"/>
  <c r="M352" i="6" s="1"/>
  <c r="P350" i="6"/>
  <c r="O350" i="6"/>
  <c r="P349" i="6"/>
  <c r="P342" i="6"/>
  <c r="Q342" i="6" s="1"/>
  <c r="N342" i="6"/>
  <c r="P341" i="6"/>
  <c r="Q341" i="6" s="1"/>
  <c r="N341" i="6"/>
  <c r="P340" i="6"/>
  <c r="Q340" i="6" s="1"/>
  <c r="N340" i="6"/>
  <c r="Q339" i="6"/>
  <c r="P339" i="6"/>
  <c r="N339" i="6"/>
  <c r="P338" i="6"/>
  <c r="Q338" i="6" s="1"/>
  <c r="N338" i="6"/>
  <c r="Q337" i="6"/>
  <c r="P337" i="6"/>
  <c r="N337" i="6"/>
  <c r="N336" i="6"/>
  <c r="O335" i="6"/>
  <c r="P336" i="6" s="1"/>
  <c r="Q336" i="6" s="1"/>
  <c r="L329" i="6"/>
  <c r="K329" i="6"/>
  <c r="J329" i="6"/>
  <c r="T323" i="6" s="1"/>
  <c r="T324" i="6" s="1"/>
  <c r="S324" i="6"/>
  <c r="P321" i="6"/>
  <c r="Q321" i="6" s="1"/>
  <c r="N321" i="6"/>
  <c r="Q320" i="6"/>
  <c r="P320" i="6"/>
  <c r="N320" i="6"/>
  <c r="Q319" i="6"/>
  <c r="P319" i="6"/>
  <c r="N319" i="6"/>
  <c r="P318" i="6"/>
  <c r="Q318" i="6" s="1"/>
  <c r="N318" i="6"/>
  <c r="P317" i="6"/>
  <c r="Q317" i="6" s="1"/>
  <c r="N317" i="6"/>
  <c r="Q316" i="6"/>
  <c r="P316" i="6"/>
  <c r="N316" i="6"/>
  <c r="Q315" i="6"/>
  <c r="P315" i="6"/>
  <c r="N315" i="6"/>
  <c r="O314" i="6"/>
  <c r="K310" i="6"/>
  <c r="J310" i="6"/>
  <c r="L310" i="6" s="1"/>
  <c r="M310" i="6" s="1"/>
  <c r="S308" i="6"/>
  <c r="T307" i="6"/>
  <c r="T308" i="6" s="1"/>
  <c r="P305" i="6"/>
  <c r="Q305" i="6" s="1"/>
  <c r="N305" i="6"/>
  <c r="Q304" i="6"/>
  <c r="P304" i="6"/>
  <c r="N304" i="6"/>
  <c r="P303" i="6"/>
  <c r="Q303" i="6" s="1"/>
  <c r="N303" i="6"/>
  <c r="P302" i="6"/>
  <c r="Q302" i="6" s="1"/>
  <c r="N302" i="6"/>
  <c r="P301" i="6"/>
  <c r="Q301" i="6" s="1"/>
  <c r="N301" i="6"/>
  <c r="Q300" i="6"/>
  <c r="P300" i="6"/>
  <c r="N300" i="6"/>
  <c r="N299" i="6"/>
  <c r="O298" i="6"/>
  <c r="P299" i="6" s="1"/>
  <c r="Q299" i="6" s="1"/>
  <c r="K294" i="6"/>
  <c r="J294" i="6"/>
  <c r="S293" i="6"/>
  <c r="Q290" i="6"/>
  <c r="P290" i="6"/>
  <c r="N290" i="6"/>
  <c r="Q289" i="6"/>
  <c r="P289" i="6"/>
  <c r="N289" i="6"/>
  <c r="P288" i="6"/>
  <c r="Q288" i="6" s="1"/>
  <c r="N288" i="6"/>
  <c r="Q287" i="6"/>
  <c r="P287" i="6"/>
  <c r="N287" i="6"/>
  <c r="Q286" i="6"/>
  <c r="P286" i="6"/>
  <c r="N286" i="6"/>
  <c r="P285" i="6"/>
  <c r="Q285" i="6" s="1"/>
  <c r="N285" i="6"/>
  <c r="N284" i="6"/>
  <c r="O283" i="6"/>
  <c r="P284" i="6" s="1"/>
  <c r="Q284" i="6" s="1"/>
  <c r="K279" i="6"/>
  <c r="J279" i="6"/>
  <c r="T276" i="6" s="1"/>
  <c r="T277" i="6" s="1"/>
  <c r="S277" i="6"/>
  <c r="Q274" i="6"/>
  <c r="P274" i="6"/>
  <c r="N274" i="6"/>
  <c r="P273" i="6"/>
  <c r="Q273" i="6" s="1"/>
  <c r="N273" i="6"/>
  <c r="P272" i="6"/>
  <c r="Q272" i="6" s="1"/>
  <c r="N272" i="6"/>
  <c r="P271" i="6"/>
  <c r="Q271" i="6" s="1"/>
  <c r="N271" i="6"/>
  <c r="Q270" i="6"/>
  <c r="P270" i="6"/>
  <c r="N270" i="6"/>
  <c r="P269" i="6"/>
  <c r="Q269" i="6" s="1"/>
  <c r="N269" i="6"/>
  <c r="P268" i="6"/>
  <c r="Q268" i="6" s="1"/>
  <c r="N268" i="6"/>
  <c r="O267" i="6"/>
  <c r="K263" i="6"/>
  <c r="J263" i="6"/>
  <c r="L263" i="6" s="1"/>
  <c r="S261" i="6"/>
  <c r="T260" i="6"/>
  <c r="T261" i="6" s="1"/>
  <c r="P258" i="6"/>
  <c r="Q258" i="6" s="1"/>
  <c r="N258" i="6"/>
  <c r="Q257" i="6"/>
  <c r="P257" i="6"/>
  <c r="N257" i="6"/>
  <c r="P256" i="6"/>
  <c r="Q256" i="6" s="1"/>
  <c r="N256" i="6"/>
  <c r="P255" i="6"/>
  <c r="Q255" i="6" s="1"/>
  <c r="N255" i="6"/>
  <c r="P254" i="6"/>
  <c r="Q254" i="6" s="1"/>
  <c r="N254" i="6"/>
  <c r="Q253" i="6"/>
  <c r="P253" i="6"/>
  <c r="N253" i="6"/>
  <c r="P252" i="6"/>
  <c r="Q252" i="6" s="1"/>
  <c r="N252" i="6"/>
  <c r="O251" i="6"/>
  <c r="L247" i="6"/>
  <c r="M247" i="6" s="1"/>
  <c r="K247" i="6"/>
  <c r="J247" i="6"/>
  <c r="Q243" i="6"/>
  <c r="P243" i="6"/>
  <c r="N243" i="6"/>
  <c r="P242" i="6"/>
  <c r="Q242" i="6" s="1"/>
  <c r="N242" i="6"/>
  <c r="P241" i="6"/>
  <c r="Q241" i="6" s="1"/>
  <c r="N241" i="6"/>
  <c r="Q240" i="6"/>
  <c r="P240" i="6"/>
  <c r="N240" i="6"/>
  <c r="Q239" i="6"/>
  <c r="P239" i="6"/>
  <c r="N239" i="6"/>
  <c r="P238" i="6"/>
  <c r="Q238" i="6" s="1"/>
  <c r="N238" i="6"/>
  <c r="N237" i="6"/>
  <c r="O236" i="6"/>
  <c r="P237" i="6" s="1"/>
  <c r="Q237" i="6" s="1"/>
  <c r="K232" i="6"/>
  <c r="J232" i="6"/>
  <c r="L232" i="6" s="1"/>
  <c r="M232" i="6" s="1"/>
  <c r="P227" i="6"/>
  <c r="Q227" i="6" s="1"/>
  <c r="N227" i="6"/>
  <c r="Q226" i="6"/>
  <c r="P226" i="6"/>
  <c r="N226" i="6"/>
  <c r="P225" i="6"/>
  <c r="Q225" i="6" s="1"/>
  <c r="N225" i="6"/>
  <c r="P224" i="6"/>
  <c r="Q224" i="6" s="1"/>
  <c r="N224" i="6"/>
  <c r="P223" i="6"/>
  <c r="Q223" i="6" s="1"/>
  <c r="N223" i="6"/>
  <c r="Q222" i="6"/>
  <c r="P222" i="6"/>
  <c r="N222" i="6"/>
  <c r="P221" i="6"/>
  <c r="Q221" i="6" s="1"/>
  <c r="N221" i="6"/>
  <c r="O220" i="6"/>
  <c r="M216" i="6"/>
  <c r="K216" i="6"/>
  <c r="J216" i="6"/>
  <c r="L216" i="6" s="1"/>
  <c r="P211" i="6"/>
  <c r="Q211" i="6" s="1"/>
  <c r="N211" i="6"/>
  <c r="P210" i="6"/>
  <c r="Q210" i="6" s="1"/>
  <c r="N210" i="6"/>
  <c r="P209" i="6"/>
  <c r="Q209" i="6" s="1"/>
  <c r="N209" i="6"/>
  <c r="P208" i="6"/>
  <c r="Q208" i="6" s="1"/>
  <c r="N208" i="6"/>
  <c r="P207" i="6"/>
  <c r="Q207" i="6" s="1"/>
  <c r="N207" i="6"/>
  <c r="P206" i="6"/>
  <c r="Q206" i="6" s="1"/>
  <c r="N206" i="6"/>
  <c r="P205" i="6"/>
  <c r="Q205" i="6" s="1"/>
  <c r="N205" i="6"/>
  <c r="O204" i="6"/>
  <c r="K200" i="6"/>
  <c r="J200" i="6"/>
  <c r="L200" i="6" s="1"/>
  <c r="M200" i="6" s="1"/>
  <c r="P194" i="6"/>
  <c r="Q194" i="6" s="1"/>
  <c r="N194" i="6"/>
  <c r="Q193" i="6"/>
  <c r="P193" i="6"/>
  <c r="N193" i="6"/>
  <c r="Q192" i="6"/>
  <c r="P192" i="6"/>
  <c r="N192" i="6"/>
  <c r="P191" i="6"/>
  <c r="Q191" i="6" s="1"/>
  <c r="N191" i="6"/>
  <c r="P190" i="6"/>
  <c r="Q190" i="6" s="1"/>
  <c r="N190" i="6"/>
  <c r="Q189" i="6"/>
  <c r="P189" i="6"/>
  <c r="N189" i="6"/>
  <c r="N188" i="6"/>
  <c r="O187" i="6"/>
  <c r="P188" i="6" s="1"/>
  <c r="Q188" i="6" s="1"/>
  <c r="L183" i="6"/>
  <c r="M183" i="6" s="1"/>
  <c r="K183" i="6"/>
  <c r="J183" i="6"/>
  <c r="P176" i="6"/>
  <c r="Q176" i="6" s="1"/>
  <c r="N176" i="6"/>
  <c r="P175" i="6"/>
  <c r="Q175" i="6" s="1"/>
  <c r="N175" i="6"/>
  <c r="P174" i="6"/>
  <c r="Q174" i="6" s="1"/>
  <c r="N174" i="6"/>
  <c r="Q173" i="6"/>
  <c r="P173" i="6"/>
  <c r="N173" i="6"/>
  <c r="Q172" i="6"/>
  <c r="P172" i="6"/>
  <c r="N172" i="6"/>
  <c r="P171" i="6"/>
  <c r="Q171" i="6" s="1"/>
  <c r="N171" i="6"/>
  <c r="N170" i="6"/>
  <c r="O169" i="6"/>
  <c r="K165" i="6"/>
  <c r="J165" i="6"/>
  <c r="L165" i="6" s="1"/>
  <c r="M165" i="6" s="1"/>
  <c r="P159" i="6"/>
  <c r="Q159" i="6" s="1"/>
  <c r="N159" i="6"/>
  <c r="P158" i="6"/>
  <c r="Q158" i="6" s="1"/>
  <c r="N158" i="6"/>
  <c r="P157" i="6"/>
  <c r="Q157" i="6" s="1"/>
  <c r="N157" i="6"/>
  <c r="P156" i="6"/>
  <c r="Q156" i="6" s="1"/>
  <c r="N156" i="6"/>
  <c r="P155" i="6"/>
  <c r="Q155" i="6" s="1"/>
  <c r="N155" i="6"/>
  <c r="P154" i="6"/>
  <c r="Q154" i="6" s="1"/>
  <c r="N154" i="6"/>
  <c r="P153" i="6"/>
  <c r="Q153" i="6" s="1"/>
  <c r="AB79" i="6" s="1"/>
  <c r="N153" i="6"/>
  <c r="O152" i="6"/>
  <c r="M148" i="6"/>
  <c r="L148" i="6"/>
  <c r="K148" i="6"/>
  <c r="J148" i="6"/>
  <c r="Q141" i="6"/>
  <c r="P141" i="6"/>
  <c r="N141" i="6"/>
  <c r="P140" i="6"/>
  <c r="Q140" i="6" s="1"/>
  <c r="N140" i="6"/>
  <c r="P139" i="6"/>
  <c r="Q139" i="6" s="1"/>
  <c r="N139" i="6"/>
  <c r="Q138" i="6"/>
  <c r="P138" i="6"/>
  <c r="N138" i="6"/>
  <c r="Q137" i="6"/>
  <c r="P137" i="6"/>
  <c r="N137" i="6"/>
  <c r="P136" i="6"/>
  <c r="Q136" i="6" s="1"/>
  <c r="AA80" i="6" s="1"/>
  <c r="N136" i="6"/>
  <c r="AA7" i="6" s="1"/>
  <c r="N135" i="6"/>
  <c r="O134" i="6"/>
  <c r="P135" i="6" s="1"/>
  <c r="Q135" i="6" s="1"/>
  <c r="K130" i="6"/>
  <c r="J130" i="6"/>
  <c r="L130" i="6" s="1"/>
  <c r="M130" i="6" s="1"/>
  <c r="P123" i="6"/>
  <c r="Q123" i="6" s="1"/>
  <c r="N123" i="6"/>
  <c r="Q122" i="6"/>
  <c r="P122" i="6"/>
  <c r="N122" i="6"/>
  <c r="P121" i="6"/>
  <c r="Q121" i="6" s="1"/>
  <c r="N121" i="6"/>
  <c r="P120" i="6"/>
  <c r="Q120" i="6" s="1"/>
  <c r="N120" i="6"/>
  <c r="Q119" i="6"/>
  <c r="Z81" i="6" s="1"/>
  <c r="P119" i="6"/>
  <c r="N119" i="6"/>
  <c r="P118" i="6"/>
  <c r="Q118" i="6" s="1"/>
  <c r="Z80" i="6" s="1"/>
  <c r="N118" i="6"/>
  <c r="P117" i="6"/>
  <c r="Q117" i="6" s="1"/>
  <c r="Z79" i="6" s="1"/>
  <c r="N117" i="6"/>
  <c r="Z6" i="6" s="1"/>
  <c r="O116" i="6"/>
  <c r="L112" i="6"/>
  <c r="K112" i="6"/>
  <c r="M112" i="6" s="1"/>
  <c r="J112" i="6"/>
  <c r="Q103" i="6"/>
  <c r="P103" i="6"/>
  <c r="N103" i="6"/>
  <c r="P102" i="6"/>
  <c r="Q102" i="6" s="1"/>
  <c r="N102" i="6"/>
  <c r="AL101" i="6"/>
  <c r="AK101" i="6"/>
  <c r="AJ101" i="6"/>
  <c r="AI101" i="6"/>
  <c r="AH101" i="6"/>
  <c r="AG101" i="6"/>
  <c r="AF101" i="6"/>
  <c r="AE101" i="6"/>
  <c r="AD101" i="6"/>
  <c r="AB101" i="6"/>
  <c r="AA101" i="6"/>
  <c r="Z101" i="6"/>
  <c r="X101" i="6"/>
  <c r="W101" i="6"/>
  <c r="V101" i="6"/>
  <c r="P101" i="6"/>
  <c r="Q101" i="6" s="1"/>
  <c r="N101" i="6"/>
  <c r="P100" i="6"/>
  <c r="Y43" i="6" s="1"/>
  <c r="N100" i="6"/>
  <c r="Y9" i="6" s="1"/>
  <c r="P99" i="6"/>
  <c r="Y42" i="6" s="1"/>
  <c r="N99" i="6"/>
  <c r="Y8" i="6" s="1"/>
  <c r="Q98" i="6"/>
  <c r="Y80" i="6" s="1"/>
  <c r="P98" i="6"/>
  <c r="N98" i="6"/>
  <c r="N97" i="6"/>
  <c r="O96" i="6"/>
  <c r="P97" i="6" s="1"/>
  <c r="L92" i="6"/>
  <c r="M92" i="6" s="1"/>
  <c r="K92" i="6"/>
  <c r="J92" i="6"/>
  <c r="P87" i="6"/>
  <c r="Q87" i="6" s="1"/>
  <c r="N87" i="6"/>
  <c r="Q86" i="6"/>
  <c r="P86" i="6"/>
  <c r="N86" i="6"/>
  <c r="T85" i="6"/>
  <c r="Q85" i="6"/>
  <c r="X83" i="6" s="1"/>
  <c r="P85" i="6"/>
  <c r="N85" i="6"/>
  <c r="V84" i="6"/>
  <c r="P84" i="6"/>
  <c r="Q84" i="6" s="1"/>
  <c r="X82" i="6" s="1"/>
  <c r="N84" i="6"/>
  <c r="P83" i="6"/>
  <c r="N83" i="6"/>
  <c r="U82" i="6"/>
  <c r="T82" i="6"/>
  <c r="Q82" i="6"/>
  <c r="P82" i="6"/>
  <c r="N82" i="6"/>
  <c r="X7" i="6" s="1"/>
  <c r="P81" i="6"/>
  <c r="Q81" i="6" s="1"/>
  <c r="X79" i="6" s="1"/>
  <c r="N81" i="6"/>
  <c r="X6" i="6" s="1"/>
  <c r="X80" i="6"/>
  <c r="O80" i="6"/>
  <c r="AA79" i="6"/>
  <c r="K75" i="6"/>
  <c r="J75" i="6"/>
  <c r="L75" i="6" s="1"/>
  <c r="M75" i="6" s="1"/>
  <c r="P66" i="6"/>
  <c r="Q66" i="6" s="1"/>
  <c r="N66" i="6"/>
  <c r="Q65" i="6"/>
  <c r="W84" i="6" s="1"/>
  <c r="P65" i="6"/>
  <c r="N65" i="6"/>
  <c r="W11" i="6" s="1"/>
  <c r="P64" i="6"/>
  <c r="Q64" i="6" s="1"/>
  <c r="W83" i="6" s="1"/>
  <c r="N64" i="6"/>
  <c r="P63" i="6"/>
  <c r="Q63" i="6" s="1"/>
  <c r="W82" i="6" s="1"/>
  <c r="N63" i="6"/>
  <c r="P62" i="6"/>
  <c r="N62" i="6"/>
  <c r="Q61" i="6"/>
  <c r="W80" i="6" s="1"/>
  <c r="P61" i="6"/>
  <c r="N61" i="6"/>
  <c r="W7" i="6" s="1"/>
  <c r="N60" i="6"/>
  <c r="O59" i="6"/>
  <c r="P60" i="6" s="1"/>
  <c r="K55" i="6"/>
  <c r="J55" i="6"/>
  <c r="L55" i="6" s="1"/>
  <c r="M55" i="6" s="1"/>
  <c r="P49" i="6"/>
  <c r="V46" i="6" s="1"/>
  <c r="N49" i="6"/>
  <c r="Q48" i="6"/>
  <c r="P48" i="6"/>
  <c r="N48" i="6"/>
  <c r="P47" i="6"/>
  <c r="Q47" i="6" s="1"/>
  <c r="V83" i="6" s="1"/>
  <c r="N47" i="6"/>
  <c r="U46" i="6"/>
  <c r="T46" i="6"/>
  <c r="P46" i="6"/>
  <c r="V43" i="6" s="1"/>
  <c r="N46" i="6"/>
  <c r="W45" i="6"/>
  <c r="V45" i="6"/>
  <c r="P45" i="6"/>
  <c r="Q45" i="6" s="1"/>
  <c r="V81" i="6" s="1"/>
  <c r="N45" i="6"/>
  <c r="V8" i="6" s="1"/>
  <c r="X44" i="6"/>
  <c r="W44" i="6"/>
  <c r="T44" i="6"/>
  <c r="Q44" i="6"/>
  <c r="V80" i="6" s="1"/>
  <c r="P44" i="6"/>
  <c r="N44" i="6"/>
  <c r="X43" i="6"/>
  <c r="W43" i="6"/>
  <c r="U43" i="6"/>
  <c r="T43" i="6"/>
  <c r="N43" i="6"/>
  <c r="V6" i="6" s="1"/>
  <c r="Z42" i="6"/>
  <c r="T42" i="6"/>
  <c r="O42" i="6"/>
  <c r="P43" i="6" s="1"/>
  <c r="AA41" i="6"/>
  <c r="Z41" i="6"/>
  <c r="Y41" i="6"/>
  <c r="X41" i="6"/>
  <c r="W41" i="6"/>
  <c r="V41" i="6"/>
  <c r="X40" i="6"/>
  <c r="K37" i="6"/>
  <c r="J37" i="6"/>
  <c r="L37" i="6" s="1"/>
  <c r="M37" i="6" s="1"/>
  <c r="P31" i="6"/>
  <c r="Q31" i="6" s="1"/>
  <c r="U85" i="6" s="1"/>
  <c r="N31" i="6"/>
  <c r="Q30" i="6"/>
  <c r="U84" i="6" s="1"/>
  <c r="P30" i="6"/>
  <c r="U45" i="6" s="1"/>
  <c r="N30" i="6"/>
  <c r="U11" i="6" s="1"/>
  <c r="P29" i="6"/>
  <c r="N29" i="6"/>
  <c r="Q28" i="6"/>
  <c r="P28" i="6"/>
  <c r="N28" i="6"/>
  <c r="P27" i="6"/>
  <c r="U42" i="6" s="1"/>
  <c r="N27" i="6"/>
  <c r="U8" i="6" s="1"/>
  <c r="Q26" i="6"/>
  <c r="U80" i="6" s="1"/>
  <c r="P26" i="6"/>
  <c r="U41" i="6" s="1"/>
  <c r="N26" i="6"/>
  <c r="U7" i="6" s="1"/>
  <c r="P25" i="6"/>
  <c r="N25" i="6"/>
  <c r="O24" i="6"/>
  <c r="U101" i="6" s="1"/>
  <c r="K19" i="6"/>
  <c r="J19" i="6"/>
  <c r="L19" i="6" s="1"/>
  <c r="M19" i="6" s="1"/>
  <c r="V12" i="6"/>
  <c r="U12" i="6"/>
  <c r="Q12" i="6"/>
  <c r="P12" i="6"/>
  <c r="N12" i="6"/>
  <c r="T12" i="6" s="1"/>
  <c r="V11" i="6"/>
  <c r="P11" i="6"/>
  <c r="T45" i="6" s="1"/>
  <c r="N11" i="6"/>
  <c r="T11" i="6" s="1"/>
  <c r="X10" i="6"/>
  <c r="W10" i="6"/>
  <c r="V10" i="6"/>
  <c r="U10" i="6"/>
  <c r="T10" i="6"/>
  <c r="P10" i="6"/>
  <c r="Q10" i="6" s="1"/>
  <c r="T83" i="6" s="1"/>
  <c r="N10" i="6"/>
  <c r="X9" i="6"/>
  <c r="W9" i="6"/>
  <c r="V9" i="6"/>
  <c r="U9" i="6"/>
  <c r="Q9" i="6"/>
  <c r="P9" i="6"/>
  <c r="N9" i="6"/>
  <c r="T9" i="6" s="1"/>
  <c r="Z8" i="6"/>
  <c r="X8" i="6"/>
  <c r="W8" i="6"/>
  <c r="T8" i="6"/>
  <c r="Q8" i="6"/>
  <c r="T81" i="6" s="1"/>
  <c r="P8" i="6"/>
  <c r="N8" i="6"/>
  <c r="Z7" i="6"/>
  <c r="Y7" i="6"/>
  <c r="V7" i="6"/>
  <c r="T7" i="6"/>
  <c r="P7" i="6"/>
  <c r="N7" i="6"/>
  <c r="AB6" i="6"/>
  <c r="AA6" i="6"/>
  <c r="Y6" i="6"/>
  <c r="W6" i="6"/>
  <c r="U6" i="6"/>
  <c r="T6" i="6"/>
  <c r="P6" i="6"/>
  <c r="Q6" i="6" s="1"/>
  <c r="T79" i="6" s="1"/>
  <c r="N6" i="6"/>
  <c r="O5" i="6"/>
  <c r="T101" i="6" s="1"/>
  <c r="M923" i="5"/>
  <c r="L923" i="5"/>
  <c r="K923" i="5"/>
  <c r="J923" i="5"/>
  <c r="O921" i="5"/>
  <c r="P920" i="5"/>
  <c r="P921" i="5" s="1"/>
  <c r="Q916" i="5"/>
  <c r="P916" i="5"/>
  <c r="Q915" i="5"/>
  <c r="P915" i="5"/>
  <c r="Q914" i="5"/>
  <c r="P914" i="5"/>
  <c r="N914" i="5"/>
  <c r="Q913" i="5"/>
  <c r="P913" i="5"/>
  <c r="N913" i="5"/>
  <c r="Q912" i="5"/>
  <c r="P912" i="5"/>
  <c r="N912" i="5"/>
  <c r="Q911" i="5"/>
  <c r="P911" i="5"/>
  <c r="N911" i="5"/>
  <c r="R910" i="5"/>
  <c r="P910" i="5"/>
  <c r="Q910" i="5" s="1"/>
  <c r="N910" i="5"/>
  <c r="P909" i="5"/>
  <c r="Q909" i="5" s="1"/>
  <c r="N909" i="5"/>
  <c r="O908" i="5"/>
  <c r="M902" i="5"/>
  <c r="L902" i="5"/>
  <c r="K902" i="5"/>
  <c r="J902" i="5"/>
  <c r="O900" i="5"/>
  <c r="P899" i="5"/>
  <c r="P900" i="5" s="1"/>
  <c r="Q895" i="5"/>
  <c r="P895" i="5"/>
  <c r="Q894" i="5"/>
  <c r="P894" i="5"/>
  <c r="Q893" i="5"/>
  <c r="P893" i="5"/>
  <c r="N893" i="5"/>
  <c r="Q892" i="5"/>
  <c r="P892" i="5"/>
  <c r="N892" i="5"/>
  <c r="Q891" i="5"/>
  <c r="P891" i="5"/>
  <c r="Q890" i="5"/>
  <c r="P890" i="5"/>
  <c r="N890" i="5"/>
  <c r="P889" i="5"/>
  <c r="Q889" i="5" s="1"/>
  <c r="N889" i="5"/>
  <c r="N888" i="5"/>
  <c r="O887" i="5"/>
  <c r="M881" i="5"/>
  <c r="K881" i="5"/>
  <c r="J881" i="5"/>
  <c r="L881" i="5" s="1"/>
  <c r="O879" i="5"/>
  <c r="P878" i="5"/>
  <c r="P879" i="5" s="1"/>
  <c r="Q874" i="5"/>
  <c r="P874" i="5"/>
  <c r="Q873" i="5"/>
  <c r="P873" i="5"/>
  <c r="Q872" i="5"/>
  <c r="P872" i="5"/>
  <c r="P871" i="5"/>
  <c r="Q871" i="5" s="1"/>
  <c r="P870" i="5"/>
  <c r="Q870" i="5" s="1"/>
  <c r="Q869" i="5"/>
  <c r="P869" i="5"/>
  <c r="N869" i="5"/>
  <c r="R868" i="5"/>
  <c r="P868" i="5"/>
  <c r="Q868" i="5" s="1"/>
  <c r="N868" i="5"/>
  <c r="N867" i="5"/>
  <c r="O866" i="5"/>
  <c r="P867" i="5" s="1"/>
  <c r="Q867" i="5" s="1"/>
  <c r="M860" i="5"/>
  <c r="K860" i="5"/>
  <c r="J860" i="5"/>
  <c r="L860" i="5" s="1"/>
  <c r="P858" i="5"/>
  <c r="O858" i="5"/>
  <c r="P857" i="5"/>
  <c r="Q853" i="5"/>
  <c r="P853" i="5"/>
  <c r="Q852" i="5"/>
  <c r="P852" i="5"/>
  <c r="P851" i="5"/>
  <c r="Q851" i="5" s="1"/>
  <c r="P850" i="5"/>
  <c r="Q850" i="5" s="1"/>
  <c r="Q849" i="5"/>
  <c r="P849" i="5"/>
  <c r="P848" i="5"/>
  <c r="Q848" i="5" s="1"/>
  <c r="N848" i="5"/>
  <c r="R847" i="5"/>
  <c r="Q847" i="5"/>
  <c r="P847" i="5"/>
  <c r="N847" i="5"/>
  <c r="P846" i="5"/>
  <c r="Q846" i="5" s="1"/>
  <c r="N846" i="5"/>
  <c r="O845" i="5"/>
  <c r="M839" i="5"/>
  <c r="K839" i="5"/>
  <c r="J839" i="5"/>
  <c r="L839" i="5" s="1"/>
  <c r="P837" i="5"/>
  <c r="O837" i="5"/>
  <c r="P836" i="5"/>
  <c r="Q832" i="5"/>
  <c r="P832" i="5"/>
  <c r="P831" i="5"/>
  <c r="Q831" i="5" s="1"/>
  <c r="Q830" i="5"/>
  <c r="P830" i="5"/>
  <c r="P829" i="5"/>
  <c r="Q829" i="5" s="1"/>
  <c r="P828" i="5"/>
  <c r="Q828" i="5" s="1"/>
  <c r="P827" i="5"/>
  <c r="Q827" i="5" s="1"/>
  <c r="N827" i="5"/>
  <c r="R826" i="5"/>
  <c r="P826" i="5"/>
  <c r="Q826" i="5" s="1"/>
  <c r="N826" i="5"/>
  <c r="P825" i="5"/>
  <c r="Q825" i="5" s="1"/>
  <c r="N825" i="5"/>
  <c r="O824" i="5"/>
  <c r="M818" i="5"/>
  <c r="L818" i="5"/>
  <c r="K818" i="5"/>
  <c r="J818" i="5"/>
  <c r="O816" i="5"/>
  <c r="P815" i="5"/>
  <c r="P816" i="5" s="1"/>
  <c r="P810" i="5"/>
  <c r="Q810" i="5" s="1"/>
  <c r="P809" i="5"/>
  <c r="Q809" i="5" s="1"/>
  <c r="Q808" i="5"/>
  <c r="P808" i="5"/>
  <c r="P807" i="5"/>
  <c r="Q807" i="5" s="1"/>
  <c r="N807" i="5"/>
  <c r="P806" i="5"/>
  <c r="Q806" i="5" s="1"/>
  <c r="N806" i="5"/>
  <c r="Q805" i="5"/>
  <c r="P805" i="5"/>
  <c r="N805" i="5"/>
  <c r="N804" i="5"/>
  <c r="O803" i="5"/>
  <c r="P804" i="5" s="1"/>
  <c r="Q804" i="5" s="1"/>
  <c r="M797" i="5"/>
  <c r="K797" i="5"/>
  <c r="J797" i="5"/>
  <c r="L797" i="5" s="1"/>
  <c r="O795" i="5"/>
  <c r="P794" i="5"/>
  <c r="P795" i="5" s="1"/>
  <c r="P789" i="5"/>
  <c r="Q789" i="5" s="1"/>
  <c r="Q788" i="5"/>
  <c r="P788" i="5"/>
  <c r="P787" i="5"/>
  <c r="Q787" i="5" s="1"/>
  <c r="N787" i="5"/>
  <c r="Q786" i="5"/>
  <c r="P786" i="5"/>
  <c r="N786" i="5"/>
  <c r="P785" i="5"/>
  <c r="Q785" i="5" s="1"/>
  <c r="N785" i="5"/>
  <c r="P784" i="5"/>
  <c r="Q784" i="5" s="1"/>
  <c r="N784" i="5"/>
  <c r="N783" i="5"/>
  <c r="O782" i="5"/>
  <c r="R784" i="5" s="1"/>
  <c r="M776" i="5"/>
  <c r="L776" i="5"/>
  <c r="K776" i="5"/>
  <c r="J776" i="5"/>
  <c r="O774" i="5"/>
  <c r="P773" i="5"/>
  <c r="P774" i="5" s="1"/>
  <c r="P768" i="5"/>
  <c r="Q768" i="5" s="1"/>
  <c r="P767" i="5"/>
  <c r="Q767" i="5" s="1"/>
  <c r="N767" i="5"/>
  <c r="Q766" i="5"/>
  <c r="P766" i="5"/>
  <c r="N766" i="5"/>
  <c r="P765" i="5"/>
  <c r="Q765" i="5" s="1"/>
  <c r="N765" i="5"/>
  <c r="Q764" i="5"/>
  <c r="P764" i="5"/>
  <c r="N764" i="5"/>
  <c r="R763" i="5"/>
  <c r="Q763" i="5"/>
  <c r="P763" i="5"/>
  <c r="N763" i="5"/>
  <c r="N762" i="5"/>
  <c r="O761" i="5"/>
  <c r="P762" i="5" s="1"/>
  <c r="Q762" i="5" s="1"/>
  <c r="M755" i="5"/>
  <c r="J755" i="5"/>
  <c r="L755" i="5" s="1"/>
  <c r="O753" i="5"/>
  <c r="P752" i="5"/>
  <c r="P753" i="5" s="1"/>
  <c r="Q748" i="5"/>
  <c r="P748" i="5"/>
  <c r="Q747" i="5"/>
  <c r="P747" i="5"/>
  <c r="N747" i="5"/>
  <c r="P746" i="5"/>
  <c r="Q746" i="5" s="1"/>
  <c r="N746" i="5"/>
  <c r="Q745" i="5"/>
  <c r="P745" i="5"/>
  <c r="N745" i="5"/>
  <c r="P744" i="5"/>
  <c r="Q744" i="5" s="1"/>
  <c r="N744" i="5"/>
  <c r="Q743" i="5"/>
  <c r="P743" i="5"/>
  <c r="N743" i="5"/>
  <c r="R742" i="5"/>
  <c r="Q742" i="5"/>
  <c r="P742" i="5"/>
  <c r="N742" i="5"/>
  <c r="P741" i="5"/>
  <c r="Q741" i="5" s="1"/>
  <c r="N741" i="5"/>
  <c r="O740" i="5"/>
  <c r="J734" i="5"/>
  <c r="L734" i="5" s="1"/>
  <c r="M734" i="5" s="1"/>
  <c r="O732" i="5"/>
  <c r="P731" i="5"/>
  <c r="P732" i="5" s="1"/>
  <c r="N726" i="5"/>
  <c r="P725" i="5"/>
  <c r="Q725" i="5" s="1"/>
  <c r="N725" i="5"/>
  <c r="Q724" i="5"/>
  <c r="P724" i="5"/>
  <c r="N724" i="5"/>
  <c r="P723" i="5"/>
  <c r="Q723" i="5" s="1"/>
  <c r="N723" i="5"/>
  <c r="Q722" i="5"/>
  <c r="P722" i="5"/>
  <c r="N722" i="5"/>
  <c r="P721" i="5"/>
  <c r="Q721" i="5" s="1"/>
  <c r="N721" i="5"/>
  <c r="R720" i="5"/>
  <c r="P720" i="5"/>
  <c r="Q720" i="5" s="1"/>
  <c r="N720" i="5"/>
  <c r="P719" i="5"/>
  <c r="Q719" i="5" s="1"/>
  <c r="N719" i="5"/>
  <c r="O718" i="5"/>
  <c r="K712" i="5"/>
  <c r="J712" i="5"/>
  <c r="L712" i="5" s="1"/>
  <c r="O710" i="5"/>
  <c r="P709" i="5"/>
  <c r="P710" i="5" s="1"/>
  <c r="P702" i="5"/>
  <c r="Q702" i="5" s="1"/>
  <c r="N702" i="5"/>
  <c r="Q701" i="5"/>
  <c r="P701" i="5"/>
  <c r="N701" i="5"/>
  <c r="P700" i="5"/>
  <c r="Q700" i="5" s="1"/>
  <c r="N700" i="5"/>
  <c r="Q699" i="5"/>
  <c r="P699" i="5"/>
  <c r="N699" i="5"/>
  <c r="P698" i="5"/>
  <c r="Q698" i="5" s="1"/>
  <c r="N698" i="5"/>
  <c r="R697" i="5"/>
  <c r="P697" i="5"/>
  <c r="Q697" i="5" s="1"/>
  <c r="N697" i="5"/>
  <c r="Q696" i="5"/>
  <c r="P696" i="5"/>
  <c r="N696" i="5"/>
  <c r="O695" i="5"/>
  <c r="K689" i="5"/>
  <c r="J689" i="5"/>
  <c r="L689" i="5" s="1"/>
  <c r="M689" i="5" s="1"/>
  <c r="P686" i="5"/>
  <c r="P687" i="5" s="1"/>
  <c r="P679" i="5"/>
  <c r="Q679" i="5" s="1"/>
  <c r="N679" i="5"/>
  <c r="Q678" i="5"/>
  <c r="P678" i="5"/>
  <c r="N678" i="5"/>
  <c r="P677" i="5"/>
  <c r="Q677" i="5" s="1"/>
  <c r="N677" i="5"/>
  <c r="Q676" i="5"/>
  <c r="P676" i="5"/>
  <c r="N676" i="5"/>
  <c r="P675" i="5"/>
  <c r="Q675" i="5" s="1"/>
  <c r="N675" i="5"/>
  <c r="R674" i="5"/>
  <c r="P674" i="5"/>
  <c r="Q674" i="5" s="1"/>
  <c r="N674" i="5"/>
  <c r="P673" i="5"/>
  <c r="Q673" i="5" s="1"/>
  <c r="N673" i="5"/>
  <c r="O672" i="5"/>
  <c r="L666" i="5"/>
  <c r="K666" i="5"/>
  <c r="M666" i="5" s="1"/>
  <c r="J666" i="5"/>
  <c r="O664" i="5"/>
  <c r="P663" i="5"/>
  <c r="P664" i="5" s="1"/>
  <c r="P656" i="5"/>
  <c r="Q656" i="5" s="1"/>
  <c r="N656" i="5"/>
  <c r="Q655" i="5"/>
  <c r="P655" i="5"/>
  <c r="N655" i="5"/>
  <c r="P654" i="5"/>
  <c r="Q654" i="5" s="1"/>
  <c r="N654" i="5"/>
  <c r="Q653" i="5"/>
  <c r="P653" i="5"/>
  <c r="N653" i="5"/>
  <c r="P652" i="5"/>
  <c r="Q652" i="5" s="1"/>
  <c r="N652" i="5"/>
  <c r="R651" i="5"/>
  <c r="P651" i="5"/>
  <c r="Q651" i="5" s="1"/>
  <c r="N651" i="5"/>
  <c r="Q650" i="5"/>
  <c r="P650" i="5"/>
  <c r="N650" i="5"/>
  <c r="O649" i="5"/>
  <c r="K643" i="5"/>
  <c r="J643" i="5"/>
  <c r="L643" i="5" s="1"/>
  <c r="M643" i="5" s="1"/>
  <c r="P641" i="5"/>
  <c r="O641" i="5"/>
  <c r="P640" i="5"/>
  <c r="P633" i="5"/>
  <c r="Q633" i="5" s="1"/>
  <c r="N633" i="5"/>
  <c r="Q632" i="5"/>
  <c r="P632" i="5"/>
  <c r="N632" i="5"/>
  <c r="P631" i="5"/>
  <c r="Q631" i="5" s="1"/>
  <c r="N631" i="5"/>
  <c r="Q630" i="5"/>
  <c r="P630" i="5"/>
  <c r="N630" i="5"/>
  <c r="P629" i="5"/>
  <c r="Q629" i="5" s="1"/>
  <c r="N629" i="5"/>
  <c r="R628" i="5"/>
  <c r="P628" i="5"/>
  <c r="Q628" i="5" s="1"/>
  <c r="N628" i="5"/>
  <c r="P627" i="5"/>
  <c r="Q627" i="5" s="1"/>
  <c r="N627" i="5"/>
  <c r="O626" i="5"/>
  <c r="L620" i="5"/>
  <c r="K620" i="5"/>
  <c r="M620" i="5" s="1"/>
  <c r="J620" i="5"/>
  <c r="O618" i="5"/>
  <c r="P617" i="5"/>
  <c r="P618" i="5" s="1"/>
  <c r="P611" i="5"/>
  <c r="Q611" i="5" s="1"/>
  <c r="P610" i="5"/>
  <c r="Q610" i="5" s="1"/>
  <c r="N610" i="5"/>
  <c r="Q609" i="5"/>
  <c r="P609" i="5"/>
  <c r="N609" i="5"/>
  <c r="P608" i="5"/>
  <c r="Q608" i="5" s="1"/>
  <c r="N608" i="5"/>
  <c r="Q607" i="5"/>
  <c r="P607" i="5"/>
  <c r="N607" i="5"/>
  <c r="P606" i="5"/>
  <c r="Q606" i="5" s="1"/>
  <c r="N606" i="5"/>
  <c r="R605" i="5"/>
  <c r="P605" i="5"/>
  <c r="Q605" i="5" s="1"/>
  <c r="N605" i="5"/>
  <c r="N604" i="5"/>
  <c r="O603" i="5"/>
  <c r="P604" i="5" s="1"/>
  <c r="Q604" i="5" s="1"/>
  <c r="L597" i="5"/>
  <c r="K597" i="5"/>
  <c r="J597" i="5"/>
  <c r="O595" i="5"/>
  <c r="P594" i="5"/>
  <c r="P595" i="5" s="1"/>
  <c r="P587" i="5"/>
  <c r="Q587" i="5" s="1"/>
  <c r="N587" i="5"/>
  <c r="Q586" i="5"/>
  <c r="P586" i="5"/>
  <c r="N586" i="5"/>
  <c r="P585" i="5"/>
  <c r="Q585" i="5" s="1"/>
  <c r="N585" i="5"/>
  <c r="Q584" i="5"/>
  <c r="P584" i="5"/>
  <c r="N584" i="5"/>
  <c r="P583" i="5"/>
  <c r="Q583" i="5" s="1"/>
  <c r="N583" i="5"/>
  <c r="P582" i="5"/>
  <c r="Q582" i="5" s="1"/>
  <c r="N582" i="5"/>
  <c r="N581" i="5"/>
  <c r="O580" i="5"/>
  <c r="R582" i="5" s="1"/>
  <c r="M574" i="5"/>
  <c r="L574" i="5"/>
  <c r="K574" i="5"/>
  <c r="J574" i="5"/>
  <c r="P572" i="5"/>
  <c r="O572" i="5"/>
  <c r="P571" i="5"/>
  <c r="P564" i="5"/>
  <c r="Q564" i="5" s="1"/>
  <c r="N564" i="5"/>
  <c r="Q563" i="5"/>
  <c r="P563" i="5"/>
  <c r="N563" i="5"/>
  <c r="Q562" i="5"/>
  <c r="P562" i="5"/>
  <c r="N562" i="5"/>
  <c r="Q561" i="5"/>
  <c r="P561" i="5"/>
  <c r="N561" i="5"/>
  <c r="P560" i="5"/>
  <c r="Q560" i="5" s="1"/>
  <c r="N560" i="5"/>
  <c r="R559" i="5"/>
  <c r="P559" i="5"/>
  <c r="Q559" i="5" s="1"/>
  <c r="N559" i="5"/>
  <c r="Q558" i="5"/>
  <c r="P558" i="5"/>
  <c r="N558" i="5"/>
  <c r="O557" i="5"/>
  <c r="L551" i="5"/>
  <c r="K551" i="5"/>
  <c r="J551" i="5"/>
  <c r="O549" i="5"/>
  <c r="P548" i="5"/>
  <c r="P549" i="5" s="1"/>
  <c r="Q541" i="5"/>
  <c r="P541" i="5"/>
  <c r="N541" i="5"/>
  <c r="Q540" i="5"/>
  <c r="P540" i="5"/>
  <c r="N540" i="5"/>
  <c r="P539" i="5"/>
  <c r="Q539" i="5" s="1"/>
  <c r="N539" i="5"/>
  <c r="Q538" i="5"/>
  <c r="P538" i="5"/>
  <c r="N538" i="5"/>
  <c r="P537" i="5"/>
  <c r="Q537" i="5" s="1"/>
  <c r="N537" i="5"/>
  <c r="P536" i="5"/>
  <c r="Q536" i="5" s="1"/>
  <c r="N536" i="5"/>
  <c r="N535" i="5"/>
  <c r="O534" i="5"/>
  <c r="R536" i="5" s="1"/>
  <c r="K528" i="5"/>
  <c r="J528" i="5"/>
  <c r="L528" i="5" s="1"/>
  <c r="M528" i="5" s="1"/>
  <c r="O526" i="5"/>
  <c r="P518" i="5"/>
  <c r="Q518" i="5" s="1"/>
  <c r="N518" i="5"/>
  <c r="Q517" i="5"/>
  <c r="P517" i="5"/>
  <c r="N517" i="5"/>
  <c r="P516" i="5"/>
  <c r="Q516" i="5" s="1"/>
  <c r="N516" i="5"/>
  <c r="Q515" i="5"/>
  <c r="P515" i="5"/>
  <c r="N515" i="5"/>
  <c r="P514" i="5"/>
  <c r="Q514" i="5" s="1"/>
  <c r="N514" i="5"/>
  <c r="R513" i="5"/>
  <c r="P513" i="5"/>
  <c r="Q513" i="5" s="1"/>
  <c r="N513" i="5"/>
  <c r="Q512" i="5"/>
  <c r="P512" i="5"/>
  <c r="N512" i="5"/>
  <c r="O511" i="5"/>
  <c r="L505" i="5"/>
  <c r="M505" i="5" s="1"/>
  <c r="K505" i="5"/>
  <c r="J505" i="5"/>
  <c r="O503" i="5"/>
  <c r="P502" i="5"/>
  <c r="P503" i="5" s="1"/>
  <c r="P495" i="5"/>
  <c r="Q495" i="5" s="1"/>
  <c r="N495" i="5"/>
  <c r="Q494" i="5"/>
  <c r="P494" i="5"/>
  <c r="N494" i="5"/>
  <c r="P493" i="5"/>
  <c r="Q493" i="5" s="1"/>
  <c r="N493" i="5"/>
  <c r="Q492" i="5"/>
  <c r="P492" i="5"/>
  <c r="N492" i="5"/>
  <c r="P491" i="5"/>
  <c r="Q491" i="5" s="1"/>
  <c r="N491" i="5"/>
  <c r="P490" i="5"/>
  <c r="Q490" i="5" s="1"/>
  <c r="N490" i="5"/>
  <c r="N489" i="5"/>
  <c r="O488" i="5"/>
  <c r="R490" i="5" s="1"/>
  <c r="K482" i="5"/>
  <c r="J482" i="5"/>
  <c r="L482" i="5" s="1"/>
  <c r="M482" i="5" s="1"/>
  <c r="O480" i="5"/>
  <c r="P472" i="5"/>
  <c r="Q472" i="5" s="1"/>
  <c r="N472" i="5"/>
  <c r="Q471" i="5"/>
  <c r="P471" i="5"/>
  <c r="N471" i="5"/>
  <c r="P470" i="5"/>
  <c r="Q470" i="5" s="1"/>
  <c r="N470" i="5"/>
  <c r="P469" i="5"/>
  <c r="Q469" i="5" s="1"/>
  <c r="N469" i="5"/>
  <c r="P468" i="5"/>
  <c r="Q468" i="5" s="1"/>
  <c r="N468" i="5"/>
  <c r="R467" i="5"/>
  <c r="P467" i="5"/>
  <c r="Q467" i="5" s="1"/>
  <c r="N467" i="5"/>
  <c r="N466" i="5"/>
  <c r="O465" i="5"/>
  <c r="P466" i="5" s="1"/>
  <c r="Q466" i="5" s="1"/>
  <c r="L459" i="5"/>
  <c r="M459" i="5" s="1"/>
  <c r="K459" i="5"/>
  <c r="J459" i="5"/>
  <c r="O457" i="5"/>
  <c r="P456" i="5"/>
  <c r="P457" i="5" s="1"/>
  <c r="P449" i="5"/>
  <c r="Q449" i="5" s="1"/>
  <c r="N449" i="5"/>
  <c r="P448" i="5"/>
  <c r="Q448" i="5" s="1"/>
  <c r="N448" i="5"/>
  <c r="P447" i="5"/>
  <c r="Q447" i="5" s="1"/>
  <c r="N447" i="5"/>
  <c r="Q446" i="5"/>
  <c r="P446" i="5"/>
  <c r="N446" i="5"/>
  <c r="P445" i="5"/>
  <c r="Q445" i="5" s="1"/>
  <c r="N445" i="5"/>
  <c r="P444" i="5"/>
  <c r="Q444" i="5" s="1"/>
  <c r="N444" i="5"/>
  <c r="N443" i="5"/>
  <c r="O442" i="5"/>
  <c r="R444" i="5" s="1"/>
  <c r="M436" i="5"/>
  <c r="K436" i="5"/>
  <c r="J436" i="5"/>
  <c r="L436" i="5" s="1"/>
  <c r="O434" i="5"/>
  <c r="P426" i="5"/>
  <c r="Q426" i="5" s="1"/>
  <c r="N426" i="5"/>
  <c r="Q425" i="5"/>
  <c r="P425" i="5"/>
  <c r="N425" i="5"/>
  <c r="P424" i="5"/>
  <c r="Q424" i="5" s="1"/>
  <c r="N424" i="5"/>
  <c r="P423" i="5"/>
  <c r="Q423" i="5" s="1"/>
  <c r="N423" i="5"/>
  <c r="P422" i="5"/>
  <c r="Q422" i="5" s="1"/>
  <c r="N422" i="5"/>
  <c r="R421" i="5"/>
  <c r="P421" i="5"/>
  <c r="Q421" i="5" s="1"/>
  <c r="N421" i="5"/>
  <c r="P420" i="5"/>
  <c r="Q420" i="5" s="1"/>
  <c r="N420" i="5"/>
  <c r="O419" i="5"/>
  <c r="L413" i="5"/>
  <c r="M413" i="5" s="1"/>
  <c r="K413" i="5"/>
  <c r="J413" i="5"/>
  <c r="O411" i="5"/>
  <c r="P410" i="5"/>
  <c r="P411" i="5" s="1"/>
  <c r="P403" i="5"/>
  <c r="Q403" i="5" s="1"/>
  <c r="N403" i="5"/>
  <c r="P402" i="5"/>
  <c r="Q402" i="5" s="1"/>
  <c r="N402" i="5"/>
  <c r="P401" i="5"/>
  <c r="Q401" i="5" s="1"/>
  <c r="N401" i="5"/>
  <c r="Q400" i="5"/>
  <c r="P400" i="5"/>
  <c r="N400" i="5"/>
  <c r="P399" i="5"/>
  <c r="Q399" i="5" s="1"/>
  <c r="N399" i="5"/>
  <c r="Q398" i="5"/>
  <c r="P398" i="5"/>
  <c r="N398" i="5"/>
  <c r="N397" i="5"/>
  <c r="O396" i="5"/>
  <c r="R398" i="5" s="1"/>
  <c r="M390" i="5"/>
  <c r="K390" i="5"/>
  <c r="J390" i="5"/>
  <c r="L390" i="5" s="1"/>
  <c r="O388" i="5"/>
  <c r="P387" i="5"/>
  <c r="P388" i="5" s="1"/>
  <c r="Q380" i="5"/>
  <c r="P380" i="5"/>
  <c r="N380" i="5"/>
  <c r="Q379" i="5"/>
  <c r="P379" i="5"/>
  <c r="N379" i="5"/>
  <c r="P378" i="5"/>
  <c r="Q378" i="5" s="1"/>
  <c r="N378" i="5"/>
  <c r="P377" i="5"/>
  <c r="Q377" i="5" s="1"/>
  <c r="N377" i="5"/>
  <c r="Q376" i="5"/>
  <c r="P376" i="5"/>
  <c r="N376" i="5"/>
  <c r="R375" i="5"/>
  <c r="P375" i="5"/>
  <c r="Q375" i="5" s="1"/>
  <c r="N375" i="5"/>
  <c r="Q374" i="5"/>
  <c r="P374" i="5"/>
  <c r="N374" i="5"/>
  <c r="O373" i="5"/>
  <c r="L367" i="5"/>
  <c r="M367" i="5" s="1"/>
  <c r="K367" i="5"/>
  <c r="J367" i="5"/>
  <c r="O365" i="5"/>
  <c r="P364" i="5"/>
  <c r="P365" i="5" s="1"/>
  <c r="P357" i="5"/>
  <c r="Q357" i="5" s="1"/>
  <c r="N357" i="5"/>
  <c r="P356" i="5"/>
  <c r="Q356" i="5" s="1"/>
  <c r="N356" i="5"/>
  <c r="P355" i="5"/>
  <c r="Q355" i="5" s="1"/>
  <c r="N355" i="5"/>
  <c r="Q354" i="5"/>
  <c r="P354" i="5"/>
  <c r="N354" i="5"/>
  <c r="P353" i="5"/>
  <c r="Q353" i="5" s="1"/>
  <c r="N353" i="5"/>
  <c r="P352" i="5"/>
  <c r="Q352" i="5" s="1"/>
  <c r="N352" i="5"/>
  <c r="N351" i="5"/>
  <c r="O350" i="5"/>
  <c r="R352" i="5" s="1"/>
  <c r="S344" i="5"/>
  <c r="K344" i="5"/>
  <c r="J344" i="5"/>
  <c r="L344" i="5" s="1"/>
  <c r="M344" i="5" s="1"/>
  <c r="Q340" i="5"/>
  <c r="P340" i="5"/>
  <c r="N340" i="5"/>
  <c r="Q339" i="5"/>
  <c r="P339" i="5"/>
  <c r="N339" i="5"/>
  <c r="P338" i="5"/>
  <c r="Q338" i="5" s="1"/>
  <c r="N338" i="5"/>
  <c r="P337" i="5"/>
  <c r="Q337" i="5" s="1"/>
  <c r="N337" i="5"/>
  <c r="Q336" i="5"/>
  <c r="P336" i="5"/>
  <c r="N336" i="5"/>
  <c r="Q335" i="5"/>
  <c r="P335" i="5"/>
  <c r="N335" i="5"/>
  <c r="P334" i="5"/>
  <c r="Q334" i="5" s="1"/>
  <c r="N334" i="5"/>
  <c r="O333" i="5"/>
  <c r="S329" i="5"/>
  <c r="L329" i="5"/>
  <c r="M329" i="5" s="1"/>
  <c r="K329" i="5"/>
  <c r="J329" i="5"/>
  <c r="T328" i="5" s="1"/>
  <c r="T329" i="5" s="1"/>
  <c r="Q325" i="5"/>
  <c r="P325" i="5"/>
  <c r="N325" i="5"/>
  <c r="P324" i="5"/>
  <c r="Q324" i="5" s="1"/>
  <c r="N324" i="5"/>
  <c r="P323" i="5"/>
  <c r="Q323" i="5" s="1"/>
  <c r="N323" i="5"/>
  <c r="P322" i="5"/>
  <c r="Q322" i="5" s="1"/>
  <c r="N322" i="5"/>
  <c r="Q321" i="5"/>
  <c r="P321" i="5"/>
  <c r="N321" i="5"/>
  <c r="P320" i="5"/>
  <c r="Q320" i="5" s="1"/>
  <c r="N320" i="5"/>
  <c r="P319" i="5"/>
  <c r="Q319" i="5" s="1"/>
  <c r="N319" i="5"/>
  <c r="O318" i="5"/>
  <c r="T314" i="5"/>
  <c r="S314" i="5"/>
  <c r="M314" i="5"/>
  <c r="L314" i="5"/>
  <c r="K314" i="5"/>
  <c r="J314" i="5"/>
  <c r="T313" i="5"/>
  <c r="Q310" i="5"/>
  <c r="P310" i="5"/>
  <c r="N310" i="5"/>
  <c r="Q309" i="5"/>
  <c r="P309" i="5"/>
  <c r="N309" i="5"/>
  <c r="P308" i="5"/>
  <c r="Q308" i="5" s="1"/>
  <c r="N308" i="5"/>
  <c r="Q307" i="5"/>
  <c r="P307" i="5"/>
  <c r="N307" i="5"/>
  <c r="P306" i="5"/>
  <c r="Q306" i="5" s="1"/>
  <c r="N306" i="5"/>
  <c r="Q305" i="5"/>
  <c r="P305" i="5"/>
  <c r="N305" i="5"/>
  <c r="P304" i="5"/>
  <c r="Q304" i="5" s="1"/>
  <c r="N304" i="5"/>
  <c r="O303" i="5"/>
  <c r="K299" i="5"/>
  <c r="J299" i="5"/>
  <c r="L299" i="5" s="1"/>
  <c r="M299" i="5" s="1"/>
  <c r="S298" i="5"/>
  <c r="Q294" i="5"/>
  <c r="P294" i="5"/>
  <c r="N294" i="5"/>
  <c r="P293" i="5"/>
  <c r="Q293" i="5" s="1"/>
  <c r="N293" i="5"/>
  <c r="P292" i="5"/>
  <c r="Q292" i="5" s="1"/>
  <c r="N292" i="5"/>
  <c r="Q291" i="5"/>
  <c r="P291" i="5"/>
  <c r="N291" i="5"/>
  <c r="Q290" i="5"/>
  <c r="P290" i="5"/>
  <c r="N290" i="5"/>
  <c r="P289" i="5"/>
  <c r="Q289" i="5" s="1"/>
  <c r="N289" i="5"/>
  <c r="N288" i="5"/>
  <c r="O287" i="5"/>
  <c r="K283" i="5"/>
  <c r="J283" i="5"/>
  <c r="T281" i="5" s="1"/>
  <c r="T282" i="5" s="1"/>
  <c r="S282" i="5"/>
  <c r="P278" i="5"/>
  <c r="Q278" i="5" s="1"/>
  <c r="N278" i="5"/>
  <c r="P277" i="5"/>
  <c r="Q277" i="5" s="1"/>
  <c r="N277" i="5"/>
  <c r="P276" i="5"/>
  <c r="Q276" i="5" s="1"/>
  <c r="N276" i="5"/>
  <c r="Q275" i="5"/>
  <c r="P275" i="5"/>
  <c r="N275" i="5"/>
  <c r="P274" i="5"/>
  <c r="Q274" i="5" s="1"/>
  <c r="N274" i="5"/>
  <c r="P273" i="5"/>
  <c r="Q273" i="5" s="1"/>
  <c r="N273" i="5"/>
  <c r="N272" i="5"/>
  <c r="O271" i="5"/>
  <c r="P272" i="5" s="1"/>
  <c r="Q272" i="5" s="1"/>
  <c r="K267" i="5"/>
  <c r="J267" i="5"/>
  <c r="L267" i="5" s="1"/>
  <c r="M267" i="5" s="1"/>
  <c r="Q262" i="5"/>
  <c r="P262" i="5"/>
  <c r="N262" i="5"/>
  <c r="Q261" i="5"/>
  <c r="P261" i="5"/>
  <c r="N261" i="5"/>
  <c r="P260" i="5"/>
  <c r="Q260" i="5" s="1"/>
  <c r="N260" i="5"/>
  <c r="Q259" i="5"/>
  <c r="P259" i="5"/>
  <c r="N259" i="5"/>
  <c r="Q258" i="5"/>
  <c r="P258" i="5"/>
  <c r="N258" i="5"/>
  <c r="Q257" i="5"/>
  <c r="P257" i="5"/>
  <c r="N257" i="5"/>
  <c r="P256" i="5"/>
  <c r="Q256" i="5" s="1"/>
  <c r="N256" i="5"/>
  <c r="O255" i="5"/>
  <c r="L251" i="5"/>
  <c r="M251" i="5" s="1"/>
  <c r="K251" i="5"/>
  <c r="J251" i="5"/>
  <c r="Q244" i="5"/>
  <c r="P244" i="5"/>
  <c r="N244" i="5"/>
  <c r="Q243" i="5"/>
  <c r="P243" i="5"/>
  <c r="N243" i="5"/>
  <c r="P242" i="5"/>
  <c r="Q242" i="5" s="1"/>
  <c r="N242" i="5"/>
  <c r="P241" i="5"/>
  <c r="Q241" i="5" s="1"/>
  <c r="N241" i="5"/>
  <c r="P240" i="5"/>
  <c r="Q240" i="5" s="1"/>
  <c r="N240" i="5"/>
  <c r="Q239" i="5"/>
  <c r="P239" i="5"/>
  <c r="N239" i="5"/>
  <c r="P238" i="5"/>
  <c r="Q238" i="5" s="1"/>
  <c r="N238" i="5"/>
  <c r="O237" i="5"/>
  <c r="K233" i="5"/>
  <c r="J233" i="5"/>
  <c r="L233" i="5" s="1"/>
  <c r="M233" i="5" s="1"/>
  <c r="P230" i="5"/>
  <c r="Q230" i="5" s="1"/>
  <c r="N230" i="5"/>
  <c r="Q229" i="5"/>
  <c r="P229" i="5"/>
  <c r="N229" i="5"/>
  <c r="P228" i="5"/>
  <c r="Q228" i="5" s="1"/>
  <c r="N228" i="5"/>
  <c r="P227" i="5"/>
  <c r="Q227" i="5" s="1"/>
  <c r="N227" i="5"/>
  <c r="P226" i="5"/>
  <c r="Q226" i="5" s="1"/>
  <c r="N226" i="5"/>
  <c r="Q225" i="5"/>
  <c r="P225" i="5"/>
  <c r="N225" i="5"/>
  <c r="P224" i="5"/>
  <c r="Q224" i="5" s="1"/>
  <c r="N224" i="5"/>
  <c r="O223" i="5"/>
  <c r="L219" i="5"/>
  <c r="M219" i="5" s="1"/>
  <c r="K219" i="5"/>
  <c r="J219" i="5"/>
  <c r="P215" i="5"/>
  <c r="Q215" i="5" s="1"/>
  <c r="N215" i="5"/>
  <c r="Q214" i="5"/>
  <c r="P214" i="5"/>
  <c r="N214" i="5"/>
  <c r="P213" i="5"/>
  <c r="Q213" i="5" s="1"/>
  <c r="N213" i="5"/>
  <c r="Q212" i="5"/>
  <c r="P212" i="5"/>
  <c r="N212" i="5"/>
  <c r="P211" i="5"/>
  <c r="Q211" i="5" s="1"/>
  <c r="N211" i="5"/>
  <c r="Q210" i="5"/>
  <c r="P210" i="5"/>
  <c r="N210" i="5"/>
  <c r="N209" i="5"/>
  <c r="O208" i="5"/>
  <c r="K204" i="5"/>
  <c r="J204" i="5"/>
  <c r="L204" i="5" s="1"/>
  <c r="M204" i="5" s="1"/>
  <c r="P200" i="5"/>
  <c r="Q200" i="5" s="1"/>
  <c r="N200" i="5"/>
  <c r="Q199" i="5"/>
  <c r="P199" i="5"/>
  <c r="N199" i="5"/>
  <c r="P198" i="5"/>
  <c r="Q198" i="5" s="1"/>
  <c r="N198" i="5"/>
  <c r="Q197" i="5"/>
  <c r="P197" i="5"/>
  <c r="N197" i="5"/>
  <c r="P196" i="5"/>
  <c r="Q196" i="5" s="1"/>
  <c r="N196" i="5"/>
  <c r="P195" i="5"/>
  <c r="Q195" i="5" s="1"/>
  <c r="N195" i="5"/>
  <c r="Q194" i="5"/>
  <c r="P194" i="5"/>
  <c r="N194" i="5"/>
  <c r="O193" i="5"/>
  <c r="AH105" i="5" s="1"/>
  <c r="L188" i="5"/>
  <c r="M188" i="5" s="1"/>
  <c r="K188" i="5"/>
  <c r="J188" i="5"/>
  <c r="P183" i="5"/>
  <c r="Q183" i="5" s="1"/>
  <c r="N183" i="5"/>
  <c r="P182" i="5"/>
  <c r="Q182" i="5" s="1"/>
  <c r="N182" i="5"/>
  <c r="P181" i="5"/>
  <c r="Q181" i="5" s="1"/>
  <c r="N181" i="5"/>
  <c r="Q180" i="5"/>
  <c r="P180" i="5"/>
  <c r="N180" i="5"/>
  <c r="P179" i="5"/>
  <c r="Q179" i="5" s="1"/>
  <c r="N179" i="5"/>
  <c r="P178" i="5"/>
  <c r="Q178" i="5" s="1"/>
  <c r="N178" i="5"/>
  <c r="N177" i="5"/>
  <c r="O176" i="5"/>
  <c r="K172" i="5"/>
  <c r="J172" i="5"/>
  <c r="L172" i="5" s="1"/>
  <c r="M172" i="5" s="1"/>
  <c r="Q166" i="5"/>
  <c r="P166" i="5"/>
  <c r="N166" i="5"/>
  <c r="Q165" i="5"/>
  <c r="P165" i="5"/>
  <c r="N165" i="5"/>
  <c r="P164" i="5"/>
  <c r="Q164" i="5" s="1"/>
  <c r="N164" i="5"/>
  <c r="Q163" i="5"/>
  <c r="P163" i="5"/>
  <c r="N163" i="5"/>
  <c r="Q162" i="5"/>
  <c r="P162" i="5"/>
  <c r="N162" i="5"/>
  <c r="Q161" i="5"/>
  <c r="AG72" i="5" s="1"/>
  <c r="P161" i="5"/>
  <c r="N161" i="5"/>
  <c r="AG7" i="5" s="1"/>
  <c r="P160" i="5"/>
  <c r="N160" i="5"/>
  <c r="O159" i="5"/>
  <c r="L155" i="5"/>
  <c r="M155" i="5" s="1"/>
  <c r="K155" i="5"/>
  <c r="J155" i="5"/>
  <c r="Q149" i="5"/>
  <c r="P149" i="5"/>
  <c r="N149" i="5"/>
  <c r="Q148" i="5"/>
  <c r="P148" i="5"/>
  <c r="N148" i="5"/>
  <c r="Q147" i="5"/>
  <c r="P147" i="5"/>
  <c r="N147" i="5"/>
  <c r="Q146" i="5"/>
  <c r="P146" i="5"/>
  <c r="N146" i="5"/>
  <c r="Q145" i="5"/>
  <c r="AF73" i="5" s="1"/>
  <c r="P145" i="5"/>
  <c r="AF37" i="5" s="1"/>
  <c r="N145" i="5"/>
  <c r="Q144" i="5"/>
  <c r="P144" i="5"/>
  <c r="N144" i="5"/>
  <c r="AF7" i="5" s="1"/>
  <c r="N143" i="5"/>
  <c r="O142" i="5"/>
  <c r="P143" i="5" s="1"/>
  <c r="K138" i="5"/>
  <c r="J138" i="5"/>
  <c r="L138" i="5" s="1"/>
  <c r="M138" i="5" s="1"/>
  <c r="P132" i="5"/>
  <c r="Q132" i="5" s="1"/>
  <c r="N132" i="5"/>
  <c r="Q131" i="5"/>
  <c r="P131" i="5"/>
  <c r="N131" i="5"/>
  <c r="P130" i="5"/>
  <c r="Q130" i="5" s="1"/>
  <c r="N130" i="5"/>
  <c r="P129" i="5"/>
  <c r="N129" i="5"/>
  <c r="AE9" i="5" s="1"/>
  <c r="P128" i="5"/>
  <c r="Q128" i="5" s="1"/>
  <c r="AE73" i="5" s="1"/>
  <c r="N128" i="5"/>
  <c r="Q127" i="5"/>
  <c r="AE72" i="5" s="1"/>
  <c r="P127" i="5"/>
  <c r="N127" i="5"/>
  <c r="P126" i="5"/>
  <c r="Q126" i="5" s="1"/>
  <c r="AE71" i="5" s="1"/>
  <c r="N126" i="5"/>
  <c r="O125" i="5"/>
  <c r="L119" i="5"/>
  <c r="M119" i="5" s="1"/>
  <c r="K119" i="5"/>
  <c r="J119" i="5"/>
  <c r="P112" i="5"/>
  <c r="Q112" i="5" s="1"/>
  <c r="N112" i="5"/>
  <c r="P111" i="5"/>
  <c r="Q111" i="5" s="1"/>
  <c r="N111" i="5"/>
  <c r="P110" i="5"/>
  <c r="Q110" i="5" s="1"/>
  <c r="N110" i="5"/>
  <c r="Q109" i="5"/>
  <c r="AD74" i="5" s="1"/>
  <c r="P109" i="5"/>
  <c r="N109" i="5"/>
  <c r="AD9" i="5" s="1"/>
  <c r="P108" i="5"/>
  <c r="N108" i="5"/>
  <c r="P107" i="5"/>
  <c r="Q107" i="5" s="1"/>
  <c r="AD72" i="5" s="1"/>
  <c r="N107" i="5"/>
  <c r="N106" i="5"/>
  <c r="AD6" i="5" s="1"/>
  <c r="AQ105" i="5"/>
  <c r="AP105" i="5"/>
  <c r="AO105" i="5"/>
  <c r="AM105" i="5"/>
  <c r="AL105" i="5"/>
  <c r="AK105" i="5"/>
  <c r="AJ105" i="5"/>
  <c r="AF105" i="5"/>
  <c r="AE105" i="5"/>
  <c r="AC105" i="5"/>
  <c r="AA105" i="5"/>
  <c r="O105" i="5"/>
  <c r="P106" i="5" s="1"/>
  <c r="K101" i="5"/>
  <c r="T11" i="5" s="1"/>
  <c r="J101" i="5"/>
  <c r="L101" i="5" s="1"/>
  <c r="P94" i="5"/>
  <c r="Q94" i="5" s="1"/>
  <c r="N94" i="5"/>
  <c r="Q93" i="5"/>
  <c r="AB82" i="5" s="1"/>
  <c r="P93" i="5"/>
  <c r="N93" i="5"/>
  <c r="P92" i="5"/>
  <c r="Q92" i="5" s="1"/>
  <c r="AB75" i="5" s="1"/>
  <c r="N92" i="5"/>
  <c r="P91" i="5"/>
  <c r="Q91" i="5" s="1"/>
  <c r="AB74" i="5" s="1"/>
  <c r="N91" i="5"/>
  <c r="P90" i="5"/>
  <c r="Q90" i="5" s="1"/>
  <c r="AB73" i="5" s="1"/>
  <c r="N90" i="5"/>
  <c r="Q89" i="5"/>
  <c r="AB72" i="5" s="1"/>
  <c r="P89" i="5"/>
  <c r="N89" i="5"/>
  <c r="N88" i="5"/>
  <c r="O87" i="5"/>
  <c r="P88" i="5" s="1"/>
  <c r="Q88" i="5" s="1"/>
  <c r="AB71" i="5" s="1"/>
  <c r="AA82" i="5"/>
  <c r="K82" i="5"/>
  <c r="J82" i="5"/>
  <c r="L82" i="5" s="1"/>
  <c r="AD75" i="5"/>
  <c r="Y75" i="5"/>
  <c r="Y74" i="5"/>
  <c r="P74" i="5"/>
  <c r="AA45" i="5" s="1"/>
  <c r="N74" i="5"/>
  <c r="Q73" i="5"/>
  <c r="P73" i="5"/>
  <c r="N73" i="5"/>
  <c r="AA11" i="5" s="1"/>
  <c r="AF72" i="5"/>
  <c r="Q72" i="5"/>
  <c r="AA75" i="5" s="1"/>
  <c r="P72" i="5"/>
  <c r="N72" i="5"/>
  <c r="AA10" i="5" s="1"/>
  <c r="P71" i="5"/>
  <c r="AA42" i="5" s="1"/>
  <c r="N71" i="5"/>
  <c r="Q70" i="5"/>
  <c r="AA73" i="5" s="1"/>
  <c r="P70" i="5"/>
  <c r="N70" i="5"/>
  <c r="P69" i="5"/>
  <c r="Q69" i="5" s="1"/>
  <c r="AA72" i="5" s="1"/>
  <c r="N69" i="5"/>
  <c r="P68" i="5"/>
  <c r="N68" i="5"/>
  <c r="AA6" i="5" s="1"/>
  <c r="O67" i="5"/>
  <c r="F62" i="5"/>
  <c r="L61" i="5"/>
  <c r="K61" i="5"/>
  <c r="J61" i="5"/>
  <c r="P55" i="5"/>
  <c r="Q55" i="5" s="1"/>
  <c r="Z83" i="5" s="1"/>
  <c r="N55" i="5"/>
  <c r="P54" i="5"/>
  <c r="N54" i="5"/>
  <c r="P53" i="5"/>
  <c r="N53" i="5"/>
  <c r="P52" i="5"/>
  <c r="Q52" i="5" s="1"/>
  <c r="Z74" i="5" s="1"/>
  <c r="N52" i="5"/>
  <c r="Q51" i="5"/>
  <c r="Z73" i="5" s="1"/>
  <c r="P51" i="5"/>
  <c r="Z37" i="5" s="1"/>
  <c r="N51" i="5"/>
  <c r="P50" i="5"/>
  <c r="N50" i="5"/>
  <c r="N49" i="5"/>
  <c r="O48" i="5"/>
  <c r="Z105" i="5" s="1"/>
  <c r="Z45" i="5"/>
  <c r="Y45" i="5"/>
  <c r="AB44" i="5"/>
  <c r="AA44" i="5"/>
  <c r="AD43" i="5"/>
  <c r="AB43" i="5"/>
  <c r="AA43" i="5"/>
  <c r="Y43" i="5"/>
  <c r="AD42" i="5"/>
  <c r="AB42" i="5"/>
  <c r="Z42" i="5"/>
  <c r="K42" i="5"/>
  <c r="T8" i="5" s="1"/>
  <c r="J42" i="5"/>
  <c r="AE37" i="5"/>
  <c r="AB37" i="5"/>
  <c r="AA37" i="5"/>
  <c r="AG36" i="5"/>
  <c r="AF36" i="5"/>
  <c r="AE36" i="5"/>
  <c r="AD36" i="5"/>
  <c r="AB36" i="5"/>
  <c r="AA36" i="5"/>
  <c r="Y36" i="5"/>
  <c r="AE35" i="5"/>
  <c r="AB35" i="5"/>
  <c r="Q35" i="5"/>
  <c r="Y83" i="5" s="1"/>
  <c r="P35" i="5"/>
  <c r="N35" i="5"/>
  <c r="P34" i="5"/>
  <c r="N34" i="5"/>
  <c r="Y11" i="5" s="1"/>
  <c r="Q33" i="5"/>
  <c r="P33" i="5"/>
  <c r="N33" i="5"/>
  <c r="Y10" i="5" s="1"/>
  <c r="Q32" i="5"/>
  <c r="P32" i="5"/>
  <c r="Y42" i="5" s="1"/>
  <c r="N32" i="5"/>
  <c r="P31" i="5"/>
  <c r="Y37" i="5" s="1"/>
  <c r="N31" i="5"/>
  <c r="Y8" i="5" s="1"/>
  <c r="Q30" i="5"/>
  <c r="Y72" i="5" s="1"/>
  <c r="P30" i="5"/>
  <c r="N30" i="5"/>
  <c r="Y7" i="5" s="1"/>
  <c r="P29" i="5"/>
  <c r="N29" i="5"/>
  <c r="O28" i="5"/>
  <c r="Y105" i="5" s="1"/>
  <c r="K21" i="5"/>
  <c r="J21" i="5"/>
  <c r="AA12" i="5"/>
  <c r="Z12" i="5"/>
  <c r="Y12" i="5"/>
  <c r="X12" i="5"/>
  <c r="Q12" i="5"/>
  <c r="X83" i="5" s="1"/>
  <c r="P12" i="5"/>
  <c r="X45" i="5" s="1"/>
  <c r="N12" i="5"/>
  <c r="AB11" i="5"/>
  <c r="Z11" i="5"/>
  <c r="X11" i="5"/>
  <c r="P11" i="5"/>
  <c r="X44" i="5" s="1"/>
  <c r="N11" i="5"/>
  <c r="AD10" i="5"/>
  <c r="AB10" i="5"/>
  <c r="Z10" i="5"/>
  <c r="T10" i="5"/>
  <c r="P10" i="5"/>
  <c r="N10" i="5"/>
  <c r="X10" i="5" s="1"/>
  <c r="AB9" i="5"/>
  <c r="AA9" i="5"/>
  <c r="Z9" i="5"/>
  <c r="Y9" i="5"/>
  <c r="T9" i="5"/>
  <c r="P9" i="5"/>
  <c r="N9" i="5"/>
  <c r="X9" i="5" s="1"/>
  <c r="AF8" i="5"/>
  <c r="AE8" i="5"/>
  <c r="AD8" i="5"/>
  <c r="AB8" i="5"/>
  <c r="AA8" i="5"/>
  <c r="Z8" i="5"/>
  <c r="P8" i="5"/>
  <c r="N8" i="5"/>
  <c r="X8" i="5" s="1"/>
  <c r="AE7" i="5"/>
  <c r="AD7" i="5"/>
  <c r="AB7" i="5"/>
  <c r="AA7" i="5"/>
  <c r="Z7" i="5"/>
  <c r="T7" i="5"/>
  <c r="P7" i="5"/>
  <c r="N7" i="5"/>
  <c r="X7" i="5" s="1"/>
  <c r="AH6" i="5"/>
  <c r="AG6" i="5"/>
  <c r="AF6" i="5"/>
  <c r="AE6" i="5"/>
  <c r="AB6" i="5"/>
  <c r="Z6" i="5"/>
  <c r="Y6" i="5"/>
  <c r="X6" i="5"/>
  <c r="N6" i="5"/>
  <c r="O5" i="5"/>
  <c r="X105" i="5" s="1"/>
  <c r="N978" i="4"/>
  <c r="L978" i="4"/>
  <c r="K978" i="4"/>
  <c r="M978" i="4" s="1"/>
  <c r="P976" i="4"/>
  <c r="R970" i="4"/>
  <c r="Q970" i="4"/>
  <c r="O970" i="4"/>
  <c r="R969" i="4"/>
  <c r="Q969" i="4"/>
  <c r="O969" i="4"/>
  <c r="R968" i="4"/>
  <c r="Q968" i="4"/>
  <c r="O968" i="4"/>
  <c r="R967" i="4"/>
  <c r="Q967" i="4"/>
  <c r="O967" i="4"/>
  <c r="Q966" i="4"/>
  <c r="R966" i="4" s="1"/>
  <c r="O966" i="4"/>
  <c r="S965" i="4"/>
  <c r="Q965" i="4"/>
  <c r="R965" i="4" s="1"/>
  <c r="O965" i="4"/>
  <c r="Q964" i="4"/>
  <c r="R964" i="4" s="1"/>
  <c r="O964" i="4"/>
  <c r="P963" i="4"/>
  <c r="N957" i="4"/>
  <c r="M957" i="4"/>
  <c r="L957" i="4"/>
  <c r="K957" i="4"/>
  <c r="P955" i="4"/>
  <c r="Q954" i="4"/>
  <c r="Q955" i="4" s="1"/>
  <c r="R949" i="4"/>
  <c r="Q949" i="4"/>
  <c r="R948" i="4"/>
  <c r="Q948" i="4"/>
  <c r="R947" i="4"/>
  <c r="Q947" i="4"/>
  <c r="Q946" i="4"/>
  <c r="R946" i="4" s="1"/>
  <c r="Q945" i="4"/>
  <c r="R945" i="4" s="1"/>
  <c r="O945" i="4"/>
  <c r="R944" i="4"/>
  <c r="Q944" i="4"/>
  <c r="O944" i="4"/>
  <c r="O943" i="4"/>
  <c r="P942" i="4"/>
  <c r="S944" i="4" s="1"/>
  <c r="N936" i="4"/>
  <c r="L936" i="4"/>
  <c r="K936" i="4"/>
  <c r="M936" i="4" s="1"/>
  <c r="P934" i="4"/>
  <c r="R928" i="4"/>
  <c r="Q928" i="4"/>
  <c r="R927" i="4"/>
  <c r="Q927" i="4"/>
  <c r="Q926" i="4"/>
  <c r="R926" i="4" s="1"/>
  <c r="Q925" i="4"/>
  <c r="R925" i="4" s="1"/>
  <c r="R924" i="4"/>
  <c r="Q924" i="4"/>
  <c r="O924" i="4"/>
  <c r="S923" i="4"/>
  <c r="Q923" i="4"/>
  <c r="R923" i="4" s="1"/>
  <c r="O923" i="4"/>
  <c r="O922" i="4"/>
  <c r="P921" i="4"/>
  <c r="Q922" i="4" s="1"/>
  <c r="R922" i="4" s="1"/>
  <c r="N915" i="4"/>
  <c r="M915" i="4"/>
  <c r="L915" i="4"/>
  <c r="K915" i="4"/>
  <c r="Q913" i="4"/>
  <c r="P913" i="4"/>
  <c r="Q912" i="4"/>
  <c r="R907" i="4"/>
  <c r="Q907" i="4"/>
  <c r="R906" i="4"/>
  <c r="Q906" i="4"/>
  <c r="Q905" i="4"/>
  <c r="R905" i="4" s="1"/>
  <c r="R904" i="4"/>
  <c r="Q904" i="4"/>
  <c r="Q903" i="4"/>
  <c r="R903" i="4" s="1"/>
  <c r="O903" i="4"/>
  <c r="R902" i="4"/>
  <c r="Q902" i="4"/>
  <c r="O902" i="4"/>
  <c r="O901" i="4"/>
  <c r="P900" i="4"/>
  <c r="S902" i="4" s="1"/>
  <c r="N894" i="4"/>
  <c r="L894" i="4"/>
  <c r="K894" i="4"/>
  <c r="M894" i="4" s="1"/>
  <c r="P892" i="4"/>
  <c r="Q891" i="4"/>
  <c r="Q892" i="4" s="1"/>
  <c r="Q885" i="4"/>
  <c r="R885" i="4" s="1"/>
  <c r="Q884" i="4"/>
  <c r="R884" i="4" s="1"/>
  <c r="Q883" i="4"/>
  <c r="R883" i="4" s="1"/>
  <c r="Q882" i="4"/>
  <c r="R882" i="4" s="1"/>
  <c r="O882" i="4"/>
  <c r="S881" i="4"/>
  <c r="Q881" i="4"/>
  <c r="R881" i="4" s="1"/>
  <c r="O881" i="4"/>
  <c r="O880" i="4"/>
  <c r="P879" i="4"/>
  <c r="Q880" i="4" s="1"/>
  <c r="R880" i="4" s="1"/>
  <c r="K873" i="4"/>
  <c r="M873" i="4" s="1"/>
  <c r="P871" i="4"/>
  <c r="Q865" i="4"/>
  <c r="R865" i="4" s="1"/>
  <c r="R864" i="4"/>
  <c r="Q864" i="4"/>
  <c r="R863" i="4"/>
  <c r="Q863" i="4"/>
  <c r="R862" i="4"/>
  <c r="Q862" i="4"/>
  <c r="O862" i="4"/>
  <c r="Q861" i="4"/>
  <c r="R861" i="4" s="1"/>
  <c r="O861" i="4"/>
  <c r="R860" i="4"/>
  <c r="Q860" i="4"/>
  <c r="O860" i="4"/>
  <c r="O859" i="4"/>
  <c r="P858" i="4"/>
  <c r="S860" i="4" s="1"/>
  <c r="L852" i="4"/>
  <c r="K852" i="4"/>
  <c r="M852" i="4" s="1"/>
  <c r="N852" i="4" s="1"/>
  <c r="Q844" i="4"/>
  <c r="R844" i="4" s="1"/>
  <c r="R843" i="4"/>
  <c r="Q843" i="4"/>
  <c r="Q842" i="4"/>
  <c r="R842" i="4" s="1"/>
  <c r="O842" i="4"/>
  <c r="Q841" i="4"/>
  <c r="R841" i="4" s="1"/>
  <c r="O841" i="4"/>
  <c r="R840" i="4"/>
  <c r="Q840" i="4"/>
  <c r="O840" i="4"/>
  <c r="S839" i="4"/>
  <c r="Q839" i="4"/>
  <c r="R839" i="4" s="1"/>
  <c r="O839" i="4"/>
  <c r="O838" i="4"/>
  <c r="P837" i="4"/>
  <c r="Q838" i="4" s="1"/>
  <c r="R838" i="4" s="1"/>
  <c r="K831" i="4"/>
  <c r="M831" i="4" s="1"/>
  <c r="Q823" i="4"/>
  <c r="R823" i="4" s="1"/>
  <c r="Q822" i="4"/>
  <c r="R822" i="4" s="1"/>
  <c r="O822" i="4"/>
  <c r="Q821" i="4"/>
  <c r="R821" i="4" s="1"/>
  <c r="O821" i="4"/>
  <c r="R820" i="4"/>
  <c r="Q820" i="4"/>
  <c r="O820" i="4"/>
  <c r="Q819" i="4"/>
  <c r="R819" i="4" s="1"/>
  <c r="O819" i="4"/>
  <c r="R818" i="4"/>
  <c r="Q818" i="4"/>
  <c r="O818" i="4"/>
  <c r="O817" i="4"/>
  <c r="P816" i="4"/>
  <c r="S818" i="4" s="1"/>
  <c r="K809" i="4"/>
  <c r="M809" i="4" s="1"/>
  <c r="N809" i="4" s="1"/>
  <c r="O802" i="4"/>
  <c r="R801" i="4"/>
  <c r="Q801" i="4"/>
  <c r="O801" i="4"/>
  <c r="Q800" i="4"/>
  <c r="R800" i="4" s="1"/>
  <c r="O800" i="4"/>
  <c r="Q799" i="4"/>
  <c r="R799" i="4" s="1"/>
  <c r="O799" i="4"/>
  <c r="R798" i="4"/>
  <c r="Q798" i="4"/>
  <c r="O798" i="4"/>
  <c r="R797" i="4"/>
  <c r="Q797" i="4"/>
  <c r="O797" i="4"/>
  <c r="S796" i="4"/>
  <c r="R796" i="4"/>
  <c r="Q796" i="4"/>
  <c r="O796" i="4"/>
  <c r="O795" i="4"/>
  <c r="P794" i="4"/>
  <c r="Q795" i="4" s="1"/>
  <c r="R795" i="4" s="1"/>
  <c r="L788" i="4"/>
  <c r="K788" i="4"/>
  <c r="P786" i="4"/>
  <c r="R780" i="4"/>
  <c r="Q780" i="4"/>
  <c r="O780" i="4"/>
  <c r="R779" i="4"/>
  <c r="Q779" i="4"/>
  <c r="O779" i="4"/>
  <c r="R778" i="4"/>
  <c r="Q778" i="4"/>
  <c r="O778" i="4"/>
  <c r="Q777" i="4"/>
  <c r="R777" i="4" s="1"/>
  <c r="O777" i="4"/>
  <c r="R776" i="4"/>
  <c r="Q776" i="4"/>
  <c r="O776" i="4"/>
  <c r="R775" i="4"/>
  <c r="Q775" i="4"/>
  <c r="O775" i="4"/>
  <c r="S774" i="4"/>
  <c r="Q774" i="4"/>
  <c r="R774" i="4" s="1"/>
  <c r="O774" i="4"/>
  <c r="R773" i="4"/>
  <c r="Q773" i="4"/>
  <c r="O773" i="4"/>
  <c r="P772" i="4"/>
  <c r="L766" i="4"/>
  <c r="K766" i="4"/>
  <c r="M766" i="4" s="1"/>
  <c r="N766" i="4" s="1"/>
  <c r="P764" i="4"/>
  <c r="Q757" i="4"/>
  <c r="R757" i="4" s="1"/>
  <c r="O757" i="4"/>
  <c r="R756" i="4"/>
  <c r="Q756" i="4"/>
  <c r="O756" i="4"/>
  <c r="R755" i="4"/>
  <c r="Q755" i="4"/>
  <c r="O755" i="4"/>
  <c r="R754" i="4"/>
  <c r="Q754" i="4"/>
  <c r="O754" i="4"/>
  <c r="Q753" i="4"/>
  <c r="R753" i="4" s="1"/>
  <c r="O753" i="4"/>
  <c r="R752" i="4"/>
  <c r="Q752" i="4"/>
  <c r="O752" i="4"/>
  <c r="Q751" i="4"/>
  <c r="R751" i="4" s="1"/>
  <c r="O751" i="4"/>
  <c r="Q750" i="4"/>
  <c r="R750" i="4" s="1"/>
  <c r="O750" i="4"/>
  <c r="P749" i="4"/>
  <c r="S751" i="4" s="1"/>
  <c r="L743" i="4"/>
  <c r="K743" i="4"/>
  <c r="M743" i="4" s="1"/>
  <c r="N743" i="4" s="1"/>
  <c r="P741" i="4"/>
  <c r="Q740" i="4"/>
  <c r="Q741" i="4" s="1"/>
  <c r="R734" i="4"/>
  <c r="Q734" i="4"/>
  <c r="O734" i="4"/>
  <c r="Q733" i="4"/>
  <c r="R733" i="4" s="1"/>
  <c r="O733" i="4"/>
  <c r="R732" i="4"/>
  <c r="Q732" i="4"/>
  <c r="O732" i="4"/>
  <c r="R731" i="4"/>
  <c r="Q731" i="4"/>
  <c r="O731" i="4"/>
  <c r="R730" i="4"/>
  <c r="Q730" i="4"/>
  <c r="O730" i="4"/>
  <c r="Q729" i="4"/>
  <c r="R729" i="4" s="1"/>
  <c r="O729" i="4"/>
  <c r="S728" i="4"/>
  <c r="Q728" i="4"/>
  <c r="R728" i="4" s="1"/>
  <c r="O728" i="4"/>
  <c r="Q727" i="4"/>
  <c r="R727" i="4" s="1"/>
  <c r="O727" i="4"/>
  <c r="P726" i="4"/>
  <c r="M720" i="4"/>
  <c r="L720" i="4"/>
  <c r="N720" i="4" s="1"/>
  <c r="K720" i="4"/>
  <c r="Q717" i="4" s="1"/>
  <c r="Q718" i="4" s="1"/>
  <c r="P718" i="4"/>
  <c r="R711" i="4"/>
  <c r="Q711" i="4"/>
  <c r="O711" i="4"/>
  <c r="R710" i="4"/>
  <c r="Q710" i="4"/>
  <c r="O710" i="4"/>
  <c r="Q709" i="4"/>
  <c r="R709" i="4" s="1"/>
  <c r="O709" i="4"/>
  <c r="Q708" i="4"/>
  <c r="R708" i="4" s="1"/>
  <c r="O708" i="4"/>
  <c r="R707" i="4"/>
  <c r="Q707" i="4"/>
  <c r="O707" i="4"/>
  <c r="R706" i="4"/>
  <c r="Q706" i="4"/>
  <c r="O706" i="4"/>
  <c r="S705" i="4"/>
  <c r="R705" i="4"/>
  <c r="Q705" i="4"/>
  <c r="O705" i="4"/>
  <c r="Q704" i="4"/>
  <c r="R704" i="4" s="1"/>
  <c r="O704" i="4"/>
  <c r="P703" i="4"/>
  <c r="N697" i="4"/>
  <c r="M697" i="4"/>
  <c r="K697" i="4"/>
  <c r="Q694" i="4" s="1"/>
  <c r="Q695" i="4" s="1"/>
  <c r="P695" i="4"/>
  <c r="R688" i="4"/>
  <c r="Q688" i="4"/>
  <c r="O688" i="4"/>
  <c r="R687" i="4"/>
  <c r="Q687" i="4"/>
  <c r="O687" i="4"/>
  <c r="R686" i="4"/>
  <c r="Q686" i="4"/>
  <c r="O686" i="4"/>
  <c r="Q685" i="4"/>
  <c r="R685" i="4" s="1"/>
  <c r="O685" i="4"/>
  <c r="Q684" i="4"/>
  <c r="R684" i="4" s="1"/>
  <c r="O684" i="4"/>
  <c r="R683" i="4"/>
  <c r="Q683" i="4"/>
  <c r="O683" i="4"/>
  <c r="S682" i="4"/>
  <c r="Q682" i="4"/>
  <c r="R682" i="4" s="1"/>
  <c r="O682" i="4"/>
  <c r="R681" i="4"/>
  <c r="Q681" i="4"/>
  <c r="O681" i="4"/>
  <c r="P680" i="4"/>
  <c r="M674" i="4"/>
  <c r="N674" i="4" s="1"/>
  <c r="K674" i="4"/>
  <c r="P672" i="4"/>
  <c r="Q671" i="4"/>
  <c r="Q672" i="4" s="1"/>
  <c r="R665" i="4"/>
  <c r="Q665" i="4"/>
  <c r="O665" i="4"/>
  <c r="Q664" i="4"/>
  <c r="R664" i="4" s="1"/>
  <c r="O664" i="4"/>
  <c r="R663" i="4"/>
  <c r="Q663" i="4"/>
  <c r="O663" i="4"/>
  <c r="R662" i="4"/>
  <c r="Q662" i="4"/>
  <c r="O662" i="4"/>
  <c r="R661" i="4"/>
  <c r="Q661" i="4"/>
  <c r="O661" i="4"/>
  <c r="Q660" i="4"/>
  <c r="R660" i="4" s="1"/>
  <c r="O660" i="4"/>
  <c r="S659" i="4"/>
  <c r="Q659" i="4"/>
  <c r="R659" i="4" s="1"/>
  <c r="O659" i="4"/>
  <c r="O658" i="4"/>
  <c r="P657" i="4"/>
  <c r="Q658" i="4" s="1"/>
  <c r="R658" i="4" s="1"/>
  <c r="L651" i="4"/>
  <c r="K651" i="4"/>
  <c r="M651" i="4" s="1"/>
  <c r="N651" i="4" s="1"/>
  <c r="P649" i="4"/>
  <c r="Q648" i="4"/>
  <c r="Q649" i="4" s="1"/>
  <c r="R642" i="4"/>
  <c r="Q642" i="4"/>
  <c r="O642" i="4"/>
  <c r="R641" i="4"/>
  <c r="Q641" i="4"/>
  <c r="O641" i="4"/>
  <c r="Q640" i="4"/>
  <c r="R640" i="4" s="1"/>
  <c r="O640" i="4"/>
  <c r="R639" i="4"/>
  <c r="Q639" i="4"/>
  <c r="O639" i="4"/>
  <c r="R638" i="4"/>
  <c r="Q638" i="4"/>
  <c r="O638" i="4"/>
  <c r="Q637" i="4"/>
  <c r="R637" i="4" s="1"/>
  <c r="O637" i="4"/>
  <c r="Q636" i="4"/>
  <c r="R636" i="4" s="1"/>
  <c r="O636" i="4"/>
  <c r="Q635" i="4"/>
  <c r="R635" i="4" s="1"/>
  <c r="O635" i="4"/>
  <c r="P634" i="4"/>
  <c r="S636" i="4" s="1"/>
  <c r="M628" i="4"/>
  <c r="N628" i="4" s="1"/>
  <c r="L628" i="4"/>
  <c r="K628" i="4"/>
  <c r="P626" i="4"/>
  <c r="Q625" i="4"/>
  <c r="Q626" i="4" s="1"/>
  <c r="R619" i="4"/>
  <c r="Q619" i="4"/>
  <c r="O619" i="4"/>
  <c r="R618" i="4"/>
  <c r="Q618" i="4"/>
  <c r="O618" i="4"/>
  <c r="Q617" i="4"/>
  <c r="R617" i="4" s="1"/>
  <c r="O617" i="4"/>
  <c r="Q616" i="4"/>
  <c r="R616" i="4" s="1"/>
  <c r="O616" i="4"/>
  <c r="R615" i="4"/>
  <c r="Q615" i="4"/>
  <c r="O615" i="4"/>
  <c r="R614" i="4"/>
  <c r="Q614" i="4"/>
  <c r="O614" i="4"/>
  <c r="S613" i="4"/>
  <c r="R613" i="4"/>
  <c r="Q613" i="4"/>
  <c r="O613" i="4"/>
  <c r="Q612" i="4"/>
  <c r="R612" i="4" s="1"/>
  <c r="O612" i="4"/>
  <c r="P611" i="4"/>
  <c r="L605" i="4"/>
  <c r="K605" i="4"/>
  <c r="Q602" i="4" s="1"/>
  <c r="Q603" i="4"/>
  <c r="P603" i="4"/>
  <c r="Q596" i="4"/>
  <c r="R596" i="4" s="1"/>
  <c r="O596" i="4"/>
  <c r="R595" i="4"/>
  <c r="Q595" i="4"/>
  <c r="O595" i="4"/>
  <c r="R594" i="4"/>
  <c r="Q594" i="4"/>
  <c r="O594" i="4"/>
  <c r="Q593" i="4"/>
  <c r="R593" i="4" s="1"/>
  <c r="O593" i="4"/>
  <c r="Q592" i="4"/>
  <c r="R592" i="4" s="1"/>
  <c r="O592" i="4"/>
  <c r="R591" i="4"/>
  <c r="Q591" i="4"/>
  <c r="O591" i="4"/>
  <c r="S590" i="4"/>
  <c r="Q590" i="4"/>
  <c r="R590" i="4" s="1"/>
  <c r="O590" i="4"/>
  <c r="R589" i="4"/>
  <c r="Q589" i="4"/>
  <c r="O589" i="4"/>
  <c r="P588" i="4"/>
  <c r="L582" i="4"/>
  <c r="K582" i="4"/>
  <c r="P580" i="4"/>
  <c r="R573" i="4"/>
  <c r="Q573" i="4"/>
  <c r="O573" i="4"/>
  <c r="R572" i="4"/>
  <c r="Q572" i="4"/>
  <c r="O572" i="4"/>
  <c r="R571" i="4"/>
  <c r="Q571" i="4"/>
  <c r="O571" i="4"/>
  <c r="R570" i="4"/>
  <c r="Q570" i="4"/>
  <c r="O570" i="4"/>
  <c r="R569" i="4"/>
  <c r="Q569" i="4"/>
  <c r="O569" i="4"/>
  <c r="R568" i="4"/>
  <c r="Q568" i="4"/>
  <c r="O568" i="4"/>
  <c r="S567" i="4"/>
  <c r="Q567" i="4"/>
  <c r="R567" i="4" s="1"/>
  <c r="O567" i="4"/>
  <c r="Q566" i="4"/>
  <c r="R566" i="4" s="1"/>
  <c r="O566" i="4"/>
  <c r="P565" i="4"/>
  <c r="L559" i="4"/>
  <c r="K559" i="4"/>
  <c r="M559" i="4" s="1"/>
  <c r="N559" i="4" s="1"/>
  <c r="P557" i="4"/>
  <c r="Q556" i="4"/>
  <c r="Q557" i="4" s="1"/>
  <c r="R550" i="4"/>
  <c r="Q550" i="4"/>
  <c r="O550" i="4"/>
  <c r="R549" i="4"/>
  <c r="Q549" i="4"/>
  <c r="O549" i="4"/>
  <c r="Q548" i="4"/>
  <c r="R548" i="4" s="1"/>
  <c r="O548" i="4"/>
  <c r="R547" i="4"/>
  <c r="Q547" i="4"/>
  <c r="O547" i="4"/>
  <c r="R546" i="4"/>
  <c r="Q546" i="4"/>
  <c r="O546" i="4"/>
  <c r="Q545" i="4"/>
  <c r="R545" i="4" s="1"/>
  <c r="O545" i="4"/>
  <c r="Q544" i="4"/>
  <c r="R544" i="4" s="1"/>
  <c r="O544" i="4"/>
  <c r="Q543" i="4"/>
  <c r="R543" i="4" s="1"/>
  <c r="O543" i="4"/>
  <c r="P542" i="4"/>
  <c r="S544" i="4" s="1"/>
  <c r="M536" i="4"/>
  <c r="L536" i="4"/>
  <c r="K536" i="4"/>
  <c r="P534" i="4"/>
  <c r="Q533" i="4"/>
  <c r="Q534" i="4" s="1"/>
  <c r="R527" i="4"/>
  <c r="Q527" i="4"/>
  <c r="O527" i="4"/>
  <c r="R526" i="4"/>
  <c r="Q526" i="4"/>
  <c r="O526" i="4"/>
  <c r="Q525" i="4"/>
  <c r="R525" i="4" s="1"/>
  <c r="O525" i="4"/>
  <c r="Q524" i="4"/>
  <c r="R524" i="4" s="1"/>
  <c r="O524" i="4"/>
  <c r="R523" i="4"/>
  <c r="Q523" i="4"/>
  <c r="O523" i="4"/>
  <c r="R522" i="4"/>
  <c r="Q522" i="4"/>
  <c r="O522" i="4"/>
  <c r="S521" i="4"/>
  <c r="R521" i="4"/>
  <c r="Q521" i="4"/>
  <c r="O521" i="4"/>
  <c r="Q520" i="4"/>
  <c r="R520" i="4" s="1"/>
  <c r="O520" i="4"/>
  <c r="P519" i="4"/>
  <c r="N513" i="4"/>
  <c r="M513" i="4"/>
  <c r="L513" i="4"/>
  <c r="K513" i="4"/>
  <c r="Q510" i="4" s="1"/>
  <c r="Q511" i="4" s="1"/>
  <c r="P511" i="4"/>
  <c r="Q504" i="4"/>
  <c r="R504" i="4" s="1"/>
  <c r="O504" i="4"/>
  <c r="R503" i="4"/>
  <c r="Q503" i="4"/>
  <c r="O503" i="4"/>
  <c r="R502" i="4"/>
  <c r="Q502" i="4"/>
  <c r="O502" i="4"/>
  <c r="Q501" i="4"/>
  <c r="R501" i="4" s="1"/>
  <c r="O501" i="4"/>
  <c r="Q500" i="4"/>
  <c r="R500" i="4" s="1"/>
  <c r="O500" i="4"/>
  <c r="R499" i="4"/>
  <c r="Q499" i="4"/>
  <c r="O499" i="4"/>
  <c r="S498" i="4"/>
  <c r="Q498" i="4"/>
  <c r="R498" i="4" s="1"/>
  <c r="O498" i="4"/>
  <c r="R497" i="4"/>
  <c r="Q497" i="4"/>
  <c r="O497" i="4"/>
  <c r="P496" i="4"/>
  <c r="L490" i="4"/>
  <c r="K490" i="4"/>
  <c r="M490" i="4" s="1"/>
  <c r="N490" i="4" s="1"/>
  <c r="P488" i="4"/>
  <c r="Q481" i="4"/>
  <c r="R481" i="4" s="1"/>
  <c r="O481" i="4"/>
  <c r="Q480" i="4"/>
  <c r="R480" i="4" s="1"/>
  <c r="O480" i="4"/>
  <c r="R479" i="4"/>
  <c r="Q479" i="4"/>
  <c r="O479" i="4"/>
  <c r="R478" i="4"/>
  <c r="Q478" i="4"/>
  <c r="O478" i="4"/>
  <c r="Q477" i="4"/>
  <c r="R477" i="4" s="1"/>
  <c r="O477" i="4"/>
  <c r="Q476" i="4"/>
  <c r="R476" i="4" s="1"/>
  <c r="O476" i="4"/>
  <c r="Q475" i="4"/>
  <c r="R475" i="4" s="1"/>
  <c r="O475" i="4"/>
  <c r="O474" i="4"/>
  <c r="P473" i="4"/>
  <c r="L467" i="4"/>
  <c r="K467" i="4"/>
  <c r="M467" i="4" s="1"/>
  <c r="N467" i="4" s="1"/>
  <c r="Q465" i="4"/>
  <c r="P465" i="4"/>
  <c r="Q464" i="4"/>
  <c r="R458" i="4"/>
  <c r="Q458" i="4"/>
  <c r="O458" i="4"/>
  <c r="Q457" i="4"/>
  <c r="R457" i="4" s="1"/>
  <c r="O457" i="4"/>
  <c r="Q456" i="4"/>
  <c r="R456" i="4" s="1"/>
  <c r="O456" i="4"/>
  <c r="R455" i="4"/>
  <c r="Q455" i="4"/>
  <c r="O455" i="4"/>
  <c r="R454" i="4"/>
  <c r="Q454" i="4"/>
  <c r="O454" i="4"/>
  <c r="R453" i="4"/>
  <c r="Q453" i="4"/>
  <c r="O453" i="4"/>
  <c r="Q452" i="4"/>
  <c r="R452" i="4" s="1"/>
  <c r="O452" i="4"/>
  <c r="Q451" i="4"/>
  <c r="R451" i="4" s="1"/>
  <c r="O451" i="4"/>
  <c r="P450" i="4"/>
  <c r="S452" i="4" s="1"/>
  <c r="N444" i="4"/>
  <c r="M444" i="4"/>
  <c r="L444" i="4"/>
  <c r="K444" i="4"/>
  <c r="Q441" i="4" s="1"/>
  <c r="Q442" i="4" s="1"/>
  <c r="P442" i="4"/>
  <c r="R435" i="4"/>
  <c r="Q435" i="4"/>
  <c r="O435" i="4"/>
  <c r="R434" i="4"/>
  <c r="Q434" i="4"/>
  <c r="O434" i="4"/>
  <c r="R433" i="4"/>
  <c r="Q433" i="4"/>
  <c r="O433" i="4"/>
  <c r="Q432" i="4"/>
  <c r="R432" i="4" s="1"/>
  <c r="O432" i="4"/>
  <c r="R431" i="4"/>
  <c r="Q431" i="4"/>
  <c r="O431" i="4"/>
  <c r="R430" i="4"/>
  <c r="Q430" i="4"/>
  <c r="O430" i="4"/>
  <c r="S429" i="4"/>
  <c r="R429" i="4"/>
  <c r="Q429" i="4"/>
  <c r="O429" i="4"/>
  <c r="Q428" i="4"/>
  <c r="R428" i="4" s="1"/>
  <c r="O428" i="4"/>
  <c r="P427" i="4"/>
  <c r="L421" i="4"/>
  <c r="K421" i="4"/>
  <c r="P419" i="4"/>
  <c r="Q412" i="4"/>
  <c r="R412" i="4" s="1"/>
  <c r="O412" i="4"/>
  <c r="R411" i="4"/>
  <c r="Q411" i="4"/>
  <c r="O411" i="4"/>
  <c r="R410" i="4"/>
  <c r="Q410" i="4"/>
  <c r="O410" i="4"/>
  <c r="Q409" i="4"/>
  <c r="R409" i="4" s="1"/>
  <c r="O409" i="4"/>
  <c r="Q408" i="4"/>
  <c r="R408" i="4" s="1"/>
  <c r="O408" i="4"/>
  <c r="R407" i="4"/>
  <c r="Q407" i="4"/>
  <c r="O407" i="4"/>
  <c r="S406" i="4"/>
  <c r="Q406" i="4"/>
  <c r="R406" i="4" s="1"/>
  <c r="O406" i="4"/>
  <c r="R405" i="4"/>
  <c r="Q405" i="4"/>
  <c r="O405" i="4"/>
  <c r="P404" i="4"/>
  <c r="L399" i="4"/>
  <c r="K399" i="4"/>
  <c r="T394" i="4"/>
  <c r="R391" i="4"/>
  <c r="Q391" i="4"/>
  <c r="O391" i="4"/>
  <c r="R390" i="4"/>
  <c r="Q390" i="4"/>
  <c r="O390" i="4"/>
  <c r="R389" i="4"/>
  <c r="Q389" i="4"/>
  <c r="O389" i="4"/>
  <c r="R388" i="4"/>
  <c r="Q388" i="4"/>
  <c r="O388" i="4"/>
  <c r="R387" i="4"/>
  <c r="Q387" i="4"/>
  <c r="O387" i="4"/>
  <c r="R386" i="4"/>
  <c r="Q386" i="4"/>
  <c r="O386" i="4"/>
  <c r="R385" i="4"/>
  <c r="Q385" i="4"/>
  <c r="O385" i="4"/>
  <c r="R384" i="4"/>
  <c r="O384" i="4"/>
  <c r="P383" i="4"/>
  <c r="Q384" i="4" s="1"/>
  <c r="T379" i="4"/>
  <c r="L379" i="4"/>
  <c r="K379" i="4"/>
  <c r="R375" i="4"/>
  <c r="Q375" i="4"/>
  <c r="O375" i="4"/>
  <c r="Q374" i="4"/>
  <c r="R374" i="4" s="1"/>
  <c r="O374" i="4"/>
  <c r="R373" i="4"/>
  <c r="Q373" i="4"/>
  <c r="O373" i="4"/>
  <c r="Q372" i="4"/>
  <c r="R372" i="4" s="1"/>
  <c r="O372" i="4"/>
  <c r="Q371" i="4"/>
  <c r="R371" i="4" s="1"/>
  <c r="O371" i="4"/>
  <c r="Q370" i="4"/>
  <c r="R370" i="4" s="1"/>
  <c r="O370" i="4"/>
  <c r="R369" i="4"/>
  <c r="Q369" i="4"/>
  <c r="O369" i="4"/>
  <c r="O368" i="4"/>
  <c r="P367" i="4"/>
  <c r="Q368" i="4" s="1"/>
  <c r="R368" i="4" s="1"/>
  <c r="L363" i="4"/>
  <c r="K363" i="4"/>
  <c r="T362" i="4"/>
  <c r="Q358" i="4"/>
  <c r="R358" i="4" s="1"/>
  <c r="O358" i="4"/>
  <c r="Q357" i="4"/>
  <c r="R357" i="4" s="1"/>
  <c r="O357" i="4"/>
  <c r="Q356" i="4"/>
  <c r="R356" i="4" s="1"/>
  <c r="O356" i="4"/>
  <c r="Q355" i="4"/>
  <c r="R355" i="4" s="1"/>
  <c r="O355" i="4"/>
  <c r="Q354" i="4"/>
  <c r="R354" i="4" s="1"/>
  <c r="O354" i="4"/>
  <c r="R353" i="4"/>
  <c r="Q353" i="4"/>
  <c r="O353" i="4"/>
  <c r="Q352" i="4"/>
  <c r="R352" i="4" s="1"/>
  <c r="O352" i="4"/>
  <c r="Q351" i="4"/>
  <c r="R351" i="4" s="1"/>
  <c r="O351" i="4"/>
  <c r="P350" i="4"/>
  <c r="N346" i="4"/>
  <c r="M346" i="4"/>
  <c r="L346" i="4"/>
  <c r="K346" i="4"/>
  <c r="U342" i="4" s="1"/>
  <c r="U343" i="4" s="1"/>
  <c r="T343" i="4"/>
  <c r="Q340" i="4"/>
  <c r="R340" i="4" s="1"/>
  <c r="O340" i="4"/>
  <c r="R339" i="4"/>
  <c r="Q339" i="4"/>
  <c r="O339" i="4"/>
  <c r="R338" i="4"/>
  <c r="Q338" i="4"/>
  <c r="O338" i="4"/>
  <c r="R337" i="4"/>
  <c r="Q337" i="4"/>
  <c r="O337" i="4"/>
  <c r="Q336" i="4"/>
  <c r="R336" i="4" s="1"/>
  <c r="O336" i="4"/>
  <c r="R335" i="4"/>
  <c r="Q335" i="4"/>
  <c r="O335" i="4"/>
  <c r="R334" i="4"/>
  <c r="Q334" i="4"/>
  <c r="O334" i="4"/>
  <c r="O333" i="4"/>
  <c r="P332" i="4"/>
  <c r="Q333" i="4" s="1"/>
  <c r="R333" i="4" s="1"/>
  <c r="M328" i="4"/>
  <c r="N328" i="4" s="1"/>
  <c r="L328" i="4"/>
  <c r="K328" i="4"/>
  <c r="U325" i="4"/>
  <c r="T325" i="4"/>
  <c r="U324" i="4"/>
  <c r="Q321" i="4"/>
  <c r="R321" i="4" s="1"/>
  <c r="O321" i="4"/>
  <c r="Q320" i="4"/>
  <c r="R320" i="4" s="1"/>
  <c r="O320" i="4"/>
  <c r="R319" i="4"/>
  <c r="Q319" i="4"/>
  <c r="O319" i="4"/>
  <c r="R318" i="4"/>
  <c r="Q318" i="4"/>
  <c r="O318" i="4"/>
  <c r="Q317" i="4"/>
  <c r="R317" i="4" s="1"/>
  <c r="O317" i="4"/>
  <c r="Q316" i="4"/>
  <c r="R316" i="4" s="1"/>
  <c r="O316" i="4"/>
  <c r="R315" i="4"/>
  <c r="Q315" i="4"/>
  <c r="O315" i="4"/>
  <c r="Q314" i="4"/>
  <c r="R314" i="4" s="1"/>
  <c r="O314" i="4"/>
  <c r="P313" i="4"/>
  <c r="L309" i="4"/>
  <c r="K309" i="4"/>
  <c r="M309" i="4" s="1"/>
  <c r="N309" i="4" s="1"/>
  <c r="T306" i="4"/>
  <c r="U305" i="4"/>
  <c r="U306" i="4" s="1"/>
  <c r="Q302" i="4"/>
  <c r="R302" i="4" s="1"/>
  <c r="O302" i="4"/>
  <c r="R301" i="4"/>
  <c r="Q301" i="4"/>
  <c r="O301" i="4"/>
  <c r="Q300" i="4"/>
  <c r="R300" i="4" s="1"/>
  <c r="O300" i="4"/>
  <c r="Q299" i="4"/>
  <c r="R299" i="4" s="1"/>
  <c r="O299" i="4"/>
  <c r="Q298" i="4"/>
  <c r="R298" i="4" s="1"/>
  <c r="O298" i="4"/>
  <c r="R297" i="4"/>
  <c r="Q297" i="4"/>
  <c r="O297" i="4"/>
  <c r="Q296" i="4"/>
  <c r="R296" i="4" s="1"/>
  <c r="O296" i="4"/>
  <c r="Q295" i="4"/>
  <c r="R295" i="4" s="1"/>
  <c r="O295" i="4"/>
  <c r="P294" i="4"/>
  <c r="N290" i="4"/>
  <c r="M290" i="4"/>
  <c r="L290" i="4"/>
  <c r="K290" i="4"/>
  <c r="R286" i="4"/>
  <c r="Q286" i="4"/>
  <c r="O286" i="4"/>
  <c r="Q285" i="4"/>
  <c r="R285" i="4" s="1"/>
  <c r="O285" i="4"/>
  <c r="R284" i="4"/>
  <c r="Q284" i="4"/>
  <c r="O284" i="4"/>
  <c r="R283" i="4"/>
  <c r="Q283" i="4"/>
  <c r="O283" i="4"/>
  <c r="R282" i="4"/>
  <c r="Q282" i="4"/>
  <c r="O282" i="4"/>
  <c r="Q281" i="4"/>
  <c r="R281" i="4" s="1"/>
  <c r="O281" i="4"/>
  <c r="R280" i="4"/>
  <c r="Q280" i="4"/>
  <c r="O280" i="4"/>
  <c r="R279" i="4"/>
  <c r="Q279" i="4"/>
  <c r="O279" i="4"/>
  <c r="P278" i="4"/>
  <c r="L274" i="4"/>
  <c r="K274" i="4"/>
  <c r="M274" i="4" s="1"/>
  <c r="N274" i="4" s="1"/>
  <c r="R269" i="4"/>
  <c r="Q269" i="4"/>
  <c r="O269" i="4"/>
  <c r="R268" i="4"/>
  <c r="Q268" i="4"/>
  <c r="O268" i="4"/>
  <c r="Q267" i="4"/>
  <c r="R267" i="4" s="1"/>
  <c r="O267" i="4"/>
  <c r="Q266" i="4"/>
  <c r="R266" i="4" s="1"/>
  <c r="O266" i="4"/>
  <c r="R265" i="4"/>
  <c r="Q265" i="4"/>
  <c r="O265" i="4"/>
  <c r="R264" i="4"/>
  <c r="Q264" i="4"/>
  <c r="O264" i="4"/>
  <c r="Q263" i="4"/>
  <c r="R263" i="4" s="1"/>
  <c r="O263" i="4"/>
  <c r="O262" i="4"/>
  <c r="P261" i="4"/>
  <c r="Q262" i="4" s="1"/>
  <c r="R262" i="4" s="1"/>
  <c r="L257" i="4"/>
  <c r="K257" i="4"/>
  <c r="M257" i="4" s="1"/>
  <c r="N257" i="4" s="1"/>
  <c r="R250" i="4"/>
  <c r="Q250" i="4"/>
  <c r="O250" i="4"/>
  <c r="Q249" i="4"/>
  <c r="R249" i="4" s="1"/>
  <c r="O249" i="4"/>
  <c r="Q248" i="4"/>
  <c r="R248" i="4" s="1"/>
  <c r="O248" i="4"/>
  <c r="Q247" i="4"/>
  <c r="R247" i="4" s="1"/>
  <c r="O247" i="4"/>
  <c r="R246" i="4"/>
  <c r="Q246" i="4"/>
  <c r="O246" i="4"/>
  <c r="Q245" i="4"/>
  <c r="R245" i="4" s="1"/>
  <c r="O245" i="4"/>
  <c r="Q244" i="4"/>
  <c r="R244" i="4" s="1"/>
  <c r="O244" i="4"/>
  <c r="Q243" i="4"/>
  <c r="R243" i="4" s="1"/>
  <c r="O243" i="4"/>
  <c r="P242" i="4"/>
  <c r="M238" i="4"/>
  <c r="N238" i="4" s="1"/>
  <c r="L238" i="4"/>
  <c r="K238" i="4"/>
  <c r="Q232" i="4"/>
  <c r="R232" i="4" s="1"/>
  <c r="O232" i="4"/>
  <c r="R231" i="4"/>
  <c r="Q231" i="4"/>
  <c r="O231" i="4"/>
  <c r="R230" i="4"/>
  <c r="Q230" i="4"/>
  <c r="O230" i="4"/>
  <c r="R229" i="4"/>
  <c r="Q229" i="4"/>
  <c r="O229" i="4"/>
  <c r="Q228" i="4"/>
  <c r="R228" i="4" s="1"/>
  <c r="O228" i="4"/>
  <c r="R227" i="4"/>
  <c r="Q227" i="4"/>
  <c r="O227" i="4"/>
  <c r="R226" i="4"/>
  <c r="Q226" i="4"/>
  <c r="O226" i="4"/>
  <c r="R225" i="4"/>
  <c r="Q225" i="4"/>
  <c r="O225" i="4"/>
  <c r="P224" i="4"/>
  <c r="M220" i="4"/>
  <c r="N220" i="4" s="1"/>
  <c r="L220" i="4"/>
  <c r="K220" i="4"/>
  <c r="Q214" i="4"/>
  <c r="R214" i="4" s="1"/>
  <c r="O214" i="4"/>
  <c r="Q213" i="4"/>
  <c r="R213" i="4" s="1"/>
  <c r="O213" i="4"/>
  <c r="Q212" i="4"/>
  <c r="R212" i="4" s="1"/>
  <c r="O212" i="4"/>
  <c r="R211" i="4"/>
  <c r="Q211" i="4"/>
  <c r="O211" i="4"/>
  <c r="Q210" i="4"/>
  <c r="R210" i="4" s="1"/>
  <c r="O210" i="4"/>
  <c r="Q209" i="4"/>
  <c r="R209" i="4" s="1"/>
  <c r="O209" i="4"/>
  <c r="Q208" i="4"/>
  <c r="R208" i="4" s="1"/>
  <c r="O208" i="4"/>
  <c r="O207" i="4"/>
  <c r="P206" i="4"/>
  <c r="N201" i="4"/>
  <c r="M201" i="4"/>
  <c r="L201" i="4"/>
  <c r="K201" i="4"/>
  <c r="R196" i="4"/>
  <c r="Q196" i="4"/>
  <c r="O196" i="4"/>
  <c r="Q195" i="4"/>
  <c r="R195" i="4" s="1"/>
  <c r="O195" i="4"/>
  <c r="Q194" i="4"/>
  <c r="R194" i="4" s="1"/>
  <c r="O194" i="4"/>
  <c r="R193" i="4"/>
  <c r="Q193" i="4"/>
  <c r="O193" i="4"/>
  <c r="R192" i="4"/>
  <c r="Q192" i="4"/>
  <c r="O192" i="4"/>
  <c r="Q191" i="4"/>
  <c r="R191" i="4" s="1"/>
  <c r="O191" i="4"/>
  <c r="Q190" i="4"/>
  <c r="O190" i="4"/>
  <c r="AN7" i="4" s="1"/>
  <c r="O189" i="4"/>
  <c r="P188" i="4"/>
  <c r="Q189" i="4" s="1"/>
  <c r="L184" i="4"/>
  <c r="K184" i="4"/>
  <c r="M184" i="4" s="1"/>
  <c r="N184" i="4" s="1"/>
  <c r="R177" i="4"/>
  <c r="Q177" i="4"/>
  <c r="O177" i="4"/>
  <c r="R176" i="4"/>
  <c r="Q176" i="4"/>
  <c r="O176" i="4"/>
  <c r="Q175" i="4"/>
  <c r="R175" i="4" s="1"/>
  <c r="O175" i="4"/>
  <c r="Q174" i="4"/>
  <c r="R174" i="4" s="1"/>
  <c r="O174" i="4"/>
  <c r="R173" i="4"/>
  <c r="Q173" i="4"/>
  <c r="O173" i="4"/>
  <c r="R172" i="4"/>
  <c r="Q172" i="4"/>
  <c r="AM34" i="4" s="1"/>
  <c r="O172" i="4"/>
  <c r="Q171" i="4"/>
  <c r="O171" i="4"/>
  <c r="O170" i="4"/>
  <c r="AM6" i="4" s="1"/>
  <c r="P169" i="4"/>
  <c r="AM92" i="4" s="1"/>
  <c r="M165" i="4"/>
  <c r="N165" i="4" s="1"/>
  <c r="L165" i="4"/>
  <c r="K165" i="4"/>
  <c r="Q156" i="4"/>
  <c r="R156" i="4" s="1"/>
  <c r="O156" i="4"/>
  <c r="Q155" i="4"/>
  <c r="R155" i="4" s="1"/>
  <c r="O155" i="4"/>
  <c r="R154" i="4"/>
  <c r="Q154" i="4"/>
  <c r="O154" i="4"/>
  <c r="R153" i="4"/>
  <c r="Q153" i="4"/>
  <c r="O153" i="4"/>
  <c r="Q152" i="4"/>
  <c r="R152" i="4" s="1"/>
  <c r="AL72" i="4" s="1"/>
  <c r="O152" i="4"/>
  <c r="AL9" i="4" s="1"/>
  <c r="Q151" i="4"/>
  <c r="R151" i="4" s="1"/>
  <c r="AL71" i="4" s="1"/>
  <c r="O151" i="4"/>
  <c r="R150" i="4"/>
  <c r="AL70" i="4" s="1"/>
  <c r="Q150" i="4"/>
  <c r="O150" i="4"/>
  <c r="Q149" i="4"/>
  <c r="R149" i="4" s="1"/>
  <c r="AL69" i="4" s="1"/>
  <c r="O149" i="4"/>
  <c r="P148" i="4"/>
  <c r="M144" i="4"/>
  <c r="N144" i="4" s="1"/>
  <c r="L144" i="4"/>
  <c r="K144" i="4"/>
  <c r="Q137" i="4"/>
  <c r="R137" i="4" s="1"/>
  <c r="O137" i="4"/>
  <c r="Q136" i="4"/>
  <c r="R136" i="4" s="1"/>
  <c r="O136" i="4"/>
  <c r="R135" i="4"/>
  <c r="Q135" i="4"/>
  <c r="O135" i="4"/>
  <c r="R134" i="4"/>
  <c r="AK73" i="4" s="1"/>
  <c r="Q134" i="4"/>
  <c r="O134" i="4"/>
  <c r="Q133" i="4"/>
  <c r="R133" i="4" s="1"/>
  <c r="AK72" i="4" s="1"/>
  <c r="O133" i="4"/>
  <c r="AK9" i="4" s="1"/>
  <c r="Q132" i="4"/>
  <c r="R132" i="4" s="1"/>
  <c r="AK71" i="4" s="1"/>
  <c r="O132" i="4"/>
  <c r="R131" i="4"/>
  <c r="AK70" i="4" s="1"/>
  <c r="Q131" i="4"/>
  <c r="O131" i="4"/>
  <c r="O130" i="4"/>
  <c r="P129" i="4"/>
  <c r="Q130" i="4" s="1"/>
  <c r="N125" i="4"/>
  <c r="L125" i="4"/>
  <c r="K125" i="4"/>
  <c r="M125" i="4" s="1"/>
  <c r="R117" i="4"/>
  <c r="Q117" i="4"/>
  <c r="O117" i="4"/>
  <c r="Q116" i="4"/>
  <c r="R116" i="4" s="1"/>
  <c r="O116" i="4"/>
  <c r="Q115" i="4"/>
  <c r="R115" i="4" s="1"/>
  <c r="AJ74" i="4" s="1"/>
  <c r="O115" i="4"/>
  <c r="AJ11" i="4" s="1"/>
  <c r="R114" i="4"/>
  <c r="Q114" i="4"/>
  <c r="O114" i="4"/>
  <c r="R113" i="4"/>
  <c r="AJ72" i="4" s="1"/>
  <c r="Q113" i="4"/>
  <c r="O113" i="4"/>
  <c r="Q112" i="4"/>
  <c r="O112" i="4"/>
  <c r="Q111" i="4"/>
  <c r="R111" i="4" s="1"/>
  <c r="AJ70" i="4" s="1"/>
  <c r="O111" i="4"/>
  <c r="AJ7" i="4" s="1"/>
  <c r="O110" i="4"/>
  <c r="AJ6" i="4" s="1"/>
  <c r="P109" i="4"/>
  <c r="Q110" i="4" s="1"/>
  <c r="L105" i="4"/>
  <c r="K105" i="4"/>
  <c r="M105" i="4" s="1"/>
  <c r="Q96" i="4"/>
  <c r="R96" i="4" s="1"/>
  <c r="O96" i="4"/>
  <c r="R95" i="4"/>
  <c r="AI75" i="4" s="1"/>
  <c r="Q95" i="4"/>
  <c r="O95" i="4"/>
  <c r="Q94" i="4"/>
  <c r="AI42" i="4" s="1"/>
  <c r="O94" i="4"/>
  <c r="AI11" i="4" s="1"/>
  <c r="Q93" i="4"/>
  <c r="R93" i="4" s="1"/>
  <c r="AI73" i="4" s="1"/>
  <c r="O93" i="4"/>
  <c r="AI10" i="4" s="1"/>
  <c r="AY92" i="4"/>
  <c r="AX92" i="4"/>
  <c r="AW92" i="4"/>
  <c r="AV92" i="4"/>
  <c r="AU92" i="4"/>
  <c r="AT92" i="4"/>
  <c r="AS92" i="4"/>
  <c r="AR92" i="4"/>
  <c r="AQ92" i="4"/>
  <c r="AP92" i="4"/>
  <c r="AL92" i="4"/>
  <c r="AK92" i="4"/>
  <c r="AJ92" i="4"/>
  <c r="AI92" i="4"/>
  <c r="AG92" i="4"/>
  <c r="AF92" i="4"/>
  <c r="Q92" i="4"/>
  <c r="R92" i="4" s="1"/>
  <c r="O92" i="4"/>
  <c r="AI9" i="4" s="1"/>
  <c r="Q91" i="4"/>
  <c r="R91" i="4" s="1"/>
  <c r="O91" i="4"/>
  <c r="R90" i="4"/>
  <c r="AI70" i="4" s="1"/>
  <c r="Q90" i="4"/>
  <c r="O90" i="4"/>
  <c r="Q89" i="4"/>
  <c r="O89" i="4"/>
  <c r="P88" i="4"/>
  <c r="M83" i="4"/>
  <c r="N83" i="4" s="1"/>
  <c r="L83" i="4"/>
  <c r="K83" i="4"/>
  <c r="AG76" i="4"/>
  <c r="Q76" i="4"/>
  <c r="O76" i="4"/>
  <c r="AH13" i="4" s="1"/>
  <c r="Q75" i="4"/>
  <c r="R75" i="4" s="1"/>
  <c r="AH75" i="4" s="1"/>
  <c r="O75" i="4"/>
  <c r="AH12" i="4" s="1"/>
  <c r="AH74" i="4"/>
  <c r="R74" i="4"/>
  <c r="Q74" i="4"/>
  <c r="O74" i="4"/>
  <c r="AJ73" i="4"/>
  <c r="AG73" i="4"/>
  <c r="AF73" i="4"/>
  <c r="Q73" i="4"/>
  <c r="R73" i="4" s="1"/>
  <c r="AH73" i="4" s="1"/>
  <c r="O73" i="4"/>
  <c r="AH10" i="4" s="1"/>
  <c r="AI72" i="4"/>
  <c r="AF72" i="4"/>
  <c r="R72" i="4"/>
  <c r="AH72" i="4" s="1"/>
  <c r="Q72" i="4"/>
  <c r="O72" i="4"/>
  <c r="AM71" i="4"/>
  <c r="AI71" i="4"/>
  <c r="AF71" i="4"/>
  <c r="R71" i="4"/>
  <c r="AH71" i="4" s="1"/>
  <c r="Q71" i="4"/>
  <c r="O71" i="4"/>
  <c r="AG70" i="4"/>
  <c r="Q70" i="4"/>
  <c r="R70" i="4" s="1"/>
  <c r="AH70" i="4" s="1"/>
  <c r="O70" i="4"/>
  <c r="AH7" i="4" s="1"/>
  <c r="O69" i="4"/>
  <c r="P68" i="4"/>
  <c r="Q69" i="4" s="1"/>
  <c r="AH32" i="4" s="1"/>
  <c r="N64" i="4"/>
  <c r="U49" i="4" s="1"/>
  <c r="L64" i="4"/>
  <c r="K64" i="4"/>
  <c r="M64" i="4" s="1"/>
  <c r="U30" i="4" s="1"/>
  <c r="R56" i="4"/>
  <c r="Q56" i="4"/>
  <c r="O56" i="4"/>
  <c r="Q55" i="4"/>
  <c r="O55" i="4"/>
  <c r="Q54" i="4"/>
  <c r="R54" i="4" s="1"/>
  <c r="AG74" i="4" s="1"/>
  <c r="O54" i="4"/>
  <c r="R53" i="4"/>
  <c r="Q53" i="4"/>
  <c r="O53" i="4"/>
  <c r="AG10" i="4" s="1"/>
  <c r="U52" i="4"/>
  <c r="R52" i="4"/>
  <c r="AG72" i="4" s="1"/>
  <c r="Q52" i="4"/>
  <c r="O52" i="4"/>
  <c r="Q51" i="4"/>
  <c r="R51" i="4" s="1"/>
  <c r="AG71" i="4" s="1"/>
  <c r="O51" i="4"/>
  <c r="U50" i="4"/>
  <c r="R50" i="4"/>
  <c r="Q50" i="4"/>
  <c r="O50" i="4"/>
  <c r="AG7" i="4" s="1"/>
  <c r="R49" i="4"/>
  <c r="AG69" i="4" s="1"/>
  <c r="Q49" i="4"/>
  <c r="O49" i="4"/>
  <c r="P48" i="4"/>
  <c r="AG44" i="4"/>
  <c r="AI43" i="4"/>
  <c r="AH43" i="4"/>
  <c r="F43" i="4"/>
  <c r="AJ42" i="4"/>
  <c r="AH42" i="4"/>
  <c r="AG42" i="4"/>
  <c r="M42" i="4"/>
  <c r="U29" i="4" s="1"/>
  <c r="L42" i="4"/>
  <c r="K42" i="4"/>
  <c r="AK36" i="4"/>
  <c r="AJ36" i="4"/>
  <c r="AI36" i="4"/>
  <c r="AH36" i="4"/>
  <c r="AG36" i="4"/>
  <c r="AF36" i="4"/>
  <c r="AL35" i="4"/>
  <c r="AK35" i="4"/>
  <c r="AJ35" i="4"/>
  <c r="AI35" i="4"/>
  <c r="AH35" i="4"/>
  <c r="AG35" i="4"/>
  <c r="AF35" i="4"/>
  <c r="AL34" i="4"/>
  <c r="AI34" i="4"/>
  <c r="AH34" i="4"/>
  <c r="AG34" i="4"/>
  <c r="AF34" i="4"/>
  <c r="Q34" i="4"/>
  <c r="O34" i="4"/>
  <c r="AL33" i="4"/>
  <c r="AK33" i="4"/>
  <c r="AJ33" i="4"/>
  <c r="AI33" i="4"/>
  <c r="AH33" i="4"/>
  <c r="AG33" i="4"/>
  <c r="U33" i="4"/>
  <c r="Q33" i="4"/>
  <c r="AF43" i="4" s="1"/>
  <c r="O33" i="4"/>
  <c r="AL32" i="4"/>
  <c r="AG32" i="4"/>
  <c r="R32" i="4"/>
  <c r="AF74" i="4" s="1"/>
  <c r="Q32" i="4"/>
  <c r="AF42" i="4" s="1"/>
  <c r="O32" i="4"/>
  <c r="U31" i="4"/>
  <c r="R31" i="4"/>
  <c r="Q31" i="4"/>
  <c r="O31" i="4"/>
  <c r="R30" i="4"/>
  <c r="Q30" i="4"/>
  <c r="O30" i="4"/>
  <c r="R29" i="4"/>
  <c r="Q29" i="4"/>
  <c r="O29" i="4"/>
  <c r="R28" i="4"/>
  <c r="AF70" i="4" s="1"/>
  <c r="Q28" i="4"/>
  <c r="AF33" i="4" s="1"/>
  <c r="O28" i="4"/>
  <c r="Q27" i="4"/>
  <c r="O27" i="4"/>
  <c r="P26" i="4"/>
  <c r="L20" i="4"/>
  <c r="K20" i="4"/>
  <c r="R14" i="4"/>
  <c r="Q14" i="4"/>
  <c r="AG13" i="4"/>
  <c r="AF13" i="4"/>
  <c r="Q13" i="4"/>
  <c r="R13" i="4" s="1"/>
  <c r="AE76" i="4" s="1"/>
  <c r="O13" i="4"/>
  <c r="AE13" i="4" s="1"/>
  <c r="AI12" i="4"/>
  <c r="AG12" i="4"/>
  <c r="AF12" i="4"/>
  <c r="AE12" i="4"/>
  <c r="Q12" i="4"/>
  <c r="R12" i="4" s="1"/>
  <c r="AE75" i="4" s="1"/>
  <c r="O12" i="4"/>
  <c r="AH11" i="4"/>
  <c r="AG11" i="4"/>
  <c r="AF11" i="4"/>
  <c r="U11" i="4"/>
  <c r="Q11" i="4"/>
  <c r="AE42" i="4" s="1"/>
  <c r="O11" i="4"/>
  <c r="AE11" i="4" s="1"/>
  <c r="AK10" i="4"/>
  <c r="AJ10" i="4"/>
  <c r="AF10" i="4"/>
  <c r="U10" i="4"/>
  <c r="Q10" i="4"/>
  <c r="AE36" i="4" s="1"/>
  <c r="O10" i="4"/>
  <c r="AE10" i="4" s="1"/>
  <c r="AJ9" i="4"/>
  <c r="AH9" i="4"/>
  <c r="AG9" i="4"/>
  <c r="AF9" i="4"/>
  <c r="U9" i="4"/>
  <c r="Q9" i="4"/>
  <c r="AE35" i="4" s="1"/>
  <c r="O9" i="4"/>
  <c r="AE9" i="4" s="1"/>
  <c r="AM8" i="4"/>
  <c r="AL8" i="4"/>
  <c r="AK8" i="4"/>
  <c r="AJ8" i="4"/>
  <c r="AI8" i="4"/>
  <c r="AH8" i="4"/>
  <c r="AG8" i="4"/>
  <c r="AF8" i="4"/>
  <c r="U8" i="4"/>
  <c r="Q8" i="4"/>
  <c r="AE34" i="4" s="1"/>
  <c r="O8" i="4"/>
  <c r="AE8" i="4" s="1"/>
  <c r="AM7" i="4"/>
  <c r="AL7" i="4"/>
  <c r="AK7" i="4"/>
  <c r="AI7" i="4"/>
  <c r="AF7" i="4"/>
  <c r="U7" i="4"/>
  <c r="Q7" i="4"/>
  <c r="R7" i="4" s="1"/>
  <c r="AE70" i="4" s="1"/>
  <c r="O7" i="4"/>
  <c r="AE7" i="4" s="1"/>
  <c r="AO6" i="4"/>
  <c r="AN6" i="4"/>
  <c r="AL6" i="4"/>
  <c r="AK6" i="4"/>
  <c r="AI6" i="4"/>
  <c r="AH6" i="4"/>
  <c r="AG6" i="4"/>
  <c r="AF6" i="4"/>
  <c r="U6" i="4"/>
  <c r="O6" i="4"/>
  <c r="AE6" i="4" s="1"/>
  <c r="P5" i="4"/>
  <c r="M1057" i="3"/>
  <c r="K1057" i="3"/>
  <c r="J1057" i="3"/>
  <c r="L1057" i="3" s="1"/>
  <c r="P1055" i="3"/>
  <c r="O1055" i="3"/>
  <c r="P1054" i="3"/>
  <c r="Q1049" i="3"/>
  <c r="P1049" i="3"/>
  <c r="Q1048" i="3"/>
  <c r="P1048" i="3"/>
  <c r="N1048" i="3"/>
  <c r="Q1047" i="3"/>
  <c r="P1047" i="3"/>
  <c r="N1047" i="3"/>
  <c r="Q1046" i="3"/>
  <c r="P1046" i="3"/>
  <c r="N1046" i="3"/>
  <c r="Q1045" i="3"/>
  <c r="P1045" i="3"/>
  <c r="N1045" i="3"/>
  <c r="P1044" i="3"/>
  <c r="Q1044" i="3" s="1"/>
  <c r="N1044" i="3"/>
  <c r="P1043" i="3"/>
  <c r="Q1043" i="3" s="1"/>
  <c r="N1043" i="3"/>
  <c r="O1042" i="3"/>
  <c r="R1044" i="3" s="1"/>
  <c r="M1036" i="3"/>
  <c r="L1036" i="3"/>
  <c r="K1036" i="3"/>
  <c r="J1036" i="3"/>
  <c r="O1034" i="3"/>
  <c r="P1033" i="3"/>
  <c r="P1034" i="3" s="1"/>
  <c r="Q1028" i="3"/>
  <c r="P1028" i="3"/>
  <c r="Q1027" i="3"/>
  <c r="P1027" i="3"/>
  <c r="Q1026" i="3"/>
  <c r="P1026" i="3"/>
  <c r="P1025" i="3"/>
  <c r="Q1025" i="3" s="1"/>
  <c r="P1024" i="3"/>
  <c r="Q1024" i="3" s="1"/>
  <c r="N1024" i="3"/>
  <c r="R1023" i="3"/>
  <c r="P1023" i="3"/>
  <c r="Q1023" i="3" s="1"/>
  <c r="N1023" i="3"/>
  <c r="Q1022" i="3"/>
  <c r="N1022" i="3"/>
  <c r="O1021" i="3"/>
  <c r="P1022" i="3" s="1"/>
  <c r="M1015" i="3"/>
  <c r="K1015" i="3"/>
  <c r="J1015" i="3"/>
  <c r="L1015" i="3" s="1"/>
  <c r="P1013" i="3"/>
  <c r="O1013" i="3"/>
  <c r="P1012" i="3"/>
  <c r="Q1007" i="3"/>
  <c r="P1007" i="3"/>
  <c r="Q1006" i="3"/>
  <c r="P1006" i="3"/>
  <c r="P1005" i="3"/>
  <c r="Q1005" i="3" s="1"/>
  <c r="Q1004" i="3"/>
  <c r="P1004" i="3"/>
  <c r="P1003" i="3"/>
  <c r="Q1003" i="3" s="1"/>
  <c r="N1003" i="3"/>
  <c r="P1002" i="3"/>
  <c r="Q1002" i="3" s="1"/>
  <c r="N1002" i="3"/>
  <c r="N1001" i="3"/>
  <c r="O1000" i="3"/>
  <c r="M994" i="3"/>
  <c r="K994" i="3"/>
  <c r="J994" i="3"/>
  <c r="L994" i="3" s="1"/>
  <c r="O992" i="3"/>
  <c r="P991" i="3"/>
  <c r="P992" i="3" s="1"/>
  <c r="Q986" i="3"/>
  <c r="P986" i="3"/>
  <c r="P985" i="3"/>
  <c r="Q985" i="3" s="1"/>
  <c r="P984" i="3"/>
  <c r="Q984" i="3" s="1"/>
  <c r="P983" i="3"/>
  <c r="Q983" i="3" s="1"/>
  <c r="P982" i="3"/>
  <c r="Q982" i="3" s="1"/>
  <c r="N982" i="3"/>
  <c r="R981" i="3"/>
  <c r="P981" i="3"/>
  <c r="Q981" i="3" s="1"/>
  <c r="N981" i="3"/>
  <c r="P980" i="3"/>
  <c r="Q980" i="3" s="1"/>
  <c r="N980" i="3"/>
  <c r="O979" i="3"/>
  <c r="M973" i="3"/>
  <c r="K973" i="3"/>
  <c r="J973" i="3"/>
  <c r="L973" i="3" s="1"/>
  <c r="O971" i="3"/>
  <c r="P970" i="3"/>
  <c r="P971" i="3" s="1"/>
  <c r="P965" i="3"/>
  <c r="Q965" i="3" s="1"/>
  <c r="P964" i="3"/>
  <c r="Q964" i="3" s="1"/>
  <c r="Q963" i="3"/>
  <c r="P963" i="3"/>
  <c r="Q962" i="3"/>
  <c r="P962" i="3"/>
  <c r="Q961" i="3"/>
  <c r="P961" i="3"/>
  <c r="N961" i="3"/>
  <c r="R960" i="3"/>
  <c r="Q960" i="3"/>
  <c r="P960" i="3"/>
  <c r="N960" i="3"/>
  <c r="P959" i="3"/>
  <c r="Q959" i="3" s="1"/>
  <c r="N959" i="3"/>
  <c r="O958" i="3"/>
  <c r="M952" i="3"/>
  <c r="L952" i="3"/>
  <c r="K952" i="3"/>
  <c r="J952" i="3"/>
  <c r="P950" i="3"/>
  <c r="O950" i="3"/>
  <c r="P949" i="3"/>
  <c r="P944" i="3"/>
  <c r="Q944" i="3" s="1"/>
  <c r="Q943" i="3"/>
  <c r="P943" i="3"/>
  <c r="P942" i="3"/>
  <c r="Q942" i="3" s="1"/>
  <c r="P941" i="3"/>
  <c r="Q941" i="3" s="1"/>
  <c r="N941" i="3"/>
  <c r="P940" i="3"/>
  <c r="Q940" i="3" s="1"/>
  <c r="N940" i="3"/>
  <c r="R939" i="3"/>
  <c r="Q939" i="3"/>
  <c r="P939" i="3"/>
  <c r="N939" i="3"/>
  <c r="Q938" i="3"/>
  <c r="P938" i="3"/>
  <c r="N938" i="3"/>
  <c r="O937" i="3"/>
  <c r="M931" i="3"/>
  <c r="K931" i="3"/>
  <c r="J931" i="3"/>
  <c r="L931" i="3" s="1"/>
  <c r="P929" i="3"/>
  <c r="O929" i="3"/>
  <c r="P928" i="3"/>
  <c r="Q923" i="3"/>
  <c r="P923" i="3"/>
  <c r="N923" i="3"/>
  <c r="P922" i="3"/>
  <c r="Q922" i="3" s="1"/>
  <c r="N922" i="3"/>
  <c r="P921" i="3"/>
  <c r="Q921" i="3" s="1"/>
  <c r="N921" i="3"/>
  <c r="Q920" i="3"/>
  <c r="P920" i="3"/>
  <c r="N920" i="3"/>
  <c r="P919" i="3"/>
  <c r="Q919" i="3" s="1"/>
  <c r="N919" i="3"/>
  <c r="P918" i="3"/>
  <c r="Q918" i="3" s="1"/>
  <c r="N918" i="3"/>
  <c r="N917" i="3"/>
  <c r="O916" i="3"/>
  <c r="R918" i="3" s="1"/>
  <c r="M910" i="3"/>
  <c r="K910" i="3"/>
  <c r="J910" i="3"/>
  <c r="L910" i="3" s="1"/>
  <c r="O908" i="3"/>
  <c r="P907" i="3"/>
  <c r="P908" i="3" s="1"/>
  <c r="P902" i="3"/>
  <c r="Q902" i="3" s="1"/>
  <c r="N902" i="3"/>
  <c r="Q901" i="3"/>
  <c r="P901" i="3"/>
  <c r="N901" i="3"/>
  <c r="P900" i="3"/>
  <c r="Q900" i="3" s="1"/>
  <c r="N900" i="3"/>
  <c r="P899" i="3"/>
  <c r="Q899" i="3" s="1"/>
  <c r="N899" i="3"/>
  <c r="P898" i="3"/>
  <c r="Q898" i="3" s="1"/>
  <c r="N898" i="3"/>
  <c r="R897" i="3"/>
  <c r="Q897" i="3"/>
  <c r="P897" i="3"/>
  <c r="N897" i="3"/>
  <c r="P896" i="3"/>
  <c r="Q896" i="3" s="1"/>
  <c r="N896" i="3"/>
  <c r="O895" i="3"/>
  <c r="J888" i="3"/>
  <c r="L888" i="3" s="1"/>
  <c r="P886" i="3"/>
  <c r="O886" i="3"/>
  <c r="P885" i="3"/>
  <c r="P880" i="3"/>
  <c r="Q880" i="3" s="1"/>
  <c r="N880" i="3"/>
  <c r="P879" i="3"/>
  <c r="Q879" i="3" s="1"/>
  <c r="N879" i="3"/>
  <c r="P878" i="3"/>
  <c r="Q878" i="3" s="1"/>
  <c r="N878" i="3"/>
  <c r="Q877" i="3"/>
  <c r="P877" i="3"/>
  <c r="N877" i="3"/>
  <c r="Q876" i="3"/>
  <c r="P876" i="3"/>
  <c r="N876" i="3"/>
  <c r="P875" i="3"/>
  <c r="Q875" i="3" s="1"/>
  <c r="N875" i="3"/>
  <c r="N874" i="3"/>
  <c r="O873" i="3"/>
  <c r="R875" i="3" s="1"/>
  <c r="K867" i="3"/>
  <c r="J867" i="3"/>
  <c r="L867" i="3" s="1"/>
  <c r="M867" i="3" s="1"/>
  <c r="O865" i="3"/>
  <c r="P865" i="3"/>
  <c r="P858" i="3"/>
  <c r="Q858" i="3" s="1"/>
  <c r="N858" i="3"/>
  <c r="Q857" i="3"/>
  <c r="P857" i="3"/>
  <c r="N857" i="3"/>
  <c r="Q856" i="3"/>
  <c r="P856" i="3"/>
  <c r="N856" i="3"/>
  <c r="P855" i="3"/>
  <c r="Q855" i="3" s="1"/>
  <c r="N855" i="3"/>
  <c r="P854" i="3"/>
  <c r="Q854" i="3" s="1"/>
  <c r="N854" i="3"/>
  <c r="R853" i="3"/>
  <c r="Q853" i="3"/>
  <c r="P853" i="3"/>
  <c r="N853" i="3"/>
  <c r="P852" i="3"/>
  <c r="Q852" i="3" s="1"/>
  <c r="N852" i="3"/>
  <c r="O851" i="3"/>
  <c r="M845" i="3"/>
  <c r="J845" i="3"/>
  <c r="L845" i="3" s="1"/>
  <c r="P843" i="3"/>
  <c r="O843" i="3"/>
  <c r="P835" i="3"/>
  <c r="Q835" i="3" s="1"/>
  <c r="N835" i="3"/>
  <c r="P834" i="3"/>
  <c r="Q834" i="3" s="1"/>
  <c r="N834" i="3"/>
  <c r="Q833" i="3"/>
  <c r="P833" i="3"/>
  <c r="N833" i="3"/>
  <c r="P832" i="3"/>
  <c r="Q832" i="3" s="1"/>
  <c r="N832" i="3"/>
  <c r="P831" i="3"/>
  <c r="Q831" i="3" s="1"/>
  <c r="N831" i="3"/>
  <c r="P830" i="3"/>
  <c r="Q830" i="3" s="1"/>
  <c r="N830" i="3"/>
  <c r="N829" i="3"/>
  <c r="O828" i="3"/>
  <c r="N822" i="3"/>
  <c r="L822" i="3"/>
  <c r="K822" i="3"/>
  <c r="M822" i="3" s="1"/>
  <c r="P820" i="3"/>
  <c r="Q820" i="3"/>
  <c r="R813" i="3"/>
  <c r="Q813" i="3"/>
  <c r="O813" i="3"/>
  <c r="R812" i="3"/>
  <c r="Q812" i="3"/>
  <c r="O812" i="3"/>
  <c r="Q811" i="3"/>
  <c r="R811" i="3" s="1"/>
  <c r="O811" i="3"/>
  <c r="Q810" i="3"/>
  <c r="R810" i="3" s="1"/>
  <c r="O810" i="3"/>
  <c r="R809" i="3"/>
  <c r="Q809" i="3"/>
  <c r="O809" i="3"/>
  <c r="Q808" i="3"/>
  <c r="R808" i="3" s="1"/>
  <c r="O808" i="3"/>
  <c r="Q807" i="3"/>
  <c r="R807" i="3" s="1"/>
  <c r="O807" i="3"/>
  <c r="O806" i="3"/>
  <c r="P805" i="3"/>
  <c r="T807" i="3" s="1"/>
  <c r="M799" i="3"/>
  <c r="N799" i="3" s="1"/>
  <c r="L799" i="3"/>
  <c r="K799" i="3"/>
  <c r="P797" i="3"/>
  <c r="Q796" i="3"/>
  <c r="Q797" i="3" s="1"/>
  <c r="Q790" i="3"/>
  <c r="R790" i="3" s="1"/>
  <c r="O790" i="3"/>
  <c r="R789" i="3"/>
  <c r="Q789" i="3"/>
  <c r="O789" i="3"/>
  <c r="Q788" i="3"/>
  <c r="R788" i="3" s="1"/>
  <c r="O788" i="3"/>
  <c r="Q787" i="3"/>
  <c r="R787" i="3" s="1"/>
  <c r="O787" i="3"/>
  <c r="Q786" i="3"/>
  <c r="R786" i="3" s="1"/>
  <c r="O786" i="3"/>
  <c r="R785" i="3"/>
  <c r="Q785" i="3"/>
  <c r="O785" i="3"/>
  <c r="T784" i="3"/>
  <c r="Q784" i="3"/>
  <c r="R784" i="3" s="1"/>
  <c r="O784" i="3"/>
  <c r="Q783" i="3"/>
  <c r="R783" i="3" s="1"/>
  <c r="O783" i="3"/>
  <c r="P782" i="3"/>
  <c r="M776" i="3"/>
  <c r="N776" i="3" s="1"/>
  <c r="L776" i="3"/>
  <c r="K776" i="3"/>
  <c r="Q774" i="3"/>
  <c r="P774" i="3"/>
  <c r="Q773" i="3"/>
  <c r="Q767" i="3"/>
  <c r="R767" i="3" s="1"/>
  <c r="O767" i="3"/>
  <c r="Q766" i="3"/>
  <c r="R766" i="3" s="1"/>
  <c r="O766" i="3"/>
  <c r="R765" i="3"/>
  <c r="Q765" i="3"/>
  <c r="O765" i="3"/>
  <c r="R764" i="3"/>
  <c r="Q764" i="3"/>
  <c r="O764" i="3"/>
  <c r="Q763" i="3"/>
  <c r="R763" i="3" s="1"/>
  <c r="O763" i="3"/>
  <c r="Q762" i="3"/>
  <c r="R762" i="3" s="1"/>
  <c r="O762" i="3"/>
  <c r="T761" i="3"/>
  <c r="Q761" i="3"/>
  <c r="R761" i="3" s="1"/>
  <c r="O761" i="3"/>
  <c r="Q760" i="3"/>
  <c r="R760" i="3" s="1"/>
  <c r="O760" i="3"/>
  <c r="P759" i="3"/>
  <c r="N753" i="3"/>
  <c r="L753" i="3"/>
  <c r="K753" i="3"/>
  <c r="M753" i="3" s="1"/>
  <c r="Q751" i="3"/>
  <c r="P751" i="3"/>
  <c r="Q750" i="3"/>
  <c r="R744" i="3"/>
  <c r="Q744" i="3"/>
  <c r="O744" i="3"/>
  <c r="Q743" i="3"/>
  <c r="R743" i="3" s="1"/>
  <c r="O743" i="3"/>
  <c r="Q742" i="3"/>
  <c r="R742" i="3" s="1"/>
  <c r="O742" i="3"/>
  <c r="R741" i="3"/>
  <c r="Q741" i="3"/>
  <c r="O741" i="3"/>
  <c r="Q740" i="3"/>
  <c r="R740" i="3" s="1"/>
  <c r="O740" i="3"/>
  <c r="Q739" i="3"/>
  <c r="R739" i="3" s="1"/>
  <c r="O739" i="3"/>
  <c r="Q738" i="3"/>
  <c r="R738" i="3" s="1"/>
  <c r="O738" i="3"/>
  <c r="O737" i="3"/>
  <c r="P736" i="3"/>
  <c r="L730" i="3"/>
  <c r="K730" i="3"/>
  <c r="P728" i="3"/>
  <c r="R721" i="3"/>
  <c r="Q721" i="3"/>
  <c r="O721" i="3"/>
  <c r="Q720" i="3"/>
  <c r="R720" i="3" s="1"/>
  <c r="O720" i="3"/>
  <c r="Q719" i="3"/>
  <c r="R719" i="3" s="1"/>
  <c r="O719" i="3"/>
  <c r="Q718" i="3"/>
  <c r="R718" i="3" s="1"/>
  <c r="O718" i="3"/>
  <c r="R717" i="3"/>
  <c r="Q717" i="3"/>
  <c r="O717" i="3"/>
  <c r="R716" i="3"/>
  <c r="Q716" i="3"/>
  <c r="O716" i="3"/>
  <c r="Q715" i="3"/>
  <c r="R715" i="3" s="1"/>
  <c r="O715" i="3"/>
  <c r="Q714" i="3"/>
  <c r="R714" i="3" s="1"/>
  <c r="O714" i="3"/>
  <c r="P713" i="3"/>
  <c r="T715" i="3" s="1"/>
  <c r="L707" i="3"/>
  <c r="K707" i="3"/>
  <c r="Q704" i="3" s="1"/>
  <c r="Q705" i="3" s="1"/>
  <c r="P705" i="3"/>
  <c r="Q698" i="3"/>
  <c r="R698" i="3" s="1"/>
  <c r="O698" i="3"/>
  <c r="R697" i="3"/>
  <c r="Q697" i="3"/>
  <c r="O697" i="3"/>
  <c r="Q696" i="3"/>
  <c r="R696" i="3" s="1"/>
  <c r="O696" i="3"/>
  <c r="Q695" i="3"/>
  <c r="R695" i="3" s="1"/>
  <c r="O695" i="3"/>
  <c r="Q694" i="3"/>
  <c r="R694" i="3" s="1"/>
  <c r="O694" i="3"/>
  <c r="R693" i="3"/>
  <c r="Q693" i="3"/>
  <c r="O693" i="3"/>
  <c r="T692" i="3"/>
  <c r="Q692" i="3"/>
  <c r="R692" i="3" s="1"/>
  <c r="O692" i="3"/>
  <c r="Q691" i="3"/>
  <c r="R691" i="3" s="1"/>
  <c r="O691" i="3"/>
  <c r="P690" i="3"/>
  <c r="M684" i="3"/>
  <c r="N684" i="3" s="1"/>
  <c r="L684" i="3"/>
  <c r="K684" i="3"/>
  <c r="P682" i="3"/>
  <c r="Q681" i="3"/>
  <c r="Q682" i="3" s="1"/>
  <c r="Q675" i="3"/>
  <c r="R675" i="3" s="1"/>
  <c r="O675" i="3"/>
  <c r="Q674" i="3"/>
  <c r="R674" i="3" s="1"/>
  <c r="O674" i="3"/>
  <c r="R673" i="3"/>
  <c r="Q673" i="3"/>
  <c r="O673" i="3"/>
  <c r="R672" i="3"/>
  <c r="Q672" i="3"/>
  <c r="O672" i="3"/>
  <c r="Q671" i="3"/>
  <c r="R671" i="3" s="1"/>
  <c r="O671" i="3"/>
  <c r="Q670" i="3"/>
  <c r="R670" i="3" s="1"/>
  <c r="O670" i="3"/>
  <c r="T669" i="3"/>
  <c r="Q669" i="3"/>
  <c r="R669" i="3" s="1"/>
  <c r="O669" i="3"/>
  <c r="Q668" i="3"/>
  <c r="R668" i="3" s="1"/>
  <c r="O668" i="3"/>
  <c r="P667" i="3"/>
  <c r="L661" i="3"/>
  <c r="K661" i="3"/>
  <c r="M661" i="3" s="1"/>
  <c r="N661" i="3" s="1"/>
  <c r="P659" i="3"/>
  <c r="R652" i="3"/>
  <c r="Q652" i="3"/>
  <c r="O652" i="3"/>
  <c r="R651" i="3"/>
  <c r="Q651" i="3"/>
  <c r="O651" i="3"/>
  <c r="R650" i="3"/>
  <c r="Q650" i="3"/>
  <c r="O650" i="3"/>
  <c r="R649" i="3"/>
  <c r="Q649" i="3"/>
  <c r="O649" i="3"/>
  <c r="R648" i="3"/>
  <c r="Q648" i="3"/>
  <c r="O648" i="3"/>
  <c r="Q647" i="3"/>
  <c r="R647" i="3" s="1"/>
  <c r="O647" i="3"/>
  <c r="Q646" i="3"/>
  <c r="R646" i="3" s="1"/>
  <c r="O646" i="3"/>
  <c r="O645" i="3"/>
  <c r="P644" i="3"/>
  <c r="N638" i="3"/>
  <c r="L638" i="3"/>
  <c r="K638" i="3"/>
  <c r="M638" i="3" s="1"/>
  <c r="P636" i="3"/>
  <c r="Q635" i="3"/>
  <c r="Q636" i="3" s="1"/>
  <c r="R629" i="3"/>
  <c r="Q629" i="3"/>
  <c r="O629" i="3"/>
  <c r="R628" i="3"/>
  <c r="Q628" i="3"/>
  <c r="O628" i="3"/>
  <c r="Q627" i="3"/>
  <c r="R627" i="3" s="1"/>
  <c r="O627" i="3"/>
  <c r="Q626" i="3"/>
  <c r="R626" i="3" s="1"/>
  <c r="O626" i="3"/>
  <c r="R625" i="3"/>
  <c r="Q625" i="3"/>
  <c r="O625" i="3"/>
  <c r="Q624" i="3"/>
  <c r="R624" i="3" s="1"/>
  <c r="O624" i="3"/>
  <c r="Q623" i="3"/>
  <c r="R623" i="3" s="1"/>
  <c r="O623" i="3"/>
  <c r="Q622" i="3"/>
  <c r="R622" i="3" s="1"/>
  <c r="O622" i="3"/>
  <c r="P621" i="3"/>
  <c r="S623" i="3" s="1"/>
  <c r="M615" i="3"/>
  <c r="L615" i="3"/>
  <c r="K615" i="3"/>
  <c r="P613" i="3"/>
  <c r="Q612" i="3"/>
  <c r="Q613" i="3" s="1"/>
  <c r="R606" i="3"/>
  <c r="Q606" i="3"/>
  <c r="O606" i="3"/>
  <c r="R605" i="3"/>
  <c r="Q605" i="3"/>
  <c r="O605" i="3"/>
  <c r="Q604" i="3"/>
  <c r="R604" i="3" s="1"/>
  <c r="O604" i="3"/>
  <c r="Q603" i="3"/>
  <c r="R603" i="3" s="1"/>
  <c r="O603" i="3"/>
  <c r="Q602" i="3"/>
  <c r="R602" i="3" s="1"/>
  <c r="O602" i="3"/>
  <c r="R601" i="3"/>
  <c r="Q601" i="3"/>
  <c r="O601" i="3"/>
  <c r="S600" i="3"/>
  <c r="R600" i="3"/>
  <c r="Q600" i="3"/>
  <c r="O600" i="3"/>
  <c r="Q599" i="3"/>
  <c r="R599" i="3" s="1"/>
  <c r="O599" i="3"/>
  <c r="P598" i="3"/>
  <c r="M592" i="3"/>
  <c r="N592" i="3" s="1"/>
  <c r="L592" i="3"/>
  <c r="K592" i="3"/>
  <c r="P590" i="3"/>
  <c r="Q589" i="3"/>
  <c r="Q590" i="3" s="1"/>
  <c r="Q583" i="3"/>
  <c r="R583" i="3" s="1"/>
  <c r="O583" i="3"/>
  <c r="Q582" i="3"/>
  <c r="R582" i="3" s="1"/>
  <c r="O582" i="3"/>
  <c r="R581" i="3"/>
  <c r="Q581" i="3"/>
  <c r="O581" i="3"/>
  <c r="R580" i="3"/>
  <c r="Q580" i="3"/>
  <c r="O580" i="3"/>
  <c r="Q579" i="3"/>
  <c r="R579" i="3" s="1"/>
  <c r="O579" i="3"/>
  <c r="Q578" i="3"/>
  <c r="R578" i="3" s="1"/>
  <c r="O578" i="3"/>
  <c r="S577" i="3"/>
  <c r="Q577" i="3"/>
  <c r="R577" i="3" s="1"/>
  <c r="O577" i="3"/>
  <c r="Q576" i="3"/>
  <c r="R576" i="3" s="1"/>
  <c r="O576" i="3"/>
  <c r="P575" i="3"/>
  <c r="L569" i="3"/>
  <c r="K569" i="3"/>
  <c r="P567" i="3"/>
  <c r="R560" i="3"/>
  <c r="Q560" i="3"/>
  <c r="O560" i="3"/>
  <c r="Q559" i="3"/>
  <c r="R559" i="3" s="1"/>
  <c r="O559" i="3"/>
  <c r="Q558" i="3"/>
  <c r="R558" i="3" s="1"/>
  <c r="O558" i="3"/>
  <c r="R557" i="3"/>
  <c r="Q557" i="3"/>
  <c r="O557" i="3"/>
  <c r="Q556" i="3"/>
  <c r="R556" i="3" s="1"/>
  <c r="O556" i="3"/>
  <c r="Q555" i="3"/>
  <c r="R555" i="3" s="1"/>
  <c r="O555" i="3"/>
  <c r="Q554" i="3"/>
  <c r="R554" i="3" s="1"/>
  <c r="O554" i="3"/>
  <c r="O553" i="3"/>
  <c r="P552" i="3"/>
  <c r="L546" i="3"/>
  <c r="K546" i="3"/>
  <c r="M546" i="3" s="1"/>
  <c r="N546" i="3" s="1"/>
  <c r="P544" i="3"/>
  <c r="R537" i="3"/>
  <c r="Q537" i="3"/>
  <c r="O537" i="3"/>
  <c r="Q536" i="3"/>
  <c r="R536" i="3" s="1"/>
  <c r="O536" i="3"/>
  <c r="Q535" i="3"/>
  <c r="R535" i="3" s="1"/>
  <c r="O535" i="3"/>
  <c r="Q534" i="3"/>
  <c r="R534" i="3" s="1"/>
  <c r="O534" i="3"/>
  <c r="Q533" i="3"/>
  <c r="R533" i="3" s="1"/>
  <c r="O533" i="3"/>
  <c r="Q532" i="3"/>
  <c r="R532" i="3" s="1"/>
  <c r="O532" i="3"/>
  <c r="R531" i="3"/>
  <c r="Q531" i="3"/>
  <c r="O531" i="3"/>
  <c r="O530" i="3"/>
  <c r="P529" i="3"/>
  <c r="L523" i="3"/>
  <c r="K523" i="3"/>
  <c r="M523" i="3" s="1"/>
  <c r="N523" i="3" s="1"/>
  <c r="Q521" i="3"/>
  <c r="P521" i="3"/>
  <c r="Q520" i="3"/>
  <c r="Q514" i="3"/>
  <c r="R514" i="3" s="1"/>
  <c r="O514" i="3"/>
  <c r="Q513" i="3"/>
  <c r="R513" i="3" s="1"/>
  <c r="O513" i="3"/>
  <c r="Q512" i="3"/>
  <c r="R512" i="3" s="1"/>
  <c r="O512" i="3"/>
  <c r="R511" i="3"/>
  <c r="Q511" i="3"/>
  <c r="O511" i="3"/>
  <c r="Q510" i="3"/>
  <c r="R510" i="3" s="1"/>
  <c r="O510" i="3"/>
  <c r="Q509" i="3"/>
  <c r="R509" i="3" s="1"/>
  <c r="O509" i="3"/>
  <c r="Q508" i="3"/>
  <c r="R508" i="3" s="1"/>
  <c r="O508" i="3"/>
  <c r="O507" i="3"/>
  <c r="P506" i="3"/>
  <c r="Q507" i="3" s="1"/>
  <c r="R507" i="3" s="1"/>
  <c r="M500" i="3"/>
  <c r="L500" i="3"/>
  <c r="K500" i="3"/>
  <c r="P498" i="3"/>
  <c r="Q497" i="3"/>
  <c r="Q498" i="3" s="1"/>
  <c r="R491" i="3"/>
  <c r="Q491" i="3"/>
  <c r="O491" i="3"/>
  <c r="Q490" i="3"/>
  <c r="R490" i="3" s="1"/>
  <c r="O490" i="3"/>
  <c r="Q489" i="3"/>
  <c r="R489" i="3" s="1"/>
  <c r="O489" i="3"/>
  <c r="Q488" i="3"/>
  <c r="R488" i="3" s="1"/>
  <c r="O488" i="3"/>
  <c r="R487" i="3"/>
  <c r="Q487" i="3"/>
  <c r="O487" i="3"/>
  <c r="Q486" i="3"/>
  <c r="R486" i="3" s="1"/>
  <c r="O486" i="3"/>
  <c r="S485" i="3"/>
  <c r="R485" i="3"/>
  <c r="Q485" i="3"/>
  <c r="O485" i="3"/>
  <c r="Q484" i="3"/>
  <c r="R484" i="3" s="1"/>
  <c r="O484" i="3"/>
  <c r="P483" i="3"/>
  <c r="M477" i="3"/>
  <c r="N477" i="3" s="1"/>
  <c r="L477" i="3"/>
  <c r="K477" i="3"/>
  <c r="U474" i="3"/>
  <c r="T474" i="3"/>
  <c r="U473" i="3"/>
  <c r="Q470" i="3"/>
  <c r="R470" i="3" s="1"/>
  <c r="O470" i="3"/>
  <c r="R469" i="3"/>
  <c r="Q469" i="3"/>
  <c r="O469" i="3"/>
  <c r="Q468" i="3"/>
  <c r="R468" i="3" s="1"/>
  <c r="O468" i="3"/>
  <c r="Q467" i="3"/>
  <c r="R467" i="3" s="1"/>
  <c r="O467" i="3"/>
  <c r="Q466" i="3"/>
  <c r="R466" i="3" s="1"/>
  <c r="O466" i="3"/>
  <c r="R465" i="3"/>
  <c r="Q465" i="3"/>
  <c r="O465" i="3"/>
  <c r="Q464" i="3"/>
  <c r="R464" i="3" s="1"/>
  <c r="O464" i="3"/>
  <c r="Q463" i="3"/>
  <c r="R463" i="3" s="1"/>
  <c r="O463" i="3"/>
  <c r="P462" i="3"/>
  <c r="T458" i="3"/>
  <c r="L458" i="3"/>
  <c r="K458" i="3"/>
  <c r="M458" i="3" s="1"/>
  <c r="N458" i="3" s="1"/>
  <c r="U457" i="3"/>
  <c r="U458" i="3" s="1"/>
  <c r="Q455" i="3"/>
  <c r="R455" i="3" s="1"/>
  <c r="O455" i="3"/>
  <c r="Q454" i="3"/>
  <c r="R454" i="3" s="1"/>
  <c r="O454" i="3"/>
  <c r="R453" i="3"/>
  <c r="Q453" i="3"/>
  <c r="O453" i="3"/>
  <c r="Q452" i="3"/>
  <c r="R452" i="3" s="1"/>
  <c r="O452" i="3"/>
  <c r="Q451" i="3"/>
  <c r="R451" i="3" s="1"/>
  <c r="O451" i="3"/>
  <c r="Q450" i="3"/>
  <c r="R450" i="3" s="1"/>
  <c r="O450" i="3"/>
  <c r="R449" i="3"/>
  <c r="Q449" i="3"/>
  <c r="O449" i="3"/>
  <c r="Q448" i="3"/>
  <c r="R448" i="3" s="1"/>
  <c r="O448" i="3"/>
  <c r="P447" i="3"/>
  <c r="T443" i="3"/>
  <c r="L443" i="3"/>
  <c r="K443" i="3"/>
  <c r="R439" i="3"/>
  <c r="Q439" i="3"/>
  <c r="O439" i="3"/>
  <c r="R438" i="3"/>
  <c r="Q438" i="3"/>
  <c r="O438" i="3"/>
  <c r="R437" i="3"/>
  <c r="Q437" i="3"/>
  <c r="O437" i="3"/>
  <c r="Q436" i="3"/>
  <c r="R436" i="3" s="1"/>
  <c r="O436" i="3"/>
  <c r="R435" i="3"/>
  <c r="Q435" i="3"/>
  <c r="O435" i="3"/>
  <c r="R434" i="3"/>
  <c r="Q434" i="3"/>
  <c r="O434" i="3"/>
  <c r="R433" i="3"/>
  <c r="Q433" i="3"/>
  <c r="O433" i="3"/>
  <c r="Q432" i="3"/>
  <c r="R432" i="3" s="1"/>
  <c r="O432" i="3"/>
  <c r="P431" i="3"/>
  <c r="T427" i="3"/>
  <c r="L427" i="3"/>
  <c r="K427" i="3"/>
  <c r="Q423" i="3"/>
  <c r="R423" i="3" s="1"/>
  <c r="O423" i="3"/>
  <c r="R422" i="3"/>
  <c r="Q422" i="3"/>
  <c r="O422" i="3"/>
  <c r="Q421" i="3"/>
  <c r="R421" i="3" s="1"/>
  <c r="O421" i="3"/>
  <c r="Q420" i="3"/>
  <c r="R420" i="3" s="1"/>
  <c r="O420" i="3"/>
  <c r="Q419" i="3"/>
  <c r="R419" i="3" s="1"/>
  <c r="O419" i="3"/>
  <c r="R418" i="3"/>
  <c r="Q418" i="3"/>
  <c r="O418" i="3"/>
  <c r="Q417" i="3"/>
  <c r="R417" i="3" s="1"/>
  <c r="O417" i="3"/>
  <c r="Q416" i="3"/>
  <c r="R416" i="3" s="1"/>
  <c r="O416" i="3"/>
  <c r="P415" i="3"/>
  <c r="U412" i="3"/>
  <c r="T412" i="3"/>
  <c r="U411" i="3"/>
  <c r="L411" i="3"/>
  <c r="K411" i="3"/>
  <c r="M411" i="3" s="1"/>
  <c r="N411" i="3" s="1"/>
  <c r="Q408" i="3"/>
  <c r="R408" i="3" s="1"/>
  <c r="O408" i="3"/>
  <c r="Q407" i="3"/>
  <c r="R407" i="3" s="1"/>
  <c r="O407" i="3"/>
  <c r="R406" i="3"/>
  <c r="Q406" i="3"/>
  <c r="O406" i="3"/>
  <c r="Q405" i="3"/>
  <c r="R405" i="3" s="1"/>
  <c r="O405" i="3"/>
  <c r="Q404" i="3"/>
  <c r="R404" i="3" s="1"/>
  <c r="O404" i="3"/>
  <c r="Q403" i="3"/>
  <c r="R403" i="3" s="1"/>
  <c r="O403" i="3"/>
  <c r="R402" i="3"/>
  <c r="Q402" i="3"/>
  <c r="O402" i="3"/>
  <c r="Q401" i="3"/>
  <c r="R401" i="3" s="1"/>
  <c r="O401" i="3"/>
  <c r="P400" i="3"/>
  <c r="M396" i="3"/>
  <c r="N396" i="3" s="1"/>
  <c r="L396" i="3"/>
  <c r="K396" i="3"/>
  <c r="U395" i="3"/>
  <c r="T395" i="3"/>
  <c r="U394" i="3"/>
  <c r="R391" i="3"/>
  <c r="Q391" i="3"/>
  <c r="O391" i="3"/>
  <c r="R390" i="3"/>
  <c r="Q390" i="3"/>
  <c r="O390" i="3"/>
  <c r="R389" i="3"/>
  <c r="Q389" i="3"/>
  <c r="O389" i="3"/>
  <c r="Q388" i="3"/>
  <c r="R388" i="3" s="1"/>
  <c r="O388" i="3"/>
  <c r="R387" i="3"/>
  <c r="Q387" i="3"/>
  <c r="O387" i="3"/>
  <c r="R386" i="3"/>
  <c r="Q386" i="3"/>
  <c r="O386" i="3"/>
  <c r="R385" i="3"/>
  <c r="Q385" i="3"/>
  <c r="O385" i="3"/>
  <c r="Q384" i="3"/>
  <c r="R384" i="3" s="1"/>
  <c r="O384" i="3"/>
  <c r="P383" i="3"/>
  <c r="M379" i="3"/>
  <c r="N379" i="3" s="1"/>
  <c r="L379" i="3"/>
  <c r="K379" i="3"/>
  <c r="Q372" i="3"/>
  <c r="R372" i="3" s="1"/>
  <c r="O372" i="3"/>
  <c r="Q371" i="3"/>
  <c r="R371" i="3" s="1"/>
  <c r="O371" i="3"/>
  <c r="R370" i="3"/>
  <c r="Q370" i="3"/>
  <c r="O370" i="3"/>
  <c r="Q369" i="3"/>
  <c r="R369" i="3" s="1"/>
  <c r="O369" i="3"/>
  <c r="Q368" i="3"/>
  <c r="R368" i="3" s="1"/>
  <c r="O368" i="3"/>
  <c r="Q367" i="3"/>
  <c r="R367" i="3" s="1"/>
  <c r="O367" i="3"/>
  <c r="O366" i="3"/>
  <c r="P365" i="3"/>
  <c r="Q366" i="3" s="1"/>
  <c r="R366" i="3" s="1"/>
  <c r="L361" i="3"/>
  <c r="K361" i="3"/>
  <c r="M361" i="3" s="1"/>
  <c r="N361" i="3" s="1"/>
  <c r="Q357" i="3"/>
  <c r="R357" i="3" s="1"/>
  <c r="O357" i="3"/>
  <c r="R356" i="3"/>
  <c r="Q356" i="3"/>
  <c r="O356" i="3"/>
  <c r="Q355" i="3"/>
  <c r="R355" i="3" s="1"/>
  <c r="O355" i="3"/>
  <c r="Q354" i="3"/>
  <c r="R354" i="3" s="1"/>
  <c r="O354" i="3"/>
  <c r="Q353" i="3"/>
  <c r="R353" i="3" s="1"/>
  <c r="O353" i="3"/>
  <c r="R352" i="3"/>
  <c r="Q352" i="3"/>
  <c r="O352" i="3"/>
  <c r="Q351" i="3"/>
  <c r="R351" i="3" s="1"/>
  <c r="O351" i="3"/>
  <c r="Q350" i="3"/>
  <c r="R350" i="3" s="1"/>
  <c r="O350" i="3"/>
  <c r="P349" i="3"/>
  <c r="M345" i="3"/>
  <c r="L345" i="3"/>
  <c r="K345" i="3"/>
  <c r="R339" i="3"/>
  <c r="Q339" i="3"/>
  <c r="O339" i="3"/>
  <c r="R338" i="3"/>
  <c r="Q338" i="3"/>
  <c r="O338" i="3"/>
  <c r="R337" i="3"/>
  <c r="Q337" i="3"/>
  <c r="O337" i="3"/>
  <c r="Q336" i="3"/>
  <c r="R336" i="3" s="1"/>
  <c r="O336" i="3"/>
  <c r="R335" i="3"/>
  <c r="Q335" i="3"/>
  <c r="O335" i="3"/>
  <c r="R334" i="3"/>
  <c r="Q334" i="3"/>
  <c r="O334" i="3"/>
  <c r="O333" i="3"/>
  <c r="P332" i="3"/>
  <c r="AR67" i="3" s="1"/>
  <c r="N328" i="3"/>
  <c r="M328" i="3"/>
  <c r="L328" i="3"/>
  <c r="K328" i="3"/>
  <c r="Q322" i="3"/>
  <c r="R322" i="3" s="1"/>
  <c r="O322" i="3"/>
  <c r="Q321" i="3"/>
  <c r="R321" i="3" s="1"/>
  <c r="O321" i="3"/>
  <c r="Q320" i="3"/>
  <c r="R320" i="3" s="1"/>
  <c r="O320" i="3"/>
  <c r="R319" i="3"/>
  <c r="Q319" i="3"/>
  <c r="O319" i="3"/>
  <c r="Q318" i="3"/>
  <c r="R318" i="3" s="1"/>
  <c r="O318" i="3"/>
  <c r="Q317" i="3"/>
  <c r="R317" i="3" s="1"/>
  <c r="O317" i="3"/>
  <c r="Q316" i="3"/>
  <c r="R316" i="3" s="1"/>
  <c r="O316" i="3"/>
  <c r="P315" i="3"/>
  <c r="L311" i="3"/>
  <c r="K311" i="3"/>
  <c r="M311" i="3" s="1"/>
  <c r="N311" i="3" s="1"/>
  <c r="Q303" i="3"/>
  <c r="R303" i="3" s="1"/>
  <c r="O303" i="3"/>
  <c r="Q302" i="3"/>
  <c r="R302" i="3" s="1"/>
  <c r="O302" i="3"/>
  <c r="R301" i="3"/>
  <c r="Q301" i="3"/>
  <c r="O301" i="3"/>
  <c r="Q300" i="3"/>
  <c r="R300" i="3" s="1"/>
  <c r="O300" i="3"/>
  <c r="Q299" i="3"/>
  <c r="R299" i="3" s="1"/>
  <c r="O299" i="3"/>
  <c r="Q298" i="3"/>
  <c r="R298" i="3" s="1"/>
  <c r="O298" i="3"/>
  <c r="R297" i="3"/>
  <c r="Q297" i="3"/>
  <c r="O297" i="3"/>
  <c r="Q296" i="3"/>
  <c r="R296" i="3" s="1"/>
  <c r="AQ54" i="3" s="1"/>
  <c r="O296" i="3"/>
  <c r="P295" i="3"/>
  <c r="M291" i="3"/>
  <c r="N291" i="3" s="1"/>
  <c r="L291" i="3"/>
  <c r="K291" i="3"/>
  <c r="Q286" i="3"/>
  <c r="R286" i="3" s="1"/>
  <c r="O286" i="3"/>
  <c r="R285" i="3"/>
  <c r="Q285" i="3"/>
  <c r="O285" i="3"/>
  <c r="R284" i="3"/>
  <c r="Q284" i="3"/>
  <c r="O284" i="3"/>
  <c r="R283" i="3"/>
  <c r="Q283" i="3"/>
  <c r="O283" i="3"/>
  <c r="Q282" i="3"/>
  <c r="R282" i="3" s="1"/>
  <c r="O282" i="3"/>
  <c r="R281" i="3"/>
  <c r="Q281" i="3"/>
  <c r="O281" i="3"/>
  <c r="R280" i="3"/>
  <c r="AP55" i="3" s="1"/>
  <c r="Q280" i="3"/>
  <c r="O280" i="3"/>
  <c r="R279" i="3"/>
  <c r="AP54" i="3" s="1"/>
  <c r="O279" i="3"/>
  <c r="P278" i="3"/>
  <c r="Q279" i="3" s="1"/>
  <c r="N274" i="3"/>
  <c r="M274" i="3"/>
  <c r="L274" i="3"/>
  <c r="K274" i="3"/>
  <c r="Q268" i="3"/>
  <c r="R268" i="3" s="1"/>
  <c r="O268" i="3"/>
  <c r="Q267" i="3"/>
  <c r="R267" i="3" s="1"/>
  <c r="O267" i="3"/>
  <c r="Q266" i="3"/>
  <c r="R266" i="3" s="1"/>
  <c r="O266" i="3"/>
  <c r="Q265" i="3"/>
  <c r="R265" i="3" s="1"/>
  <c r="O265" i="3"/>
  <c r="Q264" i="3"/>
  <c r="R264" i="3" s="1"/>
  <c r="O264" i="3"/>
  <c r="Q263" i="3"/>
  <c r="O263" i="3"/>
  <c r="Q262" i="3"/>
  <c r="R262" i="3" s="1"/>
  <c r="AO55" i="3" s="1"/>
  <c r="O262" i="3"/>
  <c r="AO7" i="3" s="1"/>
  <c r="P260" i="3"/>
  <c r="L256" i="3"/>
  <c r="K256" i="3"/>
  <c r="M256" i="3" s="1"/>
  <c r="N256" i="3" s="1"/>
  <c r="Q251" i="3"/>
  <c r="R251" i="3" s="1"/>
  <c r="O251" i="3"/>
  <c r="Q250" i="3"/>
  <c r="R250" i="3" s="1"/>
  <c r="O250" i="3"/>
  <c r="R249" i="3"/>
  <c r="Q249" i="3"/>
  <c r="O249" i="3"/>
  <c r="Q248" i="3"/>
  <c r="R248" i="3" s="1"/>
  <c r="O248" i="3"/>
  <c r="Q247" i="3"/>
  <c r="R247" i="3" s="1"/>
  <c r="AN57" i="3" s="1"/>
  <c r="O247" i="3"/>
  <c r="AN9" i="3" s="1"/>
  <c r="Q246" i="3"/>
  <c r="R246" i="3" s="1"/>
  <c r="AN56" i="3" s="1"/>
  <c r="O246" i="3"/>
  <c r="R245" i="3"/>
  <c r="AN55" i="3" s="1"/>
  <c r="Q245" i="3"/>
  <c r="O245" i="3"/>
  <c r="R244" i="3"/>
  <c r="AN54" i="3" s="1"/>
  <c r="Q244" i="3"/>
  <c r="O244" i="3"/>
  <c r="AP243" i="3"/>
  <c r="AQ244" i="3" s="1"/>
  <c r="AR244" i="3" s="1"/>
  <c r="P243" i="3"/>
  <c r="M239" i="3"/>
  <c r="N239" i="3" s="1"/>
  <c r="L239" i="3"/>
  <c r="K239" i="3"/>
  <c r="R233" i="3"/>
  <c r="Q233" i="3"/>
  <c r="O233" i="3"/>
  <c r="R232" i="3"/>
  <c r="Q232" i="3"/>
  <c r="O232" i="3"/>
  <c r="R231" i="3"/>
  <c r="Q231" i="3"/>
  <c r="O231" i="3"/>
  <c r="Q230" i="3"/>
  <c r="O230" i="3"/>
  <c r="R229" i="3"/>
  <c r="Q229" i="3"/>
  <c r="O229" i="3"/>
  <c r="R228" i="3"/>
  <c r="AM56" i="3" s="1"/>
  <c r="Q228" i="3"/>
  <c r="O228" i="3"/>
  <c r="R227" i="3"/>
  <c r="AM55" i="3" s="1"/>
  <c r="Q227" i="3"/>
  <c r="O227" i="3"/>
  <c r="Q226" i="3"/>
  <c r="O226" i="3"/>
  <c r="P225" i="3"/>
  <c r="M221" i="3"/>
  <c r="N221" i="3" s="1"/>
  <c r="T86" i="3" s="1"/>
  <c r="L221" i="3"/>
  <c r="K221" i="3"/>
  <c r="Q216" i="3"/>
  <c r="R216" i="3" s="1"/>
  <c r="O216" i="3"/>
  <c r="Q215" i="3"/>
  <c r="R215" i="3" s="1"/>
  <c r="O215" i="3"/>
  <c r="R214" i="3"/>
  <c r="Q214" i="3"/>
  <c r="O214" i="3"/>
  <c r="Q213" i="3"/>
  <c r="R213" i="3" s="1"/>
  <c r="AK58" i="3" s="1"/>
  <c r="O213" i="3"/>
  <c r="Q212" i="3"/>
  <c r="O212" i="3"/>
  <c r="Q211" i="3"/>
  <c r="R211" i="3" s="1"/>
  <c r="AK56" i="3" s="1"/>
  <c r="O211" i="3"/>
  <c r="AK8" i="3" s="1"/>
  <c r="R210" i="3"/>
  <c r="Q210" i="3"/>
  <c r="O210" i="3"/>
  <c r="Q209" i="3"/>
  <c r="R209" i="3" s="1"/>
  <c r="O209" i="3"/>
  <c r="P208" i="3"/>
  <c r="AK67" i="3" s="1"/>
  <c r="N204" i="3"/>
  <c r="T85" i="3" s="1"/>
  <c r="L204" i="3"/>
  <c r="K204" i="3"/>
  <c r="M204" i="3" s="1"/>
  <c r="T48" i="3" s="1"/>
  <c r="R200" i="3"/>
  <c r="Q200" i="3"/>
  <c r="O200" i="3"/>
  <c r="Q199" i="3"/>
  <c r="R199" i="3" s="1"/>
  <c r="AJ60" i="3" s="1"/>
  <c r="O199" i="3"/>
  <c r="AJ12" i="3" s="1"/>
  <c r="Q198" i="3"/>
  <c r="R198" i="3" s="1"/>
  <c r="AJ59" i="3" s="1"/>
  <c r="O198" i="3"/>
  <c r="AJ11" i="3" s="1"/>
  <c r="Q197" i="3"/>
  <c r="R197" i="3" s="1"/>
  <c r="AJ58" i="3" s="1"/>
  <c r="O197" i="3"/>
  <c r="R196" i="3"/>
  <c r="AJ57" i="3" s="1"/>
  <c r="Q196" i="3"/>
  <c r="O196" i="3"/>
  <c r="Q195" i="3"/>
  <c r="R195" i="3" s="1"/>
  <c r="AJ56" i="3" s="1"/>
  <c r="O195" i="3"/>
  <c r="AJ8" i="3" s="1"/>
  <c r="Q194" i="3"/>
  <c r="R194" i="3" s="1"/>
  <c r="AJ55" i="3" s="1"/>
  <c r="O194" i="3"/>
  <c r="AJ7" i="3" s="1"/>
  <c r="O193" i="3"/>
  <c r="P192" i="3"/>
  <c r="L188" i="3"/>
  <c r="K188" i="3"/>
  <c r="M188" i="3" s="1"/>
  <c r="R183" i="3"/>
  <c r="Q183" i="3"/>
  <c r="O183" i="3"/>
  <c r="AI13" i="3" s="1"/>
  <c r="R182" i="3"/>
  <c r="AI60" i="3" s="1"/>
  <c r="Q182" i="3"/>
  <c r="O182" i="3"/>
  <c r="Q181" i="3"/>
  <c r="O181" i="3"/>
  <c r="R180" i="3"/>
  <c r="Q180" i="3"/>
  <c r="O180" i="3"/>
  <c r="R179" i="3"/>
  <c r="Q179" i="3"/>
  <c r="O179" i="3"/>
  <c r="R178" i="3"/>
  <c r="AI56" i="3" s="1"/>
  <c r="Q178" i="3"/>
  <c r="O178" i="3"/>
  <c r="Q177" i="3"/>
  <c r="O177" i="3"/>
  <c r="O176" i="3"/>
  <c r="P175" i="3"/>
  <c r="Q176" i="3" s="1"/>
  <c r="M171" i="3"/>
  <c r="L171" i="3"/>
  <c r="K171" i="3"/>
  <c r="Q166" i="3"/>
  <c r="R166" i="3" s="1"/>
  <c r="O166" i="3"/>
  <c r="R165" i="3"/>
  <c r="Q165" i="3"/>
  <c r="O165" i="3"/>
  <c r="Q164" i="3"/>
  <c r="R164" i="3" s="1"/>
  <c r="AH60" i="3" s="1"/>
  <c r="O164" i="3"/>
  <c r="Q163" i="3"/>
  <c r="O163" i="3"/>
  <c r="Q162" i="3"/>
  <c r="R162" i="3" s="1"/>
  <c r="AH58" i="3" s="1"/>
  <c r="O162" i="3"/>
  <c r="AH10" i="3" s="1"/>
  <c r="R161" i="3"/>
  <c r="Q161" i="3"/>
  <c r="O161" i="3"/>
  <c r="Q160" i="3"/>
  <c r="R160" i="3" s="1"/>
  <c r="O160" i="3"/>
  <c r="Q159" i="3"/>
  <c r="O159" i="3"/>
  <c r="Q158" i="3"/>
  <c r="AH30" i="3" s="1"/>
  <c r="O158" i="3"/>
  <c r="AH6" i="3" s="1"/>
  <c r="P157" i="3"/>
  <c r="G152" i="3"/>
  <c r="M151" i="3"/>
  <c r="N151" i="3" s="1"/>
  <c r="T82" i="3" s="1"/>
  <c r="L151" i="3"/>
  <c r="K151" i="3"/>
  <c r="Q147" i="3"/>
  <c r="R147" i="3" s="1"/>
  <c r="O147" i="3"/>
  <c r="Q146" i="3"/>
  <c r="AG36" i="3" s="1"/>
  <c r="O146" i="3"/>
  <c r="AG12" i="3" s="1"/>
  <c r="Q145" i="3"/>
  <c r="R145" i="3" s="1"/>
  <c r="AG59" i="3" s="1"/>
  <c r="O145" i="3"/>
  <c r="Q144" i="3"/>
  <c r="R144" i="3" s="1"/>
  <c r="AG58" i="3" s="1"/>
  <c r="O144" i="3"/>
  <c r="Q143" i="3"/>
  <c r="O143" i="3"/>
  <c r="Q142" i="3"/>
  <c r="R142" i="3" s="1"/>
  <c r="AG56" i="3" s="1"/>
  <c r="O142" i="3"/>
  <c r="AG8" i="3" s="1"/>
  <c r="Q141" i="3"/>
  <c r="R141" i="3" s="1"/>
  <c r="AG55" i="3" s="1"/>
  <c r="O141" i="3"/>
  <c r="Q140" i="3"/>
  <c r="R140" i="3" s="1"/>
  <c r="AG54" i="3" s="1"/>
  <c r="O140" i="3"/>
  <c r="P139" i="3"/>
  <c r="AG67" i="3" s="1"/>
  <c r="R135" i="3"/>
  <c r="Q135" i="3"/>
  <c r="P135" i="3"/>
  <c r="M135" i="3"/>
  <c r="L135" i="3"/>
  <c r="K135" i="3"/>
  <c r="Q131" i="3"/>
  <c r="R131" i="3" s="1"/>
  <c r="O131" i="3"/>
  <c r="AF13" i="3" s="1"/>
  <c r="Q130" i="3"/>
  <c r="R130" i="3" s="1"/>
  <c r="AF60" i="3" s="1"/>
  <c r="O130" i="3"/>
  <c r="Q129" i="3"/>
  <c r="R129" i="3" s="1"/>
  <c r="AF59" i="3" s="1"/>
  <c r="O129" i="3"/>
  <c r="R128" i="3"/>
  <c r="AF58" i="3" s="1"/>
  <c r="Q128" i="3"/>
  <c r="O128" i="3"/>
  <c r="Q127" i="3"/>
  <c r="R127" i="3" s="1"/>
  <c r="O127" i="3"/>
  <c r="Q126" i="3"/>
  <c r="R126" i="3" s="1"/>
  <c r="AF56" i="3" s="1"/>
  <c r="O126" i="3"/>
  <c r="AF8" i="3" s="1"/>
  <c r="Q125" i="3"/>
  <c r="R125" i="3" s="1"/>
  <c r="AF55" i="3" s="1"/>
  <c r="O125" i="3"/>
  <c r="AF7" i="3" s="1"/>
  <c r="R124" i="3"/>
  <c r="AF54" i="3" s="1"/>
  <c r="Q124" i="3"/>
  <c r="O124" i="3"/>
  <c r="P123" i="3"/>
  <c r="M118" i="3"/>
  <c r="N118" i="3" s="1"/>
  <c r="T80" i="3" s="1"/>
  <c r="L118" i="3"/>
  <c r="K118" i="3"/>
  <c r="R114" i="3"/>
  <c r="Q114" i="3"/>
  <c r="Q113" i="3"/>
  <c r="R113" i="3" s="1"/>
  <c r="AE61" i="3" s="1"/>
  <c r="R112" i="3"/>
  <c r="AE60" i="3" s="1"/>
  <c r="Q112" i="3"/>
  <c r="O112" i="3"/>
  <c r="Q111" i="3"/>
  <c r="R111" i="3" s="1"/>
  <c r="AE59" i="3" s="1"/>
  <c r="O111" i="3"/>
  <c r="Q110" i="3"/>
  <c r="AE34" i="3" s="1"/>
  <c r="O110" i="3"/>
  <c r="AE10" i="3" s="1"/>
  <c r="Q109" i="3"/>
  <c r="R109" i="3" s="1"/>
  <c r="AE57" i="3" s="1"/>
  <c r="O109" i="3"/>
  <c r="AE9" i="3" s="1"/>
  <c r="R108" i="3"/>
  <c r="AE56" i="3" s="1"/>
  <c r="Q108" i="3"/>
  <c r="O108" i="3"/>
  <c r="Q107" i="3"/>
  <c r="R107" i="3" s="1"/>
  <c r="AE55" i="3" s="1"/>
  <c r="O107" i="3"/>
  <c r="AE7" i="3" s="1"/>
  <c r="Q106" i="3"/>
  <c r="R106" i="3" s="1"/>
  <c r="AE54" i="3" s="1"/>
  <c r="O106" i="3"/>
  <c r="AE6" i="3" s="1"/>
  <c r="P105" i="3"/>
  <c r="Q99" i="3"/>
  <c r="R99" i="3" s="1"/>
  <c r="N99" i="3"/>
  <c r="T79" i="3" s="1"/>
  <c r="M99" i="3"/>
  <c r="L99" i="3"/>
  <c r="K99" i="3"/>
  <c r="Q96" i="3"/>
  <c r="R96" i="3" s="1"/>
  <c r="Q95" i="3"/>
  <c r="R95" i="3" s="1"/>
  <c r="O95" i="3"/>
  <c r="Q94" i="3"/>
  <c r="R94" i="3" s="1"/>
  <c r="AD61" i="3" s="1"/>
  <c r="O94" i="3"/>
  <c r="R93" i="3"/>
  <c r="AD60" i="3" s="1"/>
  <c r="Q93" i="3"/>
  <c r="O93" i="3"/>
  <c r="Q92" i="3"/>
  <c r="R92" i="3" s="1"/>
  <c r="AD59" i="3" s="1"/>
  <c r="O92" i="3"/>
  <c r="AD11" i="3" s="1"/>
  <c r="Q91" i="3"/>
  <c r="AD34" i="3" s="1"/>
  <c r="O91" i="3"/>
  <c r="AD10" i="3" s="1"/>
  <c r="Q90" i="3"/>
  <c r="R90" i="3" s="1"/>
  <c r="AD57" i="3" s="1"/>
  <c r="O90" i="3"/>
  <c r="AD9" i="3" s="1"/>
  <c r="R89" i="3"/>
  <c r="AD56" i="3" s="1"/>
  <c r="Q89" i="3"/>
  <c r="O89" i="3"/>
  <c r="Q88" i="3"/>
  <c r="R88" i="3" s="1"/>
  <c r="AD55" i="3" s="1"/>
  <c r="O88" i="3"/>
  <c r="Q87" i="3"/>
  <c r="R87" i="3" s="1"/>
  <c r="AD54" i="3" s="1"/>
  <c r="O87" i="3"/>
  <c r="AD6" i="3" s="1"/>
  <c r="P86" i="3"/>
  <c r="H80" i="3"/>
  <c r="M76" i="3"/>
  <c r="L76" i="3"/>
  <c r="T9" i="3" s="1"/>
  <c r="K76" i="3"/>
  <c r="R69" i="3"/>
  <c r="Q69" i="3"/>
  <c r="Q68" i="3"/>
  <c r="R68" i="3" s="1"/>
  <c r="AZ67" i="3"/>
  <c r="AY67" i="3"/>
  <c r="AX67" i="3"/>
  <c r="AW67" i="3"/>
  <c r="AV67" i="3"/>
  <c r="AU67" i="3"/>
  <c r="AT67" i="3"/>
  <c r="AS67" i="3"/>
  <c r="AQ67" i="3"/>
  <c r="AP67" i="3"/>
  <c r="AO67" i="3"/>
  <c r="AN67" i="3"/>
  <c r="AM67" i="3"/>
  <c r="AL67" i="3"/>
  <c r="AH67" i="3"/>
  <c r="AF67" i="3"/>
  <c r="AE67" i="3"/>
  <c r="AD67" i="3"/>
  <c r="AA67" i="3"/>
  <c r="R67" i="3"/>
  <c r="Q67" i="3"/>
  <c r="Q66" i="3"/>
  <c r="AC37" i="3" s="1"/>
  <c r="O66" i="3"/>
  <c r="AC13" i="3" s="1"/>
  <c r="Q65" i="3"/>
  <c r="R65" i="3" s="1"/>
  <c r="AC60" i="3" s="1"/>
  <c r="O65" i="3"/>
  <c r="Q64" i="3"/>
  <c r="R64" i="3" s="1"/>
  <c r="AC59" i="3" s="1"/>
  <c r="O64" i="3"/>
  <c r="Q63" i="3"/>
  <c r="O63" i="3"/>
  <c r="Q62" i="3"/>
  <c r="R62" i="3" s="1"/>
  <c r="AC57" i="3" s="1"/>
  <c r="O62" i="3"/>
  <c r="AC9" i="3" s="1"/>
  <c r="Q61" i="3"/>
  <c r="R61" i="3" s="1"/>
  <c r="AC56" i="3" s="1"/>
  <c r="O61" i="3"/>
  <c r="AC8" i="3" s="1"/>
  <c r="Q60" i="3"/>
  <c r="O60" i="3"/>
  <c r="AK59" i="3"/>
  <c r="O59" i="3"/>
  <c r="AI58" i="3"/>
  <c r="P58" i="3"/>
  <c r="AM57" i="3"/>
  <c r="AI57" i="3"/>
  <c r="AH57" i="3"/>
  <c r="AF57" i="3"/>
  <c r="AH56" i="3"/>
  <c r="AK55" i="3"/>
  <c r="AO54" i="3"/>
  <c r="AK54" i="3"/>
  <c r="G53" i="3"/>
  <c r="H50" i="3"/>
  <c r="T49" i="3"/>
  <c r="M47" i="3"/>
  <c r="N47" i="3" s="1"/>
  <c r="L47" i="3"/>
  <c r="K47" i="3"/>
  <c r="T46" i="3"/>
  <c r="R43" i="3"/>
  <c r="Q43" i="3"/>
  <c r="T42" i="3"/>
  <c r="Q42" i="3"/>
  <c r="R42" i="3" s="1"/>
  <c r="T41" i="3"/>
  <c r="Q41" i="3"/>
  <c r="R41" i="3" s="1"/>
  <c r="T40" i="3"/>
  <c r="Q40" i="3"/>
  <c r="R40" i="3" s="1"/>
  <c r="AB61" i="3" s="1"/>
  <c r="O40" i="3"/>
  <c r="AB13" i="3" s="1"/>
  <c r="Q39" i="3"/>
  <c r="R39" i="3" s="1"/>
  <c r="AB60" i="3" s="1"/>
  <c r="O39" i="3"/>
  <c r="Q38" i="3"/>
  <c r="AB35" i="3" s="1"/>
  <c r="O38" i="3"/>
  <c r="AE37" i="3"/>
  <c r="AD37" i="3"/>
  <c r="AB37" i="3"/>
  <c r="AA37" i="3"/>
  <c r="R37" i="3"/>
  <c r="AB58" i="3" s="1"/>
  <c r="Q37" i="3"/>
  <c r="O37" i="3"/>
  <c r="AJ36" i="3"/>
  <c r="AI36" i="3"/>
  <c r="AH36" i="3"/>
  <c r="AF36" i="3"/>
  <c r="AE36" i="3"/>
  <c r="AD36" i="3"/>
  <c r="AC36" i="3"/>
  <c r="AB36" i="3"/>
  <c r="AA36" i="3"/>
  <c r="Q36" i="3"/>
  <c r="R36" i="3" s="1"/>
  <c r="AB57" i="3" s="1"/>
  <c r="O36" i="3"/>
  <c r="AK35" i="3"/>
  <c r="AJ35" i="3"/>
  <c r="AG35" i="3"/>
  <c r="AF35" i="3"/>
  <c r="AE35" i="3"/>
  <c r="AD35" i="3"/>
  <c r="AC35" i="3"/>
  <c r="Q35" i="3"/>
  <c r="AB32" i="3" s="1"/>
  <c r="O35" i="3"/>
  <c r="AB8" i="3" s="1"/>
  <c r="AK34" i="3"/>
  <c r="AJ34" i="3"/>
  <c r="AI34" i="3"/>
  <c r="AG34" i="3"/>
  <c r="AF34" i="3"/>
  <c r="AB34" i="3"/>
  <c r="AA34" i="3"/>
  <c r="Q34" i="3"/>
  <c r="R34" i="3" s="1"/>
  <c r="AB55" i="3" s="1"/>
  <c r="O34" i="3"/>
  <c r="AB7" i="3" s="1"/>
  <c r="AM33" i="3"/>
  <c r="AJ33" i="3"/>
  <c r="AI33" i="3"/>
  <c r="AH33" i="3"/>
  <c r="AF33" i="3"/>
  <c r="AE33" i="3"/>
  <c r="AD33" i="3"/>
  <c r="AC33" i="3"/>
  <c r="AB33" i="3"/>
  <c r="Q33" i="3"/>
  <c r="AB30" i="3" s="1"/>
  <c r="O33" i="3"/>
  <c r="AB6" i="3" s="1"/>
  <c r="AN32" i="3"/>
  <c r="AM32" i="3"/>
  <c r="AK32" i="3"/>
  <c r="AJ32" i="3"/>
  <c r="AI32" i="3"/>
  <c r="AH32" i="3"/>
  <c r="AG32" i="3"/>
  <c r="AE32" i="3"/>
  <c r="AD32" i="3"/>
  <c r="AC32" i="3"/>
  <c r="P32" i="3"/>
  <c r="AB67" i="3" s="1"/>
  <c r="AP31" i="3"/>
  <c r="AO31" i="3"/>
  <c r="AN31" i="3"/>
  <c r="AM31" i="3"/>
  <c r="AK31" i="3"/>
  <c r="AG31" i="3"/>
  <c r="AF31" i="3"/>
  <c r="AE31" i="3"/>
  <c r="AD31" i="3"/>
  <c r="AB31" i="3"/>
  <c r="AQ30" i="3"/>
  <c r="AP30" i="3"/>
  <c r="AO30" i="3"/>
  <c r="AN30" i="3"/>
  <c r="AK30" i="3"/>
  <c r="AF30" i="3"/>
  <c r="AD30" i="3"/>
  <c r="G27" i="3"/>
  <c r="H24" i="3"/>
  <c r="L21" i="3"/>
  <c r="K21" i="3"/>
  <c r="M21" i="3" s="1"/>
  <c r="N21" i="3" s="1"/>
  <c r="T76" i="3" s="1"/>
  <c r="T17" i="3"/>
  <c r="T16" i="3"/>
  <c r="Q16" i="3"/>
  <c r="R16" i="3" s="1"/>
  <c r="T15" i="3"/>
  <c r="Q15" i="3"/>
  <c r="R15" i="3" s="1"/>
  <c r="T14" i="3"/>
  <c r="Q14" i="3"/>
  <c r="R14" i="3" s="1"/>
  <c r="AH13" i="3"/>
  <c r="AG13" i="3"/>
  <c r="AE13" i="3"/>
  <c r="AD13" i="3"/>
  <c r="AA13" i="3"/>
  <c r="T13" i="3"/>
  <c r="Q13" i="3"/>
  <c r="R13" i="3" s="1"/>
  <c r="AA61" i="3" s="1"/>
  <c r="O13" i="3"/>
  <c r="AI12" i="3"/>
  <c r="AH12" i="3"/>
  <c r="AF12" i="3"/>
  <c r="AE12" i="3"/>
  <c r="AD12" i="3"/>
  <c r="AC12" i="3"/>
  <c r="AB12" i="3"/>
  <c r="T12" i="3"/>
  <c r="Q12" i="3"/>
  <c r="R12" i="3" s="1"/>
  <c r="AA60" i="3" s="1"/>
  <c r="O12" i="3"/>
  <c r="AA12" i="3" s="1"/>
  <c r="AK11" i="3"/>
  <c r="AI11" i="3"/>
  <c r="AH11" i="3"/>
  <c r="AG11" i="3"/>
  <c r="AF11" i="3"/>
  <c r="AE11" i="3"/>
  <c r="AC11" i="3"/>
  <c r="AB11" i="3"/>
  <c r="T11" i="3"/>
  <c r="Q11" i="3"/>
  <c r="AA35" i="3" s="1"/>
  <c r="O11" i="3"/>
  <c r="AA11" i="3" s="1"/>
  <c r="AM10" i="3"/>
  <c r="AK10" i="3"/>
  <c r="AJ10" i="3"/>
  <c r="AI10" i="3"/>
  <c r="AG10" i="3"/>
  <c r="AF10" i="3"/>
  <c r="AC10" i="3"/>
  <c r="AB10" i="3"/>
  <c r="T10" i="3"/>
  <c r="Q10" i="3"/>
  <c r="R10" i="3" s="1"/>
  <c r="AA58" i="3" s="1"/>
  <c r="O10" i="3"/>
  <c r="AA10" i="3" s="1"/>
  <c r="AM9" i="3"/>
  <c r="AK9" i="3"/>
  <c r="AJ9" i="3"/>
  <c r="AI9" i="3"/>
  <c r="AH9" i="3"/>
  <c r="AG9" i="3"/>
  <c r="AF9" i="3"/>
  <c r="AB9" i="3"/>
  <c r="Q9" i="3"/>
  <c r="R9" i="3" s="1"/>
  <c r="AA57" i="3" s="1"/>
  <c r="O9" i="3"/>
  <c r="AA9" i="3" s="1"/>
  <c r="AO8" i="3"/>
  <c r="AN8" i="3"/>
  <c r="AM8" i="3"/>
  <c r="AI8" i="3"/>
  <c r="AH8" i="3"/>
  <c r="AE8" i="3"/>
  <c r="AD8" i="3"/>
  <c r="T8" i="3"/>
  <c r="Q8" i="3"/>
  <c r="AA32" i="3" s="1"/>
  <c r="O8" i="3"/>
  <c r="AA8" i="3" s="1"/>
  <c r="AP7" i="3"/>
  <c r="AN7" i="3"/>
  <c r="AM7" i="3"/>
  <c r="AK7" i="3"/>
  <c r="AI7" i="3"/>
  <c r="AH7" i="3"/>
  <c r="AG7" i="3"/>
  <c r="AD7" i="3"/>
  <c r="AC7" i="3"/>
  <c r="T7" i="3"/>
  <c r="Q7" i="3"/>
  <c r="R7" i="3" s="1"/>
  <c r="AA55" i="3" s="1"/>
  <c r="O7" i="3"/>
  <c r="AA7" i="3" s="1"/>
  <c r="AQ6" i="3"/>
  <c r="AP6" i="3"/>
  <c r="AO6" i="3"/>
  <c r="AN6" i="3"/>
  <c r="AM6" i="3"/>
  <c r="AK6" i="3"/>
  <c r="AJ6" i="3"/>
  <c r="AI6" i="3"/>
  <c r="AG6" i="3"/>
  <c r="AF6" i="3"/>
  <c r="AC6" i="3"/>
  <c r="AA6" i="3"/>
  <c r="Q6" i="3"/>
  <c r="O6" i="3"/>
  <c r="P5" i="3"/>
  <c r="R1117" i="2"/>
  <c r="Q1117" i="2"/>
  <c r="P1117" i="2"/>
  <c r="O1117" i="2"/>
  <c r="U1115" i="2"/>
  <c r="T1115" i="2"/>
  <c r="U1114" i="2"/>
  <c r="V1110" i="2"/>
  <c r="U1110" i="2"/>
  <c r="V1109" i="2"/>
  <c r="U1109" i="2"/>
  <c r="V1108" i="2"/>
  <c r="U1108" i="2"/>
  <c r="S1108" i="2"/>
  <c r="V1107" i="2"/>
  <c r="U1107" i="2"/>
  <c r="S1107" i="2"/>
  <c r="V1106" i="2"/>
  <c r="U1106" i="2"/>
  <c r="S1106" i="2"/>
  <c r="V1105" i="2"/>
  <c r="U1105" i="2"/>
  <c r="S1105" i="2"/>
  <c r="W1104" i="2"/>
  <c r="U1104" i="2"/>
  <c r="V1104" i="2" s="1"/>
  <c r="S1104" i="2"/>
  <c r="U1103" i="2"/>
  <c r="V1103" i="2" s="1"/>
  <c r="S1103" i="2"/>
  <c r="T1102" i="2"/>
  <c r="R1095" i="2"/>
  <c r="Q1095" i="2"/>
  <c r="P1095" i="2"/>
  <c r="O1095" i="2"/>
  <c r="T1093" i="2"/>
  <c r="U1092" i="2"/>
  <c r="U1093" i="2" s="1"/>
  <c r="V1088" i="2"/>
  <c r="U1088" i="2"/>
  <c r="V1087" i="2"/>
  <c r="U1087" i="2"/>
  <c r="V1086" i="2"/>
  <c r="U1086" i="2"/>
  <c r="S1086" i="2"/>
  <c r="V1085" i="2"/>
  <c r="U1085" i="2"/>
  <c r="U1084" i="2"/>
  <c r="V1084" i="2" s="1"/>
  <c r="U1083" i="2"/>
  <c r="V1083" i="2" s="1"/>
  <c r="S1083" i="2"/>
  <c r="U1082" i="2"/>
  <c r="V1082" i="2" s="1"/>
  <c r="S1082" i="2"/>
  <c r="S1081" i="2"/>
  <c r="T1080" i="2"/>
  <c r="U1081" i="2" s="1"/>
  <c r="V1081" i="2" s="1"/>
  <c r="R1074" i="2"/>
  <c r="P1074" i="2"/>
  <c r="O1074" i="2"/>
  <c r="Q1074" i="2" s="1"/>
  <c r="T1072" i="2"/>
  <c r="U1071" i="2"/>
  <c r="U1072" i="2" s="1"/>
  <c r="V1067" i="2"/>
  <c r="U1067" i="2"/>
  <c r="V1066" i="2"/>
  <c r="U1066" i="2"/>
  <c r="V1065" i="2"/>
  <c r="U1065" i="2"/>
  <c r="U1064" i="2"/>
  <c r="V1064" i="2" s="1"/>
  <c r="U1063" i="2"/>
  <c r="V1063" i="2" s="1"/>
  <c r="U1062" i="2"/>
  <c r="V1062" i="2" s="1"/>
  <c r="S1062" i="2"/>
  <c r="W1061" i="2"/>
  <c r="V1061" i="2"/>
  <c r="U1061" i="2"/>
  <c r="S1061" i="2"/>
  <c r="S1060" i="2"/>
  <c r="T1059" i="2"/>
  <c r="U1060" i="2" s="1"/>
  <c r="V1060" i="2" s="1"/>
  <c r="R1053" i="2"/>
  <c r="P1053" i="2"/>
  <c r="O1053" i="2"/>
  <c r="Q1053" i="2" s="1"/>
  <c r="U1051" i="2"/>
  <c r="T1051" i="2"/>
  <c r="U1050" i="2"/>
  <c r="V1046" i="2"/>
  <c r="U1046" i="2"/>
  <c r="V1045" i="2"/>
  <c r="U1045" i="2"/>
  <c r="V1044" i="2"/>
  <c r="U1044" i="2"/>
  <c r="V1043" i="2"/>
  <c r="U1043" i="2"/>
  <c r="U1042" i="2"/>
  <c r="V1042" i="2" s="1"/>
  <c r="V1041" i="2"/>
  <c r="U1041" i="2"/>
  <c r="S1041" i="2"/>
  <c r="W1040" i="2"/>
  <c r="V1040" i="2"/>
  <c r="U1040" i="2"/>
  <c r="S1040" i="2"/>
  <c r="U1039" i="2"/>
  <c r="V1039" i="2" s="1"/>
  <c r="S1039" i="2"/>
  <c r="T1038" i="2"/>
  <c r="R1032" i="2"/>
  <c r="Q1032" i="2"/>
  <c r="P1032" i="2"/>
  <c r="O1032" i="2"/>
  <c r="U1030" i="2"/>
  <c r="T1030" i="2"/>
  <c r="U1029" i="2"/>
  <c r="V1025" i="2"/>
  <c r="U1025" i="2"/>
  <c r="V1024" i="2"/>
  <c r="U1024" i="2"/>
  <c r="V1023" i="2"/>
  <c r="U1023" i="2"/>
  <c r="U1022" i="2"/>
  <c r="V1022" i="2" s="1"/>
  <c r="V1021" i="2"/>
  <c r="U1021" i="2"/>
  <c r="U1020" i="2"/>
  <c r="V1020" i="2" s="1"/>
  <c r="S1020" i="2"/>
  <c r="U1019" i="2"/>
  <c r="V1019" i="2" s="1"/>
  <c r="S1019" i="2"/>
  <c r="U1018" i="2"/>
  <c r="V1018" i="2" s="1"/>
  <c r="S1018" i="2"/>
  <c r="T1017" i="2"/>
  <c r="W1019" i="2" s="1"/>
  <c r="R1011" i="2"/>
  <c r="P1011" i="2"/>
  <c r="O1011" i="2"/>
  <c r="Q1011" i="2" s="1"/>
  <c r="T1009" i="2"/>
  <c r="U1008" i="2"/>
  <c r="U1009" i="2" s="1"/>
  <c r="U1004" i="2"/>
  <c r="V1004" i="2" s="1"/>
  <c r="U1003" i="2"/>
  <c r="V1003" i="2" s="1"/>
  <c r="V1002" i="2"/>
  <c r="U1002" i="2"/>
  <c r="V1001" i="2"/>
  <c r="U1001" i="2"/>
  <c r="U1000" i="2"/>
  <c r="V1000" i="2" s="1"/>
  <c r="S1000" i="2"/>
  <c r="U999" i="2"/>
  <c r="V999" i="2" s="1"/>
  <c r="S999" i="2"/>
  <c r="V998" i="2"/>
  <c r="U998" i="2"/>
  <c r="S998" i="2"/>
  <c r="S997" i="2"/>
  <c r="T996" i="2"/>
  <c r="R990" i="2"/>
  <c r="P990" i="2"/>
  <c r="O990" i="2"/>
  <c r="Q990" i="2" s="1"/>
  <c r="T988" i="2"/>
  <c r="U987" i="2"/>
  <c r="U988" i="2" s="1"/>
  <c r="U983" i="2"/>
  <c r="V983" i="2" s="1"/>
  <c r="U982" i="2"/>
  <c r="V982" i="2" s="1"/>
  <c r="V981" i="2"/>
  <c r="U981" i="2"/>
  <c r="U980" i="2"/>
  <c r="V980" i="2" s="1"/>
  <c r="S980" i="2"/>
  <c r="V979" i="2"/>
  <c r="U979" i="2"/>
  <c r="S979" i="2"/>
  <c r="V978" i="2"/>
  <c r="U978" i="2"/>
  <c r="S978" i="2"/>
  <c r="W977" i="2"/>
  <c r="U977" i="2"/>
  <c r="V977" i="2" s="1"/>
  <c r="S977" i="2"/>
  <c r="V976" i="2"/>
  <c r="U976" i="2"/>
  <c r="S976" i="2"/>
  <c r="T975" i="2"/>
  <c r="R969" i="2"/>
  <c r="Q969" i="2"/>
  <c r="P969" i="2"/>
  <c r="O969" i="2"/>
  <c r="U967" i="2"/>
  <c r="T967" i="2"/>
  <c r="U966" i="2"/>
  <c r="V962" i="2"/>
  <c r="U962" i="2"/>
  <c r="U961" i="2"/>
  <c r="V961" i="2" s="1"/>
  <c r="V960" i="2"/>
  <c r="U960" i="2"/>
  <c r="S960" i="2"/>
  <c r="U959" i="2"/>
  <c r="V959" i="2" s="1"/>
  <c r="S959" i="2"/>
  <c r="U958" i="2"/>
  <c r="V958" i="2" s="1"/>
  <c r="S958" i="2"/>
  <c r="U957" i="2"/>
  <c r="V957" i="2" s="1"/>
  <c r="S957" i="2"/>
  <c r="W956" i="2"/>
  <c r="V956" i="2"/>
  <c r="U956" i="2"/>
  <c r="S956" i="2"/>
  <c r="S955" i="2"/>
  <c r="T954" i="2"/>
  <c r="U955" i="2" s="1"/>
  <c r="V955" i="2" s="1"/>
  <c r="R947" i="2"/>
  <c r="P947" i="2"/>
  <c r="O947" i="2"/>
  <c r="Q947" i="2" s="1"/>
  <c r="U945" i="2"/>
  <c r="T945" i="2"/>
  <c r="U944" i="2"/>
  <c r="U940" i="2"/>
  <c r="V940" i="2" s="1"/>
  <c r="U939" i="2"/>
  <c r="V939" i="2" s="1"/>
  <c r="S939" i="2"/>
  <c r="V938" i="2"/>
  <c r="U938" i="2"/>
  <c r="S938" i="2"/>
  <c r="U937" i="2"/>
  <c r="V937" i="2" s="1"/>
  <c r="S937" i="2"/>
  <c r="U936" i="2"/>
  <c r="V936" i="2" s="1"/>
  <c r="S936" i="2"/>
  <c r="U935" i="2"/>
  <c r="V935" i="2" s="1"/>
  <c r="S935" i="2"/>
  <c r="W934" i="2"/>
  <c r="U934" i="2"/>
  <c r="V934" i="2" s="1"/>
  <c r="S934" i="2"/>
  <c r="V933" i="2"/>
  <c r="U933" i="2"/>
  <c r="S933" i="2"/>
  <c r="T932" i="2"/>
  <c r="R926" i="2"/>
  <c r="P926" i="2"/>
  <c r="O926" i="2"/>
  <c r="Q926" i="2" s="1"/>
  <c r="T924" i="2"/>
  <c r="U923" i="2"/>
  <c r="U924" i="2" s="1"/>
  <c r="U918" i="2"/>
  <c r="V918" i="2" s="1"/>
  <c r="S918" i="2"/>
  <c r="U917" i="2"/>
  <c r="V917" i="2" s="1"/>
  <c r="S917" i="2"/>
  <c r="U916" i="2"/>
  <c r="V916" i="2" s="1"/>
  <c r="S916" i="2"/>
  <c r="V915" i="2"/>
  <c r="U915" i="2"/>
  <c r="S915" i="2"/>
  <c r="U914" i="2"/>
  <c r="V914" i="2" s="1"/>
  <c r="S914" i="2"/>
  <c r="U913" i="2"/>
  <c r="V913" i="2" s="1"/>
  <c r="S913" i="2"/>
  <c r="U912" i="2"/>
  <c r="V912" i="2" s="1"/>
  <c r="S912" i="2"/>
  <c r="S911" i="2"/>
  <c r="T910" i="2"/>
  <c r="R904" i="2"/>
  <c r="P904" i="2"/>
  <c r="O904" i="2"/>
  <c r="Q904" i="2" s="1"/>
  <c r="T902" i="2"/>
  <c r="U901" i="2"/>
  <c r="U902" i="2" s="1"/>
  <c r="V896" i="2"/>
  <c r="U896" i="2"/>
  <c r="V895" i="2"/>
  <c r="U895" i="2"/>
  <c r="S895" i="2"/>
  <c r="V894" i="2"/>
  <c r="U894" i="2"/>
  <c r="S894" i="2"/>
  <c r="V893" i="2"/>
  <c r="U893" i="2"/>
  <c r="S893" i="2"/>
  <c r="U892" i="2"/>
  <c r="V892" i="2" s="1"/>
  <c r="S892" i="2"/>
  <c r="V891" i="2"/>
  <c r="U891" i="2"/>
  <c r="S891" i="2"/>
  <c r="V890" i="2"/>
  <c r="U890" i="2"/>
  <c r="S890" i="2"/>
  <c r="W889" i="2"/>
  <c r="U889" i="2"/>
  <c r="V889" i="2" s="1"/>
  <c r="S889" i="2"/>
  <c r="V888" i="2"/>
  <c r="U888" i="2"/>
  <c r="S888" i="2"/>
  <c r="T887" i="2"/>
  <c r="R880" i="2"/>
  <c r="Q880" i="2"/>
  <c r="O880" i="2"/>
  <c r="U878" i="2"/>
  <c r="T878" i="2"/>
  <c r="U871" i="2"/>
  <c r="V871" i="2" s="1"/>
  <c r="S871" i="2"/>
  <c r="V870" i="2"/>
  <c r="U870" i="2"/>
  <c r="S870" i="2"/>
  <c r="V869" i="2"/>
  <c r="U869" i="2"/>
  <c r="S869" i="2"/>
  <c r="V868" i="2"/>
  <c r="U868" i="2"/>
  <c r="S868" i="2"/>
  <c r="U867" i="2"/>
  <c r="V867" i="2" s="1"/>
  <c r="S867" i="2"/>
  <c r="V866" i="2"/>
  <c r="U866" i="2"/>
  <c r="S866" i="2"/>
  <c r="X865" i="2"/>
  <c r="U865" i="2"/>
  <c r="V865" i="2" s="1"/>
  <c r="S865" i="2"/>
  <c r="S864" i="2"/>
  <c r="T863" i="2"/>
  <c r="U864" i="2" s="1"/>
  <c r="V864" i="2" s="1"/>
  <c r="O857" i="2"/>
  <c r="T855" i="2"/>
  <c r="V848" i="2"/>
  <c r="U848" i="2"/>
  <c r="S848" i="2"/>
  <c r="U847" i="2"/>
  <c r="V847" i="2" s="1"/>
  <c r="S847" i="2"/>
  <c r="U846" i="2"/>
  <c r="V846" i="2" s="1"/>
  <c r="S846" i="2"/>
  <c r="V845" i="2"/>
  <c r="U845" i="2"/>
  <c r="S845" i="2"/>
  <c r="V844" i="2"/>
  <c r="U844" i="2"/>
  <c r="S844" i="2"/>
  <c r="U843" i="2"/>
  <c r="V843" i="2" s="1"/>
  <c r="S843" i="2"/>
  <c r="U842" i="2"/>
  <c r="V842" i="2" s="1"/>
  <c r="S842" i="2"/>
  <c r="U841" i="2"/>
  <c r="V841" i="2" s="1"/>
  <c r="S841" i="2"/>
  <c r="T840" i="2"/>
  <c r="W842" i="2" s="1"/>
  <c r="P834" i="2"/>
  <c r="O834" i="2"/>
  <c r="Q834" i="2" s="1"/>
  <c r="R834" i="2" s="1"/>
  <c r="T832" i="2"/>
  <c r="V825" i="2"/>
  <c r="U825" i="2"/>
  <c r="S825" i="2"/>
  <c r="V824" i="2"/>
  <c r="U824" i="2"/>
  <c r="S824" i="2"/>
  <c r="U823" i="2"/>
  <c r="V823" i="2" s="1"/>
  <c r="S823" i="2"/>
  <c r="U822" i="2"/>
  <c r="V822" i="2" s="1"/>
  <c r="S822" i="2"/>
  <c r="V821" i="2"/>
  <c r="U821" i="2"/>
  <c r="S821" i="2"/>
  <c r="V820" i="2"/>
  <c r="U820" i="2"/>
  <c r="S820" i="2"/>
  <c r="W819" i="2"/>
  <c r="V819" i="2"/>
  <c r="U819" i="2"/>
  <c r="S819" i="2"/>
  <c r="U818" i="2"/>
  <c r="V818" i="2" s="1"/>
  <c r="S818" i="2"/>
  <c r="T817" i="2"/>
  <c r="P811" i="2"/>
  <c r="O811" i="2"/>
  <c r="U808" i="2" s="1"/>
  <c r="U809" i="2" s="1"/>
  <c r="T809" i="2"/>
  <c r="S802" i="2"/>
  <c r="U801" i="2"/>
  <c r="V801" i="2" s="1"/>
  <c r="S801" i="2"/>
  <c r="U800" i="2"/>
  <c r="V800" i="2" s="1"/>
  <c r="S800" i="2"/>
  <c r="U799" i="2"/>
  <c r="V799" i="2" s="1"/>
  <c r="S799" i="2"/>
  <c r="V798" i="2"/>
  <c r="U798" i="2"/>
  <c r="S798" i="2"/>
  <c r="U797" i="2"/>
  <c r="V797" i="2" s="1"/>
  <c r="S797" i="2"/>
  <c r="U796" i="2"/>
  <c r="V796" i="2" s="1"/>
  <c r="S796" i="2"/>
  <c r="U795" i="2"/>
  <c r="V795" i="2" s="1"/>
  <c r="S795" i="2"/>
  <c r="T794" i="2"/>
  <c r="W796" i="2" s="1"/>
  <c r="M788" i="2"/>
  <c r="L788" i="2"/>
  <c r="N788" i="2" s="1"/>
  <c r="O788" i="2" s="1"/>
  <c r="Q786" i="2"/>
  <c r="R785" i="2"/>
  <c r="R786" i="2" s="1"/>
  <c r="P779" i="2"/>
  <c r="R778" i="2"/>
  <c r="S778" i="2" s="1"/>
  <c r="P778" i="2"/>
  <c r="R777" i="2"/>
  <c r="S777" i="2" s="1"/>
  <c r="P777" i="2"/>
  <c r="R776" i="2"/>
  <c r="S776" i="2" s="1"/>
  <c r="P776" i="2"/>
  <c r="R775" i="2"/>
  <c r="S775" i="2" s="1"/>
  <c r="P775" i="2"/>
  <c r="R774" i="2"/>
  <c r="S774" i="2" s="1"/>
  <c r="P774" i="2"/>
  <c r="S773" i="2"/>
  <c r="R773" i="2"/>
  <c r="P773" i="2"/>
  <c r="P772" i="2"/>
  <c r="Q771" i="2"/>
  <c r="M765" i="2"/>
  <c r="L765" i="2"/>
  <c r="N765" i="2" s="1"/>
  <c r="O765" i="2" s="1"/>
  <c r="Q763" i="2"/>
  <c r="R762" i="2"/>
  <c r="R763" i="2" s="1"/>
  <c r="P756" i="2"/>
  <c r="S755" i="2"/>
  <c r="R755" i="2"/>
  <c r="P755" i="2"/>
  <c r="S754" i="2"/>
  <c r="R754" i="2"/>
  <c r="P754" i="2"/>
  <c r="R753" i="2"/>
  <c r="S753" i="2" s="1"/>
  <c r="P753" i="2"/>
  <c r="R752" i="2"/>
  <c r="S752" i="2" s="1"/>
  <c r="P752" i="2"/>
  <c r="S751" i="2"/>
  <c r="R751" i="2"/>
  <c r="P751" i="2"/>
  <c r="T750" i="2"/>
  <c r="S750" i="2"/>
  <c r="R750" i="2"/>
  <c r="P750" i="2"/>
  <c r="P749" i="2"/>
  <c r="Q748" i="2"/>
  <c r="R749" i="2" s="1"/>
  <c r="S749" i="2" s="1"/>
  <c r="O742" i="2"/>
  <c r="N742" i="2"/>
  <c r="M742" i="2"/>
  <c r="L742" i="2"/>
  <c r="R740" i="2"/>
  <c r="Q740" i="2"/>
  <c r="R739" i="2"/>
  <c r="R732" i="2"/>
  <c r="S732" i="2" s="1"/>
  <c r="P732" i="2"/>
  <c r="R731" i="2"/>
  <c r="S731" i="2" s="1"/>
  <c r="P731" i="2"/>
  <c r="S730" i="2"/>
  <c r="R730" i="2"/>
  <c r="P730" i="2"/>
  <c r="S729" i="2"/>
  <c r="R729" i="2"/>
  <c r="P729" i="2"/>
  <c r="R728" i="2"/>
  <c r="S728" i="2" s="1"/>
  <c r="P728" i="2"/>
  <c r="R727" i="2"/>
  <c r="S727" i="2" s="1"/>
  <c r="P727" i="2"/>
  <c r="R726" i="2"/>
  <c r="S726" i="2" s="1"/>
  <c r="P726" i="2"/>
  <c r="Q725" i="2"/>
  <c r="T727" i="2" s="1"/>
  <c r="N719" i="2"/>
  <c r="M719" i="2"/>
  <c r="L719" i="2"/>
  <c r="Q717" i="2"/>
  <c r="R716" i="2"/>
  <c r="R717" i="2" s="1"/>
  <c r="P710" i="2"/>
  <c r="R709" i="2"/>
  <c r="S709" i="2" s="1"/>
  <c r="P709" i="2"/>
  <c r="R708" i="2"/>
  <c r="S708" i="2" s="1"/>
  <c r="P708" i="2"/>
  <c r="S707" i="2"/>
  <c r="R707" i="2"/>
  <c r="P707" i="2"/>
  <c r="R706" i="2"/>
  <c r="S706" i="2" s="1"/>
  <c r="P706" i="2"/>
  <c r="R705" i="2"/>
  <c r="S705" i="2" s="1"/>
  <c r="P705" i="2"/>
  <c r="R704" i="2"/>
  <c r="S704" i="2" s="1"/>
  <c r="P704" i="2"/>
  <c r="P703" i="2"/>
  <c r="Q702" i="2"/>
  <c r="M696" i="2"/>
  <c r="L696" i="2"/>
  <c r="Q694" i="2"/>
  <c r="P687" i="2"/>
  <c r="R686" i="2"/>
  <c r="S686" i="2" s="1"/>
  <c r="P686" i="2"/>
  <c r="S685" i="2"/>
  <c r="R685" i="2"/>
  <c r="P685" i="2"/>
  <c r="S684" i="2"/>
  <c r="R684" i="2"/>
  <c r="P684" i="2"/>
  <c r="R683" i="2"/>
  <c r="S683" i="2" s="1"/>
  <c r="P683" i="2"/>
  <c r="R682" i="2"/>
  <c r="S682" i="2" s="1"/>
  <c r="P682" i="2"/>
  <c r="T681" i="2"/>
  <c r="S681" i="2"/>
  <c r="R681" i="2"/>
  <c r="P681" i="2"/>
  <c r="S680" i="2"/>
  <c r="P680" i="2"/>
  <c r="Q679" i="2"/>
  <c r="R680" i="2" s="1"/>
  <c r="O673" i="2"/>
  <c r="M673" i="2"/>
  <c r="L673" i="2"/>
  <c r="N673" i="2" s="1"/>
  <c r="Q671" i="2"/>
  <c r="S663" i="2"/>
  <c r="R663" i="2"/>
  <c r="P663" i="2"/>
  <c r="R662" i="2"/>
  <c r="S662" i="2" s="1"/>
  <c r="P662" i="2"/>
  <c r="R661" i="2"/>
  <c r="S661" i="2" s="1"/>
  <c r="P661" i="2"/>
  <c r="R660" i="2"/>
  <c r="S660" i="2" s="1"/>
  <c r="P660" i="2"/>
  <c r="R659" i="2"/>
  <c r="S659" i="2" s="1"/>
  <c r="P659" i="2"/>
  <c r="R658" i="2"/>
  <c r="S658" i="2" s="1"/>
  <c r="P658" i="2"/>
  <c r="P657" i="2"/>
  <c r="Q656" i="2"/>
  <c r="N650" i="2"/>
  <c r="M650" i="2"/>
  <c r="L650" i="2"/>
  <c r="Q648" i="2"/>
  <c r="R647" i="2"/>
  <c r="R648" i="2" s="1"/>
  <c r="R640" i="2"/>
  <c r="S640" i="2" s="1"/>
  <c r="P640" i="2"/>
  <c r="R639" i="2"/>
  <c r="S639" i="2" s="1"/>
  <c r="P639" i="2"/>
  <c r="R638" i="2"/>
  <c r="S638" i="2" s="1"/>
  <c r="P638" i="2"/>
  <c r="R637" i="2"/>
  <c r="S637" i="2" s="1"/>
  <c r="P637" i="2"/>
  <c r="R636" i="2"/>
  <c r="S636" i="2" s="1"/>
  <c r="P636" i="2"/>
  <c r="T635" i="2"/>
  <c r="S635" i="2"/>
  <c r="R635" i="2"/>
  <c r="P635" i="2"/>
  <c r="P634" i="2"/>
  <c r="Q633" i="2"/>
  <c r="R634" i="2" s="1"/>
  <c r="S634" i="2" s="1"/>
  <c r="L627" i="2"/>
  <c r="N627" i="2" s="1"/>
  <c r="O627" i="2" s="1"/>
  <c r="Q625" i="2"/>
  <c r="R617" i="2"/>
  <c r="S617" i="2" s="1"/>
  <c r="P617" i="2"/>
  <c r="R616" i="2"/>
  <c r="S616" i="2" s="1"/>
  <c r="P616" i="2"/>
  <c r="R615" i="2"/>
  <c r="S615" i="2" s="1"/>
  <c r="P615" i="2"/>
  <c r="R614" i="2"/>
  <c r="S614" i="2" s="1"/>
  <c r="P614" i="2"/>
  <c r="R613" i="2"/>
  <c r="S613" i="2" s="1"/>
  <c r="P613" i="2"/>
  <c r="S612" i="2"/>
  <c r="R612" i="2"/>
  <c r="P612" i="2"/>
  <c r="P611" i="2"/>
  <c r="Q610" i="2"/>
  <c r="N604" i="2"/>
  <c r="O604" i="2" s="1"/>
  <c r="M604" i="2"/>
  <c r="L604" i="2"/>
  <c r="Q602" i="2"/>
  <c r="R601" i="2"/>
  <c r="R602" i="2" s="1"/>
  <c r="R594" i="2"/>
  <c r="S594" i="2" s="1"/>
  <c r="P594" i="2"/>
  <c r="S593" i="2"/>
  <c r="R593" i="2"/>
  <c r="P593" i="2"/>
  <c r="R592" i="2"/>
  <c r="S592" i="2" s="1"/>
  <c r="P592" i="2"/>
  <c r="R591" i="2"/>
  <c r="S591" i="2" s="1"/>
  <c r="P591" i="2"/>
  <c r="R590" i="2"/>
  <c r="S590" i="2" s="1"/>
  <c r="P590" i="2"/>
  <c r="T589" i="2"/>
  <c r="S589" i="2"/>
  <c r="R589" i="2"/>
  <c r="P589" i="2"/>
  <c r="S588" i="2"/>
  <c r="P588" i="2"/>
  <c r="Q587" i="2"/>
  <c r="R588" i="2" s="1"/>
  <c r="M581" i="2"/>
  <c r="L581" i="2"/>
  <c r="N581" i="2" s="1"/>
  <c r="O581" i="2" s="1"/>
  <c r="Q579" i="2"/>
  <c r="R571" i="2"/>
  <c r="S571" i="2" s="1"/>
  <c r="P571" i="2"/>
  <c r="R570" i="2"/>
  <c r="S570" i="2" s="1"/>
  <c r="P570" i="2"/>
  <c r="R569" i="2"/>
  <c r="S569" i="2" s="1"/>
  <c r="P569" i="2"/>
  <c r="S568" i="2"/>
  <c r="R568" i="2"/>
  <c r="P568" i="2"/>
  <c r="S567" i="2"/>
  <c r="R567" i="2"/>
  <c r="P567" i="2"/>
  <c r="T566" i="2"/>
  <c r="S566" i="2"/>
  <c r="R566" i="2"/>
  <c r="P566" i="2"/>
  <c r="R565" i="2"/>
  <c r="S565" i="2" s="1"/>
  <c r="P565" i="2"/>
  <c r="Q564" i="2"/>
  <c r="N558" i="2"/>
  <c r="O558" i="2" s="1"/>
  <c r="M558" i="2"/>
  <c r="L558" i="2"/>
  <c r="Q556" i="2"/>
  <c r="R555" i="2"/>
  <c r="R556" i="2" s="1"/>
  <c r="R548" i="2"/>
  <c r="S548" i="2" s="1"/>
  <c r="P548" i="2"/>
  <c r="R547" i="2"/>
  <c r="S547" i="2" s="1"/>
  <c r="P547" i="2"/>
  <c r="R546" i="2"/>
  <c r="S546" i="2" s="1"/>
  <c r="P546" i="2"/>
  <c r="R545" i="2"/>
  <c r="S545" i="2" s="1"/>
  <c r="P545" i="2"/>
  <c r="R544" i="2"/>
  <c r="S544" i="2" s="1"/>
  <c r="P544" i="2"/>
  <c r="S543" i="2"/>
  <c r="R543" i="2"/>
  <c r="P543" i="2"/>
  <c r="P542" i="2"/>
  <c r="Q541" i="2"/>
  <c r="T543" i="2" s="1"/>
  <c r="S535" i="2"/>
  <c r="M535" i="2"/>
  <c r="L535" i="2"/>
  <c r="N535" i="2" s="1"/>
  <c r="O535" i="2" s="1"/>
  <c r="R528" i="2"/>
  <c r="S528" i="2" s="1"/>
  <c r="P528" i="2"/>
  <c r="R527" i="2"/>
  <c r="S527" i="2" s="1"/>
  <c r="P527" i="2"/>
  <c r="R526" i="2"/>
  <c r="S526" i="2" s="1"/>
  <c r="P526" i="2"/>
  <c r="R525" i="2"/>
  <c r="S525" i="2" s="1"/>
  <c r="P525" i="2"/>
  <c r="S524" i="2"/>
  <c r="R524" i="2"/>
  <c r="P524" i="2"/>
  <c r="R523" i="2"/>
  <c r="S523" i="2" s="1"/>
  <c r="P523" i="2"/>
  <c r="R522" i="2"/>
  <c r="S522" i="2" s="1"/>
  <c r="P522" i="2"/>
  <c r="Q521" i="2"/>
  <c r="U517" i="2"/>
  <c r="X516" i="2"/>
  <c r="X517" i="2" s="1"/>
  <c r="V516" i="2"/>
  <c r="V517" i="2" s="1"/>
  <c r="N516" i="2"/>
  <c r="O516" i="2" s="1"/>
  <c r="M516" i="2"/>
  <c r="L516" i="2"/>
  <c r="S509" i="2"/>
  <c r="R509" i="2"/>
  <c r="P509" i="2"/>
  <c r="S508" i="2"/>
  <c r="R508" i="2"/>
  <c r="P508" i="2"/>
  <c r="S507" i="2"/>
  <c r="R507" i="2"/>
  <c r="P507" i="2"/>
  <c r="R506" i="2"/>
  <c r="S506" i="2" s="1"/>
  <c r="P506" i="2"/>
  <c r="S505" i="2"/>
  <c r="R505" i="2"/>
  <c r="P505" i="2"/>
  <c r="S504" i="2"/>
  <c r="R504" i="2"/>
  <c r="P504" i="2"/>
  <c r="P503" i="2"/>
  <c r="Q502" i="2"/>
  <c r="R503" i="2" s="1"/>
  <c r="S503" i="2" s="1"/>
  <c r="M498" i="2"/>
  <c r="L498" i="2"/>
  <c r="N498" i="2" s="1"/>
  <c r="O498" i="2" s="1"/>
  <c r="U496" i="2"/>
  <c r="X495" i="2"/>
  <c r="X496" i="2" s="1"/>
  <c r="V495" i="2"/>
  <c r="V496" i="2" s="1"/>
  <c r="R491" i="2"/>
  <c r="S491" i="2" s="1"/>
  <c r="P491" i="2"/>
  <c r="S490" i="2"/>
  <c r="R490" i="2"/>
  <c r="P490" i="2"/>
  <c r="R489" i="2"/>
  <c r="S489" i="2" s="1"/>
  <c r="P489" i="2"/>
  <c r="R488" i="2"/>
  <c r="S488" i="2" s="1"/>
  <c r="P488" i="2"/>
  <c r="R487" i="2"/>
  <c r="S487" i="2" s="1"/>
  <c r="P487" i="2"/>
  <c r="S486" i="2"/>
  <c r="R486" i="2"/>
  <c r="P486" i="2"/>
  <c r="R485" i="2"/>
  <c r="S485" i="2" s="1"/>
  <c r="P485" i="2"/>
  <c r="Q484" i="2"/>
  <c r="O479" i="2"/>
  <c r="N479" i="2"/>
  <c r="M479" i="2"/>
  <c r="L479" i="2"/>
  <c r="V477" i="2" s="1"/>
  <c r="V478" i="2" s="1"/>
  <c r="X478" i="2"/>
  <c r="U478" i="2"/>
  <c r="X477" i="2"/>
  <c r="R471" i="2"/>
  <c r="S471" i="2" s="1"/>
  <c r="P471" i="2"/>
  <c r="R470" i="2"/>
  <c r="S470" i="2" s="1"/>
  <c r="P470" i="2"/>
  <c r="R469" i="2"/>
  <c r="S469" i="2" s="1"/>
  <c r="P469" i="2"/>
  <c r="R468" i="2"/>
  <c r="S468" i="2" s="1"/>
  <c r="P468" i="2"/>
  <c r="R467" i="2"/>
  <c r="S467" i="2" s="1"/>
  <c r="P467" i="2"/>
  <c r="S466" i="2"/>
  <c r="R466" i="2"/>
  <c r="P466" i="2"/>
  <c r="R465" i="2"/>
  <c r="S465" i="2" s="1"/>
  <c r="P465" i="2"/>
  <c r="Q464" i="2"/>
  <c r="U460" i="2"/>
  <c r="M460" i="2"/>
  <c r="L460" i="2"/>
  <c r="R452" i="2"/>
  <c r="S452" i="2" s="1"/>
  <c r="P452" i="2"/>
  <c r="S451" i="2"/>
  <c r="R451" i="2"/>
  <c r="P451" i="2"/>
  <c r="S450" i="2"/>
  <c r="R450" i="2"/>
  <c r="P450" i="2"/>
  <c r="S449" i="2"/>
  <c r="R449" i="2"/>
  <c r="P449" i="2"/>
  <c r="R448" i="2"/>
  <c r="S448" i="2" s="1"/>
  <c r="P448" i="2"/>
  <c r="S447" i="2"/>
  <c r="R447" i="2"/>
  <c r="P447" i="2"/>
  <c r="P446" i="2"/>
  <c r="Q445" i="2"/>
  <c r="R446" i="2" s="1"/>
  <c r="S446" i="2" s="1"/>
  <c r="M441" i="2"/>
  <c r="L441" i="2"/>
  <c r="V440" i="2"/>
  <c r="U440" i="2"/>
  <c r="V439" i="2"/>
  <c r="R433" i="2"/>
  <c r="S433" i="2" s="1"/>
  <c r="P433" i="2"/>
  <c r="R432" i="2"/>
  <c r="S432" i="2" s="1"/>
  <c r="P432" i="2"/>
  <c r="S431" i="2"/>
  <c r="R431" i="2"/>
  <c r="P431" i="2"/>
  <c r="R430" i="2"/>
  <c r="S430" i="2" s="1"/>
  <c r="P430" i="2"/>
  <c r="R429" i="2"/>
  <c r="S429" i="2" s="1"/>
  <c r="P429" i="2"/>
  <c r="R428" i="2"/>
  <c r="S428" i="2" s="1"/>
  <c r="P428" i="2"/>
  <c r="P427" i="2"/>
  <c r="Q426" i="2"/>
  <c r="R427" i="2" s="1"/>
  <c r="S427" i="2" s="1"/>
  <c r="M422" i="2"/>
  <c r="L422" i="2"/>
  <c r="N422" i="2" s="1"/>
  <c r="O422" i="2" s="1"/>
  <c r="X421" i="2"/>
  <c r="U421" i="2"/>
  <c r="X420" i="2"/>
  <c r="V420" i="2"/>
  <c r="V421" i="2" s="1"/>
  <c r="R414" i="2"/>
  <c r="S414" i="2" s="1"/>
  <c r="P414" i="2"/>
  <c r="R413" i="2"/>
  <c r="S413" i="2" s="1"/>
  <c r="P413" i="2"/>
  <c r="R412" i="2"/>
  <c r="S412" i="2" s="1"/>
  <c r="P412" i="2"/>
  <c r="R411" i="2"/>
  <c r="S411" i="2" s="1"/>
  <c r="P411" i="2"/>
  <c r="R410" i="2"/>
  <c r="S410" i="2" s="1"/>
  <c r="P410" i="2"/>
  <c r="R409" i="2"/>
  <c r="S409" i="2" s="1"/>
  <c r="P409" i="2"/>
  <c r="S408" i="2"/>
  <c r="R408" i="2"/>
  <c r="P408" i="2"/>
  <c r="Q407" i="2"/>
  <c r="N403" i="2"/>
  <c r="O403" i="2" s="1"/>
  <c r="M403" i="2"/>
  <c r="L403" i="2"/>
  <c r="X401" i="2"/>
  <c r="U401" i="2"/>
  <c r="X400" i="2"/>
  <c r="V400" i="2"/>
  <c r="V401" i="2" s="1"/>
  <c r="S394" i="2"/>
  <c r="R394" i="2"/>
  <c r="P394" i="2"/>
  <c r="R393" i="2"/>
  <c r="S393" i="2" s="1"/>
  <c r="P393" i="2"/>
  <c r="S392" i="2"/>
  <c r="R392" i="2"/>
  <c r="P392" i="2"/>
  <c r="S391" i="2"/>
  <c r="R391" i="2"/>
  <c r="P391" i="2"/>
  <c r="S390" i="2"/>
  <c r="R390" i="2"/>
  <c r="P390" i="2"/>
  <c r="R389" i="2"/>
  <c r="S389" i="2" s="1"/>
  <c r="P389" i="2"/>
  <c r="P388" i="2"/>
  <c r="Q387" i="2"/>
  <c r="R388" i="2" s="1"/>
  <c r="S388" i="2" s="1"/>
  <c r="N383" i="2"/>
  <c r="O383" i="2" s="1"/>
  <c r="M383" i="2"/>
  <c r="L383" i="2"/>
  <c r="X382" i="2"/>
  <c r="V382" i="2"/>
  <c r="U382" i="2"/>
  <c r="X381" i="2"/>
  <c r="V381" i="2"/>
  <c r="R375" i="2"/>
  <c r="S375" i="2" s="1"/>
  <c r="P375" i="2"/>
  <c r="R374" i="2"/>
  <c r="S374" i="2" s="1"/>
  <c r="P374" i="2"/>
  <c r="R373" i="2"/>
  <c r="S373" i="2" s="1"/>
  <c r="P373" i="2"/>
  <c r="S372" i="2"/>
  <c r="R372" i="2"/>
  <c r="P372" i="2"/>
  <c r="R371" i="2"/>
  <c r="S371" i="2" s="1"/>
  <c r="P371" i="2"/>
  <c r="R370" i="2"/>
  <c r="S370" i="2" s="1"/>
  <c r="P370" i="2"/>
  <c r="P369" i="2"/>
  <c r="Q368" i="2"/>
  <c r="R369" i="2" s="1"/>
  <c r="S369" i="2" s="1"/>
  <c r="N364" i="2"/>
  <c r="O364" i="2" s="1"/>
  <c r="M364" i="2"/>
  <c r="L364" i="2"/>
  <c r="S355" i="2"/>
  <c r="R355" i="2"/>
  <c r="P355" i="2"/>
  <c r="S354" i="2"/>
  <c r="R354" i="2"/>
  <c r="P354" i="2"/>
  <c r="R353" i="2"/>
  <c r="S353" i="2" s="1"/>
  <c r="P353" i="2"/>
  <c r="S352" i="2"/>
  <c r="R352" i="2"/>
  <c r="P352" i="2"/>
  <c r="S351" i="2"/>
  <c r="R351" i="2"/>
  <c r="P351" i="2"/>
  <c r="S350" i="2"/>
  <c r="R350" i="2"/>
  <c r="P350" i="2"/>
  <c r="R349" i="2"/>
  <c r="S349" i="2" s="1"/>
  <c r="P349" i="2"/>
  <c r="Q348" i="2"/>
  <c r="AR69" i="2" s="1"/>
  <c r="N344" i="2"/>
  <c r="O344" i="2" s="1"/>
  <c r="M344" i="2"/>
  <c r="L344" i="2"/>
  <c r="R337" i="2"/>
  <c r="S337" i="2" s="1"/>
  <c r="P337" i="2"/>
  <c r="R336" i="2"/>
  <c r="S336" i="2" s="1"/>
  <c r="P336" i="2"/>
  <c r="R335" i="2"/>
  <c r="S335" i="2" s="1"/>
  <c r="P335" i="2"/>
  <c r="R334" i="2"/>
  <c r="S334" i="2" s="1"/>
  <c r="P334" i="2"/>
  <c r="R333" i="2"/>
  <c r="S333" i="2" s="1"/>
  <c r="P333" i="2"/>
  <c r="R332" i="2"/>
  <c r="S332" i="2" s="1"/>
  <c r="P332" i="2"/>
  <c r="R331" i="2"/>
  <c r="S331" i="2" s="1"/>
  <c r="AQ31" i="2" s="1"/>
  <c r="P331" i="2"/>
  <c r="Q330" i="2"/>
  <c r="M326" i="2"/>
  <c r="L326" i="2"/>
  <c r="N326" i="2" s="1"/>
  <c r="O326" i="2" s="1"/>
  <c r="R319" i="2"/>
  <c r="S319" i="2" s="1"/>
  <c r="P319" i="2"/>
  <c r="S318" i="2"/>
  <c r="R318" i="2"/>
  <c r="P318" i="2"/>
  <c r="R317" i="2"/>
  <c r="S317" i="2" s="1"/>
  <c r="P317" i="2"/>
  <c r="R316" i="2"/>
  <c r="S316" i="2" s="1"/>
  <c r="P316" i="2"/>
  <c r="R315" i="2"/>
  <c r="S315" i="2" s="1"/>
  <c r="P315" i="2"/>
  <c r="S314" i="2"/>
  <c r="AP32" i="2" s="1"/>
  <c r="R314" i="2"/>
  <c r="P314" i="2"/>
  <c r="AP7" i="2" s="1"/>
  <c r="R313" i="2"/>
  <c r="S313" i="2" s="1"/>
  <c r="P313" i="2"/>
  <c r="Q312" i="2"/>
  <c r="N308" i="2"/>
  <c r="O308" i="2" s="1"/>
  <c r="M308" i="2"/>
  <c r="L308" i="2"/>
  <c r="R297" i="2"/>
  <c r="S297" i="2" s="1"/>
  <c r="P297" i="2"/>
  <c r="S296" i="2"/>
  <c r="R296" i="2"/>
  <c r="P296" i="2"/>
  <c r="S295" i="2"/>
  <c r="R295" i="2"/>
  <c r="P295" i="2"/>
  <c r="S294" i="2"/>
  <c r="R294" i="2"/>
  <c r="P294" i="2"/>
  <c r="R293" i="2"/>
  <c r="S293" i="2" s="1"/>
  <c r="P293" i="2"/>
  <c r="S292" i="2"/>
  <c r="AO32" i="2" s="1"/>
  <c r="R292" i="2"/>
  <c r="P292" i="2"/>
  <c r="P291" i="2"/>
  <c r="AO6" i="2" s="1"/>
  <c r="Q290" i="2"/>
  <c r="M286" i="2"/>
  <c r="L286" i="2"/>
  <c r="N286" i="2" s="1"/>
  <c r="O286" i="2" s="1"/>
  <c r="R275" i="2"/>
  <c r="S275" i="2" s="1"/>
  <c r="P275" i="2"/>
  <c r="R274" i="2"/>
  <c r="S274" i="2" s="1"/>
  <c r="P274" i="2"/>
  <c r="S273" i="2"/>
  <c r="R273" i="2"/>
  <c r="P273" i="2"/>
  <c r="R272" i="2"/>
  <c r="S272" i="2" s="1"/>
  <c r="AN59" i="2" s="1"/>
  <c r="P272" i="2"/>
  <c r="AN9" i="2" s="1"/>
  <c r="R271" i="2"/>
  <c r="S271" i="2" s="1"/>
  <c r="AN58" i="2" s="1"/>
  <c r="P271" i="2"/>
  <c r="R270" i="2"/>
  <c r="S270" i="2" s="1"/>
  <c r="AN57" i="2" s="1"/>
  <c r="P270" i="2"/>
  <c r="S269" i="2"/>
  <c r="AN56" i="2" s="1"/>
  <c r="R269" i="2"/>
  <c r="AN31" i="2" s="1"/>
  <c r="P269" i="2"/>
  <c r="Q268" i="2"/>
  <c r="R252" i="2"/>
  <c r="S252" i="2" s="1"/>
  <c r="P252" i="2"/>
  <c r="S251" i="2"/>
  <c r="R251" i="2"/>
  <c r="P251" i="2"/>
  <c r="S250" i="2"/>
  <c r="AM60" i="2" s="1"/>
  <c r="R250" i="2"/>
  <c r="P250" i="2"/>
  <c r="AM10" i="2" s="1"/>
  <c r="S249" i="2"/>
  <c r="AM59" i="2" s="1"/>
  <c r="R249" i="2"/>
  <c r="P249" i="2"/>
  <c r="R248" i="2"/>
  <c r="P248" i="2"/>
  <c r="S247" i="2"/>
  <c r="AM57" i="2" s="1"/>
  <c r="R247" i="2"/>
  <c r="P247" i="2"/>
  <c r="P246" i="2"/>
  <c r="AM6" i="2" s="1"/>
  <c r="Q245" i="2"/>
  <c r="M241" i="2"/>
  <c r="U17" i="2" s="1"/>
  <c r="L241" i="2"/>
  <c r="N241" i="2" s="1"/>
  <c r="R233" i="2"/>
  <c r="S233" i="2" s="1"/>
  <c r="P233" i="2"/>
  <c r="R232" i="2"/>
  <c r="AL36" i="2" s="1"/>
  <c r="P232" i="2"/>
  <c r="R231" i="2"/>
  <c r="AL35" i="2" s="1"/>
  <c r="P231" i="2"/>
  <c r="R230" i="2"/>
  <c r="S230" i="2" s="1"/>
  <c r="AL59" i="2" s="1"/>
  <c r="P230" i="2"/>
  <c r="R229" i="2"/>
  <c r="S229" i="2" s="1"/>
  <c r="P229" i="2"/>
  <c r="R228" i="2"/>
  <c r="S228" i="2" s="1"/>
  <c r="AL57" i="2" s="1"/>
  <c r="P228" i="2"/>
  <c r="R227" i="2"/>
  <c r="AL31" i="2" s="1"/>
  <c r="P227" i="2"/>
  <c r="Q226" i="2"/>
  <c r="N222" i="2"/>
  <c r="M222" i="2"/>
  <c r="L222" i="2"/>
  <c r="R213" i="2"/>
  <c r="S213" i="2" s="1"/>
  <c r="P213" i="2"/>
  <c r="R212" i="2"/>
  <c r="P212" i="2"/>
  <c r="AK11" i="2" s="1"/>
  <c r="R211" i="2"/>
  <c r="S211" i="2" s="1"/>
  <c r="AK60" i="2" s="1"/>
  <c r="P211" i="2"/>
  <c r="AK10" i="2" s="1"/>
  <c r="S210" i="2"/>
  <c r="R210" i="2"/>
  <c r="P210" i="2"/>
  <c r="R209" i="2"/>
  <c r="S209" i="2" s="1"/>
  <c r="AK58" i="2" s="1"/>
  <c r="P209" i="2"/>
  <c r="R208" i="2"/>
  <c r="S208" i="2" s="1"/>
  <c r="P208" i="2"/>
  <c r="AK7" i="2" s="1"/>
  <c r="P207" i="2"/>
  <c r="AK6" i="2" s="1"/>
  <c r="Q206" i="2"/>
  <c r="R207" i="2" s="1"/>
  <c r="S207" i="2" s="1"/>
  <c r="AK56" i="2" s="1"/>
  <c r="M200" i="2"/>
  <c r="L200" i="2"/>
  <c r="G201" i="2" s="1"/>
  <c r="R195" i="2"/>
  <c r="P195" i="2"/>
  <c r="AJ12" i="2" s="1"/>
  <c r="R194" i="2"/>
  <c r="S194" i="2" s="1"/>
  <c r="AJ61" i="2" s="1"/>
  <c r="P194" i="2"/>
  <c r="S193" i="2"/>
  <c r="AJ60" i="2" s="1"/>
  <c r="R193" i="2"/>
  <c r="P193" i="2"/>
  <c r="AJ10" i="2" s="1"/>
  <c r="R192" i="2"/>
  <c r="S192" i="2" s="1"/>
  <c r="P192" i="2"/>
  <c r="AJ9" i="2" s="1"/>
  <c r="R191" i="2"/>
  <c r="P191" i="2"/>
  <c r="AJ8" i="2" s="1"/>
  <c r="R190" i="2"/>
  <c r="S190" i="2" s="1"/>
  <c r="AJ57" i="2" s="1"/>
  <c r="P190" i="2"/>
  <c r="AJ7" i="2" s="1"/>
  <c r="S189" i="2"/>
  <c r="AJ56" i="2" s="1"/>
  <c r="P189" i="2"/>
  <c r="AJ6" i="2" s="1"/>
  <c r="Q188" i="2"/>
  <c r="R189" i="2" s="1"/>
  <c r="AJ31" i="2" s="1"/>
  <c r="M182" i="2"/>
  <c r="U14" i="2" s="1"/>
  <c r="L182" i="2"/>
  <c r="I180" i="2"/>
  <c r="R178" i="2"/>
  <c r="AI37" i="2" s="1"/>
  <c r="P178" i="2"/>
  <c r="AI12" i="2" s="1"/>
  <c r="R177" i="2"/>
  <c r="S177" i="2" s="1"/>
  <c r="AI61" i="2" s="1"/>
  <c r="P177" i="2"/>
  <c r="R176" i="2"/>
  <c r="S176" i="2" s="1"/>
  <c r="AI60" i="2" s="1"/>
  <c r="P176" i="2"/>
  <c r="S175" i="2"/>
  <c r="AI59" i="2" s="1"/>
  <c r="R175" i="2"/>
  <c r="AI34" i="2" s="1"/>
  <c r="P175" i="2"/>
  <c r="R174" i="2"/>
  <c r="AI33" i="2" s="1"/>
  <c r="P174" i="2"/>
  <c r="AI8" i="2" s="1"/>
  <c r="R173" i="2"/>
  <c r="S173" i="2" s="1"/>
  <c r="AI57" i="2" s="1"/>
  <c r="P173" i="2"/>
  <c r="P172" i="2"/>
  <c r="Q171" i="2"/>
  <c r="M165" i="2"/>
  <c r="U13" i="2" s="1"/>
  <c r="L165" i="2"/>
  <c r="N165" i="2" s="1"/>
  <c r="Q163" i="2"/>
  <c r="S161" i="2"/>
  <c r="AH62" i="2" s="1"/>
  <c r="R161" i="2"/>
  <c r="P161" i="2"/>
  <c r="S160" i="2"/>
  <c r="R160" i="2"/>
  <c r="P160" i="2"/>
  <c r="AH11" i="2" s="1"/>
  <c r="S159" i="2"/>
  <c r="R159" i="2"/>
  <c r="P159" i="2"/>
  <c r="R158" i="2"/>
  <c r="P158" i="2"/>
  <c r="S157" i="2"/>
  <c r="R157" i="2"/>
  <c r="P157" i="2"/>
  <c r="S156" i="2"/>
  <c r="AH57" i="2" s="1"/>
  <c r="R156" i="2"/>
  <c r="P156" i="2"/>
  <c r="AH7" i="2" s="1"/>
  <c r="P155" i="2"/>
  <c r="Q154" i="2"/>
  <c r="R155" i="2" s="1"/>
  <c r="AH31" i="2" s="1"/>
  <c r="O148" i="2"/>
  <c r="P148" i="2" s="1"/>
  <c r="N148" i="2"/>
  <c r="M144" i="2"/>
  <c r="U12" i="2" s="1"/>
  <c r="L144" i="2"/>
  <c r="I144" i="2"/>
  <c r="R139" i="2"/>
  <c r="AG37" i="2" s="1"/>
  <c r="S138" i="2"/>
  <c r="AG61" i="2" s="1"/>
  <c r="R138" i="2"/>
  <c r="P138" i="2"/>
  <c r="AG11" i="2" s="1"/>
  <c r="R137" i="2"/>
  <c r="S137" i="2" s="1"/>
  <c r="AG60" i="2" s="1"/>
  <c r="P137" i="2"/>
  <c r="R136" i="2"/>
  <c r="P136" i="2"/>
  <c r="AG9" i="2" s="1"/>
  <c r="R135" i="2"/>
  <c r="S135" i="2" s="1"/>
  <c r="AG58" i="2" s="1"/>
  <c r="P135" i="2"/>
  <c r="AG8" i="2" s="1"/>
  <c r="S134" i="2"/>
  <c r="AG57" i="2" s="1"/>
  <c r="R134" i="2"/>
  <c r="P134" i="2"/>
  <c r="R133" i="2"/>
  <c r="S133" i="2" s="1"/>
  <c r="AG56" i="2" s="1"/>
  <c r="P133" i="2"/>
  <c r="AG6" i="2" s="1"/>
  <c r="Q132" i="2"/>
  <c r="H125" i="2"/>
  <c r="M122" i="2"/>
  <c r="U11" i="2" s="1"/>
  <c r="L122" i="2"/>
  <c r="N122" i="2" s="1"/>
  <c r="I122" i="2"/>
  <c r="S118" i="2"/>
  <c r="R118" i="2"/>
  <c r="R117" i="2"/>
  <c r="S117" i="2" s="1"/>
  <c r="R116" i="2"/>
  <c r="S116" i="2" s="1"/>
  <c r="AF62" i="2" s="1"/>
  <c r="P116" i="2"/>
  <c r="AF12" i="2" s="1"/>
  <c r="R115" i="2"/>
  <c r="S115" i="2" s="1"/>
  <c r="AF61" i="2" s="1"/>
  <c r="P115" i="2"/>
  <c r="AF11" i="2" s="1"/>
  <c r="S114" i="2"/>
  <c r="AF60" i="2" s="1"/>
  <c r="R114" i="2"/>
  <c r="P114" i="2"/>
  <c r="R113" i="2"/>
  <c r="S113" i="2" s="1"/>
  <c r="AF59" i="2" s="1"/>
  <c r="P113" i="2"/>
  <c r="R112" i="2"/>
  <c r="P112" i="2"/>
  <c r="AF8" i="2" s="1"/>
  <c r="R111" i="2"/>
  <c r="S111" i="2" s="1"/>
  <c r="AF57" i="2" s="1"/>
  <c r="P111" i="2"/>
  <c r="AF7" i="2" s="1"/>
  <c r="S110" i="2"/>
  <c r="AF56" i="2" s="1"/>
  <c r="P110" i="2"/>
  <c r="AF6" i="2" s="1"/>
  <c r="Q109" i="2"/>
  <c r="R110" i="2" s="1"/>
  <c r="AF31" i="2" s="1"/>
  <c r="R98" i="2"/>
  <c r="S98" i="2" s="1"/>
  <c r="M98" i="2"/>
  <c r="L98" i="2"/>
  <c r="H103" i="2" s="1"/>
  <c r="I98" i="2"/>
  <c r="U96" i="2"/>
  <c r="R95" i="2"/>
  <c r="S95" i="2" s="1"/>
  <c r="R94" i="2"/>
  <c r="S94" i="2" s="1"/>
  <c r="R93" i="2"/>
  <c r="S93" i="2" s="1"/>
  <c r="S92" i="2"/>
  <c r="AE62" i="2" s="1"/>
  <c r="R92" i="2"/>
  <c r="P92" i="2"/>
  <c r="R91" i="2"/>
  <c r="S91" i="2" s="1"/>
  <c r="AE61" i="2" s="1"/>
  <c r="P91" i="2"/>
  <c r="S90" i="2"/>
  <c r="AE60" i="2" s="1"/>
  <c r="R90" i="2"/>
  <c r="P90" i="2"/>
  <c r="S89" i="2"/>
  <c r="AE59" i="2" s="1"/>
  <c r="R89" i="2"/>
  <c r="P89" i="2"/>
  <c r="R88" i="2"/>
  <c r="S88" i="2" s="1"/>
  <c r="AE58" i="2" s="1"/>
  <c r="P88" i="2"/>
  <c r="S87" i="2"/>
  <c r="AE57" i="2" s="1"/>
  <c r="R87" i="2"/>
  <c r="P87" i="2"/>
  <c r="P86" i="2"/>
  <c r="Q85" i="2"/>
  <c r="R86" i="2" s="1"/>
  <c r="AE31" i="2" s="1"/>
  <c r="G80" i="2"/>
  <c r="O75" i="2"/>
  <c r="U87" i="2" s="1"/>
  <c r="N75" i="2"/>
  <c r="U44" i="2" s="1"/>
  <c r="M75" i="2"/>
  <c r="L75" i="2"/>
  <c r="H79" i="2" s="1"/>
  <c r="I75" i="2"/>
  <c r="S71" i="2"/>
  <c r="R71" i="2"/>
  <c r="S70" i="2"/>
  <c r="R70" i="2"/>
  <c r="BA69" i="2"/>
  <c r="AZ69" i="2"/>
  <c r="AY69" i="2"/>
  <c r="AX69" i="2"/>
  <c r="AW69" i="2"/>
  <c r="AV69" i="2"/>
  <c r="AU69" i="2"/>
  <c r="AT69" i="2"/>
  <c r="AS69" i="2"/>
  <c r="AQ69" i="2"/>
  <c r="AP69" i="2"/>
  <c r="AN69" i="2"/>
  <c r="AL69" i="2"/>
  <c r="AJ69" i="2"/>
  <c r="AH69" i="2"/>
  <c r="AG69" i="2"/>
  <c r="AE69" i="2"/>
  <c r="AB69" i="2"/>
  <c r="R69" i="2"/>
  <c r="S69" i="2" s="1"/>
  <c r="S68" i="2"/>
  <c r="R68" i="2"/>
  <c r="R67" i="2"/>
  <c r="AD37" i="2" s="1"/>
  <c r="S66" i="2"/>
  <c r="AD61" i="2" s="1"/>
  <c r="R66" i="2"/>
  <c r="P66" i="2"/>
  <c r="AD11" i="2" s="1"/>
  <c r="R65" i="2"/>
  <c r="S65" i="2" s="1"/>
  <c r="P65" i="2"/>
  <c r="AD10" i="2" s="1"/>
  <c r="R64" i="2"/>
  <c r="P64" i="2"/>
  <c r="AD9" i="2" s="1"/>
  <c r="R63" i="2"/>
  <c r="S63" i="2" s="1"/>
  <c r="AD58" i="2" s="1"/>
  <c r="P63" i="2"/>
  <c r="AD8" i="2" s="1"/>
  <c r="AK62" i="2"/>
  <c r="AC62" i="2"/>
  <c r="R62" i="2"/>
  <c r="AD32" i="2" s="1"/>
  <c r="P62" i="2"/>
  <c r="AD7" i="2" s="1"/>
  <c r="AH61" i="2"/>
  <c r="S61" i="2"/>
  <c r="AD56" i="2" s="1"/>
  <c r="P61" i="2"/>
  <c r="AH60" i="2"/>
  <c r="AD60" i="2"/>
  <c r="Q60" i="2"/>
  <c r="R61" i="2" s="1"/>
  <c r="AK59" i="2"/>
  <c r="AJ59" i="2"/>
  <c r="AO58" i="2"/>
  <c r="AL58" i="2"/>
  <c r="AH58" i="2"/>
  <c r="AP57" i="2"/>
  <c r="AO57" i="2"/>
  <c r="AK57" i="2"/>
  <c r="AC57" i="2"/>
  <c r="AQ56" i="2"/>
  <c r="AP56" i="2"/>
  <c r="AO56" i="2"/>
  <c r="AB56" i="2"/>
  <c r="U53" i="2"/>
  <c r="M49" i="2"/>
  <c r="L49" i="2"/>
  <c r="I49" i="2"/>
  <c r="R44" i="2"/>
  <c r="S44" i="2" s="1"/>
  <c r="R43" i="2"/>
  <c r="S43" i="2" s="1"/>
  <c r="U42" i="2"/>
  <c r="R42" i="2"/>
  <c r="S42" i="2" s="1"/>
  <c r="S41" i="2"/>
  <c r="R41" i="2"/>
  <c r="S40" i="2"/>
  <c r="R40" i="2"/>
  <c r="P40" i="2"/>
  <c r="AC12" i="2" s="1"/>
  <c r="S39" i="2"/>
  <c r="AC61" i="2" s="1"/>
  <c r="R39" i="2"/>
  <c r="P39" i="2"/>
  <c r="R38" i="2"/>
  <c r="P38" i="2"/>
  <c r="AK37" i="2"/>
  <c r="AH37" i="2"/>
  <c r="AE37" i="2"/>
  <c r="AC37" i="2"/>
  <c r="S37" i="2"/>
  <c r="AC59" i="2" s="1"/>
  <c r="R37" i="2"/>
  <c r="P37" i="2"/>
  <c r="AC9" i="2" s="1"/>
  <c r="AJ36" i="2"/>
  <c r="AH36" i="2"/>
  <c r="AG36" i="2"/>
  <c r="AF36" i="2"/>
  <c r="AD36" i="2"/>
  <c r="AC36" i="2"/>
  <c r="S36" i="2"/>
  <c r="AC58" i="2" s="1"/>
  <c r="R36" i="2"/>
  <c r="P36" i="2"/>
  <c r="AM35" i="2"/>
  <c r="AK35" i="2"/>
  <c r="AJ35" i="2"/>
  <c r="AH35" i="2"/>
  <c r="AG35" i="2"/>
  <c r="AF35" i="2"/>
  <c r="AE35" i="2"/>
  <c r="AD35" i="2"/>
  <c r="S35" i="2"/>
  <c r="R35" i="2"/>
  <c r="P35" i="2"/>
  <c r="AC7" i="2" s="1"/>
  <c r="AN34" i="2"/>
  <c r="AM34" i="2"/>
  <c r="AK34" i="2"/>
  <c r="AJ34" i="2"/>
  <c r="AF34" i="2"/>
  <c r="AE34" i="2"/>
  <c r="AC34" i="2"/>
  <c r="P34" i="2"/>
  <c r="AC6" i="2" s="1"/>
  <c r="AO33" i="2"/>
  <c r="AN33" i="2"/>
  <c r="AK33" i="2"/>
  <c r="AH33" i="2"/>
  <c r="AG33" i="2"/>
  <c r="AD33" i="2"/>
  <c r="AC33" i="2"/>
  <c r="Q33" i="2"/>
  <c r="AC69" i="2" s="1"/>
  <c r="AN32" i="2"/>
  <c r="AM32" i="2"/>
  <c r="AL32" i="2"/>
  <c r="AJ32" i="2"/>
  <c r="AH32" i="2"/>
  <c r="AG32" i="2"/>
  <c r="AF32" i="2"/>
  <c r="AE32" i="2"/>
  <c r="AC32" i="2"/>
  <c r="AB32" i="2"/>
  <c r="AP31" i="2"/>
  <c r="AG31" i="2"/>
  <c r="AD31" i="2"/>
  <c r="G28" i="2"/>
  <c r="H25" i="2"/>
  <c r="O22" i="2"/>
  <c r="U85" i="2" s="1"/>
  <c r="N22" i="2"/>
  <c r="M22" i="2"/>
  <c r="L22" i="2"/>
  <c r="I22" i="2"/>
  <c r="U18" i="2"/>
  <c r="U16" i="2"/>
  <c r="S16" i="2"/>
  <c r="R16" i="2"/>
  <c r="U15" i="2"/>
  <c r="R15" i="2"/>
  <c r="S15" i="2" s="1"/>
  <c r="S14" i="2"/>
  <c r="R14" i="2"/>
  <c r="M14" i="2"/>
  <c r="R13" i="2"/>
  <c r="S13" i="2" s="1"/>
  <c r="AK12" i="2"/>
  <c r="AH12" i="2"/>
  <c r="AG12" i="2"/>
  <c r="AE12" i="2"/>
  <c r="AD12" i="2"/>
  <c r="AB12" i="2"/>
  <c r="S12" i="2"/>
  <c r="AB62" i="2" s="1"/>
  <c r="R12" i="2"/>
  <c r="AB37" i="2" s="1"/>
  <c r="P12" i="2"/>
  <c r="AL11" i="2"/>
  <c r="AJ11" i="2"/>
  <c r="AI11" i="2"/>
  <c r="AE11" i="2"/>
  <c r="AC11" i="2"/>
  <c r="AB11" i="2"/>
  <c r="R11" i="2"/>
  <c r="AB36" i="2" s="1"/>
  <c r="P11" i="2"/>
  <c r="AL10" i="2"/>
  <c r="AI10" i="2"/>
  <c r="AH10" i="2"/>
  <c r="AG10" i="2"/>
  <c r="AF10" i="2"/>
  <c r="AE10" i="2"/>
  <c r="AC10" i="2"/>
  <c r="AB10" i="2"/>
  <c r="U10" i="2"/>
  <c r="S10" i="2"/>
  <c r="AB60" i="2" s="1"/>
  <c r="R10" i="2"/>
  <c r="AB35" i="2" s="1"/>
  <c r="P10" i="2"/>
  <c r="AM9" i="2"/>
  <c r="AL9" i="2"/>
  <c r="AK9" i="2"/>
  <c r="AI9" i="2"/>
  <c r="AH9" i="2"/>
  <c r="AF9" i="2"/>
  <c r="AE9" i="2"/>
  <c r="AB9" i="2"/>
  <c r="U9" i="2"/>
  <c r="S9" i="2"/>
  <c r="AB59" i="2" s="1"/>
  <c r="R9" i="2"/>
  <c r="AB34" i="2" s="1"/>
  <c r="P9" i="2"/>
  <c r="AO8" i="2"/>
  <c r="AN8" i="2"/>
  <c r="AM8" i="2"/>
  <c r="AL8" i="2"/>
  <c r="AK8" i="2"/>
  <c r="AH8" i="2"/>
  <c r="AE8" i="2"/>
  <c r="AC8" i="2"/>
  <c r="AB8" i="2"/>
  <c r="U8" i="2"/>
  <c r="R8" i="2"/>
  <c r="AB33" i="2" s="1"/>
  <c r="P8" i="2"/>
  <c r="AO7" i="2"/>
  <c r="AN7" i="2"/>
  <c r="AM7" i="2"/>
  <c r="AL7" i="2"/>
  <c r="AI7" i="2"/>
  <c r="AG7" i="2"/>
  <c r="AE7" i="2"/>
  <c r="AB7" i="2"/>
  <c r="U7" i="2"/>
  <c r="S7" i="2"/>
  <c r="AB57" i="2" s="1"/>
  <c r="R7" i="2"/>
  <c r="P7" i="2"/>
  <c r="AQ6" i="2"/>
  <c r="AP6" i="2"/>
  <c r="AN6" i="2"/>
  <c r="AL6" i="2"/>
  <c r="AI6" i="2"/>
  <c r="AH6" i="2"/>
  <c r="AE6" i="2"/>
  <c r="AD6" i="2"/>
  <c r="AB6" i="2"/>
  <c r="S6" i="2"/>
  <c r="R6" i="2"/>
  <c r="AB31" i="2" s="1"/>
  <c r="P6" i="2"/>
  <c r="Q5" i="2"/>
  <c r="N1177" i="1"/>
  <c r="M1177" i="1"/>
  <c r="L1177" i="1"/>
  <c r="K1177" i="1"/>
  <c r="Q1175" i="1"/>
  <c r="P1175" i="1"/>
  <c r="Q1174" i="1"/>
  <c r="R1170" i="1"/>
  <c r="Q1170" i="1"/>
  <c r="O1170" i="1"/>
  <c r="R1169" i="1"/>
  <c r="Q1169" i="1"/>
  <c r="O1169" i="1"/>
  <c r="R1168" i="1"/>
  <c r="Q1168" i="1"/>
  <c r="O1168" i="1"/>
  <c r="R1167" i="1"/>
  <c r="Q1167" i="1"/>
  <c r="O1167" i="1"/>
  <c r="R1166" i="1"/>
  <c r="Q1166" i="1"/>
  <c r="O1166" i="1"/>
  <c r="R1165" i="1"/>
  <c r="Q1165" i="1"/>
  <c r="O1165" i="1"/>
  <c r="Q1164" i="1"/>
  <c r="R1164" i="1" s="1"/>
  <c r="O1164" i="1"/>
  <c r="S1163" i="1"/>
  <c r="R1163" i="1"/>
  <c r="Q1163" i="1"/>
  <c r="O1163" i="1"/>
  <c r="Q1162" i="1"/>
  <c r="R1162" i="1" s="1"/>
  <c r="O1162" i="1"/>
  <c r="P1161" i="1"/>
  <c r="N1154" i="1"/>
  <c r="M1154" i="1"/>
  <c r="L1154" i="1"/>
  <c r="K1154" i="1"/>
  <c r="Q1152" i="1"/>
  <c r="P1152" i="1"/>
  <c r="Q1151" i="1"/>
  <c r="R1147" i="1"/>
  <c r="Q1147" i="1"/>
  <c r="O1147" i="1"/>
  <c r="R1146" i="1"/>
  <c r="Q1146" i="1"/>
  <c r="O1146" i="1"/>
  <c r="R1145" i="1"/>
  <c r="Q1145" i="1"/>
  <c r="O1145" i="1"/>
  <c r="R1144" i="1"/>
  <c r="Q1144" i="1"/>
  <c r="O1144" i="1"/>
  <c r="R1143" i="1"/>
  <c r="Q1143" i="1"/>
  <c r="O1143" i="1"/>
  <c r="Q1142" i="1"/>
  <c r="R1142" i="1" s="1"/>
  <c r="O1142" i="1"/>
  <c r="Q1141" i="1"/>
  <c r="R1141" i="1" s="1"/>
  <c r="O1141" i="1"/>
  <c r="S1140" i="1"/>
  <c r="Q1140" i="1"/>
  <c r="R1140" i="1" s="1"/>
  <c r="O1140" i="1"/>
  <c r="O1139" i="1"/>
  <c r="P1138" i="1"/>
  <c r="Q1139" i="1" s="1"/>
  <c r="R1139" i="1" s="1"/>
  <c r="N1132" i="1"/>
  <c r="M1132" i="1"/>
  <c r="L1132" i="1"/>
  <c r="K1132" i="1"/>
  <c r="Q1130" i="1"/>
  <c r="P1130" i="1"/>
  <c r="Q1129" i="1"/>
  <c r="R1125" i="1"/>
  <c r="Q1125" i="1"/>
  <c r="O1125" i="1"/>
  <c r="R1124" i="1"/>
  <c r="Q1124" i="1"/>
  <c r="O1124" i="1"/>
  <c r="R1123" i="1"/>
  <c r="Q1123" i="1"/>
  <c r="O1123" i="1"/>
  <c r="R1122" i="1"/>
  <c r="Q1122" i="1"/>
  <c r="O1122" i="1"/>
  <c r="Q1121" i="1"/>
  <c r="R1121" i="1" s="1"/>
  <c r="O1121" i="1"/>
  <c r="R1120" i="1"/>
  <c r="Q1120" i="1"/>
  <c r="O1120" i="1"/>
  <c r="Q1119" i="1"/>
  <c r="R1119" i="1" s="1"/>
  <c r="O1119" i="1"/>
  <c r="S1118" i="1"/>
  <c r="R1118" i="1"/>
  <c r="Q1118" i="1"/>
  <c r="O1118" i="1"/>
  <c r="O1117" i="1"/>
  <c r="P1116" i="1"/>
  <c r="Q1117" i="1" s="1"/>
  <c r="R1117" i="1" s="1"/>
  <c r="N1110" i="1"/>
  <c r="M1110" i="1"/>
  <c r="L1110" i="1"/>
  <c r="K1110" i="1"/>
  <c r="Q1108" i="1"/>
  <c r="P1108" i="1"/>
  <c r="Q1107" i="1"/>
  <c r="R1103" i="1"/>
  <c r="Q1103" i="1"/>
  <c r="O1103" i="1"/>
  <c r="R1102" i="1"/>
  <c r="Q1102" i="1"/>
  <c r="O1102" i="1"/>
  <c r="R1101" i="1"/>
  <c r="Q1101" i="1"/>
  <c r="O1101" i="1"/>
  <c r="R1100" i="1"/>
  <c r="Q1100" i="1"/>
  <c r="O1100" i="1"/>
  <c r="Q1099" i="1"/>
  <c r="R1099" i="1" s="1"/>
  <c r="O1099" i="1"/>
  <c r="Q1098" i="1"/>
  <c r="R1098" i="1" s="1"/>
  <c r="O1098" i="1"/>
  <c r="R1097" i="1"/>
  <c r="Q1097" i="1"/>
  <c r="O1097" i="1"/>
  <c r="S1096" i="1"/>
  <c r="R1096" i="1"/>
  <c r="Q1096" i="1"/>
  <c r="O1096" i="1"/>
  <c r="O1095" i="1"/>
  <c r="P1094" i="1"/>
  <c r="Q1095" i="1" s="1"/>
  <c r="R1095" i="1" s="1"/>
  <c r="N1088" i="1"/>
  <c r="M1088" i="1"/>
  <c r="L1088" i="1"/>
  <c r="K1088" i="1"/>
  <c r="Q1086" i="1"/>
  <c r="P1086" i="1"/>
  <c r="Q1085" i="1"/>
  <c r="R1081" i="1"/>
  <c r="Q1081" i="1"/>
  <c r="O1081" i="1"/>
  <c r="R1080" i="1"/>
  <c r="Q1080" i="1"/>
  <c r="O1080" i="1"/>
  <c r="Q1079" i="1"/>
  <c r="R1079" i="1" s="1"/>
  <c r="O1079" i="1"/>
  <c r="Q1078" i="1"/>
  <c r="R1078" i="1" s="1"/>
  <c r="O1078" i="1"/>
  <c r="Q1077" i="1"/>
  <c r="R1077" i="1" s="1"/>
  <c r="O1077" i="1"/>
  <c r="R1076" i="1"/>
  <c r="Q1076" i="1"/>
  <c r="O1076" i="1"/>
  <c r="R1075" i="1"/>
  <c r="Q1075" i="1"/>
  <c r="O1075" i="1"/>
  <c r="S1074" i="1"/>
  <c r="R1074" i="1"/>
  <c r="Q1074" i="1"/>
  <c r="O1074" i="1"/>
  <c r="O1073" i="1"/>
  <c r="P1072" i="1"/>
  <c r="Q1073" i="1" s="1"/>
  <c r="R1073" i="1" s="1"/>
  <c r="N1066" i="1"/>
  <c r="M1066" i="1"/>
  <c r="L1066" i="1"/>
  <c r="K1066" i="1"/>
  <c r="Q1064" i="1"/>
  <c r="P1064" i="1"/>
  <c r="Q1063" i="1"/>
  <c r="R1059" i="1"/>
  <c r="Q1059" i="1"/>
  <c r="R1058" i="1"/>
  <c r="Q1058" i="1"/>
  <c r="O1058" i="1"/>
  <c r="Q1057" i="1"/>
  <c r="R1057" i="1" s="1"/>
  <c r="O1057" i="1"/>
  <c r="Q1056" i="1"/>
  <c r="R1056" i="1" s="1"/>
  <c r="O1056" i="1"/>
  <c r="R1055" i="1"/>
  <c r="Q1055" i="1"/>
  <c r="O1055" i="1"/>
  <c r="R1054" i="1"/>
  <c r="Q1054" i="1"/>
  <c r="O1054" i="1"/>
  <c r="R1053" i="1"/>
  <c r="Q1053" i="1"/>
  <c r="O1053" i="1"/>
  <c r="S1052" i="1"/>
  <c r="R1052" i="1"/>
  <c r="Q1052" i="1"/>
  <c r="O1052" i="1"/>
  <c r="O1051" i="1"/>
  <c r="P1050" i="1"/>
  <c r="Q1051" i="1" s="1"/>
  <c r="R1051" i="1" s="1"/>
  <c r="N1044" i="1"/>
  <c r="M1044" i="1"/>
  <c r="L1044" i="1"/>
  <c r="K1044" i="1"/>
  <c r="Q1042" i="1"/>
  <c r="P1042" i="1"/>
  <c r="Q1041" i="1"/>
  <c r="R1036" i="1"/>
  <c r="Q1036" i="1"/>
  <c r="O1036" i="1"/>
  <c r="Q1035" i="1"/>
  <c r="R1035" i="1" s="1"/>
  <c r="O1035" i="1"/>
  <c r="Q1034" i="1"/>
  <c r="R1034" i="1" s="1"/>
  <c r="O1034" i="1"/>
  <c r="R1033" i="1"/>
  <c r="Q1033" i="1"/>
  <c r="O1033" i="1"/>
  <c r="R1032" i="1"/>
  <c r="Q1032" i="1"/>
  <c r="O1032" i="1"/>
  <c r="R1031" i="1"/>
  <c r="Q1031" i="1"/>
  <c r="O1031" i="1"/>
  <c r="S1030" i="1"/>
  <c r="R1030" i="1"/>
  <c r="Q1030" i="1"/>
  <c r="O1030" i="1"/>
  <c r="O1029" i="1"/>
  <c r="P1028" i="1"/>
  <c r="Q1029" i="1" s="1"/>
  <c r="R1029" i="1" s="1"/>
  <c r="N1022" i="1"/>
  <c r="M1022" i="1"/>
  <c r="L1022" i="1"/>
  <c r="K1022" i="1"/>
  <c r="Q1020" i="1"/>
  <c r="P1020" i="1"/>
  <c r="Q1019" i="1"/>
  <c r="Q1014" i="1"/>
  <c r="R1014" i="1" s="1"/>
  <c r="O1014" i="1"/>
  <c r="R1013" i="1"/>
  <c r="Q1013" i="1"/>
  <c r="O1013" i="1"/>
  <c r="Q1012" i="1"/>
  <c r="R1012" i="1" s="1"/>
  <c r="O1012" i="1"/>
  <c r="R1011" i="1"/>
  <c r="Q1011" i="1"/>
  <c r="O1011" i="1"/>
  <c r="R1010" i="1"/>
  <c r="Q1010" i="1"/>
  <c r="O1010" i="1"/>
  <c r="R1009" i="1"/>
  <c r="Q1009" i="1"/>
  <c r="O1009" i="1"/>
  <c r="S1008" i="1"/>
  <c r="R1008" i="1"/>
  <c r="Q1008" i="1"/>
  <c r="O1008" i="1"/>
  <c r="O1007" i="1"/>
  <c r="P1006" i="1"/>
  <c r="Q1007" i="1" s="1"/>
  <c r="R1007" i="1" s="1"/>
  <c r="N999" i="1"/>
  <c r="M999" i="1"/>
  <c r="L999" i="1"/>
  <c r="K999" i="1"/>
  <c r="P997" i="1"/>
  <c r="Q996" i="1"/>
  <c r="Q991" i="1"/>
  <c r="R991" i="1" s="1"/>
  <c r="O991" i="1"/>
  <c r="Q990" i="1"/>
  <c r="R990" i="1" s="1"/>
  <c r="O990" i="1"/>
  <c r="Q989" i="1"/>
  <c r="R989" i="1" s="1"/>
  <c r="O989" i="1"/>
  <c r="R988" i="1"/>
  <c r="Q988" i="1"/>
  <c r="O988" i="1"/>
  <c r="R987" i="1"/>
  <c r="Q987" i="1"/>
  <c r="O987" i="1"/>
  <c r="R986" i="1"/>
  <c r="Q986" i="1"/>
  <c r="O986" i="1"/>
  <c r="S985" i="1"/>
  <c r="R985" i="1"/>
  <c r="Q985" i="1"/>
  <c r="O985" i="1"/>
  <c r="O984" i="1"/>
  <c r="P983" i="1"/>
  <c r="Q984" i="1" s="1"/>
  <c r="R984" i="1" s="1"/>
  <c r="M977" i="1"/>
  <c r="N977" i="1" s="1"/>
  <c r="K977" i="1"/>
  <c r="P975" i="1"/>
  <c r="Q974" i="1"/>
  <c r="Q975" i="1" s="1"/>
  <c r="R968" i="1"/>
  <c r="Q968" i="1"/>
  <c r="O968" i="1"/>
  <c r="R967" i="1"/>
  <c r="Q967" i="1"/>
  <c r="O967" i="1"/>
  <c r="R966" i="1"/>
  <c r="Q966" i="1"/>
  <c r="O966" i="1"/>
  <c r="Q965" i="1"/>
  <c r="R965" i="1" s="1"/>
  <c r="O965" i="1"/>
  <c r="R964" i="1"/>
  <c r="Q964" i="1"/>
  <c r="O964" i="1"/>
  <c r="R963" i="1"/>
  <c r="Q963" i="1"/>
  <c r="O963" i="1"/>
  <c r="S962" i="1"/>
  <c r="R962" i="1"/>
  <c r="Q962" i="1"/>
  <c r="O962" i="1"/>
  <c r="R961" i="1"/>
  <c r="Q961" i="1"/>
  <c r="O961" i="1"/>
  <c r="P960" i="1"/>
  <c r="K954" i="1"/>
  <c r="M954" i="1" s="1"/>
  <c r="N954" i="1" s="1"/>
  <c r="P952" i="1"/>
  <c r="Q951" i="1"/>
  <c r="Q952" i="1" s="1"/>
  <c r="Q945" i="1"/>
  <c r="R945" i="1" s="1"/>
  <c r="O945" i="1"/>
  <c r="R944" i="1"/>
  <c r="Q944" i="1"/>
  <c r="O944" i="1"/>
  <c r="R943" i="1"/>
  <c r="Q943" i="1"/>
  <c r="O943" i="1"/>
  <c r="R942" i="1"/>
  <c r="Q942" i="1"/>
  <c r="O942" i="1"/>
  <c r="Q941" i="1"/>
  <c r="R941" i="1" s="1"/>
  <c r="O941" i="1"/>
  <c r="R940" i="1"/>
  <c r="Q940" i="1"/>
  <c r="O940" i="1"/>
  <c r="Q939" i="1"/>
  <c r="R939" i="1" s="1"/>
  <c r="O939" i="1"/>
  <c r="O938" i="1"/>
  <c r="P937" i="1"/>
  <c r="M931" i="1"/>
  <c r="L931" i="1"/>
  <c r="N931" i="1" s="1"/>
  <c r="O931" i="1" s="1"/>
  <c r="Q929" i="1"/>
  <c r="R928" i="1"/>
  <c r="R929" i="1" s="1"/>
  <c r="P923" i="1"/>
  <c r="S922" i="1"/>
  <c r="R922" i="1"/>
  <c r="P922" i="1"/>
  <c r="S921" i="1"/>
  <c r="R921" i="1"/>
  <c r="P921" i="1"/>
  <c r="R920" i="1"/>
  <c r="S920" i="1" s="1"/>
  <c r="P920" i="1"/>
  <c r="R919" i="1"/>
  <c r="S919" i="1" s="1"/>
  <c r="P919" i="1"/>
  <c r="S918" i="1"/>
  <c r="R918" i="1"/>
  <c r="P918" i="1"/>
  <c r="S917" i="1"/>
  <c r="R917" i="1"/>
  <c r="P917" i="1"/>
  <c r="R916" i="1"/>
  <c r="S916" i="1" s="1"/>
  <c r="P916" i="1"/>
  <c r="R915" i="1"/>
  <c r="S915" i="1" s="1"/>
  <c r="P915" i="1"/>
  <c r="Q914" i="1"/>
  <c r="U916" i="1" s="1"/>
  <c r="N908" i="1"/>
  <c r="M908" i="1"/>
  <c r="L908" i="1"/>
  <c r="Q906" i="1"/>
  <c r="R905" i="1"/>
  <c r="R906" i="1" s="1"/>
  <c r="R900" i="1"/>
  <c r="S900" i="1" s="1"/>
  <c r="P900" i="1"/>
  <c r="R899" i="1"/>
  <c r="S899" i="1" s="1"/>
  <c r="P899" i="1"/>
  <c r="S898" i="1"/>
  <c r="R898" i="1"/>
  <c r="P898" i="1"/>
  <c r="R897" i="1"/>
  <c r="S897" i="1" s="1"/>
  <c r="P897" i="1"/>
  <c r="R896" i="1"/>
  <c r="S896" i="1" s="1"/>
  <c r="P896" i="1"/>
  <c r="R895" i="1"/>
  <c r="S895" i="1" s="1"/>
  <c r="P895" i="1"/>
  <c r="S894" i="1"/>
  <c r="R894" i="1"/>
  <c r="P894" i="1"/>
  <c r="R893" i="1"/>
  <c r="S893" i="1" s="1"/>
  <c r="P893" i="1"/>
  <c r="S892" i="1"/>
  <c r="R892" i="1"/>
  <c r="P892" i="1"/>
  <c r="Q891" i="1"/>
  <c r="U893" i="1" s="1"/>
  <c r="N885" i="1"/>
  <c r="M885" i="1"/>
  <c r="L885" i="1"/>
  <c r="Q883" i="1"/>
  <c r="R882" i="1"/>
  <c r="R883" i="1" s="1"/>
  <c r="P877" i="1"/>
  <c r="S876" i="1"/>
  <c r="R876" i="1"/>
  <c r="P876" i="1"/>
  <c r="R875" i="1"/>
  <c r="S875" i="1" s="1"/>
  <c r="P875" i="1"/>
  <c r="R874" i="1"/>
  <c r="S874" i="1" s="1"/>
  <c r="P874" i="1"/>
  <c r="R873" i="1"/>
  <c r="S873" i="1" s="1"/>
  <c r="P873" i="1"/>
  <c r="R872" i="1"/>
  <c r="S872" i="1" s="1"/>
  <c r="P872" i="1"/>
  <c r="R871" i="1"/>
  <c r="S871" i="1" s="1"/>
  <c r="P871" i="1"/>
  <c r="S870" i="1"/>
  <c r="R870" i="1"/>
  <c r="P870" i="1"/>
  <c r="P869" i="1"/>
  <c r="Q868" i="1"/>
  <c r="M862" i="1"/>
  <c r="L862" i="1"/>
  <c r="N862" i="1" s="1"/>
  <c r="O862" i="1" s="1"/>
  <c r="Q860" i="1"/>
  <c r="X865" i="1" s="1"/>
  <c r="R859" i="1"/>
  <c r="R860" i="1" s="1"/>
  <c r="R854" i="1"/>
  <c r="S854" i="1" s="1"/>
  <c r="P854" i="1"/>
  <c r="S853" i="1"/>
  <c r="R853" i="1"/>
  <c r="P853" i="1"/>
  <c r="R852" i="1"/>
  <c r="S852" i="1" s="1"/>
  <c r="P852" i="1"/>
  <c r="R851" i="1"/>
  <c r="S851" i="1" s="1"/>
  <c r="P851" i="1"/>
  <c r="R850" i="1"/>
  <c r="S850" i="1" s="1"/>
  <c r="P850" i="1"/>
  <c r="S849" i="1"/>
  <c r="R849" i="1"/>
  <c r="P849" i="1"/>
  <c r="R848" i="1"/>
  <c r="S848" i="1" s="1"/>
  <c r="P848" i="1"/>
  <c r="S847" i="1"/>
  <c r="R847" i="1"/>
  <c r="P847" i="1"/>
  <c r="P846" i="1"/>
  <c r="Q845" i="1"/>
  <c r="M839" i="1"/>
  <c r="L839" i="1"/>
  <c r="N839" i="1" s="1"/>
  <c r="R837" i="1"/>
  <c r="Q837" i="1"/>
  <c r="P831" i="1"/>
  <c r="S830" i="1"/>
  <c r="R830" i="1"/>
  <c r="P830" i="1"/>
  <c r="S829" i="1"/>
  <c r="R829" i="1"/>
  <c r="P829" i="1"/>
  <c r="R828" i="1"/>
  <c r="S828" i="1" s="1"/>
  <c r="P828" i="1"/>
  <c r="S827" i="1"/>
  <c r="R827" i="1"/>
  <c r="P827" i="1"/>
  <c r="S826" i="1"/>
  <c r="R826" i="1"/>
  <c r="P826" i="1"/>
  <c r="S825" i="1"/>
  <c r="R825" i="1"/>
  <c r="P825" i="1"/>
  <c r="U824" i="1"/>
  <c r="S824" i="1"/>
  <c r="R824" i="1"/>
  <c r="P824" i="1"/>
  <c r="P823" i="1"/>
  <c r="Q822" i="1"/>
  <c r="R823" i="1" s="1"/>
  <c r="S823" i="1" s="1"/>
  <c r="O816" i="1"/>
  <c r="N816" i="1"/>
  <c r="M816" i="1"/>
  <c r="L816" i="1"/>
  <c r="R814" i="1"/>
  <c r="Q814" i="1"/>
  <c r="R813" i="1"/>
  <c r="S807" i="1"/>
  <c r="R807" i="1"/>
  <c r="P807" i="1"/>
  <c r="S806" i="1"/>
  <c r="R806" i="1"/>
  <c r="P806" i="1"/>
  <c r="S805" i="1"/>
  <c r="R805" i="1"/>
  <c r="P805" i="1"/>
  <c r="R804" i="1"/>
  <c r="S804" i="1" s="1"/>
  <c r="P804" i="1"/>
  <c r="S803" i="1"/>
  <c r="R803" i="1"/>
  <c r="P803" i="1"/>
  <c r="S802" i="1"/>
  <c r="R802" i="1"/>
  <c r="P802" i="1"/>
  <c r="U801" i="1"/>
  <c r="R801" i="1"/>
  <c r="S801" i="1" s="1"/>
  <c r="P801" i="1"/>
  <c r="S800" i="1"/>
  <c r="R800" i="1"/>
  <c r="P800" i="1"/>
  <c r="Q799" i="1"/>
  <c r="M793" i="1"/>
  <c r="L793" i="1"/>
  <c r="Q791" i="1"/>
  <c r="R785" i="1"/>
  <c r="S785" i="1" s="1"/>
  <c r="P785" i="1"/>
  <c r="S784" i="1"/>
  <c r="R784" i="1"/>
  <c r="P784" i="1"/>
  <c r="S783" i="1"/>
  <c r="R783" i="1"/>
  <c r="P783" i="1"/>
  <c r="S782" i="1"/>
  <c r="R782" i="1"/>
  <c r="P782" i="1"/>
  <c r="R781" i="1"/>
  <c r="S781" i="1" s="1"/>
  <c r="P781" i="1"/>
  <c r="S780" i="1"/>
  <c r="R780" i="1"/>
  <c r="P780" i="1"/>
  <c r="S779" i="1"/>
  <c r="R779" i="1"/>
  <c r="P779" i="1"/>
  <c r="U778" i="1"/>
  <c r="S778" i="1"/>
  <c r="R778" i="1"/>
  <c r="P778" i="1"/>
  <c r="S777" i="1"/>
  <c r="R777" i="1"/>
  <c r="P777" i="1"/>
  <c r="Q776" i="1"/>
  <c r="M770" i="1"/>
  <c r="L770" i="1"/>
  <c r="Q768" i="1"/>
  <c r="R762" i="1"/>
  <c r="S762" i="1" s="1"/>
  <c r="P762" i="1"/>
  <c r="S761" i="1"/>
  <c r="R761" i="1"/>
  <c r="P761" i="1"/>
  <c r="S760" i="1"/>
  <c r="R760" i="1"/>
  <c r="P760" i="1"/>
  <c r="S759" i="1"/>
  <c r="R759" i="1"/>
  <c r="P759" i="1"/>
  <c r="R758" i="1"/>
  <c r="S758" i="1" s="1"/>
  <c r="P758" i="1"/>
  <c r="S757" i="1"/>
  <c r="R757" i="1"/>
  <c r="P757" i="1"/>
  <c r="S756" i="1"/>
  <c r="R756" i="1"/>
  <c r="P756" i="1"/>
  <c r="U755" i="1"/>
  <c r="R755" i="1"/>
  <c r="S755" i="1" s="1"/>
  <c r="P755" i="1"/>
  <c r="S754" i="1"/>
  <c r="R754" i="1"/>
  <c r="P754" i="1"/>
  <c r="Q753" i="1"/>
  <c r="M747" i="1"/>
  <c r="L747" i="1"/>
  <c r="Q745" i="1"/>
  <c r="R739" i="1"/>
  <c r="S739" i="1" s="1"/>
  <c r="P739" i="1"/>
  <c r="S738" i="1"/>
  <c r="R738" i="1"/>
  <c r="P738" i="1"/>
  <c r="S737" i="1"/>
  <c r="R737" i="1"/>
  <c r="P737" i="1"/>
  <c r="S736" i="1"/>
  <c r="R736" i="1"/>
  <c r="P736" i="1"/>
  <c r="R735" i="1"/>
  <c r="S735" i="1" s="1"/>
  <c r="P735" i="1"/>
  <c r="S734" i="1"/>
  <c r="R734" i="1"/>
  <c r="P734" i="1"/>
  <c r="S733" i="1"/>
  <c r="R733" i="1"/>
  <c r="P733" i="1"/>
  <c r="U732" i="1"/>
  <c r="S732" i="1"/>
  <c r="R732" i="1"/>
  <c r="P732" i="1"/>
  <c r="S731" i="1"/>
  <c r="R731" i="1"/>
  <c r="P731" i="1"/>
  <c r="Q730" i="1"/>
  <c r="M724" i="1"/>
  <c r="L724" i="1"/>
  <c r="Q722" i="1"/>
  <c r="R716" i="1"/>
  <c r="S716" i="1" s="1"/>
  <c r="P716" i="1"/>
  <c r="S715" i="1"/>
  <c r="R715" i="1"/>
  <c r="P715" i="1"/>
  <c r="S714" i="1"/>
  <c r="R714" i="1"/>
  <c r="P714" i="1"/>
  <c r="S713" i="1"/>
  <c r="R713" i="1"/>
  <c r="P713" i="1"/>
  <c r="R712" i="1"/>
  <c r="S712" i="1" s="1"/>
  <c r="P712" i="1"/>
  <c r="S711" i="1"/>
  <c r="R711" i="1"/>
  <c r="P711" i="1"/>
  <c r="S710" i="1"/>
  <c r="R710" i="1"/>
  <c r="P710" i="1"/>
  <c r="U709" i="1"/>
  <c r="S709" i="1"/>
  <c r="R709" i="1"/>
  <c r="P709" i="1"/>
  <c r="S708" i="1"/>
  <c r="R708" i="1"/>
  <c r="P708" i="1"/>
  <c r="Q707" i="1"/>
  <c r="M701" i="1"/>
  <c r="L701" i="1"/>
  <c r="Q699" i="1"/>
  <c r="S693" i="1"/>
  <c r="R693" i="1"/>
  <c r="P693" i="1"/>
  <c r="S692" i="1"/>
  <c r="R692" i="1"/>
  <c r="P692" i="1"/>
  <c r="S691" i="1"/>
  <c r="R691" i="1"/>
  <c r="P691" i="1"/>
  <c r="S690" i="1"/>
  <c r="R690" i="1"/>
  <c r="P690" i="1"/>
  <c r="S689" i="1"/>
  <c r="R689" i="1"/>
  <c r="P689" i="1"/>
  <c r="S688" i="1"/>
  <c r="R688" i="1"/>
  <c r="P688" i="1"/>
  <c r="S687" i="1"/>
  <c r="R687" i="1"/>
  <c r="P687" i="1"/>
  <c r="U686" i="1"/>
  <c r="S686" i="1"/>
  <c r="R686" i="1"/>
  <c r="P686" i="1"/>
  <c r="S685" i="1"/>
  <c r="R685" i="1"/>
  <c r="P685" i="1"/>
  <c r="Q684" i="1"/>
  <c r="M678" i="1"/>
  <c r="L678" i="1"/>
  <c r="Q676" i="1"/>
  <c r="S670" i="1"/>
  <c r="R670" i="1"/>
  <c r="P670" i="1"/>
  <c r="S669" i="1"/>
  <c r="R669" i="1"/>
  <c r="P669" i="1"/>
  <c r="S668" i="1"/>
  <c r="R668" i="1"/>
  <c r="P668" i="1"/>
  <c r="S667" i="1"/>
  <c r="R667" i="1"/>
  <c r="P667" i="1"/>
  <c r="S666" i="1"/>
  <c r="R666" i="1"/>
  <c r="P666" i="1"/>
  <c r="S665" i="1"/>
  <c r="R665" i="1"/>
  <c r="P665" i="1"/>
  <c r="S664" i="1"/>
  <c r="R664" i="1"/>
  <c r="P664" i="1"/>
  <c r="U663" i="1"/>
  <c r="S663" i="1"/>
  <c r="R663" i="1"/>
  <c r="P663" i="1"/>
  <c r="S662" i="1"/>
  <c r="R662" i="1"/>
  <c r="P662" i="1"/>
  <c r="Q661" i="1"/>
  <c r="M655" i="1"/>
  <c r="L655" i="1"/>
  <c r="Q653" i="1"/>
  <c r="R647" i="1"/>
  <c r="S647" i="1" s="1"/>
  <c r="P647" i="1"/>
  <c r="S646" i="1"/>
  <c r="R646" i="1"/>
  <c r="P646" i="1"/>
  <c r="S645" i="1"/>
  <c r="R645" i="1"/>
  <c r="P645" i="1"/>
  <c r="S644" i="1"/>
  <c r="R644" i="1"/>
  <c r="P644" i="1"/>
  <c r="R643" i="1"/>
  <c r="S643" i="1" s="1"/>
  <c r="P643" i="1"/>
  <c r="S642" i="1"/>
  <c r="R642" i="1"/>
  <c r="P642" i="1"/>
  <c r="S641" i="1"/>
  <c r="R641" i="1"/>
  <c r="P641" i="1"/>
  <c r="U640" i="1"/>
  <c r="R640" i="1"/>
  <c r="S640" i="1" s="1"/>
  <c r="P640" i="1"/>
  <c r="S639" i="1"/>
  <c r="R639" i="1"/>
  <c r="P639" i="1"/>
  <c r="Q638" i="1"/>
  <c r="M632" i="1"/>
  <c r="L632" i="1"/>
  <c r="Q630" i="1"/>
  <c r="S623" i="1"/>
  <c r="R623" i="1"/>
  <c r="P623" i="1"/>
  <c r="S622" i="1"/>
  <c r="R622" i="1"/>
  <c r="P622" i="1"/>
  <c r="S621" i="1"/>
  <c r="R621" i="1"/>
  <c r="P621" i="1"/>
  <c r="S620" i="1"/>
  <c r="R620" i="1"/>
  <c r="P620" i="1"/>
  <c r="S619" i="1"/>
  <c r="R619" i="1"/>
  <c r="P619" i="1"/>
  <c r="S618" i="1"/>
  <c r="R618" i="1"/>
  <c r="P618" i="1"/>
  <c r="S617" i="1"/>
  <c r="R617" i="1"/>
  <c r="P617" i="1"/>
  <c r="U616" i="1"/>
  <c r="R616" i="1"/>
  <c r="S616" i="1" s="1"/>
  <c r="P616" i="1"/>
  <c r="S615" i="1"/>
  <c r="R615" i="1"/>
  <c r="P615" i="1"/>
  <c r="Q614" i="1"/>
  <c r="M608" i="1"/>
  <c r="L608" i="1"/>
  <c r="Q606" i="1"/>
  <c r="R598" i="1"/>
  <c r="S598" i="1" s="1"/>
  <c r="P598" i="1"/>
  <c r="S597" i="1"/>
  <c r="R597" i="1"/>
  <c r="P597" i="1"/>
  <c r="S596" i="1"/>
  <c r="R596" i="1"/>
  <c r="P596" i="1"/>
  <c r="S595" i="1"/>
  <c r="R595" i="1"/>
  <c r="P595" i="1"/>
  <c r="R594" i="1"/>
  <c r="S594" i="1" s="1"/>
  <c r="P594" i="1"/>
  <c r="S593" i="1"/>
  <c r="R593" i="1"/>
  <c r="P593" i="1"/>
  <c r="S592" i="1"/>
  <c r="R592" i="1"/>
  <c r="P592" i="1"/>
  <c r="U591" i="1"/>
  <c r="R591" i="1"/>
  <c r="S591" i="1" s="1"/>
  <c r="P591" i="1"/>
  <c r="S590" i="1"/>
  <c r="R590" i="1"/>
  <c r="P590" i="1"/>
  <c r="Q589" i="1"/>
  <c r="L583" i="1"/>
  <c r="Q581" i="1"/>
  <c r="R575" i="1"/>
  <c r="S575" i="1" s="1"/>
  <c r="P575" i="1"/>
  <c r="S574" i="1"/>
  <c r="R574" i="1"/>
  <c r="P574" i="1"/>
  <c r="S573" i="1"/>
  <c r="R573" i="1"/>
  <c r="P573" i="1"/>
  <c r="S572" i="1"/>
  <c r="R572" i="1"/>
  <c r="P572" i="1"/>
  <c r="R571" i="1"/>
  <c r="S571" i="1" s="1"/>
  <c r="P571" i="1"/>
  <c r="S570" i="1"/>
  <c r="R570" i="1"/>
  <c r="P570" i="1"/>
  <c r="S569" i="1"/>
  <c r="R569" i="1"/>
  <c r="P569" i="1"/>
  <c r="U568" i="1"/>
  <c r="R568" i="1"/>
  <c r="S568" i="1" s="1"/>
  <c r="P568" i="1"/>
  <c r="S567" i="1"/>
  <c r="R567" i="1"/>
  <c r="P567" i="1"/>
  <c r="Q566" i="1"/>
  <c r="M560" i="1"/>
  <c r="L560" i="1"/>
  <c r="Q558" i="1"/>
  <c r="S551" i="1"/>
  <c r="R551" i="1"/>
  <c r="P551" i="1"/>
  <c r="S550" i="1"/>
  <c r="R550" i="1"/>
  <c r="P550" i="1"/>
  <c r="S549" i="1"/>
  <c r="R549" i="1"/>
  <c r="P549" i="1"/>
  <c r="S548" i="1"/>
  <c r="R548" i="1"/>
  <c r="P548" i="1"/>
  <c r="S547" i="1"/>
  <c r="R547" i="1"/>
  <c r="P547" i="1"/>
  <c r="S546" i="1"/>
  <c r="R546" i="1"/>
  <c r="P546" i="1"/>
  <c r="S545" i="1"/>
  <c r="R545" i="1"/>
  <c r="P545" i="1"/>
  <c r="U544" i="1"/>
  <c r="R544" i="1"/>
  <c r="S544" i="1" s="1"/>
  <c r="P544" i="1"/>
  <c r="S543" i="1"/>
  <c r="R543" i="1"/>
  <c r="P543" i="1"/>
  <c r="Q542" i="1"/>
  <c r="M536" i="1"/>
  <c r="L536" i="1"/>
  <c r="N536" i="1" s="1"/>
  <c r="O536" i="1" s="1"/>
  <c r="R534" i="1"/>
  <c r="Q534" i="1"/>
  <c r="R533" i="1"/>
  <c r="R527" i="1"/>
  <c r="S527" i="1" s="1"/>
  <c r="P527" i="1"/>
  <c r="S526" i="1"/>
  <c r="R526" i="1"/>
  <c r="P526" i="1"/>
  <c r="S525" i="1"/>
  <c r="R525" i="1"/>
  <c r="P525" i="1"/>
  <c r="S524" i="1"/>
  <c r="R524" i="1"/>
  <c r="P524" i="1"/>
  <c r="R523" i="1"/>
  <c r="S523" i="1" s="1"/>
  <c r="P523" i="1"/>
  <c r="S522" i="1"/>
  <c r="R522" i="1"/>
  <c r="P522" i="1"/>
  <c r="S521" i="1"/>
  <c r="R521" i="1"/>
  <c r="P521" i="1"/>
  <c r="U520" i="1"/>
  <c r="R520" i="1"/>
  <c r="S520" i="1" s="1"/>
  <c r="P520" i="1"/>
  <c r="S519" i="1"/>
  <c r="R519" i="1"/>
  <c r="P519" i="1"/>
  <c r="Q518" i="1"/>
  <c r="M512" i="1"/>
  <c r="L512" i="1"/>
  <c r="N512" i="1" s="1"/>
  <c r="O512" i="1" s="1"/>
  <c r="R510" i="1"/>
  <c r="Q510" i="1"/>
  <c r="R509" i="1"/>
  <c r="S503" i="1"/>
  <c r="R503" i="1"/>
  <c r="P503" i="1"/>
  <c r="S502" i="1"/>
  <c r="R502" i="1"/>
  <c r="P502" i="1"/>
  <c r="S501" i="1"/>
  <c r="R501" i="1"/>
  <c r="P501" i="1"/>
  <c r="S500" i="1"/>
  <c r="R500" i="1"/>
  <c r="P500" i="1"/>
  <c r="S499" i="1"/>
  <c r="R499" i="1"/>
  <c r="P499" i="1"/>
  <c r="S498" i="1"/>
  <c r="R498" i="1"/>
  <c r="P498" i="1"/>
  <c r="S497" i="1"/>
  <c r="R497" i="1"/>
  <c r="P497" i="1"/>
  <c r="T496" i="1"/>
  <c r="R496" i="1"/>
  <c r="S496" i="1" s="1"/>
  <c r="P496" i="1"/>
  <c r="S495" i="1"/>
  <c r="R495" i="1"/>
  <c r="P495" i="1"/>
  <c r="Q494" i="1"/>
  <c r="M488" i="1"/>
  <c r="L488" i="1"/>
  <c r="Q486" i="1"/>
  <c r="S478" i="1"/>
  <c r="R478" i="1"/>
  <c r="P478" i="1"/>
  <c r="S477" i="1"/>
  <c r="R477" i="1"/>
  <c r="P477" i="1"/>
  <c r="S476" i="1"/>
  <c r="R476" i="1"/>
  <c r="P476" i="1"/>
  <c r="S475" i="1"/>
  <c r="R475" i="1"/>
  <c r="P475" i="1"/>
  <c r="S474" i="1"/>
  <c r="R474" i="1"/>
  <c r="P474" i="1"/>
  <c r="S473" i="1"/>
  <c r="R473" i="1"/>
  <c r="P473" i="1"/>
  <c r="S472" i="1"/>
  <c r="R472" i="1"/>
  <c r="P472" i="1"/>
  <c r="T471" i="1"/>
  <c r="S471" i="1"/>
  <c r="R471" i="1"/>
  <c r="P471" i="1"/>
  <c r="S470" i="1"/>
  <c r="R470" i="1"/>
  <c r="P470" i="1"/>
  <c r="Q469" i="1"/>
  <c r="M463" i="1"/>
  <c r="L463" i="1"/>
  <c r="N463" i="1" s="1"/>
  <c r="O463" i="1" s="1"/>
  <c r="X462" i="1"/>
  <c r="U462" i="1"/>
  <c r="X461" i="1"/>
  <c r="V461" i="1"/>
  <c r="V462" i="1" s="1"/>
  <c r="S456" i="1"/>
  <c r="R456" i="1"/>
  <c r="P456" i="1"/>
  <c r="R455" i="1"/>
  <c r="S455" i="1" s="1"/>
  <c r="P455" i="1"/>
  <c r="S454" i="1"/>
  <c r="R454" i="1"/>
  <c r="P454" i="1"/>
  <c r="R453" i="1"/>
  <c r="S453" i="1" s="1"/>
  <c r="P453" i="1"/>
  <c r="S452" i="1"/>
  <c r="R452" i="1"/>
  <c r="P452" i="1"/>
  <c r="R451" i="1"/>
  <c r="S451" i="1" s="1"/>
  <c r="P451" i="1"/>
  <c r="R450" i="1"/>
  <c r="S450" i="1" s="1"/>
  <c r="P450" i="1"/>
  <c r="R449" i="1"/>
  <c r="S449" i="1" s="1"/>
  <c r="P449" i="1"/>
  <c r="S448" i="1"/>
  <c r="R448" i="1"/>
  <c r="P448" i="1"/>
  <c r="Q447" i="1"/>
  <c r="M443" i="1"/>
  <c r="L443" i="1"/>
  <c r="U442" i="1"/>
  <c r="X441" i="1"/>
  <c r="X442" i="1" s="1"/>
  <c r="S436" i="1"/>
  <c r="R436" i="1"/>
  <c r="P436" i="1"/>
  <c r="S435" i="1"/>
  <c r="R435" i="1"/>
  <c r="P435" i="1"/>
  <c r="S434" i="1"/>
  <c r="R434" i="1"/>
  <c r="P434" i="1"/>
  <c r="S433" i="1"/>
  <c r="R433" i="1"/>
  <c r="P433" i="1"/>
  <c r="S432" i="1"/>
  <c r="R432" i="1"/>
  <c r="P432" i="1"/>
  <c r="S431" i="1"/>
  <c r="R431" i="1"/>
  <c r="P431" i="1"/>
  <c r="S430" i="1"/>
  <c r="R430" i="1"/>
  <c r="P430" i="1"/>
  <c r="S429" i="1"/>
  <c r="R429" i="1"/>
  <c r="P429" i="1"/>
  <c r="P428" i="1"/>
  <c r="Q427" i="1"/>
  <c r="R428" i="1" s="1"/>
  <c r="S428" i="1" s="1"/>
  <c r="N423" i="1"/>
  <c r="O423" i="1" s="1"/>
  <c r="M423" i="1"/>
  <c r="L423" i="1"/>
  <c r="V422" i="1"/>
  <c r="U422" i="1"/>
  <c r="X421" i="1"/>
  <c r="X422" i="1" s="1"/>
  <c r="V421" i="1"/>
  <c r="R416" i="1"/>
  <c r="S416" i="1" s="1"/>
  <c r="P416" i="1"/>
  <c r="R415" i="1"/>
  <c r="S415" i="1" s="1"/>
  <c r="P415" i="1"/>
  <c r="R414" i="1"/>
  <c r="S414" i="1" s="1"/>
  <c r="P414" i="1"/>
  <c r="S413" i="1"/>
  <c r="R413" i="1"/>
  <c r="P413" i="1"/>
  <c r="R412" i="1"/>
  <c r="S412" i="1" s="1"/>
  <c r="P412" i="1"/>
  <c r="R411" i="1"/>
  <c r="S411" i="1" s="1"/>
  <c r="P411" i="1"/>
  <c r="R410" i="1"/>
  <c r="S410" i="1" s="1"/>
  <c r="P410" i="1"/>
  <c r="S409" i="1"/>
  <c r="R409" i="1"/>
  <c r="P409" i="1"/>
  <c r="P408" i="1"/>
  <c r="Q407" i="1"/>
  <c r="R408" i="1" s="1"/>
  <c r="S408" i="1" s="1"/>
  <c r="O403" i="1"/>
  <c r="N403" i="1"/>
  <c r="M403" i="1"/>
  <c r="L403" i="1"/>
  <c r="V400" i="1" s="1"/>
  <c r="X401" i="1"/>
  <c r="V401" i="1"/>
  <c r="U401" i="1"/>
  <c r="X400" i="1"/>
  <c r="R395" i="1"/>
  <c r="S395" i="1" s="1"/>
  <c r="P395" i="1"/>
  <c r="R394" i="1"/>
  <c r="S394" i="1" s="1"/>
  <c r="P394" i="1"/>
  <c r="R393" i="1"/>
  <c r="S393" i="1" s="1"/>
  <c r="P393" i="1"/>
  <c r="S392" i="1"/>
  <c r="R392" i="1"/>
  <c r="P392" i="1"/>
  <c r="R391" i="1"/>
  <c r="S391" i="1" s="1"/>
  <c r="P391" i="1"/>
  <c r="S390" i="1"/>
  <c r="R390" i="1"/>
  <c r="P390" i="1"/>
  <c r="R389" i="1"/>
  <c r="S389" i="1" s="1"/>
  <c r="P389" i="1"/>
  <c r="S388" i="1"/>
  <c r="R388" i="1"/>
  <c r="P388" i="1"/>
  <c r="P387" i="1"/>
  <c r="Q386" i="1"/>
  <c r="R387" i="1" s="1"/>
  <c r="S387" i="1" s="1"/>
  <c r="M382" i="1"/>
  <c r="L382" i="1"/>
  <c r="N382" i="1" s="1"/>
  <c r="O382" i="1" s="1"/>
  <c r="S375" i="1"/>
  <c r="R375" i="1"/>
  <c r="P375" i="1"/>
  <c r="R374" i="1"/>
  <c r="S374" i="1" s="1"/>
  <c r="P374" i="1"/>
  <c r="R373" i="1"/>
  <c r="S373" i="1" s="1"/>
  <c r="P373" i="1"/>
  <c r="R372" i="1"/>
  <c r="S372" i="1" s="1"/>
  <c r="P372" i="1"/>
  <c r="S371" i="1"/>
  <c r="R371" i="1"/>
  <c r="P371" i="1"/>
  <c r="R370" i="1"/>
  <c r="S370" i="1" s="1"/>
  <c r="P370" i="1"/>
  <c r="R369" i="1"/>
  <c r="S369" i="1" s="1"/>
  <c r="P369" i="1"/>
  <c r="R368" i="1"/>
  <c r="S368" i="1" s="1"/>
  <c r="P368" i="1"/>
  <c r="S367" i="1"/>
  <c r="R367" i="1"/>
  <c r="P367" i="1"/>
  <c r="Q366" i="1"/>
  <c r="M361" i="1"/>
  <c r="L361" i="1"/>
  <c r="N361" i="1" s="1"/>
  <c r="O361" i="1" s="1"/>
  <c r="S352" i="1"/>
  <c r="R352" i="1"/>
  <c r="P352" i="1"/>
  <c r="S351" i="1"/>
  <c r="R351" i="1"/>
  <c r="P351" i="1"/>
  <c r="S350" i="1"/>
  <c r="R350" i="1"/>
  <c r="P350" i="1"/>
  <c r="S349" i="1"/>
  <c r="R349" i="1"/>
  <c r="P349" i="1"/>
  <c r="S348" i="1"/>
  <c r="R348" i="1"/>
  <c r="P348" i="1"/>
  <c r="S347" i="1"/>
  <c r="R347" i="1"/>
  <c r="P347" i="1"/>
  <c r="S346" i="1"/>
  <c r="R346" i="1"/>
  <c r="P346" i="1"/>
  <c r="S345" i="1"/>
  <c r="R345" i="1"/>
  <c r="P345" i="1"/>
  <c r="P344" i="1"/>
  <c r="Q343" i="1"/>
  <c r="R344" i="1" s="1"/>
  <c r="AQ28" i="1" s="1"/>
  <c r="O338" i="1"/>
  <c r="N338" i="1"/>
  <c r="M338" i="1"/>
  <c r="L338" i="1"/>
  <c r="R332" i="1"/>
  <c r="S332" i="1" s="1"/>
  <c r="P332" i="1"/>
  <c r="R331" i="1"/>
  <c r="S331" i="1" s="1"/>
  <c r="P331" i="1"/>
  <c r="R330" i="1"/>
  <c r="S330" i="1" s="1"/>
  <c r="P330" i="1"/>
  <c r="S329" i="1"/>
  <c r="R329" i="1"/>
  <c r="P329" i="1"/>
  <c r="R328" i="1"/>
  <c r="S328" i="1" s="1"/>
  <c r="P328" i="1"/>
  <c r="S327" i="1"/>
  <c r="R327" i="1"/>
  <c r="P327" i="1"/>
  <c r="R326" i="1"/>
  <c r="S326" i="1" s="1"/>
  <c r="P326" i="1"/>
  <c r="S325" i="1"/>
  <c r="AP55" i="1" s="1"/>
  <c r="R325" i="1"/>
  <c r="P325" i="1"/>
  <c r="P324" i="1"/>
  <c r="Q323" i="1"/>
  <c r="R324" i="1" s="1"/>
  <c r="S324" i="1" s="1"/>
  <c r="M319" i="1"/>
  <c r="L319" i="1"/>
  <c r="N319" i="1" s="1"/>
  <c r="O319" i="1" s="1"/>
  <c r="S313" i="1"/>
  <c r="R313" i="1"/>
  <c r="P313" i="1"/>
  <c r="R312" i="1"/>
  <c r="S312" i="1" s="1"/>
  <c r="P312" i="1"/>
  <c r="R311" i="1"/>
  <c r="S311" i="1" s="1"/>
  <c r="P311" i="1"/>
  <c r="R310" i="1"/>
  <c r="S310" i="1" s="1"/>
  <c r="P310" i="1"/>
  <c r="S309" i="1"/>
  <c r="R309" i="1"/>
  <c r="P309" i="1"/>
  <c r="R308" i="1"/>
  <c r="S308" i="1" s="1"/>
  <c r="P308" i="1"/>
  <c r="R307" i="1"/>
  <c r="S307" i="1" s="1"/>
  <c r="AO56" i="1" s="1"/>
  <c r="P307" i="1"/>
  <c r="AO8" i="1" s="1"/>
  <c r="R306" i="1"/>
  <c r="S306" i="1" s="1"/>
  <c r="P306" i="1"/>
  <c r="R305" i="1"/>
  <c r="AO28" i="1" s="1"/>
  <c r="P305" i="1"/>
  <c r="Q304" i="1"/>
  <c r="M300" i="1"/>
  <c r="L300" i="1"/>
  <c r="N300" i="1" s="1"/>
  <c r="O300" i="1" s="1"/>
  <c r="S291" i="1"/>
  <c r="R291" i="1"/>
  <c r="P291" i="1"/>
  <c r="S290" i="1"/>
  <c r="R290" i="1"/>
  <c r="P290" i="1"/>
  <c r="S289" i="1"/>
  <c r="R289" i="1"/>
  <c r="P289" i="1"/>
  <c r="S288" i="1"/>
  <c r="R288" i="1"/>
  <c r="P288" i="1"/>
  <c r="S287" i="1"/>
  <c r="R287" i="1"/>
  <c r="P287" i="1"/>
  <c r="S286" i="1"/>
  <c r="AN57" i="1" s="1"/>
  <c r="R286" i="1"/>
  <c r="P286" i="1"/>
  <c r="S285" i="1"/>
  <c r="R285" i="1"/>
  <c r="P285" i="1"/>
  <c r="S284" i="1"/>
  <c r="R284" i="1"/>
  <c r="P284" i="1"/>
  <c r="AN7" i="1" s="1"/>
  <c r="P283" i="1"/>
  <c r="Q282" i="1"/>
  <c r="R283" i="1" s="1"/>
  <c r="AN28" i="1" s="1"/>
  <c r="O278" i="1"/>
  <c r="N278" i="1"/>
  <c r="M278" i="1"/>
  <c r="L278" i="1"/>
  <c r="R272" i="1"/>
  <c r="S272" i="1" s="1"/>
  <c r="P272" i="1"/>
  <c r="S271" i="1"/>
  <c r="R271" i="1"/>
  <c r="P271" i="1"/>
  <c r="R270" i="1"/>
  <c r="S270" i="1" s="1"/>
  <c r="P270" i="1"/>
  <c r="S269" i="1"/>
  <c r="R269" i="1"/>
  <c r="P269" i="1"/>
  <c r="R268" i="1"/>
  <c r="S268" i="1" s="1"/>
  <c r="P268" i="1"/>
  <c r="S267" i="1"/>
  <c r="AM57" i="1" s="1"/>
  <c r="R267" i="1"/>
  <c r="P267" i="1"/>
  <c r="R266" i="1"/>
  <c r="S266" i="1" s="1"/>
  <c r="P266" i="1"/>
  <c r="S265" i="1"/>
  <c r="R265" i="1"/>
  <c r="P265" i="1"/>
  <c r="P264" i="1"/>
  <c r="Q263" i="1"/>
  <c r="R264" i="1" s="1"/>
  <c r="S264" i="1" s="1"/>
  <c r="AM54" i="1" s="1"/>
  <c r="M259" i="1"/>
  <c r="L259" i="1"/>
  <c r="N259" i="1" s="1"/>
  <c r="O259" i="1" s="1"/>
  <c r="R252" i="1"/>
  <c r="S252" i="1" s="1"/>
  <c r="P252" i="1"/>
  <c r="R251" i="1"/>
  <c r="S251" i="1" s="1"/>
  <c r="P251" i="1"/>
  <c r="R250" i="1"/>
  <c r="S250" i="1" s="1"/>
  <c r="P250" i="1"/>
  <c r="R249" i="1"/>
  <c r="S249" i="1" s="1"/>
  <c r="P249" i="1"/>
  <c r="AL11" i="1" s="1"/>
  <c r="R248" i="1"/>
  <c r="AL32" i="1" s="1"/>
  <c r="P248" i="1"/>
  <c r="R247" i="1"/>
  <c r="S247" i="1" s="1"/>
  <c r="P247" i="1"/>
  <c r="R246" i="1"/>
  <c r="S246" i="1" s="1"/>
  <c r="P246" i="1"/>
  <c r="R245" i="1"/>
  <c r="S245" i="1" s="1"/>
  <c r="AL55" i="1" s="1"/>
  <c r="P245" i="1"/>
  <c r="S244" i="1"/>
  <c r="AL54" i="1" s="1"/>
  <c r="R244" i="1"/>
  <c r="AL28" i="1" s="1"/>
  <c r="P244" i="1"/>
  <c r="Q243" i="1"/>
  <c r="M239" i="1"/>
  <c r="L239" i="1"/>
  <c r="N239" i="1" s="1"/>
  <c r="O239" i="1" s="1"/>
  <c r="S229" i="1"/>
  <c r="R229" i="1"/>
  <c r="P229" i="1"/>
  <c r="S228" i="1"/>
  <c r="R228" i="1"/>
  <c r="P228" i="1"/>
  <c r="S227" i="1"/>
  <c r="R227" i="1"/>
  <c r="P227" i="1"/>
  <c r="S226" i="1"/>
  <c r="R226" i="1"/>
  <c r="P226" i="1"/>
  <c r="AK11" i="1" s="1"/>
  <c r="S225" i="1"/>
  <c r="R225" i="1"/>
  <c r="P225" i="1"/>
  <c r="S224" i="1"/>
  <c r="AK57" i="1" s="1"/>
  <c r="R224" i="1"/>
  <c r="AK31" i="1" s="1"/>
  <c r="P224" i="1"/>
  <c r="S223" i="1"/>
  <c r="R223" i="1"/>
  <c r="P223" i="1"/>
  <c r="S222" i="1"/>
  <c r="R222" i="1"/>
  <c r="P222" i="1"/>
  <c r="AK7" i="1" s="1"/>
  <c r="P221" i="1"/>
  <c r="Q220" i="1"/>
  <c r="R221" i="1" s="1"/>
  <c r="S221" i="1" s="1"/>
  <c r="AK54" i="1" s="1"/>
  <c r="O216" i="1"/>
  <c r="N216" i="1"/>
  <c r="M216" i="1"/>
  <c r="L216" i="1"/>
  <c r="R209" i="1"/>
  <c r="S209" i="1" s="1"/>
  <c r="P209" i="1"/>
  <c r="R208" i="1"/>
  <c r="S208" i="1" s="1"/>
  <c r="AJ61" i="1" s="1"/>
  <c r="P208" i="1"/>
  <c r="R207" i="1"/>
  <c r="S207" i="1" s="1"/>
  <c r="P207" i="1"/>
  <c r="S206" i="1"/>
  <c r="R206" i="1"/>
  <c r="P206" i="1"/>
  <c r="R205" i="1"/>
  <c r="S205" i="1" s="1"/>
  <c r="P205" i="1"/>
  <c r="S204" i="1"/>
  <c r="R204" i="1"/>
  <c r="P204" i="1"/>
  <c r="R203" i="1"/>
  <c r="S203" i="1" s="1"/>
  <c r="P203" i="1"/>
  <c r="AJ8" i="1" s="1"/>
  <c r="S202" i="1"/>
  <c r="R202" i="1"/>
  <c r="P202" i="1"/>
  <c r="P201" i="1"/>
  <c r="Q200" i="1"/>
  <c r="R201" i="1" s="1"/>
  <c r="S201" i="1" s="1"/>
  <c r="M194" i="1"/>
  <c r="L194" i="1"/>
  <c r="N194" i="1" s="1"/>
  <c r="O194" i="1" s="1"/>
  <c r="U83" i="1" s="1"/>
  <c r="S187" i="1"/>
  <c r="R187" i="1"/>
  <c r="P187" i="1"/>
  <c r="R186" i="1"/>
  <c r="S186" i="1" s="1"/>
  <c r="P186" i="1"/>
  <c r="R185" i="1"/>
  <c r="S185" i="1" s="1"/>
  <c r="AI60" i="1" s="1"/>
  <c r="P185" i="1"/>
  <c r="S184" i="1"/>
  <c r="AI59" i="1" s="1"/>
  <c r="R184" i="1"/>
  <c r="P184" i="1"/>
  <c r="R183" i="1"/>
  <c r="AI32" i="1" s="1"/>
  <c r="P183" i="1"/>
  <c r="R182" i="1"/>
  <c r="S182" i="1" s="1"/>
  <c r="P182" i="1"/>
  <c r="R181" i="1"/>
  <c r="S181" i="1" s="1"/>
  <c r="AI56" i="1" s="1"/>
  <c r="P181" i="1"/>
  <c r="S180" i="1"/>
  <c r="AI55" i="1" s="1"/>
  <c r="R180" i="1"/>
  <c r="P180" i="1"/>
  <c r="S179" i="1"/>
  <c r="R179" i="1"/>
  <c r="P179" i="1"/>
  <c r="AI6" i="1" s="1"/>
  <c r="Q178" i="1"/>
  <c r="M172" i="1"/>
  <c r="L172" i="1"/>
  <c r="S166" i="1"/>
  <c r="R166" i="1"/>
  <c r="P166" i="1"/>
  <c r="R165" i="1"/>
  <c r="S165" i="1" s="1"/>
  <c r="AH61" i="1" s="1"/>
  <c r="P165" i="1"/>
  <c r="R164" i="1"/>
  <c r="S164" i="1" s="1"/>
  <c r="P164" i="1"/>
  <c r="AH12" i="1" s="1"/>
  <c r="R163" i="1"/>
  <c r="S163" i="1" s="1"/>
  <c r="AH59" i="1" s="1"/>
  <c r="P163" i="1"/>
  <c r="S162" i="1"/>
  <c r="R162" i="1"/>
  <c r="P162" i="1"/>
  <c r="AH10" i="1" s="1"/>
  <c r="R161" i="1"/>
  <c r="S161" i="1" s="1"/>
  <c r="AH57" i="1" s="1"/>
  <c r="P161" i="1"/>
  <c r="R160" i="1"/>
  <c r="S160" i="1" s="1"/>
  <c r="AH56" i="1" s="1"/>
  <c r="P160" i="1"/>
  <c r="R159" i="1"/>
  <c r="S159" i="1" s="1"/>
  <c r="P159" i="1"/>
  <c r="S158" i="1"/>
  <c r="AH54" i="1" s="1"/>
  <c r="P158" i="1"/>
  <c r="Q157" i="1"/>
  <c r="R158" i="1" s="1"/>
  <c r="R153" i="1"/>
  <c r="S153" i="1" s="1"/>
  <c r="Q153" i="1"/>
  <c r="G152" i="1"/>
  <c r="N151" i="1"/>
  <c r="O151" i="1" s="1"/>
  <c r="U81" i="1" s="1"/>
  <c r="M151" i="1"/>
  <c r="L151" i="1"/>
  <c r="S144" i="1"/>
  <c r="R144" i="1"/>
  <c r="P144" i="1"/>
  <c r="R143" i="1"/>
  <c r="S143" i="1" s="1"/>
  <c r="AG61" i="1" s="1"/>
  <c r="P143" i="1"/>
  <c r="AG13" i="1" s="1"/>
  <c r="R142" i="1"/>
  <c r="S142" i="1" s="1"/>
  <c r="P142" i="1"/>
  <c r="AG12" i="1" s="1"/>
  <c r="R141" i="1"/>
  <c r="S141" i="1" s="1"/>
  <c r="AG59" i="1" s="1"/>
  <c r="P141" i="1"/>
  <c r="R140" i="1"/>
  <c r="S140" i="1" s="1"/>
  <c r="AG58" i="1" s="1"/>
  <c r="P140" i="1"/>
  <c r="AG10" i="1" s="1"/>
  <c r="S139" i="1"/>
  <c r="AG57" i="1" s="1"/>
  <c r="R139" i="1"/>
  <c r="P139" i="1"/>
  <c r="S138" i="1"/>
  <c r="AG56" i="1" s="1"/>
  <c r="R138" i="1"/>
  <c r="P138" i="1"/>
  <c r="R137" i="1"/>
  <c r="S137" i="1" s="1"/>
  <c r="AG55" i="1" s="1"/>
  <c r="P137" i="1"/>
  <c r="R136" i="1"/>
  <c r="S136" i="1" s="1"/>
  <c r="AG54" i="1" s="1"/>
  <c r="P136" i="1"/>
  <c r="AG6" i="1" s="1"/>
  <c r="Q135" i="1"/>
  <c r="N129" i="1"/>
  <c r="O129" i="1" s="1"/>
  <c r="U80" i="1" s="1"/>
  <c r="M129" i="1"/>
  <c r="L129" i="1"/>
  <c r="G130" i="1" s="1"/>
  <c r="R122" i="1"/>
  <c r="S122" i="1" s="1"/>
  <c r="P122" i="1"/>
  <c r="R121" i="1"/>
  <c r="AF35" i="1" s="1"/>
  <c r="P121" i="1"/>
  <c r="AF13" i="1" s="1"/>
  <c r="S120" i="1"/>
  <c r="R120" i="1"/>
  <c r="P120" i="1"/>
  <c r="S119" i="1"/>
  <c r="AF59" i="1" s="1"/>
  <c r="R119" i="1"/>
  <c r="P119" i="1"/>
  <c r="R118" i="1"/>
  <c r="S118" i="1" s="1"/>
  <c r="AF58" i="1" s="1"/>
  <c r="P118" i="1"/>
  <c r="R117" i="1"/>
  <c r="S117" i="1" s="1"/>
  <c r="AF57" i="1" s="1"/>
  <c r="P117" i="1"/>
  <c r="AF9" i="1" s="1"/>
  <c r="S116" i="1"/>
  <c r="AF56" i="1" s="1"/>
  <c r="R116" i="1"/>
  <c r="P116" i="1"/>
  <c r="AF8" i="1" s="1"/>
  <c r="S115" i="1"/>
  <c r="AF55" i="1" s="1"/>
  <c r="R115" i="1"/>
  <c r="P115" i="1"/>
  <c r="R114" i="1"/>
  <c r="S114" i="1" s="1"/>
  <c r="AF54" i="1" s="1"/>
  <c r="P114" i="1"/>
  <c r="Q113" i="1"/>
  <c r="M103" i="1"/>
  <c r="L103" i="1"/>
  <c r="G108" i="1" s="1"/>
  <c r="R96" i="1"/>
  <c r="S96" i="1" s="1"/>
  <c r="R95" i="1"/>
  <c r="S95" i="1" s="1"/>
  <c r="P95" i="1"/>
  <c r="R94" i="1"/>
  <c r="AE35" i="1" s="1"/>
  <c r="P94" i="1"/>
  <c r="AE13" i="1" s="1"/>
  <c r="S93" i="1"/>
  <c r="R93" i="1"/>
  <c r="P93" i="1"/>
  <c r="S92" i="1"/>
  <c r="AE59" i="1" s="1"/>
  <c r="R92" i="1"/>
  <c r="P92" i="1"/>
  <c r="R91" i="1"/>
  <c r="S91" i="1" s="1"/>
  <c r="AE58" i="1" s="1"/>
  <c r="P91" i="1"/>
  <c r="AE10" i="1" s="1"/>
  <c r="R90" i="1"/>
  <c r="S90" i="1" s="1"/>
  <c r="AE57" i="1" s="1"/>
  <c r="P90" i="1"/>
  <c r="AE9" i="1" s="1"/>
  <c r="S89" i="1"/>
  <c r="R89" i="1"/>
  <c r="P89" i="1"/>
  <c r="S88" i="1"/>
  <c r="AE55" i="1" s="1"/>
  <c r="R88" i="1"/>
  <c r="P88" i="1"/>
  <c r="AE7" i="1" s="1"/>
  <c r="R87" i="1"/>
  <c r="AE28" i="1" s="1"/>
  <c r="P87" i="1"/>
  <c r="Q86" i="1"/>
  <c r="U85" i="1"/>
  <c r="U84" i="1"/>
  <c r="G81" i="1"/>
  <c r="N76" i="1"/>
  <c r="O76" i="1" s="1"/>
  <c r="M76" i="1"/>
  <c r="L76" i="1"/>
  <c r="H79" i="1" s="1"/>
  <c r="R69" i="1"/>
  <c r="S69" i="1" s="1"/>
  <c r="R68" i="1"/>
  <c r="S68" i="1" s="1"/>
  <c r="BA67" i="1"/>
  <c r="AZ67" i="1"/>
  <c r="AY67" i="1"/>
  <c r="AX67" i="1"/>
  <c r="AW67" i="1"/>
  <c r="AV67" i="1"/>
  <c r="AU67" i="1"/>
  <c r="AT67" i="1"/>
  <c r="AS67" i="1"/>
  <c r="AR67" i="1"/>
  <c r="AP67" i="1"/>
  <c r="AO67" i="1"/>
  <c r="AM67" i="1"/>
  <c r="AL67" i="1"/>
  <c r="AK67" i="1"/>
  <c r="AJ67" i="1"/>
  <c r="AI67" i="1"/>
  <c r="AH67" i="1"/>
  <c r="AG67" i="1"/>
  <c r="AF67" i="1"/>
  <c r="AE67" i="1"/>
  <c r="S67" i="1"/>
  <c r="R67" i="1"/>
  <c r="P67" i="1"/>
  <c r="S66" i="1"/>
  <c r="AD61" i="1" s="1"/>
  <c r="R66" i="1"/>
  <c r="AD35" i="1" s="1"/>
  <c r="P66" i="1"/>
  <c r="R65" i="1"/>
  <c r="AD34" i="1" s="1"/>
  <c r="P65" i="1"/>
  <c r="S64" i="1"/>
  <c r="R64" i="1"/>
  <c r="AD33" i="1" s="1"/>
  <c r="P64" i="1"/>
  <c r="AD11" i="1" s="1"/>
  <c r="S63" i="1"/>
  <c r="R63" i="1"/>
  <c r="P63" i="1"/>
  <c r="AD10" i="1" s="1"/>
  <c r="S62" i="1"/>
  <c r="AD57" i="1" s="1"/>
  <c r="R62" i="1"/>
  <c r="AD31" i="1" s="1"/>
  <c r="P62" i="1"/>
  <c r="AI61" i="1"/>
  <c r="S61" i="1"/>
  <c r="AD56" i="1" s="1"/>
  <c r="R61" i="1"/>
  <c r="P61" i="1"/>
  <c r="AK60" i="1"/>
  <c r="AJ60" i="1"/>
  <c r="AH60" i="1"/>
  <c r="AG60" i="1"/>
  <c r="AF60" i="1"/>
  <c r="AE60" i="1"/>
  <c r="S60" i="1"/>
  <c r="AD55" i="1" s="1"/>
  <c r="R60" i="1"/>
  <c r="P60" i="1"/>
  <c r="AL59" i="1"/>
  <c r="AK59" i="1"/>
  <c r="AJ59" i="1"/>
  <c r="AD59" i="1"/>
  <c r="R59" i="1"/>
  <c r="AD28" i="1" s="1"/>
  <c r="P59" i="1"/>
  <c r="AM58" i="1"/>
  <c r="AK58" i="1"/>
  <c r="AJ58" i="1"/>
  <c r="AH58" i="1"/>
  <c r="AD58" i="1"/>
  <c r="Q58" i="1"/>
  <c r="AD67" i="1" s="1"/>
  <c r="AL57" i="1"/>
  <c r="AJ57" i="1"/>
  <c r="AI57" i="1"/>
  <c r="AN56" i="1"/>
  <c r="AM56" i="1"/>
  <c r="AL56" i="1"/>
  <c r="AK56" i="1"/>
  <c r="AJ56" i="1"/>
  <c r="AE56" i="1"/>
  <c r="AC56" i="1"/>
  <c r="AO55" i="1"/>
  <c r="AN55" i="1"/>
  <c r="AM55" i="1"/>
  <c r="AK55" i="1"/>
  <c r="AJ55" i="1"/>
  <c r="AH55" i="1"/>
  <c r="AB55" i="1"/>
  <c r="AP54" i="1"/>
  <c r="AJ54" i="1"/>
  <c r="AI54" i="1"/>
  <c r="H50" i="1"/>
  <c r="N47" i="1"/>
  <c r="O47" i="1" s="1"/>
  <c r="M47" i="1"/>
  <c r="L47" i="1"/>
  <c r="G53" i="1" s="1"/>
  <c r="U45" i="1"/>
  <c r="R41" i="1"/>
  <c r="S41" i="1" s="1"/>
  <c r="S40" i="1"/>
  <c r="R40" i="1"/>
  <c r="R39" i="1"/>
  <c r="S39" i="1" s="1"/>
  <c r="P39" i="1"/>
  <c r="R38" i="1"/>
  <c r="AC35" i="1" s="1"/>
  <c r="P38" i="1"/>
  <c r="R37" i="1"/>
  <c r="S37" i="1" s="1"/>
  <c r="AC60" i="1" s="1"/>
  <c r="P37" i="1"/>
  <c r="R36" i="1"/>
  <c r="S36" i="1" s="1"/>
  <c r="AC59" i="1" s="1"/>
  <c r="P36" i="1"/>
  <c r="AC11" i="1" s="1"/>
  <c r="AJ35" i="1"/>
  <c r="AI35" i="1"/>
  <c r="AG35" i="1"/>
  <c r="R35" i="1"/>
  <c r="S35" i="1" s="1"/>
  <c r="AC58" i="1" s="1"/>
  <c r="P35" i="1"/>
  <c r="AC10" i="1" s="1"/>
  <c r="AK34" i="1"/>
  <c r="AJ34" i="1"/>
  <c r="AH34" i="1"/>
  <c r="AG34" i="1"/>
  <c r="AF34" i="1"/>
  <c r="AE34" i="1"/>
  <c r="R34" i="1"/>
  <c r="AC31" i="1" s="1"/>
  <c r="P34" i="1"/>
  <c r="AL33" i="1"/>
  <c r="AK33" i="1"/>
  <c r="AJ33" i="1"/>
  <c r="AI33" i="1"/>
  <c r="AF33" i="1"/>
  <c r="AE33" i="1"/>
  <c r="AC33" i="1"/>
  <c r="AB33" i="1"/>
  <c r="S33" i="1"/>
  <c r="R33" i="1"/>
  <c r="P33" i="1"/>
  <c r="AM32" i="1"/>
  <c r="AK32" i="1"/>
  <c r="AJ32" i="1"/>
  <c r="AH32" i="1"/>
  <c r="AF32" i="1"/>
  <c r="AE32" i="1"/>
  <c r="AD32" i="1"/>
  <c r="S32" i="1"/>
  <c r="AC55" i="1" s="1"/>
  <c r="R32" i="1"/>
  <c r="P32" i="1"/>
  <c r="AN31" i="1"/>
  <c r="AM31" i="1"/>
  <c r="AL31" i="1"/>
  <c r="AJ31" i="1"/>
  <c r="AI31" i="1"/>
  <c r="AG31" i="1"/>
  <c r="AE31" i="1"/>
  <c r="P31" i="1"/>
  <c r="AO30" i="1"/>
  <c r="AN30" i="1"/>
  <c r="AM30" i="1"/>
  <c r="AL30" i="1"/>
  <c r="AK30" i="1"/>
  <c r="AJ30" i="1"/>
  <c r="AH30" i="1"/>
  <c r="AG30" i="1"/>
  <c r="AF30" i="1"/>
  <c r="AE30" i="1"/>
  <c r="AD30" i="1"/>
  <c r="AC30" i="1"/>
  <c r="AB30" i="1"/>
  <c r="Q30" i="1"/>
  <c r="AC67" i="1" s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P28" i="1"/>
  <c r="AM28" i="1"/>
  <c r="AK28" i="1"/>
  <c r="AJ28" i="1"/>
  <c r="AI28" i="1"/>
  <c r="AH28" i="1"/>
  <c r="AF28" i="1"/>
  <c r="G25" i="1"/>
  <c r="H22" i="1"/>
  <c r="N19" i="1"/>
  <c r="U37" i="1" s="1"/>
  <c r="L19" i="1"/>
  <c r="U16" i="1"/>
  <c r="S16" i="1"/>
  <c r="R16" i="1"/>
  <c r="U15" i="1"/>
  <c r="R15" i="1"/>
  <c r="S15" i="1" s="1"/>
  <c r="U14" i="1"/>
  <c r="R14" i="1"/>
  <c r="S14" i="1" s="1"/>
  <c r="P14" i="1"/>
  <c r="M14" i="1"/>
  <c r="M19" i="1" s="1"/>
  <c r="U7" i="1" s="1"/>
  <c r="W7" i="1" s="1"/>
  <c r="W11" i="1" s="1"/>
  <c r="AJ13" i="1"/>
  <c r="AI13" i="1"/>
  <c r="AH13" i="1"/>
  <c r="AD13" i="1"/>
  <c r="AC13" i="1"/>
  <c r="AB13" i="1"/>
  <c r="U13" i="1"/>
  <c r="S13" i="1"/>
  <c r="AB61" i="1" s="1"/>
  <c r="R13" i="1"/>
  <c r="AB35" i="1" s="1"/>
  <c r="P13" i="1"/>
  <c r="AK12" i="1"/>
  <c r="AJ12" i="1"/>
  <c r="AI12" i="1"/>
  <c r="AF12" i="1"/>
  <c r="AE12" i="1"/>
  <c r="AD12" i="1"/>
  <c r="AC12" i="1"/>
  <c r="AB12" i="1"/>
  <c r="U12" i="1"/>
  <c r="R12" i="1"/>
  <c r="AB34" i="1" s="1"/>
  <c r="P12" i="1"/>
  <c r="AJ11" i="1"/>
  <c r="AI11" i="1"/>
  <c r="AH11" i="1"/>
  <c r="AG11" i="1"/>
  <c r="AF11" i="1"/>
  <c r="AE11" i="1"/>
  <c r="AB11" i="1"/>
  <c r="U11" i="1"/>
  <c r="S11" i="1"/>
  <c r="AB59" i="1" s="1"/>
  <c r="R11" i="1"/>
  <c r="P11" i="1"/>
  <c r="AM10" i="1"/>
  <c r="AL10" i="1"/>
  <c r="AK10" i="1"/>
  <c r="AJ10" i="1"/>
  <c r="AI10" i="1"/>
  <c r="AF10" i="1"/>
  <c r="AB10" i="1"/>
  <c r="W10" i="1"/>
  <c r="U10" i="1"/>
  <c r="R10" i="1"/>
  <c r="S10" i="1" s="1"/>
  <c r="AB58" i="1" s="1"/>
  <c r="P10" i="1"/>
  <c r="AN9" i="1"/>
  <c r="AM9" i="1"/>
  <c r="AL9" i="1"/>
  <c r="AK9" i="1"/>
  <c r="AJ9" i="1"/>
  <c r="AI9" i="1"/>
  <c r="AH9" i="1"/>
  <c r="AG9" i="1"/>
  <c r="AD9" i="1"/>
  <c r="AC9" i="1"/>
  <c r="AB9" i="1"/>
  <c r="W9" i="1"/>
  <c r="U9" i="1"/>
  <c r="R9" i="1"/>
  <c r="S9" i="1" s="1"/>
  <c r="AB57" i="1" s="1"/>
  <c r="P9" i="1"/>
  <c r="AN8" i="1"/>
  <c r="AM8" i="1"/>
  <c r="AL8" i="1"/>
  <c r="AK8" i="1"/>
  <c r="AI8" i="1"/>
  <c r="AH8" i="1"/>
  <c r="AG8" i="1"/>
  <c r="AE8" i="1"/>
  <c r="AD8" i="1"/>
  <c r="AC8" i="1"/>
  <c r="AB8" i="1"/>
  <c r="W8" i="1"/>
  <c r="U8" i="1"/>
  <c r="S8" i="1"/>
  <c r="AB56" i="1" s="1"/>
  <c r="R8" i="1"/>
  <c r="P8" i="1"/>
  <c r="AP7" i="1"/>
  <c r="AO7" i="1"/>
  <c r="AM7" i="1"/>
  <c r="AL7" i="1"/>
  <c r="AJ7" i="1"/>
  <c r="AI7" i="1"/>
  <c r="AH7" i="1"/>
  <c r="AG7" i="1"/>
  <c r="AF7" i="1"/>
  <c r="AD7" i="1"/>
  <c r="AC7" i="1"/>
  <c r="AB7" i="1"/>
  <c r="S7" i="1"/>
  <c r="R7" i="1"/>
  <c r="P7" i="1"/>
  <c r="AQ6" i="1"/>
  <c r="AP6" i="1"/>
  <c r="AO6" i="1"/>
  <c r="AN6" i="1"/>
  <c r="AM6" i="1"/>
  <c r="AL6" i="1"/>
  <c r="AK6" i="1"/>
  <c r="AJ6" i="1"/>
  <c r="AH6" i="1"/>
  <c r="AF6" i="1"/>
  <c r="AE6" i="1"/>
  <c r="AD6" i="1"/>
  <c r="AC6" i="1"/>
  <c r="AB6" i="1"/>
  <c r="R6" i="1"/>
  <c r="AB28" i="1" s="1"/>
  <c r="P6" i="1"/>
  <c r="Q5" i="1"/>
  <c r="AB67" i="1" s="1"/>
  <c r="V654" i="6" l="1"/>
  <c r="Q857" i="2"/>
  <c r="R857" i="2" s="1"/>
  <c r="U854" i="2"/>
  <c r="U855" i="2" s="1"/>
  <c r="Q870" i="4"/>
  <c r="Q871" i="4" s="1"/>
  <c r="V371" i="7"/>
  <c r="V746" i="4"/>
  <c r="L438" i="7"/>
  <c r="M438" i="7" s="1"/>
  <c r="P737" i="6"/>
  <c r="P738" i="6" s="1"/>
  <c r="P716" i="6"/>
  <c r="P717" i="6" s="1"/>
  <c r="M719" i="6"/>
  <c r="P694" i="6"/>
  <c r="P695" i="6" s="1"/>
  <c r="P671" i="6"/>
  <c r="P672" i="6" s="1"/>
  <c r="L651" i="6"/>
  <c r="M651" i="6" s="1"/>
  <c r="M712" i="5"/>
  <c r="Q828" i="4"/>
  <c r="Q829" i="4" s="1"/>
  <c r="U831" i="2"/>
  <c r="U832" i="2" s="1"/>
  <c r="Q811" i="2"/>
  <c r="R811" i="2" s="1"/>
  <c r="U78" i="1"/>
  <c r="U77" i="1"/>
  <c r="N724" i="1"/>
  <c r="O724" i="1" s="1"/>
  <c r="R721" i="1"/>
  <c r="R722" i="1" s="1"/>
  <c r="AI34" i="1"/>
  <c r="AH35" i="1"/>
  <c r="U42" i="1"/>
  <c r="S65" i="1"/>
  <c r="AD60" i="1" s="1"/>
  <c r="G173" i="1"/>
  <c r="N172" i="1"/>
  <c r="S305" i="1"/>
  <c r="AO54" i="1" s="1"/>
  <c r="N560" i="1"/>
  <c r="O560" i="1" s="1"/>
  <c r="R557" i="1"/>
  <c r="R558" i="1" s="1"/>
  <c r="N632" i="1"/>
  <c r="O632" i="1" s="1"/>
  <c r="R629" i="1"/>
  <c r="R630" i="1" s="1"/>
  <c r="N770" i="1"/>
  <c r="O770" i="1" s="1"/>
  <c r="R767" i="1"/>
  <c r="R768" i="1" s="1"/>
  <c r="S939" i="1"/>
  <c r="Q938" i="1"/>
  <c r="R938" i="1" s="1"/>
  <c r="G127" i="2"/>
  <c r="R246" i="2"/>
  <c r="AM69" i="2"/>
  <c r="R172" i="2"/>
  <c r="AI69" i="2"/>
  <c r="AJ33" i="2"/>
  <c r="S191" i="2"/>
  <c r="AJ58" i="2" s="1"/>
  <c r="AK36" i="2"/>
  <c r="S212" i="2"/>
  <c r="AK61" i="2" s="1"/>
  <c r="AM34" i="3"/>
  <c r="R230" i="3"/>
  <c r="AM58" i="3" s="1"/>
  <c r="S6" i="1"/>
  <c r="AB54" i="1" s="1"/>
  <c r="AG28" i="1"/>
  <c r="AF31" i="1"/>
  <c r="AB32" i="1"/>
  <c r="S38" i="1"/>
  <c r="AC61" i="1" s="1"/>
  <c r="S59" i="1"/>
  <c r="AD54" i="1" s="1"/>
  <c r="S12" i="1"/>
  <c r="AB60" i="1" s="1"/>
  <c r="AC32" i="1"/>
  <c r="U38" i="1"/>
  <c r="N103" i="1"/>
  <c r="S248" i="1"/>
  <c r="AL58" i="1" s="1"/>
  <c r="U870" i="1"/>
  <c r="R869" i="1"/>
  <c r="S869" i="1" s="1"/>
  <c r="S155" i="2"/>
  <c r="AH56" i="2" s="1"/>
  <c r="AO69" i="2"/>
  <c r="R291" i="2"/>
  <c r="S291" i="2" s="1"/>
  <c r="AO31" i="2" s="1"/>
  <c r="AH31" i="1"/>
  <c r="U44" i="1"/>
  <c r="S344" i="1"/>
  <c r="AQ54" i="1" s="1"/>
  <c r="N701" i="1"/>
  <c r="O701" i="1" s="1"/>
  <c r="R698" i="1"/>
  <c r="R699" i="1" s="1"/>
  <c r="H106" i="1"/>
  <c r="AF37" i="2"/>
  <c r="S64" i="2"/>
  <c r="AD59" i="2" s="1"/>
  <c r="AD34" i="2"/>
  <c r="G183" i="2"/>
  <c r="N182" i="2"/>
  <c r="N460" i="2"/>
  <c r="O460" i="2" s="1"/>
  <c r="X459" i="2"/>
  <c r="X460" i="2" s="1"/>
  <c r="V459" i="2"/>
  <c r="V460" i="2" s="1"/>
  <c r="U51" i="2"/>
  <c r="O222" i="2"/>
  <c r="U94" i="2" s="1"/>
  <c r="S34" i="1"/>
  <c r="AC57" i="1" s="1"/>
  <c r="AG32" i="1"/>
  <c r="U39" i="1"/>
  <c r="S94" i="1"/>
  <c r="AE61" i="1" s="1"/>
  <c r="S121" i="1"/>
  <c r="AF61" i="1" s="1"/>
  <c r="N678" i="1"/>
  <c r="O678" i="1" s="1"/>
  <c r="R675" i="1"/>
  <c r="R676" i="1" s="1"/>
  <c r="AK32" i="2"/>
  <c r="S231" i="2"/>
  <c r="AL60" i="2" s="1"/>
  <c r="N608" i="1"/>
  <c r="O608" i="1" s="1"/>
  <c r="R605" i="1"/>
  <c r="R606" i="1" s="1"/>
  <c r="R31" i="1"/>
  <c r="AC34" i="1"/>
  <c r="S283" i="1"/>
  <c r="AN54" i="1" s="1"/>
  <c r="N747" i="1"/>
  <c r="O747" i="1" s="1"/>
  <c r="R744" i="1"/>
  <c r="R745" i="1" s="1"/>
  <c r="AK69" i="2"/>
  <c r="H147" i="2"/>
  <c r="N144" i="2"/>
  <c r="AM33" i="2"/>
  <c r="S248" i="2"/>
  <c r="AM58" i="2" s="1"/>
  <c r="AC67" i="3"/>
  <c r="Q59" i="3"/>
  <c r="S183" i="1"/>
  <c r="AI58" i="1" s="1"/>
  <c r="N793" i="1"/>
  <c r="O793" i="1" s="1"/>
  <c r="R790" i="1"/>
  <c r="R791" i="1" s="1"/>
  <c r="AK31" i="2"/>
  <c r="AC35" i="2"/>
  <c r="S38" i="2"/>
  <c r="AC60" i="2" s="1"/>
  <c r="S112" i="2"/>
  <c r="AF58" i="2" s="1"/>
  <c r="AF33" i="2"/>
  <c r="X439" i="2"/>
  <c r="X440" i="2" s="1"/>
  <c r="N441" i="2"/>
  <c r="O441" i="2" s="1"/>
  <c r="AN67" i="1"/>
  <c r="V441" i="1"/>
  <c r="V442" i="1" s="1"/>
  <c r="N443" i="1"/>
  <c r="O443" i="1" s="1"/>
  <c r="AB31" i="1"/>
  <c r="AG33" i="1"/>
  <c r="S87" i="1"/>
  <c r="AE54" i="1" s="1"/>
  <c r="N583" i="1"/>
  <c r="O583" i="1" s="1"/>
  <c r="R580" i="1"/>
  <c r="R581" i="1" s="1"/>
  <c r="N655" i="1"/>
  <c r="O655" i="1" s="1"/>
  <c r="R652" i="1"/>
  <c r="R653" i="1" s="1"/>
  <c r="S86" i="2"/>
  <c r="AE56" i="2" s="1"/>
  <c r="U48" i="2"/>
  <c r="O165" i="2"/>
  <c r="U91" i="2" s="1"/>
  <c r="AJ37" i="2"/>
  <c r="S195" i="2"/>
  <c r="AJ62" i="2" s="1"/>
  <c r="S227" i="2"/>
  <c r="AL56" i="2" s="1"/>
  <c r="U46" i="1"/>
  <c r="U46" i="2"/>
  <c r="O122" i="2"/>
  <c r="U89" i="2" s="1"/>
  <c r="AH34" i="2"/>
  <c r="S158" i="2"/>
  <c r="AH59" i="2" s="1"/>
  <c r="N696" i="2"/>
  <c r="O696" i="2" s="1"/>
  <c r="R693" i="2"/>
  <c r="R694" i="2" s="1"/>
  <c r="O19" i="1"/>
  <c r="U76" i="1" s="1"/>
  <c r="AH33" i="1"/>
  <c r="AI30" i="1"/>
  <c r="AQ67" i="1"/>
  <c r="N488" i="1"/>
  <c r="O488" i="1" s="1"/>
  <c r="R485" i="1"/>
  <c r="R486" i="1" s="1"/>
  <c r="U847" i="1"/>
  <c r="R846" i="1"/>
  <c r="S846" i="1" s="1"/>
  <c r="G55" i="2"/>
  <c r="H53" i="2"/>
  <c r="N49" i="2"/>
  <c r="AG34" i="2"/>
  <c r="S136" i="2"/>
  <c r="AG59" i="2" s="1"/>
  <c r="G149" i="2"/>
  <c r="G166" i="2"/>
  <c r="U52" i="2"/>
  <c r="O241" i="2"/>
  <c r="U95" i="2" s="1"/>
  <c r="AI31" i="3"/>
  <c r="R177" i="3"/>
  <c r="AI55" i="3" s="1"/>
  <c r="S531" i="3"/>
  <c r="Q530" i="3"/>
  <c r="R530" i="3" s="1"/>
  <c r="AN33" i="4"/>
  <c r="R190" i="4"/>
  <c r="AN70" i="4" s="1"/>
  <c r="W998" i="2"/>
  <c r="U997" i="2"/>
  <c r="V997" i="2" s="1"/>
  <c r="AA30" i="3"/>
  <c r="R6" i="3"/>
  <c r="AA54" i="3" s="1"/>
  <c r="AC31" i="3"/>
  <c r="R60" i="3"/>
  <c r="AC55" i="3" s="1"/>
  <c r="R159" i="3"/>
  <c r="AH55" i="3" s="1"/>
  <c r="AH31" i="3"/>
  <c r="N500" i="3"/>
  <c r="R27" i="4"/>
  <c r="AF69" i="4" s="1"/>
  <c r="AF32" i="4"/>
  <c r="S11" i="2"/>
  <c r="AB61" i="2" s="1"/>
  <c r="AI32" i="2"/>
  <c r="AE33" i="2"/>
  <c r="R34" i="2"/>
  <c r="AL34" i="2"/>
  <c r="AE36" i="2"/>
  <c r="S62" i="2"/>
  <c r="AD57" i="2" s="1"/>
  <c r="S67" i="2"/>
  <c r="AD62" i="2" s="1"/>
  <c r="S139" i="2"/>
  <c r="AG62" i="2" s="1"/>
  <c r="S174" i="2"/>
  <c r="AI58" i="2" s="1"/>
  <c r="S178" i="2"/>
  <c r="AI62" i="2" s="1"/>
  <c r="R212" i="3"/>
  <c r="AK57" i="3" s="1"/>
  <c r="AK33" i="3"/>
  <c r="N105" i="4"/>
  <c r="U51" i="4" s="1"/>
  <c r="U32" i="4"/>
  <c r="AK32" i="4"/>
  <c r="R130" i="4"/>
  <c r="AK69" i="4" s="1"/>
  <c r="AI35" i="2"/>
  <c r="N98" i="2"/>
  <c r="R542" i="2"/>
  <c r="S542" i="2" s="1"/>
  <c r="O719" i="2"/>
  <c r="N345" i="3"/>
  <c r="N76" i="3"/>
  <c r="R226" i="3"/>
  <c r="AM54" i="3" s="1"/>
  <c r="AM30" i="3"/>
  <c r="AI32" i="4"/>
  <c r="R89" i="4"/>
  <c r="AI69" i="4" s="1"/>
  <c r="Q129" i="5"/>
  <c r="AE74" i="5" s="1"/>
  <c r="AE42" i="5"/>
  <c r="AI36" i="2"/>
  <c r="T534" i="2"/>
  <c r="T535" i="2" s="1"/>
  <c r="O650" i="2"/>
  <c r="T773" i="2"/>
  <c r="R772" i="2"/>
  <c r="S772" i="2" s="1"/>
  <c r="N188" i="3"/>
  <c r="T84" i="3" s="1"/>
  <c r="T47" i="3"/>
  <c r="R34" i="4"/>
  <c r="AF76" i="4" s="1"/>
  <c r="AF44" i="4"/>
  <c r="G100" i="2"/>
  <c r="R657" i="2"/>
  <c r="S657" i="2" s="1"/>
  <c r="T658" i="2"/>
  <c r="R703" i="2"/>
  <c r="S703" i="2" s="1"/>
  <c r="T704" i="2"/>
  <c r="U911" i="2"/>
  <c r="V911" i="2" s="1"/>
  <c r="W912" i="2"/>
  <c r="M427" i="3"/>
  <c r="N427" i="3" s="1"/>
  <c r="U426" i="3"/>
  <c r="U427" i="3" s="1"/>
  <c r="X37" i="5"/>
  <c r="Q8" i="5"/>
  <c r="X73" i="5" s="1"/>
  <c r="S232" i="2"/>
  <c r="AL61" i="2" s="1"/>
  <c r="R611" i="2"/>
  <c r="S611" i="2" s="1"/>
  <c r="T612" i="2"/>
  <c r="AC34" i="3"/>
  <c r="R63" i="3"/>
  <c r="AC58" i="3" s="1"/>
  <c r="T44" i="3"/>
  <c r="N135" i="3"/>
  <c r="T81" i="3" s="1"/>
  <c r="AG33" i="3"/>
  <c r="R143" i="3"/>
  <c r="AG57" i="3" s="1"/>
  <c r="N171" i="3"/>
  <c r="T83" i="3" s="1"/>
  <c r="Q193" i="3"/>
  <c r="AJ67" i="3"/>
  <c r="AO32" i="3"/>
  <c r="R263" i="3"/>
  <c r="AO56" i="3" s="1"/>
  <c r="AL33" i="2"/>
  <c r="AD69" i="2"/>
  <c r="N200" i="2"/>
  <c r="R176" i="3"/>
  <c r="AI54" i="3" s="1"/>
  <c r="AI30" i="3"/>
  <c r="U442" i="3"/>
  <c r="U443" i="3" s="1"/>
  <c r="M443" i="3"/>
  <c r="N443" i="3" s="1"/>
  <c r="T39" i="3"/>
  <c r="R163" i="3"/>
  <c r="AH59" i="3" s="1"/>
  <c r="AH35" i="3"/>
  <c r="AH44" i="4"/>
  <c r="R76" i="4"/>
  <c r="AH76" i="4" s="1"/>
  <c r="S8" i="2"/>
  <c r="AB58" i="2" s="1"/>
  <c r="AF69" i="2"/>
  <c r="AI35" i="3"/>
  <c r="R181" i="3"/>
  <c r="AI59" i="3" s="1"/>
  <c r="T43" i="3"/>
  <c r="AI67" i="3"/>
  <c r="R830" i="3"/>
  <c r="P829" i="3"/>
  <c r="Q829" i="3" s="1"/>
  <c r="N536" i="4"/>
  <c r="R33" i="3"/>
  <c r="AB54" i="3" s="1"/>
  <c r="AH34" i="3"/>
  <c r="R66" i="3"/>
  <c r="AC61" i="3" s="1"/>
  <c r="R146" i="3"/>
  <c r="AG60" i="3" s="1"/>
  <c r="R158" i="3"/>
  <c r="AH54" i="3" s="1"/>
  <c r="S508" i="3"/>
  <c r="M730" i="3"/>
  <c r="N730" i="3" s="1"/>
  <c r="Q727" i="3"/>
  <c r="Q728" i="3" s="1"/>
  <c r="AJ32" i="4"/>
  <c r="R110" i="4"/>
  <c r="AJ69" i="4" s="1"/>
  <c r="R171" i="4"/>
  <c r="AM70" i="4" s="1"/>
  <c r="AM33" i="4"/>
  <c r="Q785" i="4"/>
  <c r="Q786" i="4" s="1"/>
  <c r="M788" i="4"/>
  <c r="N788" i="4" s="1"/>
  <c r="Q50" i="5"/>
  <c r="Z72" i="5" s="1"/>
  <c r="Z36" i="5"/>
  <c r="Q106" i="5"/>
  <c r="AD71" i="5" s="1"/>
  <c r="AD35" i="5"/>
  <c r="W1082" i="2"/>
  <c r="R8" i="3"/>
  <c r="AA56" i="3" s="1"/>
  <c r="AJ31" i="3"/>
  <c r="AF32" i="3"/>
  <c r="AA33" i="3"/>
  <c r="AN33" i="3"/>
  <c r="T45" i="3"/>
  <c r="Q333" i="3"/>
  <c r="R333" i="3" s="1"/>
  <c r="M707" i="3"/>
  <c r="N707" i="3" s="1"/>
  <c r="R8" i="4"/>
  <c r="AE71" i="4" s="1"/>
  <c r="R9" i="4"/>
  <c r="AE72" i="4" s="1"/>
  <c r="R69" i="4"/>
  <c r="AH69" i="4" s="1"/>
  <c r="AN92" i="4"/>
  <c r="Q543" i="3"/>
  <c r="Q544" i="3" s="1"/>
  <c r="N615" i="3"/>
  <c r="T738" i="3"/>
  <c r="Q737" i="3"/>
  <c r="R737" i="3" s="1"/>
  <c r="AE92" i="4"/>
  <c r="Q6" i="4"/>
  <c r="AK34" i="4"/>
  <c r="Q579" i="4"/>
  <c r="Q580" i="4" s="1"/>
  <c r="M582" i="4"/>
  <c r="N582" i="4" s="1"/>
  <c r="Q60" i="6"/>
  <c r="W79" i="6" s="1"/>
  <c r="W40" i="6"/>
  <c r="R578" i="2"/>
  <c r="R579" i="2" s="1"/>
  <c r="R624" i="2"/>
  <c r="R625" i="2" s="1"/>
  <c r="R670" i="2"/>
  <c r="R671" i="2" s="1"/>
  <c r="R11" i="3"/>
  <c r="AA59" i="3" s="1"/>
  <c r="AE30" i="3"/>
  <c r="AA31" i="3"/>
  <c r="R91" i="3"/>
  <c r="AD58" i="3" s="1"/>
  <c r="R110" i="3"/>
  <c r="AE58" i="3" s="1"/>
  <c r="R11" i="4"/>
  <c r="AE74" i="4" s="1"/>
  <c r="AG43" i="4"/>
  <c r="R55" i="4"/>
  <c r="AG75" i="4" s="1"/>
  <c r="R94" i="4"/>
  <c r="AI74" i="4" s="1"/>
  <c r="Y44" i="5"/>
  <c r="Q34" i="5"/>
  <c r="Y82" i="5" s="1"/>
  <c r="M569" i="3"/>
  <c r="N569" i="3" s="1"/>
  <c r="Q566" i="3"/>
  <c r="Q567" i="3" s="1"/>
  <c r="R112" i="4"/>
  <c r="AJ71" i="4" s="1"/>
  <c r="AJ34" i="4"/>
  <c r="Q10" i="5"/>
  <c r="X75" i="5" s="1"/>
  <c r="X43" i="5"/>
  <c r="AG30" i="3"/>
  <c r="R38" i="3"/>
  <c r="AB59" i="3" s="1"/>
  <c r="S646" i="3"/>
  <c r="Q645" i="3"/>
  <c r="R645" i="3" s="1"/>
  <c r="AO92" i="4"/>
  <c r="Q207" i="4"/>
  <c r="S475" i="4"/>
  <c r="Q474" i="4"/>
  <c r="R474" i="4" s="1"/>
  <c r="X36" i="5"/>
  <c r="Q7" i="5"/>
  <c r="X72" i="5" s="1"/>
  <c r="R35" i="3"/>
  <c r="AB56" i="3" s="1"/>
  <c r="R189" i="4"/>
  <c r="AN69" i="4" s="1"/>
  <c r="AN32" i="4"/>
  <c r="M551" i="5"/>
  <c r="U40" i="6"/>
  <c r="Q25" i="6"/>
  <c r="U79" i="6" s="1"/>
  <c r="S554" i="3"/>
  <c r="Q553" i="3"/>
  <c r="R553" i="3" s="1"/>
  <c r="R1002" i="3"/>
  <c r="P1001" i="3"/>
  <c r="Q1001" i="3" s="1"/>
  <c r="U393" i="4"/>
  <c r="U394" i="4" s="1"/>
  <c r="M399" i="4"/>
  <c r="N399" i="4" s="1"/>
  <c r="R10" i="4"/>
  <c r="AE73" i="4" s="1"/>
  <c r="F21" i="4"/>
  <c r="M20" i="4"/>
  <c r="N42" i="4"/>
  <c r="U48" i="4" s="1"/>
  <c r="Q418" i="4"/>
  <c r="Q419" i="4" s="1"/>
  <c r="M421" i="4"/>
  <c r="N421" i="4" s="1"/>
  <c r="Z44" i="5"/>
  <c r="Q54" i="5"/>
  <c r="Z82" i="5" s="1"/>
  <c r="Q658" i="3"/>
  <c r="Q659" i="3" s="1"/>
  <c r="AE44" i="4"/>
  <c r="AH92" i="4"/>
  <c r="U361" i="4"/>
  <c r="U362" i="4" s="1"/>
  <c r="M363" i="4"/>
  <c r="N363" i="4" s="1"/>
  <c r="Q487" i="4"/>
  <c r="Q488" i="4" s="1"/>
  <c r="T35" i="5"/>
  <c r="M82" i="5"/>
  <c r="T53" i="5" s="1"/>
  <c r="Q143" i="5"/>
  <c r="AF71" i="5" s="1"/>
  <c r="AF35" i="5"/>
  <c r="AI105" i="5"/>
  <c r="P209" i="5"/>
  <c r="Q209" i="5" s="1"/>
  <c r="M597" i="5"/>
  <c r="T41" i="6"/>
  <c r="Q7" i="6"/>
  <c r="T80" i="6" s="1"/>
  <c r="U44" i="6"/>
  <c r="Q29" i="6"/>
  <c r="U83" i="6" s="1"/>
  <c r="Q97" i="6"/>
  <c r="Y79" i="6" s="1"/>
  <c r="Y40" i="6"/>
  <c r="Y35" i="5"/>
  <c r="Q29" i="5"/>
  <c r="Y71" i="5" s="1"/>
  <c r="AG35" i="5"/>
  <c r="Q160" i="5"/>
  <c r="AG71" i="5" s="1"/>
  <c r="Q806" i="3"/>
  <c r="R806" i="3" s="1"/>
  <c r="P874" i="3"/>
  <c r="Q874" i="3" s="1"/>
  <c r="P917" i="3"/>
  <c r="Q917" i="3" s="1"/>
  <c r="Q170" i="4"/>
  <c r="M379" i="4"/>
  <c r="N379" i="4" s="1"/>
  <c r="U378" i="4"/>
  <c r="U379" i="4" s="1"/>
  <c r="Q108" i="5"/>
  <c r="AD73" i="5" s="1"/>
  <c r="AD37" i="5"/>
  <c r="P451" i="6"/>
  <c r="Q451" i="6" s="1"/>
  <c r="R452" i="6"/>
  <c r="R889" i="5"/>
  <c r="P888" i="5"/>
  <c r="Q888" i="5" s="1"/>
  <c r="Q43" i="6"/>
  <c r="V79" i="6" s="1"/>
  <c r="V40" i="6"/>
  <c r="R33" i="4"/>
  <c r="AF75" i="4" s="1"/>
  <c r="M605" i="4"/>
  <c r="N605" i="4" s="1"/>
  <c r="Q763" i="4"/>
  <c r="Q764" i="4" s="1"/>
  <c r="T34" i="5"/>
  <c r="M61" i="5"/>
  <c r="T52" i="5" s="1"/>
  <c r="W42" i="6"/>
  <c r="Q62" i="6"/>
  <c r="W81" i="6" s="1"/>
  <c r="AE33" i="4"/>
  <c r="AE43" i="4"/>
  <c r="X42" i="5"/>
  <c r="Q9" i="5"/>
  <c r="X74" i="5" s="1"/>
  <c r="X42" i="6"/>
  <c r="Q83" i="6"/>
  <c r="X81" i="6" s="1"/>
  <c r="P170" i="6"/>
  <c r="Q170" i="6" s="1"/>
  <c r="AC101" i="6"/>
  <c r="L42" i="5"/>
  <c r="F43" i="5"/>
  <c r="P288" i="5"/>
  <c r="Q288" i="5" s="1"/>
  <c r="AN105" i="5"/>
  <c r="T40" i="6"/>
  <c r="F23" i="5"/>
  <c r="L21" i="5"/>
  <c r="Z43" i="5"/>
  <c r="Q53" i="5"/>
  <c r="Z75" i="5" s="1"/>
  <c r="Q68" i="5"/>
  <c r="AA71" i="5" s="1"/>
  <c r="AA35" i="5"/>
  <c r="T36" i="5"/>
  <c r="M101" i="5"/>
  <c r="T54" i="5" s="1"/>
  <c r="AG105" i="5"/>
  <c r="P177" i="5"/>
  <c r="AB105" i="5"/>
  <c r="R192" i="7"/>
  <c r="P191" i="7"/>
  <c r="Q191" i="7" s="1"/>
  <c r="R330" i="7"/>
  <c r="P329" i="7"/>
  <c r="Q329" i="7" s="1"/>
  <c r="R538" i="7"/>
  <c r="P537" i="7"/>
  <c r="Q537" i="7" s="1"/>
  <c r="Q817" i="4"/>
  <c r="R817" i="4" s="1"/>
  <c r="Q859" i="4"/>
  <c r="R859" i="4" s="1"/>
  <c r="Q901" i="4"/>
  <c r="R901" i="4" s="1"/>
  <c r="Q943" i="4"/>
  <c r="R943" i="4" s="1"/>
  <c r="P6" i="5"/>
  <c r="Q11" i="5"/>
  <c r="X82" i="5" s="1"/>
  <c r="Q71" i="5"/>
  <c r="AA74" i="5" s="1"/>
  <c r="Q74" i="5"/>
  <c r="AA83" i="5" s="1"/>
  <c r="AD105" i="5"/>
  <c r="L283" i="5"/>
  <c r="M283" i="5" s="1"/>
  <c r="T297" i="5"/>
  <c r="T298" i="5" s="1"/>
  <c r="P351" i="5"/>
  <c r="Q351" i="5" s="1"/>
  <c r="P397" i="5"/>
  <c r="Q397" i="5" s="1"/>
  <c r="P443" i="5"/>
  <c r="Q443" i="5" s="1"/>
  <c r="P489" i="5"/>
  <c r="Q489" i="5" s="1"/>
  <c r="P535" i="5"/>
  <c r="Q535" i="5" s="1"/>
  <c r="P581" i="5"/>
  <c r="Q581" i="5" s="1"/>
  <c r="P783" i="5"/>
  <c r="Q783" i="5" s="1"/>
  <c r="R805" i="5"/>
  <c r="V44" i="6"/>
  <c r="Q46" i="6"/>
  <c r="V82" i="6" s="1"/>
  <c r="Q49" i="6"/>
  <c r="V85" i="6" s="1"/>
  <c r="Q99" i="6"/>
  <c r="Y81" i="6" s="1"/>
  <c r="Y101" i="6"/>
  <c r="M263" i="6"/>
  <c r="R727" i="6"/>
  <c r="P726" i="6"/>
  <c r="Q726" i="6" s="1"/>
  <c r="R77" i="7"/>
  <c r="P76" i="7"/>
  <c r="Q76" i="7" s="1"/>
  <c r="R446" i="7"/>
  <c r="P445" i="7"/>
  <c r="Q445" i="7" s="1"/>
  <c r="R590" i="6"/>
  <c r="P589" i="6"/>
  <c r="Q589" i="6" s="1"/>
  <c r="P112" i="7"/>
  <c r="P113" i="7" s="1"/>
  <c r="L115" i="7"/>
  <c r="M115" i="7" s="1"/>
  <c r="Q806" i="4"/>
  <c r="Q807" i="4" s="1"/>
  <c r="Q849" i="4"/>
  <c r="Q850" i="4" s="1"/>
  <c r="Q933" i="4"/>
  <c r="Q934" i="4" s="1"/>
  <c r="Q975" i="4"/>
  <c r="Q976" i="4" s="1"/>
  <c r="T343" i="5"/>
  <c r="T344" i="5" s="1"/>
  <c r="P433" i="5"/>
  <c r="P434" i="5" s="1"/>
  <c r="P479" i="5"/>
  <c r="P480" i="5" s="1"/>
  <c r="P525" i="5"/>
  <c r="P526" i="5" s="1"/>
  <c r="Z40" i="6"/>
  <c r="Q100" i="6"/>
  <c r="Y82" i="6" s="1"/>
  <c r="M375" i="6"/>
  <c r="R284" i="7"/>
  <c r="P283" i="7"/>
  <c r="Q283" i="7" s="1"/>
  <c r="Q31" i="5"/>
  <c r="Y73" i="5" s="1"/>
  <c r="Q11" i="6"/>
  <c r="T84" i="6" s="1"/>
  <c r="Q27" i="6"/>
  <c r="U81" i="6" s="1"/>
  <c r="AA40" i="6"/>
  <c r="R682" i="6"/>
  <c r="P681" i="6"/>
  <c r="Q681" i="6" s="1"/>
  <c r="P20" i="7"/>
  <c r="P21" i="7" s="1"/>
  <c r="L23" i="7"/>
  <c r="M23" i="7" s="1"/>
  <c r="R123" i="7"/>
  <c r="P122" i="7"/>
  <c r="Q122" i="7" s="1"/>
  <c r="AB40" i="6"/>
  <c r="V42" i="6"/>
  <c r="P49" i="5"/>
  <c r="M329" i="6"/>
  <c r="R31" i="7"/>
  <c r="P30" i="7"/>
  <c r="Q30" i="7" s="1"/>
  <c r="R238" i="7"/>
  <c r="P237" i="7"/>
  <c r="Q237" i="7" s="1"/>
  <c r="R376" i="7"/>
  <c r="P375" i="7"/>
  <c r="Q375" i="7" s="1"/>
  <c r="L294" i="6"/>
  <c r="M294" i="6" s="1"/>
  <c r="T292" i="6"/>
  <c r="T293" i="6" s="1"/>
  <c r="R406" i="6"/>
  <c r="R636" i="6"/>
  <c r="P635" i="6"/>
  <c r="Q635" i="6" s="1"/>
  <c r="L279" i="6"/>
  <c r="M279" i="6" s="1"/>
  <c r="R337" i="6"/>
  <c r="R383" i="6"/>
  <c r="R429" i="6"/>
  <c r="R475" i="6"/>
  <c r="R521" i="6"/>
  <c r="R567" i="6"/>
  <c r="R613" i="6"/>
  <c r="R659" i="6"/>
  <c r="R705" i="6"/>
  <c r="R748" i="6"/>
  <c r="R811" i="6"/>
  <c r="R169" i="7"/>
  <c r="R215" i="7"/>
  <c r="R261" i="7"/>
  <c r="R307" i="7"/>
  <c r="R353" i="7"/>
  <c r="R399" i="7"/>
  <c r="P579" i="6"/>
  <c r="P580" i="6" s="1"/>
  <c r="P625" i="6"/>
  <c r="P626" i="6" s="1"/>
  <c r="O172" i="1" l="1"/>
  <c r="U82" i="1" s="1"/>
  <c r="U43" i="1"/>
  <c r="AH35" i="5"/>
  <c r="Q177" i="5"/>
  <c r="AH71" i="5" s="1"/>
  <c r="M42" i="5"/>
  <c r="T51" i="5" s="1"/>
  <c r="T33" i="5"/>
  <c r="R6" i="4"/>
  <c r="AE69" i="4" s="1"/>
  <c r="AE32" i="4"/>
  <c r="O49" i="2"/>
  <c r="U86" i="2" s="1"/>
  <c r="U43" i="2"/>
  <c r="U47" i="2"/>
  <c r="O144" i="2"/>
  <c r="U90" i="2" s="1"/>
  <c r="O182" i="2"/>
  <c r="U92" i="2" s="1"/>
  <c r="U49" i="2"/>
  <c r="S246" i="2"/>
  <c r="AM56" i="2" s="1"/>
  <c r="AM31" i="2"/>
  <c r="X35" i="5"/>
  <c r="Q6" i="5"/>
  <c r="X71" i="5" s="1"/>
  <c r="AI31" i="2"/>
  <c r="S172" i="2"/>
  <c r="AI56" i="2" s="1"/>
  <c r="AJ30" i="3"/>
  <c r="R193" i="3"/>
  <c r="AJ54" i="3" s="1"/>
  <c r="S34" i="2"/>
  <c r="AC56" i="2" s="1"/>
  <c r="AC31" i="2"/>
  <c r="U28" i="4"/>
  <c r="N20" i="4"/>
  <c r="U47" i="4" s="1"/>
  <c r="Q49" i="5"/>
  <c r="Z71" i="5" s="1"/>
  <c r="Z35" i="5"/>
  <c r="R170" i="4"/>
  <c r="AM69" i="4" s="1"/>
  <c r="AM32" i="4"/>
  <c r="T78" i="3"/>
  <c r="T77" i="3"/>
  <c r="R207" i="4"/>
  <c r="AO69" i="4" s="1"/>
  <c r="AO32" i="4"/>
  <c r="U40" i="1"/>
  <c r="O103" i="1"/>
  <c r="U79" i="1" s="1"/>
  <c r="U41" i="1"/>
  <c r="T32" i="5"/>
  <c r="M21" i="5"/>
  <c r="T50" i="5" s="1"/>
  <c r="U45" i="2"/>
  <c r="O98" i="2"/>
  <c r="U88" i="2" s="1"/>
  <c r="O200" i="2"/>
  <c r="U93" i="2" s="1"/>
  <c r="U50" i="2"/>
  <c r="AC28" i="1"/>
  <c r="S31" i="1"/>
  <c r="AC54" i="1" s="1"/>
  <c r="R59" i="3"/>
  <c r="AC54" i="3" s="1"/>
  <c r="AC30" i="3"/>
</calcChain>
</file>

<file path=xl/sharedStrings.xml><?xml version="1.0" encoding="utf-8"?>
<sst xmlns="http://schemas.openxmlformats.org/spreadsheetml/2006/main" count="9652" uniqueCount="146">
  <si>
    <t xml:space="preserve">z 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</si>
  <si>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</si>
  <si>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</si>
  <si>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</si>
  <si>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</si>
  <si>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</si>
  <si>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</si>
  <si>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</si>
  <si>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</si>
  <si>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</si>
  <si>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</si>
  <si>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</si>
  <si>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</si>
  <si>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</si>
  <si>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</si>
  <si>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</si>
  <si>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</si>
  <si>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</si>
  <si>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</si>
  <si>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</si>
  <si>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</si>
  <si>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</si>
  <si>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</si>
  <si>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</si>
  <si>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ICSa</t>
  </si>
  <si>
    <t>1 a 2</t>
  </si>
  <si>
    <t>2 a 3</t>
  </si>
  <si>
    <t>3 a 4</t>
  </si>
  <si>
    <t>4 a 5</t>
  </si>
  <si>
    <t>5 a 6</t>
  </si>
  <si>
    <t xml:space="preserve"> 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</si>
  <si>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</si>
  <si>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</si>
  <si>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</si>
  <si>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</si>
  <si>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</si>
  <si>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</si>
  <si>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</si>
  <si>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</si>
  <si>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Índice de Retención</t>
  </si>
  <si>
    <t>Generación 9702</t>
  </si>
  <si>
    <t>0501</t>
  </si>
  <si>
    <t>Índice de Deserción</t>
  </si>
  <si>
    <t>Generación 9801</t>
  </si>
  <si>
    <t>Índice de retencion del 1º al 2º Ciclo (Año)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</si>
  <si>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</si>
  <si>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</si>
  <si>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</si>
  <si>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</si>
  <si>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</si>
  <si>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</si>
  <si>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</si>
  <si>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</si>
  <si>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</si>
  <si>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</si>
  <si>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</si>
  <si>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</si>
  <si>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</si>
  <si>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</si>
  <si>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</si>
  <si>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</si>
  <si>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</si>
  <si>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1001</t>
  </si>
  <si>
    <t>1002</t>
  </si>
  <si>
    <t>Generación 0201</t>
  </si>
  <si>
    <t>Generación 0202</t>
  </si>
  <si>
    <t>Generación 0301</t>
  </si>
  <si>
    <t>1101</t>
  </si>
  <si>
    <t>1102</t>
  </si>
  <si>
    <t>Generación 0302</t>
  </si>
  <si>
    <t>Generación 0401</t>
  </si>
  <si>
    <t>Generación 0402</t>
  </si>
  <si>
    <t>1201</t>
  </si>
  <si>
    <t>1202</t>
  </si>
  <si>
    <t>1301</t>
  </si>
  <si>
    <t>Generación 0501</t>
  </si>
  <si>
    <t>Generación 0502</t>
  </si>
  <si>
    <t>Hasta 2 años</t>
  </si>
  <si>
    <t>Hasta 1 año</t>
  </si>
  <si>
    <t>Titulados</t>
  </si>
  <si>
    <t>Tit. Terminal</t>
  </si>
  <si>
    <t>Tit. Egreso</t>
  </si>
  <si>
    <t>1302</t>
  </si>
  <si>
    <t>Generación 0601</t>
  </si>
  <si>
    <t>Generación 0602</t>
  </si>
  <si>
    <t>1401</t>
  </si>
  <si>
    <t>Generación 0701</t>
  </si>
  <si>
    <t>1402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</si>
  <si>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</si>
  <si>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</si>
  <si>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</si>
  <si>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</si>
  <si>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</si>
  <si>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</si>
  <si>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</si>
  <si>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</si>
  <si>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</si>
  <si>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</si>
  <si>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</si>
  <si>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</si>
  <si>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Total de Egresados</t>
  </si>
  <si>
    <t>10°</t>
  </si>
  <si>
    <t>1501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</si>
  <si>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</si>
  <si>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</si>
  <si>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</si>
  <si>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</si>
  <si>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</si>
  <si>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</si>
  <si>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</si>
  <si>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</si>
  <si>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</si>
  <si>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</si>
  <si>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 xml:space="preserve">  </t>
  </si>
  <si>
    <t>2002</t>
  </si>
  <si>
    <t>2101</t>
  </si>
  <si>
    <t>2102</t>
  </si>
  <si>
    <t>2201</t>
  </si>
  <si>
    <t>2202</t>
  </si>
  <si>
    <t>CONFIRMAR EL PROCEDIMIENTO PARA CALCULAR INDICADORES</t>
  </si>
  <si>
    <t>Internado + Serv</t>
  </si>
  <si>
    <t>Internado +</t>
  </si>
  <si>
    <t>1 año egreso</t>
  </si>
  <si>
    <t>Generación 0702</t>
  </si>
  <si>
    <t>Generación 0801</t>
  </si>
  <si>
    <t>Generación 0802</t>
  </si>
  <si>
    <t>Generación 0901</t>
  </si>
  <si>
    <t>Generación 0902</t>
  </si>
  <si>
    <t>11º</t>
  </si>
  <si>
    <t>12º</t>
  </si>
  <si>
    <t>13º</t>
  </si>
  <si>
    <t>Generación:</t>
  </si>
  <si>
    <t>no hay titulados</t>
  </si>
  <si>
    <t>El plan de estudios contempla 8 semestres</t>
  </si>
  <si>
    <t>Tomé Enfermeria, no lic</t>
  </si>
  <si>
    <t>Esto es de lic en enfermería</t>
  </si>
  <si>
    <t>Índice de retención 1° a 2° año</t>
  </si>
  <si>
    <t>Informe de compatibilidad para ICSA            Sep 17.xls</t>
  </si>
  <si>
    <t>Ejecutar el 30/01/2018 10:37</t>
  </si>
  <si>
    <t>Las siguientes características de este libro no son compatibles con versiones anteriores de Excel. Estas características podrían perderse o degradarse si guarda el libro con un formato de archivo anterior.</t>
  </si>
  <si>
    <t>Pérdida menor de fidelidad</t>
  </si>
  <si>
    <t>Nº de apariciones</t>
  </si>
  <si>
    <t>Algunas celdas o estilos de este libro contienen un formato no admitido en el formato de archivo seleccionado. Estos formatos se convertirán al formato más cercano disponible.</t>
  </si>
  <si>
    <t>2301</t>
  </si>
  <si>
    <t>2302</t>
  </si>
  <si>
    <t>2401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</si>
</sst>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_-;\-* #,##0.00_-;_-* &quot;-&quot;??_-;_-@"/>
    <numFmt numFmtId="166" formatCode="_-* #,##0_-;\-* #,##0_-;_-* &quot;-&quot;??_-;_-@"/>
  </numFmts>
  <fonts count="24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b/>
      <sz val="10"/>
      <color rgb="FF99330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99CC00"/>
        <bgColor rgb="FF99CC00"/>
      </patternFill>
    </fill>
    <fill>
      <patternFill patternType="solid">
        <fgColor rgb="FFFF0000"/>
        <bgColor rgb="FFFF0000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rgb="FFEAF1DD"/>
        <bgColor rgb="FFEAF1DD"/>
      </patternFill>
    </fill>
  </fills>
  <borders count="34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88">
    <xf numFmtId="0" fontId="0" fillId="0" borderId="0" xfId="0" applyFont="1" applyAlignment="1"/>
    <xf numFmtId="0" fontId="1" fillId="0" borderId="0" xfId="0" applyFont="1"/>
    <xf numFmtId="10" fontId="2" fillId="0" borderId="0" xfId="0" applyNumberFormat="1" applyFont="1"/>
    <xf numFmtId="0" fontId="3" fillId="0" borderId="0" xfId="0" applyFont="1"/>
    <xf numFmtId="0" fontId="3" fillId="0" borderId="1" xfId="0" applyFont="1" applyBorder="1" applyAlignment="1">
      <alignment horizontal="center"/>
    </xf>
    <xf numFmtId="10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1" fontId="3" fillId="0" borderId="0" xfId="0" applyNumberFormat="1" applyFont="1" applyAlignment="1">
      <alignment wrapText="1"/>
    </xf>
    <xf numFmtId="10" fontId="3" fillId="0" borderId="0" xfId="0" applyNumberFormat="1" applyFont="1" applyAlignment="1">
      <alignment wrapText="1"/>
    </xf>
    <xf numFmtId="9" fontId="3" fillId="0" borderId="0" xfId="0" applyNumberFormat="1" applyFont="1"/>
    <xf numFmtId="0" fontId="3" fillId="0" borderId="3" xfId="0" applyFont="1" applyBorder="1"/>
    <xf numFmtId="0" fontId="2" fillId="0" borderId="3" xfId="0" applyFont="1" applyBorder="1"/>
    <xf numFmtId="0" fontId="3" fillId="2" borderId="4" xfId="0" applyFont="1" applyFill="1" applyBorder="1"/>
    <xf numFmtId="10" fontId="2" fillId="0" borderId="5" xfId="0" applyNumberFormat="1" applyFont="1" applyBorder="1"/>
    <xf numFmtId="0" fontId="2" fillId="0" borderId="5" xfId="0" applyFont="1" applyBorder="1"/>
    <xf numFmtId="10" fontId="2" fillId="0" borderId="6" xfId="0" applyNumberFormat="1" applyFont="1" applyBorder="1"/>
    <xf numFmtId="1" fontId="2" fillId="0" borderId="0" xfId="0" applyNumberFormat="1" applyFont="1"/>
    <xf numFmtId="0" fontId="2" fillId="0" borderId="2" xfId="0" applyFont="1" applyBorder="1"/>
    <xf numFmtId="0" fontId="2" fillId="2" borderId="2" xfId="0" applyFont="1" applyFill="1" applyBorder="1"/>
    <xf numFmtId="1" fontId="3" fillId="3" borderId="8" xfId="0" applyNumberFormat="1" applyFont="1" applyFill="1" applyBorder="1"/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8" xfId="0" applyFont="1" applyFill="1" applyBorder="1"/>
    <xf numFmtId="164" fontId="2" fillId="0" borderId="0" xfId="0" applyNumberFormat="1" applyFont="1"/>
    <xf numFmtId="0" fontId="5" fillId="0" borderId="0" xfId="0" applyFont="1"/>
    <xf numFmtId="0" fontId="2" fillId="0" borderId="2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5" fillId="0" borderId="0" xfId="0" applyNumberFormat="1" applyFont="1"/>
    <xf numFmtId="49" fontId="2" fillId="0" borderId="2" xfId="0" applyNumberFormat="1" applyFont="1" applyBorder="1" applyAlignment="1">
      <alignment horizontal="right"/>
    </xf>
    <xf numFmtId="0" fontId="2" fillId="0" borderId="0" xfId="0" applyFont="1"/>
    <xf numFmtId="1" fontId="2" fillId="0" borderId="5" xfId="0" applyNumberFormat="1" applyFont="1" applyBorder="1"/>
    <xf numFmtId="0" fontId="2" fillId="0" borderId="9" xfId="0" applyFont="1" applyBorder="1"/>
    <xf numFmtId="0" fontId="2" fillId="2" borderId="8" xfId="0" applyFont="1" applyFill="1" applyBorder="1"/>
    <xf numFmtId="49" fontId="2" fillId="0" borderId="0" xfId="0" applyNumberFormat="1" applyFont="1" applyAlignment="1">
      <alignment horizontal="right"/>
    </xf>
    <xf numFmtId="0" fontId="3" fillId="0" borderId="10" xfId="0" applyFont="1" applyBorder="1"/>
    <xf numFmtId="0" fontId="2" fillId="2" borderId="11" xfId="0" applyFont="1" applyFill="1" applyBorder="1"/>
    <xf numFmtId="9" fontId="2" fillId="0" borderId="0" xfId="0" applyNumberFormat="1" applyFont="1"/>
    <xf numFmtId="49" fontId="6" fillId="0" borderId="0" xfId="0" applyNumberFormat="1" applyFont="1" applyAlignment="1">
      <alignment horizontal="center"/>
    </xf>
    <xf numFmtId="10" fontId="6" fillId="0" borderId="0" xfId="0" applyNumberFormat="1" applyFont="1"/>
    <xf numFmtId="49" fontId="3" fillId="4" borderId="8" xfId="0" applyNumberFormat="1" applyFont="1" applyFill="1" applyBorder="1"/>
    <xf numFmtId="0" fontId="2" fillId="4" borderId="8" xfId="0" applyFont="1" applyFill="1" applyBorder="1"/>
    <xf numFmtId="1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center"/>
    </xf>
    <xf numFmtId="0" fontId="7" fillId="0" borderId="0" xfId="0" applyFont="1"/>
    <xf numFmtId="49" fontId="2" fillId="0" borderId="12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0" xfId="0" applyFont="1"/>
    <xf numFmtId="9" fontId="9" fillId="0" borderId="0" xfId="0" applyNumberFormat="1" applyFont="1"/>
    <xf numFmtId="10" fontId="3" fillId="0" borderId="7" xfId="0" applyNumberFormat="1" applyFont="1" applyBorder="1" applyAlignment="1">
      <alignment horizontal="center" wrapText="1"/>
    </xf>
    <xf numFmtId="0" fontId="3" fillId="2" borderId="8" xfId="0" applyFont="1" applyFill="1" applyBorder="1"/>
    <xf numFmtId="10" fontId="10" fillId="0" borderId="0" xfId="0" applyNumberFormat="1" applyFont="1"/>
    <xf numFmtId="9" fontId="2" fillId="4" borderId="8" xfId="0" applyNumberFormat="1" applyFont="1" applyFill="1" applyBorder="1"/>
    <xf numFmtId="0" fontId="3" fillId="0" borderId="0" xfId="0" applyFont="1" applyAlignment="1">
      <alignment wrapText="1"/>
    </xf>
    <xf numFmtId="0" fontId="3" fillId="0" borderId="13" xfId="0" applyFont="1" applyBorder="1"/>
    <xf numFmtId="0" fontId="2" fillId="0" borderId="13" xfId="0" applyFont="1" applyBorder="1"/>
    <xf numFmtId="0" fontId="3" fillId="2" borderId="13" xfId="0" applyFont="1" applyFill="1" applyBorder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14" xfId="0" applyFont="1" applyBorder="1"/>
    <xf numFmtId="49" fontId="13" fillId="0" borderId="14" xfId="0" applyNumberFormat="1" applyFont="1" applyBorder="1" applyAlignment="1">
      <alignment horizontal="center" vertical="center"/>
    </xf>
    <xf numFmtId="10" fontId="3" fillId="0" borderId="1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10" fontId="17" fillId="0" borderId="18" xfId="0" applyNumberFormat="1" applyFont="1" applyBorder="1"/>
    <xf numFmtId="10" fontId="2" fillId="0" borderId="19" xfId="0" applyNumberFormat="1" applyFont="1" applyBorder="1"/>
    <xf numFmtId="0" fontId="2" fillId="0" borderId="19" xfId="0" applyFont="1" applyBorder="1"/>
    <xf numFmtId="10" fontId="17" fillId="0" borderId="6" xfId="0" applyNumberFormat="1" applyFont="1" applyBorder="1"/>
    <xf numFmtId="1" fontId="18" fillId="5" borderId="20" xfId="0" applyNumberFormat="1" applyFont="1" applyFill="1" applyBorder="1" applyAlignment="1">
      <alignment horizontal="center" vertical="center"/>
    </xf>
    <xf numFmtId="1" fontId="17" fillId="0" borderId="15" xfId="0" applyNumberFormat="1" applyFont="1" applyBorder="1"/>
    <xf numFmtId="10" fontId="17" fillId="0" borderId="7" xfId="0" applyNumberFormat="1" applyFont="1" applyBorder="1"/>
    <xf numFmtId="0" fontId="2" fillId="0" borderId="21" xfId="0" applyFont="1" applyBorder="1"/>
    <xf numFmtId="10" fontId="17" fillId="0" borderId="22" xfId="0" applyNumberFormat="1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10" fontId="17" fillId="0" borderId="16" xfId="0" applyNumberFormat="1" applyFont="1" applyBorder="1" applyAlignment="1">
      <alignment horizontal="center"/>
    </xf>
    <xf numFmtId="9" fontId="18" fillId="0" borderId="0" xfId="0" applyNumberFormat="1" applyFont="1"/>
    <xf numFmtId="10" fontId="17" fillId="0" borderId="2" xfId="0" applyNumberFormat="1" applyFont="1" applyBorder="1" applyAlignment="1">
      <alignment horizontal="center" vertical="center"/>
    </xf>
    <xf numFmtId="10" fontId="17" fillId="0" borderId="2" xfId="0" applyNumberFormat="1" applyFont="1" applyBorder="1" applyAlignment="1">
      <alignment horizontal="center"/>
    </xf>
    <xf numFmtId="10" fontId="2" fillId="0" borderId="21" xfId="0" applyNumberFormat="1" applyFont="1" applyBorder="1"/>
    <xf numFmtId="0" fontId="17" fillId="5" borderId="20" xfId="0" applyFont="1" applyFill="1" applyBorder="1" applyAlignment="1">
      <alignment horizontal="center" vertical="center"/>
    </xf>
    <xf numFmtId="164" fontId="2" fillId="0" borderId="7" xfId="0" applyNumberFormat="1" applyFont="1" applyBorder="1"/>
    <xf numFmtId="10" fontId="2" fillId="0" borderId="18" xfId="0" applyNumberFormat="1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10" fontId="2" fillId="0" borderId="23" xfId="0" applyNumberFormat="1" applyFont="1" applyBorder="1" applyAlignment="1">
      <alignment horizontal="center"/>
    </xf>
    <xf numFmtId="10" fontId="2" fillId="0" borderId="2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14" xfId="0" applyNumberFormat="1" applyFont="1" applyBorder="1" applyAlignment="1">
      <alignment horizontal="center"/>
    </xf>
    <xf numFmtId="10" fontId="2" fillId="0" borderId="2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10" fontId="2" fillId="0" borderId="24" xfId="0" applyNumberFormat="1" applyFont="1" applyBorder="1"/>
    <xf numFmtId="10" fontId="2" fillId="0" borderId="14" xfId="0" applyNumberFormat="1" applyFont="1" applyBorder="1"/>
    <xf numFmtId="0" fontId="2" fillId="0" borderId="14" xfId="0" applyFont="1" applyBorder="1"/>
    <xf numFmtId="0" fontId="2" fillId="0" borderId="22" xfId="0" applyFont="1" applyBorder="1"/>
    <xf numFmtId="0" fontId="15" fillId="0" borderId="6" xfId="0" applyFont="1" applyBorder="1" applyAlignment="1">
      <alignment horizontal="center" vertical="center"/>
    </xf>
    <xf numFmtId="10" fontId="15" fillId="0" borderId="2" xfId="0" applyNumberFormat="1" applyFont="1" applyBorder="1" applyAlignment="1">
      <alignment horizontal="center"/>
    </xf>
    <xf numFmtId="0" fontId="17" fillId="0" borderId="0" xfId="0" applyFont="1"/>
    <xf numFmtId="10" fontId="2" fillId="0" borderId="18" xfId="0" applyNumberFormat="1" applyFont="1" applyBorder="1"/>
    <xf numFmtId="10" fontId="2" fillId="0" borderId="7" xfId="0" applyNumberFormat="1" applyFont="1" applyBorder="1"/>
    <xf numFmtId="0" fontId="16" fillId="0" borderId="15" xfId="0" applyFont="1" applyBorder="1" applyAlignment="1">
      <alignment horizontal="center"/>
    </xf>
    <xf numFmtId="0" fontId="18" fillId="2" borderId="2" xfId="0" applyFont="1" applyFill="1" applyBorder="1" applyAlignment="1">
      <alignment horizontal="center" vertical="center"/>
    </xf>
    <xf numFmtId="10" fontId="17" fillId="0" borderId="19" xfId="0" applyNumberFormat="1" applyFont="1" applyBorder="1"/>
    <xf numFmtId="0" fontId="17" fillId="0" borderId="19" xfId="0" applyFont="1" applyBorder="1"/>
    <xf numFmtId="10" fontId="17" fillId="0" borderId="0" xfId="0" applyNumberFormat="1" applyFont="1"/>
    <xf numFmtId="0" fontId="17" fillId="0" borderId="21" xfId="0" applyFont="1" applyBorder="1"/>
    <xf numFmtId="10" fontId="17" fillId="0" borderId="23" xfId="0" applyNumberFormat="1" applyFont="1" applyBorder="1"/>
    <xf numFmtId="164" fontId="17" fillId="0" borderId="18" xfId="0" applyNumberFormat="1" applyFont="1" applyBorder="1"/>
    <xf numFmtId="10" fontId="17" fillId="0" borderId="21" xfId="0" applyNumberFormat="1" applyFont="1" applyBorder="1"/>
    <xf numFmtId="164" fontId="17" fillId="0" borderId="7" xfId="0" applyNumberFormat="1" applyFont="1" applyBorder="1"/>
    <xf numFmtId="10" fontId="2" fillId="6" borderId="8" xfId="0" applyNumberFormat="1" applyFont="1" applyFill="1" applyBorder="1"/>
    <xf numFmtId="0" fontId="2" fillId="6" borderId="8" xfId="0" applyFont="1" applyFill="1" applyBorder="1"/>
    <xf numFmtId="164" fontId="2" fillId="6" borderId="8" xfId="0" applyNumberFormat="1" applyFont="1" applyFill="1" applyBorder="1"/>
    <xf numFmtId="10" fontId="2" fillId="6" borderId="27" xfId="0" applyNumberFormat="1" applyFont="1" applyFill="1" applyBorder="1"/>
    <xf numFmtId="10" fontId="17" fillId="0" borderId="24" xfId="0" applyNumberFormat="1" applyFont="1" applyBorder="1"/>
    <xf numFmtId="10" fontId="17" fillId="0" borderId="14" xfId="0" applyNumberFormat="1" applyFont="1" applyBorder="1"/>
    <xf numFmtId="0" fontId="17" fillId="0" borderId="14" xfId="0" applyFont="1" applyBorder="1"/>
    <xf numFmtId="0" fontId="15" fillId="0" borderId="2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49" fontId="13" fillId="0" borderId="14" xfId="0" applyNumberFormat="1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5" fillId="0" borderId="15" xfId="0" applyFont="1" applyBorder="1" applyAlignment="1">
      <alignment wrapText="1"/>
    </xf>
    <xf numFmtId="0" fontId="17" fillId="0" borderId="12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0" fontId="8" fillId="0" borderId="0" xfId="0" applyFont="1"/>
    <xf numFmtId="0" fontId="2" fillId="7" borderId="8" xfId="0" applyFont="1" applyFill="1" applyBorder="1"/>
    <xf numFmtId="164" fontId="2" fillId="7" borderId="8" xfId="0" applyNumberFormat="1" applyFont="1" applyFill="1" applyBorder="1"/>
    <xf numFmtId="0" fontId="2" fillId="0" borderId="0" xfId="0" applyFont="1" applyAlignment="1">
      <alignment horizontal="left"/>
    </xf>
    <xf numFmtId="0" fontId="2" fillId="8" borderId="8" xfId="0" applyFont="1" applyFill="1" applyBorder="1"/>
    <xf numFmtId="164" fontId="2" fillId="8" borderId="8" xfId="0" applyNumberFormat="1" applyFont="1" applyFill="1" applyBorder="1"/>
    <xf numFmtId="0" fontId="2" fillId="9" borderId="8" xfId="0" applyFont="1" applyFill="1" applyBorder="1"/>
    <xf numFmtId="165" fontId="2" fillId="0" borderId="0" xfId="0" applyNumberFormat="1" applyFont="1"/>
    <xf numFmtId="0" fontId="2" fillId="10" borderId="8" xfId="0" applyFont="1" applyFill="1" applyBorder="1"/>
    <xf numFmtId="166" fontId="2" fillId="0" borderId="0" xfId="0" applyNumberFormat="1" applyFont="1"/>
    <xf numFmtId="164" fontId="2" fillId="10" borderId="8" xfId="0" applyNumberFormat="1" applyFont="1" applyFill="1" applyBorder="1"/>
    <xf numFmtId="0" fontId="2" fillId="11" borderId="8" xfId="0" applyFont="1" applyFill="1" applyBorder="1"/>
    <xf numFmtId="164" fontId="2" fillId="11" borderId="8" xfId="0" applyNumberFormat="1" applyFont="1" applyFill="1" applyBorder="1"/>
    <xf numFmtId="0" fontId="13" fillId="0" borderId="14" xfId="0" applyFont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4" fontId="17" fillId="0" borderId="0" xfId="0" applyNumberFormat="1" applyFont="1"/>
    <xf numFmtId="164" fontId="17" fillId="0" borderId="21" xfId="0" applyNumberFormat="1" applyFont="1" applyBorder="1"/>
    <xf numFmtId="10" fontId="2" fillId="6" borderId="28" xfId="0" applyNumberFormat="1" applyFont="1" applyFill="1" applyBorder="1"/>
    <xf numFmtId="0" fontId="17" fillId="0" borderId="0" xfId="0" applyFont="1" applyAlignment="1">
      <alignment horizontal="center" vertical="center"/>
    </xf>
    <xf numFmtId="0" fontId="17" fillId="12" borderId="8" xfId="0" applyFont="1" applyFill="1" applyBorder="1" applyAlignment="1">
      <alignment horizontal="center" vertical="center"/>
    </xf>
    <xf numFmtId="0" fontId="20" fillId="0" borderId="0" xfId="0" applyFont="1"/>
    <xf numFmtId="0" fontId="16" fillId="0" borderId="1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2" fillId="12" borderId="8" xfId="0" applyFont="1" applyFill="1" applyBorder="1"/>
    <xf numFmtId="9" fontId="16" fillId="0" borderId="0" xfId="0" applyNumberFormat="1" applyFont="1"/>
    <xf numFmtId="0" fontId="16" fillId="0" borderId="9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2" fillId="0" borderId="12" xfId="0" applyFont="1" applyBorder="1"/>
    <xf numFmtId="49" fontId="2" fillId="0" borderId="16" xfId="0" applyNumberFormat="1" applyFont="1" applyBorder="1" applyAlignment="1">
      <alignment horizontal="right"/>
    </xf>
    <xf numFmtId="10" fontId="3" fillId="0" borderId="0" xfId="0" applyNumberFormat="1" applyFont="1" applyAlignment="1">
      <alignment horizontal="center" wrapText="1"/>
    </xf>
    <xf numFmtId="0" fontId="3" fillId="0" borderId="2" xfId="0" applyFont="1" applyBorder="1"/>
    <xf numFmtId="0" fontId="3" fillId="2" borderId="2" xfId="0" applyFont="1" applyFill="1" applyBorder="1"/>
    <xf numFmtId="10" fontId="2" fillId="0" borderId="15" xfId="0" applyNumberFormat="1" applyFont="1" applyBorder="1"/>
    <xf numFmtId="0" fontId="3" fillId="2" borderId="2" xfId="0" applyFont="1" applyFill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10" fontId="21" fillId="0" borderId="0" xfId="0" applyNumberFormat="1" applyFont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10" fontId="21" fillId="0" borderId="23" xfId="0" applyNumberFormat="1" applyFont="1" applyBorder="1" applyAlignment="1">
      <alignment horizontal="center"/>
    </xf>
    <xf numFmtId="0" fontId="2" fillId="5" borderId="20" xfId="0" applyFont="1" applyFill="1" applyBorder="1" applyAlignment="1">
      <alignment horizontal="center" vertical="center"/>
    </xf>
    <xf numFmtId="10" fontId="17" fillId="0" borderId="18" xfId="0" applyNumberFormat="1" applyFont="1" applyBorder="1" applyAlignment="1">
      <alignment horizontal="center"/>
    </xf>
    <xf numFmtId="10" fontId="17" fillId="0" borderId="23" xfId="0" applyNumberFormat="1" applyFont="1" applyBorder="1" applyAlignment="1">
      <alignment horizontal="center"/>
    </xf>
    <xf numFmtId="10" fontId="17" fillId="0" borderId="24" xfId="0" applyNumberFormat="1" applyFont="1" applyBorder="1" applyAlignment="1">
      <alignment horizontal="center"/>
    </xf>
    <xf numFmtId="10" fontId="17" fillId="0" borderId="22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2" fontId="11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17" fillId="0" borderId="18" xfId="0" applyFont="1" applyBorder="1" applyAlignment="1">
      <alignment horizontal="center"/>
    </xf>
    <xf numFmtId="164" fontId="17" fillId="0" borderId="24" xfId="0" applyNumberFormat="1" applyFont="1" applyBorder="1" applyAlignment="1">
      <alignment horizontal="center"/>
    </xf>
    <xf numFmtId="0" fontId="2" fillId="5" borderId="8" xfId="0" applyFont="1" applyFill="1" applyBorder="1" applyAlignment="1">
      <alignment horizontal="center" vertical="center"/>
    </xf>
    <xf numFmtId="10" fontId="3" fillId="0" borderId="2" xfId="0" applyNumberFormat="1" applyFont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9" fontId="3" fillId="0" borderId="0" xfId="0" applyNumberFormat="1" applyFont="1" applyAlignment="1">
      <alignment horizontal="center"/>
    </xf>
    <xf numFmtId="0" fontId="2" fillId="2" borderId="30" xfId="0" applyFont="1" applyFill="1" applyBorder="1"/>
    <xf numFmtId="49" fontId="2" fillId="0" borderId="15" xfId="0" applyNumberFormat="1" applyFont="1" applyBorder="1" applyAlignment="1">
      <alignment horizontal="right"/>
    </xf>
    <xf numFmtId="49" fontId="2" fillId="0" borderId="18" xfId="0" applyNumberFormat="1" applyFont="1" applyBorder="1" applyAlignment="1">
      <alignment horizontal="right"/>
    </xf>
    <xf numFmtId="10" fontId="17" fillId="0" borderId="21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vertical="center"/>
    </xf>
    <xf numFmtId="10" fontId="19" fillId="0" borderId="7" xfId="0" applyNumberFormat="1" applyFont="1" applyBorder="1"/>
    <xf numFmtId="10" fontId="19" fillId="0" borderId="0" xfId="0" applyNumberFormat="1" applyFont="1"/>
    <xf numFmtId="0" fontId="19" fillId="0" borderId="21" xfId="0" applyFont="1" applyBorder="1"/>
    <xf numFmtId="10" fontId="19" fillId="0" borderId="22" xfId="0" applyNumberFormat="1" applyFont="1" applyBorder="1" applyAlignment="1">
      <alignment horizontal="center" vertical="center"/>
    </xf>
    <xf numFmtId="10" fontId="19" fillId="0" borderId="16" xfId="0" applyNumberFormat="1" applyFont="1" applyBorder="1" applyAlignment="1">
      <alignment horizontal="center"/>
    </xf>
    <xf numFmtId="0" fontId="19" fillId="0" borderId="0" xfId="0" applyFont="1"/>
    <xf numFmtId="0" fontId="13" fillId="0" borderId="0" xfId="0" applyFont="1"/>
    <xf numFmtId="0" fontId="22" fillId="0" borderId="2" xfId="0" applyFont="1" applyBorder="1" applyAlignment="1">
      <alignment horizontal="center"/>
    </xf>
    <xf numFmtId="10" fontId="23" fillId="0" borderId="6" xfId="0" applyNumberFormat="1" applyFont="1" applyBorder="1"/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31" xfId="0" applyFont="1" applyBorder="1" applyAlignment="1">
      <alignment vertical="top" wrapText="1"/>
    </xf>
    <xf numFmtId="0" fontId="2" fillId="0" borderId="32" xfId="0" applyFont="1" applyBorder="1" applyAlignment="1">
      <alignment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10" fontId="0" fillId="0" borderId="0" xfId="0" applyNumberFormat="1" applyFont="1" applyAlignment="1"/>
    <xf numFmtId="164" fontId="0" fillId="0" borderId="0" xfId="0" applyNumberFormat="1" applyFont="1" applyAlignme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9" fontId="0" fillId="0" borderId="0" xfId="0" applyNumberFormat="1" applyFont="1" applyAlignment="1"/>
    <xf numFmtId="0" fontId="13" fillId="0" borderId="0" xfId="0" applyFont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13" fillId="0" borderId="0" xfId="0" applyFont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17" fillId="0" borderId="2" xfId="0" applyFont="1" applyBorder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19" fillId="0" borderId="19" xfId="0" applyFont="1" applyBorder="1" applyAlignment="1">
      <alignment horizontal="center"/>
    </xf>
    <xf numFmtId="164" fontId="19" fillId="0" borderId="14" xfId="0" applyNumberFormat="1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164" fontId="19" fillId="0" borderId="24" xfId="0" applyNumberFormat="1" applyFont="1" applyBorder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10" fontId="3" fillId="0" borderId="12" xfId="0" applyNumberFormat="1" applyFont="1" applyBorder="1" applyAlignment="1">
      <alignment horizontal="center" vertical="center" wrapText="1"/>
    </xf>
    <xf numFmtId="0" fontId="4" fillId="0" borderId="16" xfId="0" applyFont="1" applyBorder="1"/>
    <xf numFmtId="0" fontId="15" fillId="0" borderId="18" xfId="0" applyFont="1" applyBorder="1" applyAlignment="1">
      <alignment horizontal="center" wrapText="1"/>
    </xf>
    <xf numFmtId="0" fontId="4" fillId="0" borderId="19" xfId="0" applyFont="1" applyBorder="1"/>
    <xf numFmtId="0" fontId="4" fillId="0" borderId="23" xfId="0" applyFont="1" applyBorder="1"/>
    <xf numFmtId="0" fontId="14" fillId="0" borderId="12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15" fillId="2" borderId="12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9" fontId="3" fillId="0" borderId="7" xfId="0" applyNumberFormat="1" applyFont="1" applyBorder="1" applyAlignment="1">
      <alignment horizontal="center"/>
    </xf>
    <xf numFmtId="0" fontId="0" fillId="0" borderId="0" xfId="0" applyFont="1" applyAlignment="1"/>
    <xf numFmtId="49" fontId="2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10" fontId="3" fillId="0" borderId="7" xfId="0" applyNumberFormat="1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14" fillId="0" borderId="14" xfId="0" applyFont="1" applyBorder="1" applyAlignment="1">
      <alignment horizontal="center"/>
    </xf>
    <xf numFmtId="0" fontId="4" fillId="0" borderId="14" xfId="0" applyFont="1" applyBorder="1"/>
    <xf numFmtId="49" fontId="13" fillId="0" borderId="14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textRotation="90" wrapText="1"/>
    </xf>
    <xf numFmtId="0" fontId="15" fillId="2" borderId="25" xfId="0" applyFont="1" applyFill="1" applyBorder="1" applyAlignment="1">
      <alignment horizontal="center" vertical="center" wrapText="1"/>
    </xf>
    <xf numFmtId="0" fontId="4" fillId="0" borderId="26" xfId="0" applyFont="1" applyBorder="1"/>
    <xf numFmtId="0" fontId="14" fillId="0" borderId="0" xfId="0" applyFont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14" fillId="0" borderId="24" xfId="0" applyFont="1" applyBorder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3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Cirujano Dentista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'Cirujano Dentista'!$T$7:$T$16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Dentista'!$U$7:$U$16</c:f>
              <c:numCache>
                <c:formatCode>0.00%</c:formatCode>
                <c:ptCount val="10"/>
                <c:pt idx="0">
                  <c:v>0.1</c:v>
                </c:pt>
                <c:pt idx="1">
                  <c:v>0.17355371900826447</c:v>
                </c:pt>
                <c:pt idx="2">
                  <c:v>0.1864406779661017</c:v>
                </c:pt>
                <c:pt idx="3">
                  <c:v>0.12686567164179105</c:v>
                </c:pt>
                <c:pt idx="4">
                  <c:v>0.15384615384615385</c:v>
                </c:pt>
                <c:pt idx="5">
                  <c:v>0.13846153846153847</c:v>
                </c:pt>
                <c:pt idx="6">
                  <c:v>0.20689655172413793</c:v>
                </c:pt>
                <c:pt idx="7">
                  <c:v>0.13380281690140844</c:v>
                </c:pt>
                <c:pt idx="8">
                  <c:v>2.7777777777777776E-2</c:v>
                </c:pt>
                <c:pt idx="9">
                  <c:v>0.1276595744680851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9-44BA-9BFE-283177A46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0586243"/>
        <c:axId val="1851282955"/>
      </c:lineChart>
      <c:catAx>
        <c:axId val="17105862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51282955"/>
        <c:crosses val="autoZero"/>
        <c:auto val="1"/>
        <c:lblAlgn val="ctr"/>
        <c:lblOffset val="100"/>
        <c:noMultiLvlLbl val="1"/>
      </c:catAx>
      <c:valAx>
        <c:axId val="185128295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05862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Psicologia!$T$28:$T$32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Psicologia!$U$28:$U$32</c:f>
              <c:numCache>
                <c:formatCode>0.00%</c:formatCode>
                <c:ptCount val="5"/>
                <c:pt idx="0">
                  <c:v>0.77876106194690264</c:v>
                </c:pt>
                <c:pt idx="1">
                  <c:v>0.72268907563025209</c:v>
                </c:pt>
                <c:pt idx="2">
                  <c:v>0.74125874125874125</c:v>
                </c:pt>
                <c:pt idx="3">
                  <c:v>0.68067226890756305</c:v>
                </c:pt>
                <c:pt idx="4">
                  <c:v>0.85344827586206895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B27-4C45-B728-5FC3A659C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6131016"/>
        <c:axId val="1203720902"/>
      </c:barChart>
      <c:catAx>
        <c:axId val="108613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03720902"/>
        <c:crosses val="autoZero"/>
        <c:auto val="1"/>
        <c:lblAlgn val="ctr"/>
        <c:lblOffset val="100"/>
        <c:noMultiLvlLbl val="1"/>
      </c:catAx>
      <c:valAx>
        <c:axId val="12037209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861310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Psicologia!$T$47:$T$51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Psicologia!$U$47:$U$51</c:f>
              <c:numCache>
                <c:formatCode>0.00%</c:formatCode>
                <c:ptCount val="5"/>
                <c:pt idx="0">
                  <c:v>0.12389380530973448</c:v>
                </c:pt>
                <c:pt idx="1">
                  <c:v>0.13445378151260501</c:v>
                </c:pt>
                <c:pt idx="2">
                  <c:v>0.11888111888111885</c:v>
                </c:pt>
                <c:pt idx="3">
                  <c:v>0.17647058823529416</c:v>
                </c:pt>
                <c:pt idx="4">
                  <c:v>0.12068965517241381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82-4F27-90BF-5D9F9112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5195534"/>
        <c:axId val="991434074"/>
      </c:barChart>
      <c:catAx>
        <c:axId val="20651955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91434074"/>
        <c:crosses val="autoZero"/>
        <c:auto val="1"/>
        <c:lblAlgn val="ctr"/>
        <c:lblOffset val="100"/>
        <c:noMultiLvlLbl val="1"/>
      </c:catAx>
      <c:valAx>
        <c:axId val="99143407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651955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Psicología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Psicologia!$T$6:$T$11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Psicologia!$U$6:$U$11</c:f>
              <c:numCache>
                <c:formatCode>0.00%</c:formatCode>
                <c:ptCount val="6"/>
                <c:pt idx="0">
                  <c:v>0.65486725663716816</c:v>
                </c:pt>
                <c:pt idx="1">
                  <c:v>0.58823529411764708</c:v>
                </c:pt>
                <c:pt idx="2">
                  <c:v>0.6223776223776224</c:v>
                </c:pt>
                <c:pt idx="3">
                  <c:v>0.50420168067226889</c:v>
                </c:pt>
                <c:pt idx="4">
                  <c:v>0.73275862068965514</c:v>
                </c:pt>
                <c:pt idx="5">
                  <c:v>0.60526315789473684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66-4260-A1EA-8031DE73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069803"/>
        <c:axId val="1594470000"/>
      </c:lineChart>
      <c:catAx>
        <c:axId val="1159069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94470000"/>
        <c:crosses val="autoZero"/>
        <c:auto val="1"/>
        <c:lblAlgn val="ctr"/>
        <c:lblOffset val="100"/>
        <c:noMultiLvlLbl val="1"/>
      </c:catAx>
      <c:valAx>
        <c:axId val="1594470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90698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Terminal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Nutricion!$S$7:$S$11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Nutricion!$T$7:$T$11</c:f>
              <c:numCache>
                <c:formatCode>0.00%</c:formatCode>
                <c:ptCount val="5"/>
                <c:pt idx="0">
                  <c:v>0.6</c:v>
                </c:pt>
                <c:pt idx="1">
                  <c:v>0.33783783783783783</c:v>
                </c:pt>
                <c:pt idx="2">
                  <c:v>0.20512820512820512</c:v>
                </c:pt>
                <c:pt idx="3">
                  <c:v>0.64102564102564108</c:v>
                </c:pt>
                <c:pt idx="4">
                  <c:v>0.33333333333333331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3F9-4A62-98D9-546264652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5793286"/>
        <c:axId val="345537404"/>
      </c:barChart>
      <c:catAx>
        <c:axId val="21157932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45537404"/>
        <c:crosses val="autoZero"/>
        <c:auto val="1"/>
        <c:lblAlgn val="ctr"/>
        <c:lblOffset val="100"/>
        <c:noMultiLvlLbl val="1"/>
      </c:catAx>
      <c:valAx>
        <c:axId val="34553740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57932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Egreso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Nutricion!$S$32:$S$36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Nutricion!$T$32:$T$36</c:f>
              <c:numCache>
                <c:formatCode>0.00%</c:formatCode>
                <c:ptCount val="5"/>
                <c:pt idx="0">
                  <c:v>0.73333333333333328</c:v>
                </c:pt>
                <c:pt idx="1">
                  <c:v>0.66216216216216217</c:v>
                </c:pt>
                <c:pt idx="2">
                  <c:v>0.51282051282051277</c:v>
                </c:pt>
                <c:pt idx="3">
                  <c:v>0.74358974358974361</c:v>
                </c:pt>
                <c:pt idx="4">
                  <c:v>0.7142857142857143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74-4A4A-9F0B-1410EC14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509092"/>
        <c:axId val="1264480879"/>
      </c:barChart>
      <c:catAx>
        <c:axId val="18615090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480879"/>
        <c:crosses val="autoZero"/>
        <c:auto val="1"/>
        <c:lblAlgn val="ctr"/>
        <c:lblOffset val="100"/>
        <c:noMultiLvlLbl val="1"/>
      </c:catAx>
      <c:valAx>
        <c:axId val="1264480879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6150909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Rezago Educativo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Nutricion!$S$50:$S$54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Nutricion!$T$50:$T$54</c:f>
              <c:numCache>
                <c:formatCode>0.00%</c:formatCode>
                <c:ptCount val="5"/>
                <c:pt idx="0">
                  <c:v>0.1333333333333333</c:v>
                </c:pt>
                <c:pt idx="1">
                  <c:v>0.32432432432432434</c:v>
                </c:pt>
                <c:pt idx="2">
                  <c:v>0.30769230769230765</c:v>
                </c:pt>
                <c:pt idx="3">
                  <c:v>0.10256410256410253</c:v>
                </c:pt>
                <c:pt idx="4">
                  <c:v>0.38095238095238099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7E5-4D49-A657-31900283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3228256"/>
        <c:axId val="1601476444"/>
      </c:barChart>
      <c:catAx>
        <c:axId val="19832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01476444"/>
        <c:crosses val="autoZero"/>
        <c:auto val="1"/>
        <c:lblAlgn val="ctr"/>
        <c:lblOffset val="100"/>
        <c:noMultiLvlLbl val="1"/>
      </c:catAx>
      <c:valAx>
        <c:axId val="160147644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8322825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Dentista'!$T$37:$T$46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Dentista'!$U$37:$U$46</c:f>
              <c:numCache>
                <c:formatCode>0%</c:formatCode>
                <c:ptCount val="10"/>
                <c:pt idx="0">
                  <c:v>0.5</c:v>
                </c:pt>
                <c:pt idx="1">
                  <c:v>0.37190082644628097</c:v>
                </c:pt>
                <c:pt idx="2">
                  <c:v>0.40677966101694918</c:v>
                </c:pt>
                <c:pt idx="3">
                  <c:v>0.28358208955223879</c:v>
                </c:pt>
                <c:pt idx="4">
                  <c:v>0.28358208955223879</c:v>
                </c:pt>
                <c:pt idx="5" formatCode="0.00%">
                  <c:v>0.47692307692307695</c:v>
                </c:pt>
                <c:pt idx="6" formatCode="0.00%">
                  <c:v>0.41379310344827586</c:v>
                </c:pt>
                <c:pt idx="7" formatCode="0.00%">
                  <c:v>0.44366197183098594</c:v>
                </c:pt>
                <c:pt idx="8" formatCode="0.00%">
                  <c:v>0.30555555555555558</c:v>
                </c:pt>
                <c:pt idx="9" formatCode="0.00%">
                  <c:v>0.46808510638297873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AB-404B-8A94-807C9CFF3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3255110"/>
        <c:axId val="1354302510"/>
      </c:barChart>
      <c:catAx>
        <c:axId val="14832551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54302510"/>
        <c:crosses val="autoZero"/>
        <c:auto val="1"/>
        <c:lblAlgn val="ctr"/>
        <c:lblOffset val="100"/>
        <c:noMultiLvlLbl val="1"/>
      </c:catAx>
      <c:valAx>
        <c:axId val="1354302510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325511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Dentista'!$T$76:$T$85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Dentista'!$U$76:$U$85</c:f>
              <c:numCache>
                <c:formatCode>0.00%</c:formatCode>
                <c:ptCount val="10"/>
                <c:pt idx="0">
                  <c:v>0.4</c:v>
                </c:pt>
                <c:pt idx="1">
                  <c:v>0.22033898305084748</c:v>
                </c:pt>
                <c:pt idx="2">
                  <c:v>0.22033898305084748</c:v>
                </c:pt>
                <c:pt idx="3">
                  <c:v>0.15671641791044774</c:v>
                </c:pt>
                <c:pt idx="4">
                  <c:v>0.15384615384615385</c:v>
                </c:pt>
                <c:pt idx="5">
                  <c:v>0.33846153846153848</c:v>
                </c:pt>
                <c:pt idx="6">
                  <c:v>0.20689655172413793</c:v>
                </c:pt>
                <c:pt idx="7">
                  <c:v>0.3098591549295775</c:v>
                </c:pt>
                <c:pt idx="8">
                  <c:v>0.27777777777777779</c:v>
                </c:pt>
                <c:pt idx="9" formatCode="General">
                  <c:v>214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F30-4C9D-A069-A03C1B55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557340"/>
        <c:axId val="1235939999"/>
      </c:barChart>
      <c:catAx>
        <c:axId val="14885573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35939999"/>
        <c:crosses val="autoZero"/>
        <c:auto val="1"/>
        <c:lblAlgn val="ctr"/>
        <c:lblOffset val="100"/>
        <c:noMultiLvlLbl val="1"/>
      </c:catAx>
      <c:valAx>
        <c:axId val="123593999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855734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Médico Cirujano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Medico!$T$7:$T$18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Medico!$U$7:$U$18</c:f>
              <c:numCache>
                <c:formatCode>0.00%</c:formatCode>
                <c:ptCount val="12"/>
                <c:pt idx="0">
                  <c:v>0.2391304347826087</c:v>
                </c:pt>
                <c:pt idx="1">
                  <c:v>0.33333333333333331</c:v>
                </c:pt>
                <c:pt idx="2">
                  <c:v>0.18309859154929578</c:v>
                </c:pt>
                <c:pt idx="3">
                  <c:v>0.33165829145728642</c:v>
                </c:pt>
                <c:pt idx="4">
                  <c:v>0.17741935483870969</c:v>
                </c:pt>
                <c:pt idx="5">
                  <c:v>0.33</c:v>
                </c:pt>
                <c:pt idx="6">
                  <c:v>0.12804878048780488</c:v>
                </c:pt>
                <c:pt idx="7">
                  <c:v>0.34196891191709844</c:v>
                </c:pt>
                <c:pt idx="8">
                  <c:v>8.4967320261437912E-2</c:v>
                </c:pt>
                <c:pt idx="9">
                  <c:v>0.17346938775510204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C6-4AC1-B842-91C82A68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001735"/>
        <c:axId val="930315050"/>
      </c:lineChart>
      <c:catAx>
        <c:axId val="1188001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30315050"/>
        <c:crosses val="autoZero"/>
        <c:auto val="1"/>
        <c:lblAlgn val="ctr"/>
        <c:lblOffset val="100"/>
        <c:noMultiLvlLbl val="1"/>
      </c:catAx>
      <c:valAx>
        <c:axId val="930315050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0017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Eficiencia de Egreso  Médico Cirujano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Medico!$T$42:$T$53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Medico!$U$42:$U$53</c:f>
              <c:numCache>
                <c:formatCode>0%</c:formatCode>
                <c:ptCount val="12"/>
                <c:pt idx="0">
                  <c:v>0.55072463768115942</c:v>
                </c:pt>
                <c:pt idx="1">
                  <c:v>0.53472222222222221</c:v>
                </c:pt>
                <c:pt idx="2">
                  <c:v>0.75352112676056338</c:v>
                </c:pt>
                <c:pt idx="3">
                  <c:v>0.77889447236180909</c:v>
                </c:pt>
                <c:pt idx="4">
                  <c:v>0.77419354838709675</c:v>
                </c:pt>
                <c:pt idx="5" formatCode="0.00%">
                  <c:v>0.77</c:v>
                </c:pt>
                <c:pt idx="6" formatCode="0.00%">
                  <c:v>0.6097560975609756</c:v>
                </c:pt>
                <c:pt idx="7" formatCode="0.00%">
                  <c:v>0.72020725388601037</c:v>
                </c:pt>
                <c:pt idx="8" formatCode="0.00%">
                  <c:v>0.28104575163398693</c:v>
                </c:pt>
                <c:pt idx="9" formatCode="0.00%">
                  <c:v>0.79591836734693877</c:v>
                </c:pt>
                <c:pt idx="10" formatCode="0.00%">
                  <c:v>0.6875</c:v>
                </c:pt>
                <c:pt idx="11" formatCode="0.00%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773-4544-87EF-7C6FD09AE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425497"/>
        <c:axId val="1187557402"/>
      </c:barChart>
      <c:catAx>
        <c:axId val="3204254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7557402"/>
        <c:crosses val="autoZero"/>
        <c:auto val="1"/>
        <c:lblAlgn val="ctr"/>
        <c:lblOffset val="100"/>
        <c:noMultiLvlLbl val="1"/>
      </c:catAx>
      <c:valAx>
        <c:axId val="11875574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2042549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Medico!$T$85:$T$96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Medico!$U$85:$U$96</c:f>
              <c:numCache>
                <c:formatCode>0.00%</c:formatCode>
                <c:ptCount val="12"/>
                <c:pt idx="0">
                  <c:v>0.31159420289855072</c:v>
                </c:pt>
                <c:pt idx="1">
                  <c:v>0.2013888888888889</c:v>
                </c:pt>
                <c:pt idx="2">
                  <c:v>0.57042253521126762</c:v>
                </c:pt>
                <c:pt idx="3">
                  <c:v>0.44723618090452266</c:v>
                </c:pt>
                <c:pt idx="4">
                  <c:v>0.59677419354838701</c:v>
                </c:pt>
                <c:pt idx="5">
                  <c:v>0.44</c:v>
                </c:pt>
                <c:pt idx="6">
                  <c:v>0.48170731707317072</c:v>
                </c:pt>
                <c:pt idx="7">
                  <c:v>0.37823834196891193</c:v>
                </c:pt>
                <c:pt idx="8">
                  <c:v>0.19607843137254902</c:v>
                </c:pt>
                <c:pt idx="9">
                  <c:v>0.62244897959183676</c:v>
                </c:pt>
                <c:pt idx="10">
                  <c:v>0.48749999999999999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CBF-47D4-840A-0D87A6BC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0173171"/>
        <c:axId val="522726082"/>
      </c:barChart>
      <c:catAx>
        <c:axId val="126017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22726082"/>
        <c:crosses val="autoZero"/>
        <c:auto val="1"/>
        <c:lblAlgn val="ctr"/>
        <c:lblOffset val="100"/>
        <c:noMultiLvlLbl val="1"/>
      </c:catAx>
      <c:valAx>
        <c:axId val="52272608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017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Terminal  Farmacia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Farmacia!$S$7:$S$17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Farmacia!$T$7:$T$17</c:f>
              <c:numCache>
                <c:formatCode>0.00%</c:formatCode>
                <c:ptCount val="11"/>
                <c:pt idx="0">
                  <c:v>5.8823529411764705E-2</c:v>
                </c:pt>
                <c:pt idx="1">
                  <c:v>3.8461538461538464E-2</c:v>
                </c:pt>
                <c:pt idx="2">
                  <c:v>0</c:v>
                </c:pt>
                <c:pt idx="3">
                  <c:v>0</c:v>
                </c:pt>
                <c:pt idx="4">
                  <c:v>7.8947368421052627E-2</c:v>
                </c:pt>
                <c:pt idx="5">
                  <c:v>5.7142857142857141E-2</c:v>
                </c:pt>
                <c:pt idx="6">
                  <c:v>7.407407407407407E-2</c:v>
                </c:pt>
                <c:pt idx="7">
                  <c:v>1.6949152542372881E-2</c:v>
                </c:pt>
                <c:pt idx="8">
                  <c:v>2.2727272727272728E-2</c:v>
                </c:pt>
                <c:pt idx="9">
                  <c:v>2.2727272727272728E-2</c:v>
                </c:pt>
                <c:pt idx="10">
                  <c:v>2.1739130434782608E-2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CE-4A86-B497-8D1D28C9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51226"/>
        <c:axId val="956174494"/>
      </c:lineChart>
      <c:catAx>
        <c:axId val="3398512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56174494"/>
        <c:crosses val="autoZero"/>
        <c:auto val="1"/>
        <c:lblAlgn val="ctr"/>
        <c:lblOffset val="100"/>
        <c:noMultiLvlLbl val="1"/>
      </c:catAx>
      <c:valAx>
        <c:axId val="956174494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398512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Farmacia!$S$39:$S$49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Farmacia!$T$39:$T$49</c:f>
              <c:numCache>
                <c:formatCode>0%</c:formatCode>
                <c:ptCount val="11"/>
                <c:pt idx="0">
                  <c:v>0.41176470588235292</c:v>
                </c:pt>
                <c:pt idx="1">
                  <c:v>0.30769230769230771</c:v>
                </c:pt>
                <c:pt idx="2">
                  <c:v>6.6666666666666666E-2</c:v>
                </c:pt>
                <c:pt idx="3">
                  <c:v>0.22222222222222221</c:v>
                </c:pt>
                <c:pt idx="4" formatCode="0.00%">
                  <c:v>0.10526315789473684</c:v>
                </c:pt>
                <c:pt idx="5" formatCode="0.00%">
                  <c:v>8.5714285714285715E-2</c:v>
                </c:pt>
                <c:pt idx="6" formatCode="0.00%">
                  <c:v>0.29629629629629628</c:v>
                </c:pt>
                <c:pt idx="7" formatCode="0.00%">
                  <c:v>0.11864406779661017</c:v>
                </c:pt>
                <c:pt idx="8" formatCode="0.00%">
                  <c:v>0.18181818181818182</c:v>
                </c:pt>
                <c:pt idx="9" formatCode="0.00%">
                  <c:v>0.13636363636363635</c:v>
                </c:pt>
                <c:pt idx="10" formatCode="0.00%">
                  <c:v>0.15217391304347827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805-4FA7-8740-1F29EB00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997235"/>
        <c:axId val="2084869982"/>
      </c:barChart>
      <c:catAx>
        <c:axId val="10079972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84869982"/>
        <c:crosses val="autoZero"/>
        <c:auto val="1"/>
        <c:lblAlgn val="ctr"/>
        <c:lblOffset val="100"/>
        <c:noMultiLvlLbl val="1"/>
      </c:catAx>
      <c:valAx>
        <c:axId val="208486998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079972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Farmacia!$S$76:$S$86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Farmacia!$T$76:$T$86</c:f>
              <c:numCache>
                <c:formatCode>0.00%</c:formatCode>
                <c:ptCount val="11"/>
                <c:pt idx="0">
                  <c:v>0.3529411764705882</c:v>
                </c:pt>
                <c:pt idx="1">
                  <c:v>6.6666666666666666E-2</c:v>
                </c:pt>
                <c:pt idx="2">
                  <c:v>6.6666666666666666E-2</c:v>
                </c:pt>
                <c:pt idx="3">
                  <c:v>0.22222222222222221</c:v>
                </c:pt>
                <c:pt idx="4">
                  <c:v>2.6315789473684209E-2</c:v>
                </c:pt>
                <c:pt idx="5">
                  <c:v>2.8571428571428574E-2</c:v>
                </c:pt>
                <c:pt idx="6">
                  <c:v>0.22222222222222221</c:v>
                </c:pt>
                <c:pt idx="7">
                  <c:v>0.10169491525423729</c:v>
                </c:pt>
                <c:pt idx="8">
                  <c:v>0.15909090909090909</c:v>
                </c:pt>
                <c:pt idx="9">
                  <c:v>0.11363636363636362</c:v>
                </c:pt>
                <c:pt idx="10">
                  <c:v>0.13043478260869568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7E4-46F8-834D-DB2A0624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04067"/>
        <c:axId val="2032281135"/>
      </c:barChart>
      <c:catAx>
        <c:axId val="237104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2281135"/>
        <c:crosses val="autoZero"/>
        <c:auto val="1"/>
        <c:lblAlgn val="ctr"/>
        <c:lblOffset val="100"/>
        <c:noMultiLvlLbl val="1"/>
      </c:catAx>
      <c:valAx>
        <c:axId val="20322811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37104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714375</xdr:colOff>
      <xdr:row>15</xdr:row>
      <xdr:rowOff>123825</xdr:rowOff>
    </xdr:from>
    <xdr:ext cx="4429125" cy="3400425"/>
    <xdr:graphicFrame macro="">
      <xdr:nvGraphicFramePr>
        <xdr:cNvPr id="1793743790" name="Chart 1" descr="Chart 0">
          <a:extLst>
            <a:ext uri="{FF2B5EF4-FFF2-40B4-BE49-F238E27FC236}">
              <a16:creationId xmlns:a16="http://schemas.microsoft.com/office/drawing/2014/main" id="{00000000-0008-0000-0000-0000AE5BE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828675</xdr:colOff>
      <xdr:row>35</xdr:row>
      <xdr:rowOff>85725</xdr:rowOff>
    </xdr:from>
    <xdr:ext cx="4619625" cy="4048125"/>
    <xdr:graphicFrame macro="">
      <xdr:nvGraphicFramePr>
        <xdr:cNvPr id="38977872" name="Chart 2" descr="Chart 1">
          <a:extLst>
            <a:ext uri="{FF2B5EF4-FFF2-40B4-BE49-F238E27FC236}">
              <a16:creationId xmlns:a16="http://schemas.microsoft.com/office/drawing/2014/main" id="{00000000-0008-0000-0000-000050C15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247650</xdr:colOff>
      <xdr:row>66</xdr:row>
      <xdr:rowOff>142875</xdr:rowOff>
    </xdr:from>
    <xdr:ext cx="4686300" cy="4391025"/>
    <xdr:graphicFrame macro="">
      <xdr:nvGraphicFramePr>
        <xdr:cNvPr id="940299828" name="Chart 3" descr="Chart 2">
          <a:extLst>
            <a:ext uri="{FF2B5EF4-FFF2-40B4-BE49-F238E27FC236}">
              <a16:creationId xmlns:a16="http://schemas.microsoft.com/office/drawing/2014/main" id="{00000000-0008-0000-0000-000034D60B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47625</xdr:colOff>
      <xdr:row>11</xdr:row>
      <xdr:rowOff>38100</xdr:rowOff>
    </xdr:from>
    <xdr:ext cx="4791075" cy="4048125"/>
    <xdr:graphicFrame macro="">
      <xdr:nvGraphicFramePr>
        <xdr:cNvPr id="584703990" name="Chart 4" descr="Chart 0">
          <a:extLst>
            <a:ext uri="{FF2B5EF4-FFF2-40B4-BE49-F238E27FC236}">
              <a16:creationId xmlns:a16="http://schemas.microsoft.com/office/drawing/2014/main" id="{00000000-0008-0000-0100-0000F6DFD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733425</xdr:colOff>
      <xdr:row>55</xdr:row>
      <xdr:rowOff>0</xdr:rowOff>
    </xdr:from>
    <xdr:ext cx="4848225" cy="3400425"/>
    <xdr:graphicFrame macro="">
      <xdr:nvGraphicFramePr>
        <xdr:cNvPr id="690246" name="Chart 5" descr="Chart 1">
          <a:extLst>
            <a:ext uri="{FF2B5EF4-FFF2-40B4-BE49-F238E27FC236}">
              <a16:creationId xmlns:a16="http://schemas.microsoft.com/office/drawing/2014/main" id="{00000000-0008-0000-0100-000046880A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476250</xdr:colOff>
      <xdr:row>97</xdr:row>
      <xdr:rowOff>47625</xdr:rowOff>
    </xdr:from>
    <xdr:ext cx="4667250" cy="4095750"/>
    <xdr:graphicFrame macro="">
      <xdr:nvGraphicFramePr>
        <xdr:cNvPr id="1848684725" name="Chart 6" descr="Chart 2">
          <a:extLst>
            <a:ext uri="{FF2B5EF4-FFF2-40B4-BE49-F238E27FC236}">
              <a16:creationId xmlns:a16="http://schemas.microsoft.com/office/drawing/2014/main" id="{00000000-0008-0000-0100-0000B5B03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12</xdr:row>
      <xdr:rowOff>133350</xdr:rowOff>
    </xdr:from>
    <xdr:ext cx="4743450" cy="3562350"/>
    <xdr:graphicFrame macro="">
      <xdr:nvGraphicFramePr>
        <xdr:cNvPr id="1782224569" name="Chart 7" descr="Chart 0">
          <a:extLst>
            <a:ext uri="{FF2B5EF4-FFF2-40B4-BE49-F238E27FC236}">
              <a16:creationId xmlns:a16="http://schemas.microsoft.com/office/drawing/2014/main" id="{00000000-0008-0000-0200-0000B9963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485775</xdr:colOff>
      <xdr:row>51</xdr:row>
      <xdr:rowOff>28575</xdr:rowOff>
    </xdr:from>
    <xdr:ext cx="4676775" cy="2590800"/>
    <xdr:graphicFrame macro="">
      <xdr:nvGraphicFramePr>
        <xdr:cNvPr id="41490358" name="Chart 8" descr="Chart 1">
          <a:extLst>
            <a:ext uri="{FF2B5EF4-FFF2-40B4-BE49-F238E27FC236}">
              <a16:creationId xmlns:a16="http://schemas.microsoft.com/office/drawing/2014/main" id="{00000000-0008-0000-0200-0000B61779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66675</xdr:colOff>
      <xdr:row>83</xdr:row>
      <xdr:rowOff>28575</xdr:rowOff>
    </xdr:from>
    <xdr:ext cx="4695825" cy="2924175"/>
    <xdr:graphicFrame macro="">
      <xdr:nvGraphicFramePr>
        <xdr:cNvPr id="199750568" name="Chart 9" descr="Chart 2">
          <a:extLst>
            <a:ext uri="{FF2B5EF4-FFF2-40B4-BE49-F238E27FC236}">
              <a16:creationId xmlns:a16="http://schemas.microsoft.com/office/drawing/2014/main" id="{00000000-0008-0000-0200-0000A8F3E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314325</xdr:colOff>
      <xdr:row>29</xdr:row>
      <xdr:rowOff>114300</xdr:rowOff>
    </xdr:from>
    <xdr:ext cx="4695825" cy="3905250"/>
    <xdr:graphicFrame macro="">
      <xdr:nvGraphicFramePr>
        <xdr:cNvPr id="281953738" name="Chart 10" descr="Chart 0">
          <a:extLst>
            <a:ext uri="{FF2B5EF4-FFF2-40B4-BE49-F238E27FC236}">
              <a16:creationId xmlns:a16="http://schemas.microsoft.com/office/drawing/2014/main" id="{00000000-0008-0000-0300-0000CA45C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238125</xdr:colOff>
      <xdr:row>63</xdr:row>
      <xdr:rowOff>142875</xdr:rowOff>
    </xdr:from>
    <xdr:ext cx="4714875" cy="3924300"/>
    <xdr:graphicFrame macro="">
      <xdr:nvGraphicFramePr>
        <xdr:cNvPr id="1892597238" name="Chart 11" descr="Chart 1">
          <a:extLst>
            <a:ext uri="{FF2B5EF4-FFF2-40B4-BE49-F238E27FC236}">
              <a16:creationId xmlns:a16="http://schemas.microsoft.com/office/drawing/2014/main" id="{00000000-0008-0000-0300-0000F6BDCE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495300</xdr:colOff>
      <xdr:row>2</xdr:row>
      <xdr:rowOff>285750</xdr:rowOff>
    </xdr:from>
    <xdr:ext cx="4714875" cy="3609975"/>
    <xdr:graphicFrame macro="">
      <xdr:nvGraphicFramePr>
        <xdr:cNvPr id="1662292105" name="Chart 12" descr="Chart 2">
          <a:extLst>
            <a:ext uri="{FF2B5EF4-FFF2-40B4-BE49-F238E27FC236}">
              <a16:creationId xmlns:a16="http://schemas.microsoft.com/office/drawing/2014/main" id="{00000000-0008-0000-0300-0000899014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285750</xdr:colOff>
      <xdr:row>3</xdr:row>
      <xdr:rowOff>9525</xdr:rowOff>
    </xdr:from>
    <xdr:ext cx="1238250" cy="3752850"/>
    <xdr:graphicFrame macro="">
      <xdr:nvGraphicFramePr>
        <xdr:cNvPr id="42190147" name="Chart 13" descr="Chart 0">
          <a:extLst>
            <a:ext uri="{FF2B5EF4-FFF2-40B4-BE49-F238E27FC236}">
              <a16:creationId xmlns:a16="http://schemas.microsoft.com/office/drawing/2014/main" id="{00000000-0008-0000-0400-000043C583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495300</xdr:colOff>
      <xdr:row>26</xdr:row>
      <xdr:rowOff>123825</xdr:rowOff>
    </xdr:from>
    <xdr:ext cx="1028700" cy="3448050"/>
    <xdr:graphicFrame macro="">
      <xdr:nvGraphicFramePr>
        <xdr:cNvPr id="2143693898" name="Chart 14" descr="Chart 1">
          <a:extLst>
            <a:ext uri="{FF2B5EF4-FFF2-40B4-BE49-F238E27FC236}">
              <a16:creationId xmlns:a16="http://schemas.microsoft.com/office/drawing/2014/main" id="{00000000-0008-0000-0400-00004A2CC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447675</xdr:colOff>
      <xdr:row>49</xdr:row>
      <xdr:rowOff>9525</xdr:rowOff>
    </xdr:from>
    <xdr:ext cx="1076325" cy="3448050"/>
    <xdr:graphicFrame macro="">
      <xdr:nvGraphicFramePr>
        <xdr:cNvPr id="1232434882" name="Chart 15" descr="Chart 2">
          <a:extLst>
            <a:ext uri="{FF2B5EF4-FFF2-40B4-BE49-F238E27FC236}">
              <a16:creationId xmlns:a16="http://schemas.microsoft.com/office/drawing/2014/main" id="{00000000-0008-0000-0400-0000C2767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CCFF"/>
  </sheetPr>
  <dimension ref="A1:BA2154"/>
  <sheetViews>
    <sheetView topLeftCell="A997" workbookViewId="0">
      <selection activeCell="P1019" sqref="P1019"/>
    </sheetView>
  </sheetViews>
  <sheetFormatPr baseColWidth="10" defaultColWidth="12.5703125" defaultRowHeight="15" customHeight="1"/>
  <cols>
    <col min="1" max="1" width="10" customWidth="1"/>
    <col min="2" max="2" width="4.42578125" customWidth="1"/>
    <col min="3" max="10" width="5.140625" customWidth="1"/>
    <col min="11" max="11" width="10" customWidth="1"/>
    <col min="12" max="12" width="15.7109375" customWidth="1"/>
    <col min="13" max="14" width="11" customWidth="1"/>
    <col min="15" max="15" width="10.7109375" customWidth="1"/>
    <col min="16" max="16" width="10.85546875" customWidth="1"/>
    <col min="17" max="17" width="9.85546875" customWidth="1"/>
    <col min="18" max="18" width="12.42578125" customWidth="1"/>
    <col min="19" max="20" width="10" customWidth="1"/>
    <col min="21" max="21" width="7.5703125" customWidth="1"/>
    <col min="22" max="22" width="8.140625" customWidth="1"/>
    <col min="23" max="23" width="12.28515625" customWidth="1"/>
    <col min="24" max="53" width="10" customWidth="1"/>
  </cols>
  <sheetData>
    <row r="1" spans="1:43" ht="12.75" customHeight="1">
      <c r="A1" s="1" t="s">
        <v>0</v>
      </c>
      <c r="M1" s="2"/>
      <c r="N1" s="2"/>
      <c r="P1" s="2"/>
    </row>
    <row r="2" spans="1:43" ht="12.75" customHeight="1">
      <c r="A2" s="3" t="s">
        <v>1</v>
      </c>
      <c r="M2" s="2"/>
      <c r="N2" s="2"/>
      <c r="P2" s="2"/>
    </row>
    <row r="3" spans="1:43" ht="38.25" customHeight="1">
      <c r="B3" s="266" t="s">
        <v>2</v>
      </c>
      <c r="C3" s="267"/>
      <c r="D3" s="267"/>
      <c r="E3" s="267"/>
      <c r="F3" s="267"/>
      <c r="G3" s="267"/>
      <c r="H3" s="267"/>
      <c r="I3" s="267"/>
      <c r="J3" s="267"/>
      <c r="K3" s="267"/>
      <c r="M3" s="5" t="s">
        <v>3</v>
      </c>
      <c r="N3" s="5" t="s">
        <v>4</v>
      </c>
      <c r="O3" s="6" t="s">
        <v>5</v>
      </c>
      <c r="P3" s="5" t="s">
        <v>6</v>
      </c>
      <c r="Q3" s="7" t="s">
        <v>7</v>
      </c>
      <c r="R3" s="7" t="s">
        <v>8</v>
      </c>
      <c r="S3" s="8" t="s">
        <v>9</v>
      </c>
      <c r="AB3" s="9" t="s">
        <v>6</v>
      </c>
      <c r="AC3" s="9"/>
      <c r="AD3" s="9"/>
      <c r="AE3" s="9"/>
      <c r="AF3" s="9"/>
      <c r="AG3" s="9"/>
      <c r="AH3" s="9"/>
      <c r="AI3" s="9"/>
      <c r="AJ3" s="9"/>
      <c r="AK3" s="9"/>
    </row>
    <row r="4" spans="1:4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1">
        <v>10</v>
      </c>
      <c r="L4" s="12" t="s">
        <v>11</v>
      </c>
      <c r="M4" s="13"/>
      <c r="N4" s="13"/>
      <c r="O4" s="14"/>
      <c r="P4" s="15"/>
      <c r="Q4" s="16"/>
      <c r="R4" s="16"/>
      <c r="S4" s="2"/>
      <c r="AB4" s="268" t="s">
        <v>12</v>
      </c>
      <c r="AC4" s="269"/>
      <c r="AD4" s="269"/>
      <c r="AE4" s="269"/>
      <c r="AF4" s="269"/>
      <c r="AG4" s="269"/>
      <c r="AH4" s="269"/>
      <c r="AI4" s="269"/>
      <c r="AJ4" s="269"/>
      <c r="AK4" s="269"/>
    </row>
    <row r="5" spans="1:43" ht="12.75" customHeight="1">
      <c r="A5" s="17">
        <v>9701</v>
      </c>
      <c r="B5" s="17">
        <v>50</v>
      </c>
      <c r="C5" s="17"/>
      <c r="D5" s="17"/>
      <c r="E5" s="17"/>
      <c r="F5" s="17"/>
      <c r="G5" s="17"/>
      <c r="H5" s="17"/>
      <c r="I5" s="17"/>
      <c r="J5" s="17"/>
      <c r="K5" s="17"/>
      <c r="L5" s="18"/>
      <c r="M5" s="13"/>
      <c r="N5" s="13"/>
      <c r="O5" s="14"/>
      <c r="P5" s="15"/>
      <c r="Q5" s="19">
        <f>B5</f>
        <v>50</v>
      </c>
      <c r="R5" s="16"/>
      <c r="S5" s="2"/>
      <c r="AA5" s="20" t="s">
        <v>13</v>
      </c>
      <c r="AB5" s="21">
        <v>9701</v>
      </c>
      <c r="AC5" s="22">
        <v>9702</v>
      </c>
      <c r="AD5" s="22">
        <v>9801</v>
      </c>
      <c r="AE5" s="22">
        <v>9802</v>
      </c>
      <c r="AF5" s="22">
        <v>9901</v>
      </c>
      <c r="AG5" s="22">
        <v>9902</v>
      </c>
      <c r="AH5" s="23" t="s">
        <v>14</v>
      </c>
      <c r="AI5" s="23" t="s">
        <v>15</v>
      </c>
      <c r="AJ5" s="23" t="s">
        <v>16</v>
      </c>
      <c r="AK5" s="23" t="s">
        <v>17</v>
      </c>
      <c r="AL5" s="23" t="s">
        <v>18</v>
      </c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>
      <c r="A6" s="17">
        <v>9702</v>
      </c>
      <c r="B6" s="17"/>
      <c r="C6" s="17">
        <v>38</v>
      </c>
      <c r="D6" s="17"/>
      <c r="E6" s="17"/>
      <c r="F6" s="17"/>
      <c r="G6" s="17"/>
      <c r="H6" s="17"/>
      <c r="I6" s="17"/>
      <c r="J6" s="17"/>
      <c r="K6" s="17"/>
      <c r="L6" s="18"/>
      <c r="M6" s="13"/>
      <c r="N6" s="13"/>
      <c r="O6" s="14"/>
      <c r="P6" s="15">
        <f>C6/B5</f>
        <v>0.76</v>
      </c>
      <c r="Q6" s="24">
        <v>38</v>
      </c>
      <c r="R6" s="25">
        <f t="shared" ref="R6:R16" si="0">Q6/Q5</f>
        <v>0.76</v>
      </c>
      <c r="S6" s="2">
        <f t="shared" ref="S6:S16" si="1">100%-R6</f>
        <v>0.24</v>
      </c>
      <c r="T6" s="3" t="s">
        <v>3</v>
      </c>
      <c r="W6" s="26" t="s">
        <v>24</v>
      </c>
      <c r="AA6" s="27" t="s">
        <v>25</v>
      </c>
      <c r="AB6" s="25">
        <f>C6/B5</f>
        <v>0.76</v>
      </c>
      <c r="AC6" s="25">
        <f t="shared" ref="AC6:AC13" si="2">P31</f>
        <v>0.84297520661157022</v>
      </c>
      <c r="AD6" s="25">
        <f t="shared" ref="AD6:AD13" si="3">P59</f>
        <v>0.72881355932203384</v>
      </c>
      <c r="AE6" s="25">
        <f t="shared" ref="AE6:AE13" si="4">P87</f>
        <v>0.77611940298507465</v>
      </c>
      <c r="AF6" s="25">
        <f t="shared" ref="AF6:AF13" si="5">P114</f>
        <v>0.66666666666666663</v>
      </c>
      <c r="AG6" s="28">
        <f t="shared" ref="AG6:AG13" si="6">P136</f>
        <v>0.7384615384615385</v>
      </c>
      <c r="AH6" s="28">
        <f t="shared" ref="AH6:AH13" si="7">P158</f>
        <v>0.56321839080459768</v>
      </c>
      <c r="AI6" s="28">
        <f t="shared" ref="AI6:AI13" si="8">P179</f>
        <v>0.66901408450704225</v>
      </c>
      <c r="AJ6" s="28">
        <f t="shared" ref="AJ6:AJ13" si="9">P201</f>
        <v>0.63888888888888884</v>
      </c>
      <c r="AK6" s="28">
        <f t="shared" ref="AK6:AK12" si="10">P221</f>
        <v>0.6063829787234043</v>
      </c>
      <c r="AL6" s="2">
        <f t="shared" ref="AL6:AL11" si="11">P244</f>
        <v>0.60493827160493829</v>
      </c>
      <c r="AM6" s="2">
        <f t="shared" ref="AM6:AM10" si="12">P264</f>
        <v>0.78260869565217395</v>
      </c>
      <c r="AN6" s="2">
        <f t="shared" ref="AN6:AN9" si="13">P283</f>
        <v>0.84883720930232553</v>
      </c>
      <c r="AO6" s="2">
        <f t="shared" ref="AO6:AO8" si="14">P305</f>
        <v>0.73913043478260865</v>
      </c>
      <c r="AP6" s="2">
        <f t="shared" ref="AP6:AP7" si="15">P324</f>
        <v>0.6376811594202898</v>
      </c>
      <c r="AQ6" s="2">
        <f>P344</f>
        <v>0.77685950413223137</v>
      </c>
    </row>
    <row r="7" spans="1:43" ht="12.75" customHeight="1">
      <c r="A7" s="17">
        <v>9801</v>
      </c>
      <c r="B7" s="17"/>
      <c r="C7" s="17"/>
      <c r="D7" s="17">
        <v>25</v>
      </c>
      <c r="E7" s="17"/>
      <c r="F7" s="17"/>
      <c r="G7" s="17"/>
      <c r="H7" s="17"/>
      <c r="I7" s="17"/>
      <c r="J7" s="17"/>
      <c r="K7" s="17"/>
      <c r="L7" s="18"/>
      <c r="M7" s="13"/>
      <c r="N7" s="13"/>
      <c r="O7" s="14"/>
      <c r="P7" s="15">
        <f>D7/C6</f>
        <v>0.65789473684210531</v>
      </c>
      <c r="Q7" s="24">
        <v>35</v>
      </c>
      <c r="R7" s="25">
        <f t="shared" si="0"/>
        <v>0.92105263157894735</v>
      </c>
      <c r="S7" s="2">
        <f t="shared" si="1"/>
        <v>7.8947368421052655E-2</v>
      </c>
      <c r="T7" s="17">
        <v>9701</v>
      </c>
      <c r="U7" s="2">
        <f>M19</f>
        <v>0.1</v>
      </c>
      <c r="W7" s="29">
        <f>AVERAGE(U7:U11)</f>
        <v>0.14814124449246222</v>
      </c>
      <c r="AA7" s="27" t="s">
        <v>26</v>
      </c>
      <c r="AB7" s="25">
        <f>D7/C6</f>
        <v>0.65789473684210531</v>
      </c>
      <c r="AC7" s="25">
        <f t="shared" si="2"/>
        <v>0.69607843137254899</v>
      </c>
      <c r="AD7" s="25">
        <f t="shared" si="3"/>
        <v>0.67441860465116277</v>
      </c>
      <c r="AE7" s="25">
        <f t="shared" si="4"/>
        <v>0.71153846153846156</v>
      </c>
      <c r="AF7" s="25">
        <f t="shared" si="5"/>
        <v>0.71153846153846156</v>
      </c>
      <c r="AG7" s="28">
        <f t="shared" si="6"/>
        <v>0.89583333333333337</v>
      </c>
      <c r="AH7" s="28">
        <f t="shared" si="7"/>
        <v>1</v>
      </c>
      <c r="AI7" s="28">
        <f t="shared" si="8"/>
        <v>0.89473684210526316</v>
      </c>
      <c r="AJ7" s="28">
        <f t="shared" si="9"/>
        <v>0.91304347826086951</v>
      </c>
      <c r="AK7" s="28">
        <f t="shared" si="10"/>
        <v>0.91228070175438591</v>
      </c>
      <c r="AL7" s="2">
        <f t="shared" si="11"/>
        <v>0.93877551020408168</v>
      </c>
      <c r="AM7" s="2">
        <f t="shared" si="12"/>
        <v>0.98611111111111116</v>
      </c>
      <c r="AN7" s="2">
        <f t="shared" si="13"/>
        <v>0.93150684931506844</v>
      </c>
      <c r="AO7" s="2">
        <f t="shared" si="14"/>
        <v>0.94117647058823528</v>
      </c>
      <c r="AP7" s="2">
        <f t="shared" si="15"/>
        <v>0.97727272727272729</v>
      </c>
    </row>
    <row r="8" spans="1:43" ht="12.75" customHeight="1">
      <c r="A8" s="17">
        <v>9802</v>
      </c>
      <c r="B8" s="17"/>
      <c r="C8" s="17"/>
      <c r="D8" s="17"/>
      <c r="E8" s="17">
        <v>14</v>
      </c>
      <c r="F8" s="17"/>
      <c r="G8" s="17"/>
      <c r="H8" s="17"/>
      <c r="I8" s="17"/>
      <c r="J8" s="17"/>
      <c r="K8" s="17"/>
      <c r="L8" s="18"/>
      <c r="M8" s="13"/>
      <c r="N8" s="13"/>
      <c r="O8" s="14"/>
      <c r="P8" s="15">
        <f>E8/D7</f>
        <v>0.56000000000000005</v>
      </c>
      <c r="Q8" s="24">
        <v>31</v>
      </c>
      <c r="R8" s="25">
        <f t="shared" si="0"/>
        <v>0.88571428571428568</v>
      </c>
      <c r="S8" s="2">
        <f t="shared" si="1"/>
        <v>0.11428571428571432</v>
      </c>
      <c r="T8" s="17">
        <v>9702</v>
      </c>
      <c r="U8" s="2">
        <f>M47</f>
        <v>0.17355371900826447</v>
      </c>
      <c r="W8" s="29">
        <f>AVERAGE(Medico!U7:U10)</f>
        <v>0.27180516278063105</v>
      </c>
      <c r="AA8" s="27" t="s">
        <v>27</v>
      </c>
      <c r="AB8" s="25">
        <f>E8/D7</f>
        <v>0.56000000000000005</v>
      </c>
      <c r="AC8" s="25">
        <f t="shared" si="2"/>
        <v>0.70422535211267601</v>
      </c>
      <c r="AD8" s="25">
        <f t="shared" si="3"/>
        <v>0.58620689655172409</v>
      </c>
      <c r="AE8" s="25">
        <f t="shared" si="4"/>
        <v>1</v>
      </c>
      <c r="AF8" s="25">
        <f t="shared" si="5"/>
        <v>1</v>
      </c>
      <c r="AG8" s="28">
        <f t="shared" si="6"/>
        <v>0.88372093023255816</v>
      </c>
      <c r="AH8" s="28">
        <f t="shared" si="7"/>
        <v>0.89795918367346939</v>
      </c>
      <c r="AI8" s="28">
        <f t="shared" si="8"/>
        <v>0.87058823529411766</v>
      </c>
      <c r="AJ8" s="28">
        <f t="shared" si="9"/>
        <v>0.7142857142857143</v>
      </c>
      <c r="AK8" s="28">
        <f t="shared" si="10"/>
        <v>0.98076923076923073</v>
      </c>
      <c r="AL8" s="2">
        <f t="shared" si="11"/>
        <v>0.89130434782608692</v>
      </c>
      <c r="AM8" s="2">
        <f t="shared" si="12"/>
        <v>0.91549295774647887</v>
      </c>
      <c r="AN8" s="2">
        <f t="shared" si="13"/>
        <v>0.86764705882352944</v>
      </c>
      <c r="AO8" s="2">
        <f t="shared" si="14"/>
        <v>0.90625</v>
      </c>
    </row>
    <row r="9" spans="1:43" ht="12.75" customHeight="1">
      <c r="A9" s="17">
        <v>9901</v>
      </c>
      <c r="B9" s="17"/>
      <c r="C9" s="17"/>
      <c r="D9" s="17"/>
      <c r="E9" s="17"/>
      <c r="F9" s="17">
        <v>13</v>
      </c>
      <c r="G9" s="17"/>
      <c r="H9" s="17"/>
      <c r="I9" s="17"/>
      <c r="J9" s="17"/>
      <c r="K9" s="17"/>
      <c r="L9" s="18"/>
      <c r="M9" s="13"/>
      <c r="N9" s="13"/>
      <c r="O9" s="14"/>
      <c r="P9" s="15">
        <f>F9/E8</f>
        <v>0.9285714285714286</v>
      </c>
      <c r="Q9" s="24">
        <v>30</v>
      </c>
      <c r="R9" s="25">
        <f t="shared" si="0"/>
        <v>0.967741935483871</v>
      </c>
      <c r="S9" s="2">
        <f t="shared" si="1"/>
        <v>3.2258064516129004E-2</v>
      </c>
      <c r="T9" s="17">
        <v>9801</v>
      </c>
      <c r="U9" s="2">
        <f>M76</f>
        <v>0.1864406779661017</v>
      </c>
      <c r="W9" s="29">
        <f>AVERAGE(Farmacia!T7:T12)</f>
        <v>3.8895882239535488E-2</v>
      </c>
      <c r="AA9" s="27" t="s">
        <v>28</v>
      </c>
      <c r="AB9" s="25">
        <f>F9/E8</f>
        <v>0.9285714285714286</v>
      </c>
      <c r="AC9" s="25">
        <f t="shared" si="2"/>
        <v>0.9</v>
      </c>
      <c r="AD9" s="25">
        <f t="shared" si="3"/>
        <v>1</v>
      </c>
      <c r="AE9" s="25">
        <f t="shared" si="4"/>
        <v>1.0675675675675675</v>
      </c>
      <c r="AF9" s="25">
        <f t="shared" si="5"/>
        <v>0.35135135135135137</v>
      </c>
      <c r="AG9" s="28">
        <f t="shared" si="6"/>
        <v>0.89473684210526316</v>
      </c>
      <c r="AH9" s="28">
        <f t="shared" si="7"/>
        <v>0.97727272727272729</v>
      </c>
      <c r="AI9" s="28">
        <f t="shared" si="8"/>
        <v>0.78378378378378377</v>
      </c>
      <c r="AJ9" s="28">
        <f t="shared" si="9"/>
        <v>0.8666666666666667</v>
      </c>
      <c r="AK9" s="28">
        <f t="shared" si="10"/>
        <v>0.98039215686274506</v>
      </c>
      <c r="AL9" s="2">
        <f t="shared" si="11"/>
        <v>0.95121951219512191</v>
      </c>
      <c r="AM9" s="2">
        <f t="shared" si="12"/>
        <v>0.90769230769230769</v>
      </c>
      <c r="AN9" s="2">
        <f t="shared" si="13"/>
        <v>0.94915254237288138</v>
      </c>
    </row>
    <row r="10" spans="1:43" ht="12.75" customHeight="1">
      <c r="A10" s="17">
        <v>9902</v>
      </c>
      <c r="B10" s="17"/>
      <c r="C10" s="17"/>
      <c r="D10" s="17"/>
      <c r="E10" s="17"/>
      <c r="F10" s="17"/>
      <c r="G10" s="17">
        <v>11</v>
      </c>
      <c r="H10" s="17"/>
      <c r="I10" s="17"/>
      <c r="J10" s="17"/>
      <c r="K10" s="17"/>
      <c r="L10" s="18"/>
      <c r="M10" s="13"/>
      <c r="N10" s="13"/>
      <c r="O10" s="14"/>
      <c r="P10" s="15">
        <f>G10/F9</f>
        <v>0.84615384615384615</v>
      </c>
      <c r="Q10" s="24">
        <v>30</v>
      </c>
      <c r="R10" s="25">
        <f t="shared" si="0"/>
        <v>1</v>
      </c>
      <c r="S10" s="2">
        <f t="shared" si="1"/>
        <v>0</v>
      </c>
      <c r="T10" s="17">
        <v>9802</v>
      </c>
      <c r="U10" s="2">
        <f>M103</f>
        <v>0.12686567164179105</v>
      </c>
      <c r="W10" s="29">
        <f>Psicologia!L20</f>
        <v>0.65486725663716816</v>
      </c>
      <c r="AA10" s="27" t="s">
        <v>29</v>
      </c>
      <c r="AB10" s="25">
        <f>G10/F9</f>
        <v>0.84615384615384615</v>
      </c>
      <c r="AC10" s="25">
        <f t="shared" si="2"/>
        <v>0.57777777777777772</v>
      </c>
      <c r="AD10" s="25">
        <f t="shared" si="3"/>
        <v>1</v>
      </c>
      <c r="AE10" s="25">
        <f t="shared" si="4"/>
        <v>0.74683544303797467</v>
      </c>
      <c r="AF10" s="25">
        <f t="shared" si="5"/>
        <v>0.61538461538461542</v>
      </c>
      <c r="AG10" s="28">
        <f t="shared" si="6"/>
        <v>0.97058823529411764</v>
      </c>
      <c r="AH10" s="28">
        <f t="shared" si="7"/>
        <v>0.83720930232558144</v>
      </c>
      <c r="AI10" s="28">
        <f t="shared" si="8"/>
        <v>0.91379310344827591</v>
      </c>
      <c r="AJ10" s="28">
        <f t="shared" si="9"/>
        <v>0.80769230769230771</v>
      </c>
      <c r="AK10" s="28">
        <f t="shared" si="10"/>
        <v>1</v>
      </c>
      <c r="AL10" s="2">
        <f t="shared" si="11"/>
        <v>0.89743589743589747</v>
      </c>
      <c r="AM10" s="2">
        <f t="shared" si="12"/>
        <v>0.98305084745762716</v>
      </c>
      <c r="AN10" s="2" t="s">
        <v>30</v>
      </c>
    </row>
    <row r="11" spans="1:43" ht="12.75" customHeight="1">
      <c r="A11" s="30" t="s">
        <v>14</v>
      </c>
      <c r="B11" s="17"/>
      <c r="C11" s="17"/>
      <c r="D11" s="17"/>
      <c r="E11" s="17"/>
      <c r="F11" s="17"/>
      <c r="G11" s="17"/>
      <c r="H11" s="17">
        <v>9</v>
      </c>
      <c r="I11" s="17">
        <v>2</v>
      </c>
      <c r="J11" s="17"/>
      <c r="K11" s="17"/>
      <c r="L11" s="18"/>
      <c r="M11" s="13"/>
      <c r="N11" s="13"/>
      <c r="O11" s="14"/>
      <c r="P11" s="15">
        <f>H11/G10</f>
        <v>0.81818181818181823</v>
      </c>
      <c r="Q11" s="24">
        <v>27</v>
      </c>
      <c r="R11" s="25">
        <f t="shared" si="0"/>
        <v>0.9</v>
      </c>
      <c r="S11" s="2">
        <f t="shared" si="1"/>
        <v>9.9999999999999978E-2</v>
      </c>
      <c r="T11" s="31">
        <v>9901</v>
      </c>
      <c r="U11" s="2">
        <f>M129</f>
        <v>0.15384615384615385</v>
      </c>
      <c r="W11" s="29">
        <f>AVERAGE(W7:W10)</f>
        <v>0.27842738653744925</v>
      </c>
      <c r="AA11" s="30" t="s">
        <v>31</v>
      </c>
      <c r="AB11" s="28">
        <f>H11/G10</f>
        <v>0.81818181818181823</v>
      </c>
      <c r="AC11" s="25">
        <f t="shared" si="2"/>
        <v>1</v>
      </c>
      <c r="AD11" s="25">
        <f t="shared" si="3"/>
        <v>1</v>
      </c>
      <c r="AE11" s="25">
        <f t="shared" si="4"/>
        <v>0.9152542372881356</v>
      </c>
      <c r="AF11" s="25">
        <f t="shared" si="5"/>
        <v>2.125</v>
      </c>
      <c r="AG11" s="28">
        <f t="shared" si="6"/>
        <v>1</v>
      </c>
      <c r="AH11" s="28">
        <f t="shared" si="7"/>
        <v>1.1111111111111112</v>
      </c>
      <c r="AI11" s="28">
        <f t="shared" si="8"/>
        <v>1</v>
      </c>
      <c r="AJ11" s="28">
        <f t="shared" si="9"/>
        <v>1</v>
      </c>
      <c r="AK11" s="28">
        <f t="shared" si="10"/>
        <v>1</v>
      </c>
      <c r="AL11" s="2">
        <f t="shared" si="11"/>
        <v>1</v>
      </c>
      <c r="AM11" s="2" t="s">
        <v>30</v>
      </c>
      <c r="AN11" s="2" t="s">
        <v>30</v>
      </c>
    </row>
    <row r="12" spans="1:43" ht="12.75" customHeight="1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8</v>
      </c>
      <c r="J12" s="17">
        <v>2</v>
      </c>
      <c r="K12" s="17"/>
      <c r="L12" s="18"/>
      <c r="M12" s="13"/>
      <c r="N12" s="13"/>
      <c r="O12" s="14"/>
      <c r="P12" s="15">
        <f>I12/H11</f>
        <v>0.88888888888888884</v>
      </c>
      <c r="Q12" s="24">
        <v>25</v>
      </c>
      <c r="R12" s="25">
        <f t="shared" si="0"/>
        <v>0.92592592592592593</v>
      </c>
      <c r="S12" s="2">
        <f t="shared" si="1"/>
        <v>7.407407407407407E-2</v>
      </c>
      <c r="T12" s="31">
        <v>9902</v>
      </c>
      <c r="U12" s="2">
        <f>M151</f>
        <v>0.13846153846153847</v>
      </c>
      <c r="AA12" s="30" t="s">
        <v>32</v>
      </c>
      <c r="AB12" s="28">
        <f>I12/H11</f>
        <v>0.88888888888888884</v>
      </c>
      <c r="AC12" s="25">
        <f t="shared" si="2"/>
        <v>0.88461538461538458</v>
      </c>
      <c r="AD12" s="25">
        <f t="shared" si="3"/>
        <v>0.76470588235294112</v>
      </c>
      <c r="AE12" s="25">
        <f t="shared" si="4"/>
        <v>0.7592592592592593</v>
      </c>
      <c r="AF12" s="25">
        <f t="shared" si="5"/>
        <v>0.82352941176470584</v>
      </c>
      <c r="AG12" s="28">
        <f t="shared" si="6"/>
        <v>0.75757575757575757</v>
      </c>
      <c r="AH12" s="28">
        <f t="shared" si="7"/>
        <v>0.8</v>
      </c>
      <c r="AI12" s="28">
        <f t="shared" si="8"/>
        <v>0.86792452830188682</v>
      </c>
      <c r="AJ12" s="28">
        <f t="shared" si="9"/>
        <v>0.61904761904761907</v>
      </c>
      <c r="AK12" s="28">
        <f t="shared" si="10"/>
        <v>0.76</v>
      </c>
      <c r="AL12" s="2" t="s">
        <v>30</v>
      </c>
      <c r="AN12" s="2" t="s">
        <v>30</v>
      </c>
    </row>
    <row r="13" spans="1:43" ht="12.75" customHeight="1">
      <c r="A13" s="30" t="s">
        <v>16</v>
      </c>
      <c r="B13" s="17"/>
      <c r="C13" s="17"/>
      <c r="D13" s="17"/>
      <c r="E13" s="17"/>
      <c r="F13" s="17"/>
      <c r="G13" s="17"/>
      <c r="H13" s="17"/>
      <c r="I13" s="17"/>
      <c r="J13" s="17">
        <v>7</v>
      </c>
      <c r="K13" s="17">
        <v>2</v>
      </c>
      <c r="L13" s="18">
        <v>2</v>
      </c>
      <c r="M13" s="13"/>
      <c r="N13" s="13"/>
      <c r="O13" s="14"/>
      <c r="P13" s="15">
        <f>J13/I12</f>
        <v>0.875</v>
      </c>
      <c r="Q13" s="24">
        <v>25</v>
      </c>
      <c r="R13" s="25">
        <f t="shared" si="0"/>
        <v>1</v>
      </c>
      <c r="S13" s="2">
        <f t="shared" si="1"/>
        <v>0</v>
      </c>
      <c r="T13" s="30" t="s">
        <v>14</v>
      </c>
      <c r="U13" s="2">
        <f>M172</f>
        <v>0.20689655172413793</v>
      </c>
      <c r="AA13" s="30" t="s">
        <v>33</v>
      </c>
      <c r="AB13" s="28">
        <f>J13/I12</f>
        <v>0.875</v>
      </c>
      <c r="AC13" s="25">
        <f t="shared" si="2"/>
        <v>1</v>
      </c>
      <c r="AD13" s="25">
        <f t="shared" si="3"/>
        <v>0.92307692307692313</v>
      </c>
      <c r="AE13" s="25">
        <f t="shared" si="4"/>
        <v>0.43902439024390244</v>
      </c>
      <c r="AF13" s="25">
        <f t="shared" si="5"/>
        <v>1</v>
      </c>
      <c r="AG13" s="28">
        <f t="shared" si="6"/>
        <v>0.88</v>
      </c>
      <c r="AH13" s="28">
        <f t="shared" si="7"/>
        <v>1</v>
      </c>
      <c r="AI13" s="28">
        <f t="shared" si="8"/>
        <v>0.93478260869565222</v>
      </c>
      <c r="AJ13" s="28">
        <f t="shared" si="9"/>
        <v>0.76923076923076927</v>
      </c>
      <c r="AK13" s="28" t="s">
        <v>30</v>
      </c>
      <c r="AN13" s="2" t="s">
        <v>30</v>
      </c>
    </row>
    <row r="14" spans="1:43" ht="12.75" customHeight="1">
      <c r="A14" s="30" t="s">
        <v>17</v>
      </c>
      <c r="B14" s="17"/>
      <c r="C14" s="17"/>
      <c r="D14" s="17"/>
      <c r="E14" s="17"/>
      <c r="F14" s="17"/>
      <c r="G14" s="17"/>
      <c r="H14" s="17"/>
      <c r="I14" s="17"/>
      <c r="J14" s="17"/>
      <c r="K14" s="17">
        <v>7</v>
      </c>
      <c r="L14" s="18">
        <v>3</v>
      </c>
      <c r="M14" s="32">
        <f>L14+L13</f>
        <v>5</v>
      </c>
      <c r="N14" s="13"/>
      <c r="O14" s="14"/>
      <c r="P14" s="15">
        <f>K14/J13</f>
        <v>1</v>
      </c>
      <c r="Q14" s="24">
        <v>23</v>
      </c>
      <c r="R14" s="25">
        <f t="shared" si="0"/>
        <v>0.92</v>
      </c>
      <c r="S14" s="2">
        <f t="shared" si="1"/>
        <v>7.999999999999996E-2</v>
      </c>
      <c r="T14" s="30" t="s">
        <v>15</v>
      </c>
      <c r="U14" s="2">
        <f>M194</f>
        <v>0.13380281690140844</v>
      </c>
      <c r="AB14" s="28" t="s">
        <v>30</v>
      </c>
      <c r="AC14" s="25" t="s">
        <v>30</v>
      </c>
    </row>
    <row r="15" spans="1:43" ht="12.75" customHeight="1">
      <c r="A15" s="30" t="s">
        <v>18</v>
      </c>
      <c r="B15" s="17"/>
      <c r="C15" s="17"/>
      <c r="D15" s="17"/>
      <c r="E15" s="17"/>
      <c r="F15" s="17"/>
      <c r="G15" s="17"/>
      <c r="H15" s="17"/>
      <c r="I15" s="17"/>
      <c r="J15" s="17"/>
      <c r="K15" s="17">
        <v>13</v>
      </c>
      <c r="L15" s="18">
        <v>13</v>
      </c>
      <c r="M15" s="13"/>
      <c r="N15" s="13"/>
      <c r="O15" s="14"/>
      <c r="P15" s="15"/>
      <c r="Q15" s="24">
        <v>19</v>
      </c>
      <c r="R15" s="25">
        <f t="shared" si="0"/>
        <v>0.82608695652173914</v>
      </c>
      <c r="S15" s="2">
        <f t="shared" si="1"/>
        <v>0.17391304347826086</v>
      </c>
      <c r="T15" s="30" t="s">
        <v>16</v>
      </c>
      <c r="U15" s="2">
        <f>M216</f>
        <v>2.7777777777777776E-2</v>
      </c>
      <c r="AC15" s="25" t="s">
        <v>30</v>
      </c>
    </row>
    <row r="16" spans="1:43" ht="12.75" customHeight="1">
      <c r="A16" s="30" t="s">
        <v>19</v>
      </c>
      <c r="B16" s="17"/>
      <c r="C16" s="17"/>
      <c r="D16" s="17"/>
      <c r="E16" s="17"/>
      <c r="F16" s="17"/>
      <c r="G16" s="17"/>
      <c r="H16" s="17"/>
      <c r="I16" s="17"/>
      <c r="J16" s="17"/>
      <c r="K16" s="17">
        <v>5</v>
      </c>
      <c r="L16" s="18">
        <v>3</v>
      </c>
      <c r="M16" s="13"/>
      <c r="N16" s="13"/>
      <c r="O16" s="14"/>
      <c r="P16" s="15"/>
      <c r="Q16" s="24">
        <v>6</v>
      </c>
      <c r="R16" s="25">
        <f t="shared" si="0"/>
        <v>0.31578947368421051</v>
      </c>
      <c r="S16" s="2">
        <f t="shared" si="1"/>
        <v>0.68421052631578949</v>
      </c>
      <c r="T16" s="30" t="s">
        <v>17</v>
      </c>
      <c r="U16" s="2">
        <f>M239</f>
        <v>0.1276595744680851</v>
      </c>
      <c r="AC16" s="25" t="s">
        <v>30</v>
      </c>
    </row>
    <row r="17" spans="1:53" ht="12.75" customHeight="1">
      <c r="A17" s="30" t="s">
        <v>20</v>
      </c>
      <c r="B17" s="31"/>
      <c r="C17" s="31"/>
      <c r="D17" s="31"/>
      <c r="E17" s="31"/>
      <c r="F17" s="31"/>
      <c r="G17" s="31"/>
      <c r="H17" s="31"/>
      <c r="I17" s="31"/>
      <c r="J17" s="31"/>
      <c r="K17" s="33">
        <v>3</v>
      </c>
      <c r="L17" s="34">
        <v>2</v>
      </c>
      <c r="M17" s="2"/>
      <c r="N17" s="2"/>
      <c r="O17" s="31"/>
      <c r="P17" s="2"/>
      <c r="Q17" s="24">
        <v>3</v>
      </c>
    </row>
    <row r="18" spans="1:53" ht="12.75" customHeight="1">
      <c r="A18" s="35" t="s">
        <v>21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4">
        <v>2</v>
      </c>
      <c r="M18" s="2"/>
      <c r="N18" s="2"/>
      <c r="O18" s="31"/>
      <c r="P18" s="2"/>
    </row>
    <row r="19" spans="1:53" ht="12.75" customHeight="1">
      <c r="A19" s="35"/>
      <c r="K19" s="36" t="s">
        <v>34</v>
      </c>
      <c r="L19" s="37">
        <f>SUM(L13:L18)</f>
        <v>25</v>
      </c>
      <c r="M19" s="2">
        <f>M14/B5</f>
        <v>0.1</v>
      </c>
      <c r="N19" s="38">
        <f>L19/B5</f>
        <v>0.5</v>
      </c>
      <c r="O19" s="2">
        <f>N19-M19</f>
        <v>0.4</v>
      </c>
      <c r="P19" s="2"/>
    </row>
    <row r="20" spans="1:53" ht="12.75" customHeight="1">
      <c r="A20" s="270" t="s">
        <v>35</v>
      </c>
      <c r="B20" s="269"/>
      <c r="C20" s="269"/>
      <c r="D20" s="269"/>
      <c r="I20" s="31"/>
      <c r="J20" s="31"/>
      <c r="K20" s="3"/>
      <c r="L20" s="31"/>
      <c r="M20" s="2"/>
      <c r="N20" s="38"/>
      <c r="O20" s="2"/>
      <c r="P20" s="2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</row>
    <row r="21" spans="1:53" ht="12.75" customHeight="1">
      <c r="A21" s="35" t="s">
        <v>36</v>
      </c>
      <c r="B21" s="31">
        <v>12</v>
      </c>
      <c r="I21" s="31"/>
      <c r="J21" s="31"/>
      <c r="K21" s="3"/>
      <c r="L21" s="31"/>
      <c r="M21" s="2"/>
      <c r="N21" s="38"/>
      <c r="O21" s="2"/>
      <c r="P21" s="2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</row>
    <row r="22" spans="1:53" ht="12.75" customHeight="1">
      <c r="A22" s="271" t="s">
        <v>37</v>
      </c>
      <c r="B22" s="269"/>
      <c r="C22" s="269"/>
      <c r="D22" s="269"/>
      <c r="E22" s="269"/>
      <c r="F22" s="269"/>
      <c r="G22" s="269"/>
      <c r="H22" s="40">
        <f>(B21/L19)*100%</f>
        <v>0.48</v>
      </c>
      <c r="K22" s="3"/>
      <c r="L22" s="31"/>
      <c r="M22" s="2"/>
      <c r="N22" s="38"/>
      <c r="O22" s="2"/>
      <c r="P22" s="2"/>
    </row>
    <row r="23" spans="1:53" ht="12.75" customHeight="1">
      <c r="A23" s="35"/>
      <c r="K23" s="3"/>
      <c r="L23" s="31"/>
      <c r="M23" s="2"/>
      <c r="N23" s="38"/>
      <c r="O23" s="2"/>
      <c r="P23" s="2"/>
    </row>
    <row r="24" spans="1:53" ht="12.75" customHeight="1">
      <c r="M24" s="2"/>
      <c r="N24" s="2"/>
      <c r="P24" s="2"/>
    </row>
    <row r="25" spans="1:53" ht="12.75" customHeight="1">
      <c r="A25" s="41" t="s">
        <v>38</v>
      </c>
      <c r="B25" s="41"/>
      <c r="C25" s="41"/>
      <c r="D25" s="42"/>
      <c r="E25" s="42"/>
      <c r="G25" s="3">
        <f>((L13*10)+(L14*11)+(L15*12)+(L16*13)+(L17*14)+(L18*15))/L19</f>
        <v>12.24</v>
      </c>
      <c r="H25" s="43"/>
      <c r="M25" s="2"/>
      <c r="N25" s="2"/>
      <c r="P25" s="2"/>
      <c r="Q25" s="44"/>
      <c r="AA25" s="3"/>
      <c r="AB25" s="9" t="s">
        <v>39</v>
      </c>
      <c r="AC25" s="9"/>
      <c r="AD25" s="9"/>
      <c r="AE25" s="9"/>
      <c r="AF25" s="9"/>
      <c r="AG25" s="9"/>
      <c r="AH25" s="9"/>
      <c r="AI25" s="9"/>
      <c r="AJ25" s="9"/>
      <c r="AK25" s="9"/>
    </row>
    <row r="26" spans="1:53" ht="12.75" customHeight="1">
      <c r="M26" s="2"/>
      <c r="N26" s="2"/>
      <c r="P26" s="2"/>
      <c r="AB26" s="268" t="s">
        <v>12</v>
      </c>
      <c r="AC26" s="269"/>
      <c r="AD26" s="269"/>
      <c r="AE26" s="269"/>
      <c r="AF26" s="269"/>
      <c r="AG26" s="269"/>
      <c r="AH26" s="269"/>
      <c r="AI26" s="269"/>
      <c r="AJ26" s="269"/>
      <c r="AK26" s="269"/>
    </row>
    <row r="27" spans="1:53" ht="12.75" customHeight="1">
      <c r="A27" s="3" t="s">
        <v>40</v>
      </c>
      <c r="M27" s="2"/>
      <c r="N27" s="2"/>
      <c r="P27" s="2"/>
      <c r="AA27" s="20" t="s">
        <v>13</v>
      </c>
      <c r="AB27" s="21">
        <v>9701</v>
      </c>
      <c r="AC27" s="22">
        <v>9702</v>
      </c>
      <c r="AD27" s="22">
        <v>9801</v>
      </c>
      <c r="AE27" s="22">
        <v>9802</v>
      </c>
      <c r="AF27" s="22">
        <v>9901</v>
      </c>
      <c r="AG27" s="22">
        <v>9902</v>
      </c>
      <c r="AH27" s="23" t="s">
        <v>14</v>
      </c>
      <c r="AI27" s="23" t="s">
        <v>15</v>
      </c>
      <c r="AJ27" s="23" t="s">
        <v>16</v>
      </c>
      <c r="AK27" s="23" t="s">
        <v>17</v>
      </c>
      <c r="AL27" s="23" t="s">
        <v>18</v>
      </c>
      <c r="AM27" s="23" t="s">
        <v>19</v>
      </c>
      <c r="AN27" s="23" t="s">
        <v>20</v>
      </c>
      <c r="AO27" s="23" t="s">
        <v>21</v>
      </c>
      <c r="AP27" s="23" t="s">
        <v>22</v>
      </c>
      <c r="AQ27" s="23" t="s">
        <v>23</v>
      </c>
    </row>
    <row r="28" spans="1:53" ht="38.25" customHeight="1">
      <c r="B28" s="266" t="s">
        <v>2</v>
      </c>
      <c r="C28" s="267"/>
      <c r="D28" s="267"/>
      <c r="E28" s="267"/>
      <c r="F28" s="267"/>
      <c r="G28" s="267"/>
      <c r="H28" s="267"/>
      <c r="I28" s="267"/>
      <c r="J28" s="267"/>
      <c r="K28" s="267"/>
      <c r="M28" s="5" t="s">
        <v>3</v>
      </c>
      <c r="N28" s="5" t="s">
        <v>4</v>
      </c>
      <c r="O28" s="6" t="s">
        <v>5</v>
      </c>
      <c r="P28" s="5" t="s">
        <v>6</v>
      </c>
      <c r="Q28" s="7" t="s">
        <v>7</v>
      </c>
      <c r="R28" s="7" t="s">
        <v>8</v>
      </c>
      <c r="S28" s="8" t="s">
        <v>9</v>
      </c>
      <c r="AA28" s="27" t="s">
        <v>25</v>
      </c>
      <c r="AB28" s="25">
        <f t="shared" ref="AB28:AB35" si="16">R6</f>
        <v>0.76</v>
      </c>
      <c r="AC28" s="25">
        <f t="shared" ref="AC28:AC35" si="17">R31</f>
        <v>0.88429752066115708</v>
      </c>
      <c r="AD28" s="25">
        <f t="shared" ref="AD28:AD35" si="18">R59</f>
        <v>0.74576271186440679</v>
      </c>
      <c r="AE28" s="25">
        <f t="shared" ref="AE28:AE35" si="19">R87</f>
        <v>0.77611940298507465</v>
      </c>
      <c r="AF28" s="25">
        <f t="shared" ref="AF28:AF35" si="20">R114</f>
        <v>0.70512820512820518</v>
      </c>
      <c r="AG28" s="25">
        <f t="shared" ref="AG28:AG35" si="21">R136</f>
        <v>0.7615384615384615</v>
      </c>
      <c r="AH28" s="25">
        <f t="shared" ref="AH28:AH35" si="22">R158</f>
        <v>0.56321839080459768</v>
      </c>
      <c r="AI28" s="25">
        <f t="shared" ref="AI28:AI35" si="23">R179</f>
        <v>0.676056338028169</v>
      </c>
      <c r="AJ28" s="25">
        <f t="shared" ref="AJ28:AJ35" si="24">R201</f>
        <v>0.66666666666666663</v>
      </c>
      <c r="AK28" s="25">
        <f t="shared" ref="AK28:AK34" si="25">R221</f>
        <v>0.62765957446808507</v>
      </c>
      <c r="AL28" s="25">
        <f t="shared" ref="AL28:AL33" si="26">R244</f>
        <v>0.60493827160493829</v>
      </c>
      <c r="AM28" s="25">
        <f t="shared" ref="AM28:AM32" si="27">R264</f>
        <v>0.79347826086956519</v>
      </c>
      <c r="AN28" s="25">
        <f t="shared" ref="AN28:AN31" si="28">R283</f>
        <v>0.86046511627906974</v>
      </c>
      <c r="AO28" s="25">
        <f t="shared" ref="AO28:AO30" si="29">R305</f>
        <v>0.73913043478260865</v>
      </c>
      <c r="AP28" s="25">
        <f t="shared" ref="AP28:AP29" si="30">R324</f>
        <v>0.6376811594202898</v>
      </c>
      <c r="AQ28" s="25">
        <f>R344</f>
        <v>0.78512396694214881</v>
      </c>
    </row>
    <row r="29" spans="1:53" ht="12.75" customHeight="1">
      <c r="A29" s="10" t="s">
        <v>10</v>
      </c>
      <c r="B29" s="11">
        <v>1</v>
      </c>
      <c r="C29" s="11">
        <v>2</v>
      </c>
      <c r="D29" s="11">
        <v>3</v>
      </c>
      <c r="E29" s="11">
        <v>4</v>
      </c>
      <c r="F29" s="11">
        <v>5</v>
      </c>
      <c r="G29" s="11">
        <v>6</v>
      </c>
      <c r="H29" s="11">
        <v>7</v>
      </c>
      <c r="I29" s="11">
        <v>8</v>
      </c>
      <c r="J29" s="11">
        <v>9</v>
      </c>
      <c r="K29" s="45">
        <v>10</v>
      </c>
      <c r="L29" s="12" t="s">
        <v>11</v>
      </c>
      <c r="M29" s="13"/>
      <c r="N29" s="13"/>
      <c r="O29" s="14"/>
      <c r="P29" s="15"/>
      <c r="Q29" s="16"/>
      <c r="R29" s="16"/>
      <c r="S29" s="2"/>
      <c r="AA29" s="27" t="s">
        <v>26</v>
      </c>
      <c r="AB29" s="25">
        <f t="shared" si="16"/>
        <v>0.92105263157894735</v>
      </c>
      <c r="AC29" s="25">
        <f t="shared" si="17"/>
        <v>0.90654205607476634</v>
      </c>
      <c r="AD29" s="25">
        <f t="shared" si="18"/>
        <v>0.95454545454545459</v>
      </c>
      <c r="AE29" s="25">
        <f t="shared" si="19"/>
        <v>0.875</v>
      </c>
      <c r="AF29" s="25">
        <f t="shared" si="20"/>
        <v>0.92727272727272725</v>
      </c>
      <c r="AG29" s="25">
        <f t="shared" si="21"/>
        <v>0.96969696969696972</v>
      </c>
      <c r="AH29" s="25">
        <f t="shared" si="22"/>
        <v>1</v>
      </c>
      <c r="AI29" s="25">
        <f t="shared" si="23"/>
        <v>0.90625</v>
      </c>
      <c r="AJ29" s="25">
        <f t="shared" si="24"/>
        <v>0.9375</v>
      </c>
      <c r="AK29" s="25">
        <f t="shared" si="25"/>
        <v>0.93220338983050843</v>
      </c>
      <c r="AL29" s="25">
        <f t="shared" si="26"/>
        <v>0.97959183673469385</v>
      </c>
      <c r="AM29" s="25">
        <f t="shared" si="27"/>
        <v>0.98630136986301364</v>
      </c>
      <c r="AN29" s="25">
        <f t="shared" si="28"/>
        <v>0.98648648648648651</v>
      </c>
      <c r="AO29" s="25">
        <f t="shared" si="29"/>
        <v>0.95588235294117652</v>
      </c>
      <c r="AP29" s="25">
        <f t="shared" si="30"/>
        <v>1</v>
      </c>
    </row>
    <row r="30" spans="1:53" ht="12.75" customHeight="1">
      <c r="A30" s="17">
        <v>9702</v>
      </c>
      <c r="B30" s="17">
        <v>121</v>
      </c>
      <c r="C30" s="17"/>
      <c r="D30" s="17"/>
      <c r="E30" s="17"/>
      <c r="F30" s="17"/>
      <c r="G30" s="17"/>
      <c r="H30" s="17"/>
      <c r="I30" s="17"/>
      <c r="J30" s="17"/>
      <c r="K30" s="17"/>
      <c r="L30" s="18"/>
      <c r="M30" s="13"/>
      <c r="N30" s="13"/>
      <c r="O30" s="14"/>
      <c r="P30" s="15"/>
      <c r="Q30" s="19">
        <f>B30</f>
        <v>121</v>
      </c>
      <c r="R30" s="16"/>
      <c r="S30" s="2"/>
      <c r="AA30" s="27" t="s">
        <v>27</v>
      </c>
      <c r="AB30" s="25">
        <f t="shared" si="16"/>
        <v>0.88571428571428568</v>
      </c>
      <c r="AC30" s="25">
        <f t="shared" si="17"/>
        <v>0.88659793814432986</v>
      </c>
      <c r="AD30" s="25">
        <f t="shared" si="18"/>
        <v>0.83333333333333337</v>
      </c>
      <c r="AE30" s="25">
        <f t="shared" si="19"/>
        <v>0.94505494505494503</v>
      </c>
      <c r="AF30" s="25">
        <f t="shared" si="20"/>
        <v>0.88235294117647056</v>
      </c>
      <c r="AG30" s="25">
        <f t="shared" si="21"/>
        <v>0.94791666666666663</v>
      </c>
      <c r="AH30" s="25">
        <f t="shared" si="22"/>
        <v>0.95918367346938771</v>
      </c>
      <c r="AI30" s="25">
        <f t="shared" si="23"/>
        <v>0.97701149425287359</v>
      </c>
      <c r="AJ30" s="25">
        <f t="shared" si="24"/>
        <v>0.88888888888888884</v>
      </c>
      <c r="AK30" s="25">
        <f t="shared" si="25"/>
        <v>1</v>
      </c>
      <c r="AL30" s="25">
        <f t="shared" si="26"/>
        <v>0.95833333333333337</v>
      </c>
      <c r="AM30" s="25">
        <f t="shared" si="27"/>
        <v>0.94444444444444442</v>
      </c>
      <c r="AN30" s="25">
        <f t="shared" si="28"/>
        <v>0.98630136986301364</v>
      </c>
      <c r="AO30" s="25">
        <f t="shared" si="29"/>
        <v>0.98461538461538467</v>
      </c>
    </row>
    <row r="31" spans="1:53" ht="12.75" customHeight="1">
      <c r="A31" s="17">
        <v>9801</v>
      </c>
      <c r="B31" s="17"/>
      <c r="C31" s="17">
        <v>102</v>
      </c>
      <c r="D31" s="17"/>
      <c r="E31" s="17"/>
      <c r="F31" s="17"/>
      <c r="G31" s="17"/>
      <c r="H31" s="17"/>
      <c r="I31" s="17"/>
      <c r="J31" s="17"/>
      <c r="K31" s="17"/>
      <c r="L31" s="18"/>
      <c r="M31" s="13"/>
      <c r="N31" s="13"/>
      <c r="O31" s="14"/>
      <c r="P31" s="15">
        <f>C31/B30</f>
        <v>0.84297520661157022</v>
      </c>
      <c r="Q31" s="24">
        <v>107</v>
      </c>
      <c r="R31" s="25">
        <f t="shared" ref="R31:R41" si="31">Q31/Q30</f>
        <v>0.88429752066115708</v>
      </c>
      <c r="S31" s="2">
        <f t="shared" ref="S31:S41" si="32">100%-R31</f>
        <v>0.11570247933884292</v>
      </c>
      <c r="AA31" s="27" t="s">
        <v>28</v>
      </c>
      <c r="AB31" s="25">
        <f t="shared" si="16"/>
        <v>0.967741935483871</v>
      </c>
      <c r="AC31" s="25">
        <f t="shared" si="17"/>
        <v>0.97674418604651159</v>
      </c>
      <c r="AD31" s="25">
        <f t="shared" si="18"/>
        <v>1.0571428571428572</v>
      </c>
      <c r="AE31" s="25">
        <f t="shared" si="19"/>
        <v>0.98837209302325579</v>
      </c>
      <c r="AF31" s="25">
        <f t="shared" si="20"/>
        <v>1</v>
      </c>
      <c r="AG31" s="25">
        <f t="shared" si="21"/>
        <v>0.92307692307692313</v>
      </c>
      <c r="AH31" s="25">
        <f t="shared" si="22"/>
        <v>0.95744680851063835</v>
      </c>
      <c r="AI31" s="25">
        <f t="shared" si="23"/>
        <v>0.96470588235294119</v>
      </c>
      <c r="AJ31" s="25">
        <f t="shared" si="24"/>
        <v>1.05</v>
      </c>
      <c r="AK31" s="25">
        <f t="shared" si="25"/>
        <v>1</v>
      </c>
      <c r="AL31" s="25">
        <f t="shared" si="26"/>
        <v>1</v>
      </c>
      <c r="AM31" s="25">
        <f t="shared" si="27"/>
        <v>0.97058823529411764</v>
      </c>
      <c r="AN31" s="25">
        <f t="shared" si="28"/>
        <v>0.97222222222222221</v>
      </c>
      <c r="AO31" s="25" t="s">
        <v>30</v>
      </c>
    </row>
    <row r="32" spans="1:53" ht="12.75" customHeight="1">
      <c r="A32" s="17">
        <v>9802</v>
      </c>
      <c r="B32" s="17"/>
      <c r="C32" s="17"/>
      <c r="D32" s="17">
        <v>71</v>
      </c>
      <c r="E32" s="17"/>
      <c r="F32" s="17"/>
      <c r="G32" s="17"/>
      <c r="H32" s="17"/>
      <c r="I32" s="17"/>
      <c r="J32" s="17"/>
      <c r="K32" s="17"/>
      <c r="L32" s="18"/>
      <c r="M32" s="13"/>
      <c r="N32" s="13"/>
      <c r="O32" s="14"/>
      <c r="P32" s="15">
        <f>D32/C31</f>
        <v>0.69607843137254899</v>
      </c>
      <c r="Q32" s="24">
        <v>97</v>
      </c>
      <c r="R32" s="25">
        <f t="shared" si="31"/>
        <v>0.90654205607476634</v>
      </c>
      <c r="S32" s="2">
        <f t="shared" si="32"/>
        <v>9.3457943925233655E-2</v>
      </c>
      <c r="AA32" s="27" t="s">
        <v>29</v>
      </c>
      <c r="AB32" s="25">
        <f t="shared" si="16"/>
        <v>1</v>
      </c>
      <c r="AC32" s="25">
        <f t="shared" si="17"/>
        <v>0.97619047619047616</v>
      </c>
      <c r="AD32" s="25">
        <f t="shared" si="18"/>
        <v>0.86486486486486491</v>
      </c>
      <c r="AE32" s="25">
        <f t="shared" si="19"/>
        <v>0.89411764705882357</v>
      </c>
      <c r="AF32" s="25">
        <f t="shared" si="20"/>
        <v>0.93333333333333335</v>
      </c>
      <c r="AG32" s="25">
        <f t="shared" si="21"/>
        <v>1</v>
      </c>
      <c r="AH32" s="25">
        <f t="shared" si="22"/>
        <v>1</v>
      </c>
      <c r="AI32" s="25">
        <f t="shared" si="23"/>
        <v>0.98780487804878048</v>
      </c>
      <c r="AJ32" s="25">
        <f t="shared" si="24"/>
        <v>0.8571428571428571</v>
      </c>
      <c r="AK32" s="25">
        <f t="shared" si="25"/>
        <v>0.98181818181818181</v>
      </c>
      <c r="AL32" s="25">
        <f t="shared" si="26"/>
        <v>1</v>
      </c>
      <c r="AM32" s="25">
        <f t="shared" si="27"/>
        <v>0.98484848484848486</v>
      </c>
      <c r="AN32" s="25" t="s">
        <v>30</v>
      </c>
    </row>
    <row r="33" spans="1:53" ht="12.75" customHeight="1">
      <c r="A33" s="17">
        <v>9901</v>
      </c>
      <c r="B33" s="17"/>
      <c r="C33" s="17"/>
      <c r="D33" s="17"/>
      <c r="E33" s="17">
        <v>50</v>
      </c>
      <c r="F33" s="17"/>
      <c r="G33" s="17"/>
      <c r="H33" s="17"/>
      <c r="I33" s="17"/>
      <c r="J33" s="17"/>
      <c r="K33" s="17"/>
      <c r="L33" s="18"/>
      <c r="M33" s="13"/>
      <c r="N33" s="13"/>
      <c r="O33" s="14"/>
      <c r="P33" s="15">
        <f>E33/D32</f>
        <v>0.70422535211267601</v>
      </c>
      <c r="Q33" s="24">
        <v>86</v>
      </c>
      <c r="R33" s="25">
        <f t="shared" si="31"/>
        <v>0.88659793814432986</v>
      </c>
      <c r="S33" s="2">
        <f t="shared" si="32"/>
        <v>0.11340206185567014</v>
      </c>
      <c r="AA33" s="30" t="s">
        <v>31</v>
      </c>
      <c r="AB33" s="25">
        <f t="shared" si="16"/>
        <v>0.9</v>
      </c>
      <c r="AC33" s="25">
        <f t="shared" si="17"/>
        <v>0.93902439024390238</v>
      </c>
      <c r="AD33" s="25">
        <f t="shared" si="18"/>
        <v>0.84375</v>
      </c>
      <c r="AE33" s="25">
        <f t="shared" si="19"/>
        <v>0.86842105263157898</v>
      </c>
      <c r="AF33" s="25">
        <f t="shared" si="20"/>
        <v>0.80952380952380953</v>
      </c>
      <c r="AG33" s="25">
        <f t="shared" si="21"/>
        <v>0.9285714285714286</v>
      </c>
      <c r="AH33" s="25">
        <f t="shared" si="22"/>
        <v>0.97777777777777775</v>
      </c>
      <c r="AI33" s="25">
        <f t="shared" si="23"/>
        <v>1</v>
      </c>
      <c r="AJ33" s="25">
        <f t="shared" si="24"/>
        <v>0.91666666666666663</v>
      </c>
      <c r="AK33" s="25">
        <f t="shared" si="25"/>
        <v>0.94444444444444442</v>
      </c>
      <c r="AL33" s="25">
        <f t="shared" si="26"/>
        <v>1</v>
      </c>
      <c r="AM33" s="25" t="s">
        <v>30</v>
      </c>
    </row>
    <row r="34" spans="1:53" ht="12.75" customHeight="1">
      <c r="A34" s="17">
        <v>9902</v>
      </c>
      <c r="B34" s="17"/>
      <c r="C34" s="17"/>
      <c r="D34" s="17"/>
      <c r="E34" s="17"/>
      <c r="F34" s="17">
        <v>45</v>
      </c>
      <c r="G34" s="17"/>
      <c r="H34" s="17"/>
      <c r="I34" s="17"/>
      <c r="J34" s="17"/>
      <c r="K34" s="17"/>
      <c r="L34" s="18"/>
      <c r="M34" s="13"/>
      <c r="N34" s="13"/>
      <c r="O34" s="14"/>
      <c r="P34" s="15">
        <f>F34/E33</f>
        <v>0.9</v>
      </c>
      <c r="Q34" s="24">
        <v>84</v>
      </c>
      <c r="R34" s="25">
        <f t="shared" si="31"/>
        <v>0.97674418604651159</v>
      </c>
      <c r="S34" s="2">
        <f t="shared" si="32"/>
        <v>2.3255813953488413E-2</v>
      </c>
      <c r="AA34" s="30" t="s">
        <v>32</v>
      </c>
      <c r="AB34" s="25">
        <f t="shared" si="16"/>
        <v>0.92592592592592593</v>
      </c>
      <c r="AC34" s="25">
        <f t="shared" si="17"/>
        <v>0.8571428571428571</v>
      </c>
      <c r="AD34" s="25">
        <f t="shared" si="18"/>
        <v>0.85185185185185186</v>
      </c>
      <c r="AE34" s="25">
        <f t="shared" si="19"/>
        <v>0.90909090909090906</v>
      </c>
      <c r="AF34" s="25">
        <f t="shared" si="20"/>
        <v>0.88235294117647056</v>
      </c>
      <c r="AG34" s="25">
        <f t="shared" si="21"/>
        <v>1</v>
      </c>
      <c r="AH34" s="25">
        <f t="shared" si="22"/>
        <v>1</v>
      </c>
      <c r="AI34" s="25">
        <f t="shared" si="23"/>
        <v>1</v>
      </c>
      <c r="AJ34" s="25">
        <f t="shared" si="24"/>
        <v>0.90909090909090906</v>
      </c>
      <c r="AK34" s="25">
        <f t="shared" si="25"/>
        <v>0.98039215686274506</v>
      </c>
      <c r="AL34" s="25" t="s">
        <v>30</v>
      </c>
    </row>
    <row r="35" spans="1:53" ht="12.75" customHeight="1">
      <c r="A35" s="30" t="s">
        <v>14</v>
      </c>
      <c r="B35" s="17"/>
      <c r="C35" s="17"/>
      <c r="D35" s="17"/>
      <c r="E35" s="17"/>
      <c r="F35" s="17"/>
      <c r="G35" s="17">
        <v>26</v>
      </c>
      <c r="H35" s="17"/>
      <c r="I35" s="17"/>
      <c r="J35" s="17"/>
      <c r="K35" s="17"/>
      <c r="L35" s="18"/>
      <c r="M35" s="13"/>
      <c r="N35" s="13"/>
      <c r="O35" s="14"/>
      <c r="P35" s="15">
        <f>G35/F34</f>
        <v>0.57777777777777772</v>
      </c>
      <c r="Q35" s="24">
        <v>82</v>
      </c>
      <c r="R35" s="25">
        <f t="shared" si="31"/>
        <v>0.97619047619047616</v>
      </c>
      <c r="S35" s="2">
        <f t="shared" si="32"/>
        <v>2.3809523809523836E-2</v>
      </c>
      <c r="AA35" s="30" t="s">
        <v>33</v>
      </c>
      <c r="AB35" s="25">
        <f t="shared" si="16"/>
        <v>1</v>
      </c>
      <c r="AC35" s="25">
        <f t="shared" si="17"/>
        <v>0.84848484848484851</v>
      </c>
      <c r="AD35" s="25">
        <f t="shared" si="18"/>
        <v>0.95652173913043481</v>
      </c>
      <c r="AE35" s="25">
        <f t="shared" si="19"/>
        <v>0.83333333333333337</v>
      </c>
      <c r="AF35" s="25">
        <f t="shared" si="20"/>
        <v>0.96666666666666667</v>
      </c>
      <c r="AG35" s="25">
        <f t="shared" si="21"/>
        <v>0.96153846153846156</v>
      </c>
      <c r="AH35" s="25">
        <f t="shared" si="22"/>
        <v>0.93181818181818177</v>
      </c>
      <c r="AI35" s="25">
        <f t="shared" si="23"/>
        <v>0.88888888888888884</v>
      </c>
      <c r="AJ35" s="25">
        <f t="shared" si="24"/>
        <v>1.0333333333333334</v>
      </c>
      <c r="AK35" s="25" t="s">
        <v>30</v>
      </c>
    </row>
    <row r="36" spans="1:53" ht="12.75" customHeight="1">
      <c r="A36" s="30" t="s">
        <v>15</v>
      </c>
      <c r="B36" s="17"/>
      <c r="C36" s="17"/>
      <c r="D36" s="17"/>
      <c r="E36" s="17"/>
      <c r="F36" s="17"/>
      <c r="G36" s="17"/>
      <c r="H36" s="17">
        <v>26</v>
      </c>
      <c r="I36" s="17"/>
      <c r="J36" s="17"/>
      <c r="K36" s="17"/>
      <c r="L36" s="18"/>
      <c r="M36" s="13"/>
      <c r="N36" s="13"/>
      <c r="O36" s="14"/>
      <c r="P36" s="15">
        <f>H36/G35</f>
        <v>1</v>
      </c>
      <c r="Q36" s="24">
        <v>77</v>
      </c>
      <c r="R36" s="25">
        <f t="shared" si="31"/>
        <v>0.93902439024390238</v>
      </c>
      <c r="S36" s="2">
        <f t="shared" si="32"/>
        <v>6.0975609756097615E-2</v>
      </c>
      <c r="T36" s="3" t="s">
        <v>4</v>
      </c>
    </row>
    <row r="37" spans="1:53" ht="12.75" customHeight="1">
      <c r="A37" s="30" t="s">
        <v>16</v>
      </c>
      <c r="B37" s="17"/>
      <c r="C37" s="17"/>
      <c r="D37" s="17"/>
      <c r="E37" s="17"/>
      <c r="F37" s="17"/>
      <c r="G37" s="17"/>
      <c r="H37" s="17"/>
      <c r="I37" s="17">
        <v>23</v>
      </c>
      <c r="J37" s="17"/>
      <c r="K37" s="17"/>
      <c r="L37" s="18"/>
      <c r="M37" s="13"/>
      <c r="N37" s="13"/>
      <c r="O37" s="14"/>
      <c r="P37" s="15">
        <f>I37/H36</f>
        <v>0.88461538461538458</v>
      </c>
      <c r="Q37" s="24">
        <v>66</v>
      </c>
      <c r="R37" s="25">
        <f t="shared" si="31"/>
        <v>0.8571428571428571</v>
      </c>
      <c r="S37" s="2">
        <f t="shared" si="32"/>
        <v>0.1428571428571429</v>
      </c>
      <c r="T37" s="17">
        <v>9701</v>
      </c>
      <c r="U37" s="38">
        <f>N19</f>
        <v>0.5</v>
      </c>
    </row>
    <row r="38" spans="1:53" ht="12.75" customHeight="1">
      <c r="A38" s="30" t="s">
        <v>17</v>
      </c>
      <c r="B38" s="17"/>
      <c r="C38" s="17"/>
      <c r="D38" s="17"/>
      <c r="E38" s="17"/>
      <c r="F38" s="17"/>
      <c r="G38" s="17"/>
      <c r="H38" s="17"/>
      <c r="I38" s="17"/>
      <c r="J38" s="17">
        <v>23</v>
      </c>
      <c r="K38" s="17"/>
      <c r="L38" s="18"/>
      <c r="M38" s="13"/>
      <c r="N38" s="13"/>
      <c r="O38" s="14"/>
      <c r="P38" s="15">
        <f>J38/I37</f>
        <v>1</v>
      </c>
      <c r="Q38" s="24">
        <v>56</v>
      </c>
      <c r="R38" s="25">
        <f t="shared" si="31"/>
        <v>0.84848484848484851</v>
      </c>
      <c r="S38" s="2">
        <f t="shared" si="32"/>
        <v>0.15151515151515149</v>
      </c>
      <c r="T38" s="17">
        <v>9702</v>
      </c>
      <c r="U38" s="38">
        <f>N47</f>
        <v>0.37190082644628097</v>
      </c>
    </row>
    <row r="39" spans="1:53" ht="12.75" customHeight="1">
      <c r="A39" s="30" t="s">
        <v>18</v>
      </c>
      <c r="B39" s="17"/>
      <c r="C39" s="17"/>
      <c r="D39" s="17"/>
      <c r="E39" s="17"/>
      <c r="F39" s="17"/>
      <c r="G39" s="17"/>
      <c r="H39" s="17"/>
      <c r="I39" s="17"/>
      <c r="J39" s="17"/>
      <c r="K39" s="17">
        <v>23</v>
      </c>
      <c r="L39" s="18">
        <v>21</v>
      </c>
      <c r="M39" s="13"/>
      <c r="N39" s="13"/>
      <c r="O39" s="14"/>
      <c r="P39" s="15">
        <f>K39/J38</f>
        <v>1</v>
      </c>
      <c r="Q39" s="24">
        <v>49</v>
      </c>
      <c r="R39" s="25">
        <f t="shared" si="31"/>
        <v>0.875</v>
      </c>
      <c r="S39" s="2">
        <f t="shared" si="32"/>
        <v>0.125</v>
      </c>
      <c r="T39" s="17">
        <v>9801</v>
      </c>
      <c r="U39" s="38">
        <f>N76</f>
        <v>0.40677966101694918</v>
      </c>
    </row>
    <row r="40" spans="1:53" ht="12.75" customHeight="1">
      <c r="A40" s="30" t="s">
        <v>19</v>
      </c>
      <c r="B40" s="17"/>
      <c r="C40" s="17"/>
      <c r="D40" s="17"/>
      <c r="E40" s="17"/>
      <c r="F40" s="17"/>
      <c r="G40" s="17"/>
      <c r="H40" s="17"/>
      <c r="I40" s="17"/>
      <c r="J40" s="17"/>
      <c r="K40" s="17">
        <v>18</v>
      </c>
      <c r="L40" s="18">
        <v>14</v>
      </c>
      <c r="M40" s="13"/>
      <c r="N40" s="13"/>
      <c r="O40" s="14"/>
      <c r="P40" s="15"/>
      <c r="Q40" s="24">
        <v>22</v>
      </c>
      <c r="R40" s="25">
        <f t="shared" si="31"/>
        <v>0.44897959183673469</v>
      </c>
      <c r="S40" s="2">
        <f t="shared" si="32"/>
        <v>0.55102040816326525</v>
      </c>
      <c r="T40" s="17">
        <v>9802</v>
      </c>
      <c r="U40" s="38">
        <f>N103</f>
        <v>0.28358208955223879</v>
      </c>
    </row>
    <row r="41" spans="1:53" ht="12.75" customHeight="1">
      <c r="A41" s="30" t="s">
        <v>20</v>
      </c>
      <c r="B41" s="31"/>
      <c r="C41" s="31"/>
      <c r="D41" s="31"/>
      <c r="E41" s="31"/>
      <c r="F41" s="31"/>
      <c r="G41" s="31"/>
      <c r="H41" s="31"/>
      <c r="I41" s="31"/>
      <c r="J41" s="31"/>
      <c r="K41" s="31">
        <v>5</v>
      </c>
      <c r="L41" s="34">
        <v>7</v>
      </c>
      <c r="M41" s="2"/>
      <c r="N41" s="2"/>
      <c r="O41" s="31"/>
      <c r="P41" s="2"/>
      <c r="Q41" s="24">
        <v>7</v>
      </c>
      <c r="R41" s="25">
        <f t="shared" si="31"/>
        <v>0.31818181818181818</v>
      </c>
      <c r="S41" s="2">
        <f t="shared" si="32"/>
        <v>0.68181818181818188</v>
      </c>
      <c r="T41" s="31">
        <v>9901</v>
      </c>
      <c r="U41" s="38">
        <f>N103</f>
        <v>0.28358208955223879</v>
      </c>
    </row>
    <row r="42" spans="1:53" ht="12.75" customHeight="1">
      <c r="A42" s="35" t="s">
        <v>21</v>
      </c>
      <c r="B42" s="31"/>
      <c r="C42" s="31"/>
      <c r="D42" s="31"/>
      <c r="E42" s="31"/>
      <c r="F42" s="31"/>
      <c r="G42" s="31"/>
      <c r="H42" s="31"/>
      <c r="I42" s="31"/>
      <c r="J42" s="31"/>
      <c r="K42" s="31">
        <v>2</v>
      </c>
      <c r="L42" s="34">
        <v>1</v>
      </c>
      <c r="M42" s="2"/>
      <c r="N42" s="2"/>
      <c r="O42" s="31"/>
      <c r="P42" s="2"/>
      <c r="Q42" s="24">
        <v>3</v>
      </c>
      <c r="T42" s="31">
        <v>9902</v>
      </c>
      <c r="U42" s="2">
        <f>N151</f>
        <v>0.47692307692307695</v>
      </c>
    </row>
    <row r="43" spans="1:53" ht="12.75" customHeight="1">
      <c r="A43" s="35" t="s">
        <v>22</v>
      </c>
      <c r="B43" s="31"/>
      <c r="C43" s="31"/>
      <c r="D43" s="31"/>
      <c r="E43" s="31"/>
      <c r="F43" s="31"/>
      <c r="G43" s="31"/>
      <c r="H43" s="31"/>
      <c r="I43" s="31"/>
      <c r="J43" s="31"/>
      <c r="K43" s="31">
        <v>1</v>
      </c>
      <c r="L43" s="34"/>
      <c r="M43" s="2"/>
      <c r="N43" s="2"/>
      <c r="O43" s="31"/>
      <c r="P43" s="2"/>
      <c r="Q43" s="24">
        <v>1</v>
      </c>
      <c r="T43" s="30" t="s">
        <v>14</v>
      </c>
      <c r="U43" s="2">
        <f>N172</f>
        <v>0.41379310344827586</v>
      </c>
    </row>
    <row r="44" spans="1:53" ht="12.75" customHeight="1">
      <c r="A44" s="35" t="s">
        <v>23</v>
      </c>
      <c r="B44" s="31"/>
      <c r="C44" s="31"/>
      <c r="D44" s="31"/>
      <c r="E44" s="31"/>
      <c r="F44" s="31"/>
      <c r="G44" s="31"/>
      <c r="H44" s="31"/>
      <c r="I44" s="31"/>
      <c r="J44" s="31"/>
      <c r="K44" s="31">
        <v>2</v>
      </c>
      <c r="L44" s="34">
        <v>1</v>
      </c>
      <c r="M44" s="2"/>
      <c r="N44" s="2"/>
      <c r="O44" s="31"/>
      <c r="P44" s="2"/>
      <c r="Q44" s="24">
        <v>2</v>
      </c>
      <c r="T44" s="30" t="s">
        <v>15</v>
      </c>
      <c r="U44" s="2">
        <f>N194</f>
        <v>0.44366197183098594</v>
      </c>
    </row>
    <row r="45" spans="1:53" ht="12.75" customHeight="1">
      <c r="A45" s="35" t="s">
        <v>41</v>
      </c>
      <c r="B45" s="31"/>
      <c r="C45" s="31"/>
      <c r="D45" s="31"/>
      <c r="E45" s="31"/>
      <c r="F45" s="31"/>
      <c r="G45" s="31"/>
      <c r="H45" s="31"/>
      <c r="I45" s="31"/>
      <c r="J45" s="31"/>
      <c r="K45" s="31">
        <v>1</v>
      </c>
      <c r="L45" s="34">
        <v>1</v>
      </c>
      <c r="M45" s="2"/>
      <c r="N45" s="2"/>
      <c r="O45" s="31"/>
      <c r="P45" s="2"/>
      <c r="Q45" s="24">
        <v>1</v>
      </c>
      <c r="T45" s="30" t="s">
        <v>16</v>
      </c>
      <c r="U45" s="2">
        <f>N216</f>
        <v>0.30555555555555558</v>
      </c>
    </row>
    <row r="46" spans="1:53" ht="12.75" customHeight="1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4"/>
      <c r="M46" s="2"/>
      <c r="N46" s="2"/>
      <c r="O46" s="31"/>
      <c r="P46" s="2"/>
      <c r="Q46" s="24">
        <v>1</v>
      </c>
      <c r="T46" s="30" t="s">
        <v>17</v>
      </c>
      <c r="U46" s="2">
        <f>N239</f>
        <v>0.46808510638297873</v>
      </c>
    </row>
    <row r="47" spans="1:53" ht="12.75" customHeight="1">
      <c r="L47" s="34">
        <f>SUM(L39:L45)</f>
        <v>45</v>
      </c>
      <c r="M47" s="2">
        <f>L39/B30</f>
        <v>0.17355371900826447</v>
      </c>
      <c r="N47" s="2">
        <f>L47/B30</f>
        <v>0.37190082644628097</v>
      </c>
      <c r="O47" s="2">
        <f>N47-M47</f>
        <v>0.19834710743801651</v>
      </c>
      <c r="P47" s="2"/>
      <c r="AA47" s="3"/>
      <c r="AB47" s="9" t="s">
        <v>42</v>
      </c>
      <c r="AC47" s="9"/>
      <c r="AD47" s="9"/>
      <c r="AE47" s="9"/>
      <c r="AF47" s="9"/>
      <c r="AG47" s="9"/>
      <c r="AH47" s="9"/>
      <c r="AI47" s="9"/>
      <c r="AJ47" s="9"/>
      <c r="AK47" s="9"/>
    </row>
    <row r="48" spans="1:53" ht="12.75" customHeight="1">
      <c r="A48" s="270" t="s">
        <v>35</v>
      </c>
      <c r="B48" s="269"/>
      <c r="C48" s="269"/>
      <c r="D48" s="269"/>
      <c r="I48" s="31"/>
      <c r="J48" s="31"/>
      <c r="K48" s="31"/>
      <c r="L48" s="31"/>
      <c r="M48" s="2"/>
      <c r="N48" s="2"/>
      <c r="O48" s="2"/>
      <c r="P48" s="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</row>
    <row r="49" spans="1:53" ht="12.75" customHeight="1">
      <c r="A49" s="35" t="s">
        <v>36</v>
      </c>
      <c r="B49" s="31">
        <v>15</v>
      </c>
      <c r="I49" s="31"/>
      <c r="J49" s="31"/>
      <c r="K49" s="31"/>
      <c r="L49" s="31"/>
      <c r="M49" s="2"/>
      <c r="N49" s="2"/>
      <c r="O49" s="2"/>
      <c r="P49" s="2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</row>
    <row r="50" spans="1:53" ht="12.75" customHeight="1">
      <c r="A50" s="271" t="s">
        <v>37</v>
      </c>
      <c r="B50" s="269"/>
      <c r="C50" s="269"/>
      <c r="D50" s="269"/>
      <c r="E50" s="269"/>
      <c r="F50" s="269"/>
      <c r="G50" s="269"/>
      <c r="H50" s="40">
        <f>(B49/L47)*100%</f>
        <v>0.33333333333333331</v>
      </c>
      <c r="L50" s="31"/>
      <c r="M50" s="2"/>
      <c r="N50" s="2"/>
      <c r="O50" s="2"/>
      <c r="P50" s="2"/>
      <c r="AA50" s="3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53" ht="12.75" customHeight="1">
      <c r="L51" s="31"/>
      <c r="M51" s="2"/>
      <c r="N51" s="2"/>
      <c r="O51" s="2"/>
      <c r="P51" s="2"/>
      <c r="AA51" s="3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53" ht="12.75" customHeight="1">
      <c r="M52" s="2"/>
      <c r="N52" s="2"/>
      <c r="P52" s="2"/>
      <c r="AB52" s="268" t="s">
        <v>12</v>
      </c>
      <c r="AC52" s="269"/>
      <c r="AD52" s="269"/>
      <c r="AE52" s="269"/>
      <c r="AF52" s="269"/>
      <c r="AG52" s="269"/>
      <c r="AH52" s="269"/>
      <c r="AI52" s="269"/>
      <c r="AJ52" s="269"/>
      <c r="AK52" s="269"/>
    </row>
    <row r="53" spans="1:53" ht="12.75" customHeight="1">
      <c r="A53" s="41" t="s">
        <v>38</v>
      </c>
      <c r="B53" s="41"/>
      <c r="C53" s="41"/>
      <c r="D53" s="41"/>
      <c r="E53" s="41"/>
      <c r="G53" s="3">
        <f>((L39*10)+(L40*11)+(L41*12)+(L42*13)+(L44*15)+(L45*16))/L47</f>
        <v>10.933333333333334</v>
      </c>
      <c r="M53" s="2"/>
      <c r="N53" s="2"/>
      <c r="P53" s="2"/>
      <c r="AA53" s="20" t="s">
        <v>13</v>
      </c>
      <c r="AB53" s="21">
        <v>9701</v>
      </c>
      <c r="AC53" s="22">
        <v>9702</v>
      </c>
      <c r="AD53" s="22">
        <v>9801</v>
      </c>
      <c r="AE53" s="22">
        <v>9802</v>
      </c>
      <c r="AF53" s="22">
        <v>9901</v>
      </c>
      <c r="AG53" s="22">
        <v>9902</v>
      </c>
      <c r="AH53" s="23" t="s">
        <v>14</v>
      </c>
      <c r="AI53" s="23" t="s">
        <v>15</v>
      </c>
      <c r="AJ53" s="23" t="s">
        <v>16</v>
      </c>
      <c r="AK53" s="23" t="s">
        <v>17</v>
      </c>
      <c r="AL53" s="23" t="s">
        <v>18</v>
      </c>
      <c r="AM53" s="23" t="s">
        <v>19</v>
      </c>
      <c r="AN53" s="23" t="s">
        <v>20</v>
      </c>
      <c r="AO53" s="23" t="s">
        <v>21</v>
      </c>
      <c r="AP53" s="23" t="s">
        <v>22</v>
      </c>
      <c r="AQ53" s="23" t="s">
        <v>23</v>
      </c>
    </row>
    <row r="54" spans="1:53" ht="12.75" customHeight="1">
      <c r="M54" s="2"/>
      <c r="N54" s="2"/>
      <c r="P54" s="2"/>
      <c r="AA54" s="27" t="s">
        <v>25</v>
      </c>
      <c r="AB54" s="25">
        <f t="shared" ref="AB54:AB61" si="33">S6</f>
        <v>0.24</v>
      </c>
      <c r="AC54" s="25">
        <f t="shared" ref="AC54:AC61" si="34">S31</f>
        <v>0.11570247933884292</v>
      </c>
      <c r="AD54" s="25">
        <f t="shared" ref="AD54:AD61" si="35">S59</f>
        <v>0.25423728813559321</v>
      </c>
      <c r="AE54" s="25">
        <f t="shared" ref="AE54:AE61" si="36">S87</f>
        <v>0.22388059701492535</v>
      </c>
      <c r="AF54" s="25">
        <f t="shared" ref="AF54:AF61" si="37">S114</f>
        <v>0.29487179487179482</v>
      </c>
      <c r="AG54" s="25">
        <f t="shared" ref="AG54:AG61" si="38">S136</f>
        <v>0.2384615384615385</v>
      </c>
      <c r="AH54" s="25">
        <f t="shared" ref="AH54:AH61" si="39">S158</f>
        <v>0.43678160919540232</v>
      </c>
      <c r="AI54" s="25">
        <f t="shared" ref="AI54:AI61" si="40">S179</f>
        <v>0.323943661971831</v>
      </c>
      <c r="AJ54" s="25">
        <f t="shared" ref="AJ54:AJ61" si="41">S201</f>
        <v>0.33333333333333337</v>
      </c>
      <c r="AK54" s="25">
        <f t="shared" ref="AK54:AK60" si="42">S221</f>
        <v>0.37234042553191493</v>
      </c>
      <c r="AL54" s="2">
        <f t="shared" ref="AL54:AL59" si="43">S244</f>
        <v>0.39506172839506171</v>
      </c>
      <c r="AM54" s="2">
        <f t="shared" ref="AM54:AM58" si="44">S264</f>
        <v>0.20652173913043481</v>
      </c>
      <c r="AN54" s="2">
        <f t="shared" ref="AN54:AN57" si="45">S283</f>
        <v>0.13953488372093026</v>
      </c>
      <c r="AO54" s="2">
        <f t="shared" ref="AO54:AO56" si="46">S305</f>
        <v>0.26086956521739135</v>
      </c>
      <c r="AP54" s="2">
        <f t="shared" ref="AP54:AP55" si="47">S324</f>
        <v>0.3623188405797102</v>
      </c>
      <c r="AQ54" s="2">
        <f>S344</f>
        <v>0.21487603305785119</v>
      </c>
    </row>
    <row r="55" spans="1:53" ht="12.75" customHeight="1">
      <c r="A55" s="46" t="s">
        <v>43</v>
      </c>
      <c r="M55" s="2"/>
      <c r="N55" s="2"/>
      <c r="P55" s="2"/>
      <c r="AA55" s="27" t="s">
        <v>26</v>
      </c>
      <c r="AB55" s="25">
        <f t="shared" si="33"/>
        <v>7.8947368421052655E-2</v>
      </c>
      <c r="AC55" s="25">
        <f t="shared" si="34"/>
        <v>9.3457943925233655E-2</v>
      </c>
      <c r="AD55" s="25">
        <f t="shared" si="35"/>
        <v>4.5454545454545414E-2</v>
      </c>
      <c r="AE55" s="25">
        <f t="shared" si="36"/>
        <v>0.125</v>
      </c>
      <c r="AF55" s="25">
        <f t="shared" si="37"/>
        <v>7.2727272727272751E-2</v>
      </c>
      <c r="AG55" s="25">
        <f t="shared" si="38"/>
        <v>3.0303030303030276E-2</v>
      </c>
      <c r="AH55" s="25">
        <f t="shared" si="39"/>
        <v>0</v>
      </c>
      <c r="AI55" s="25">
        <f t="shared" si="40"/>
        <v>9.375E-2</v>
      </c>
      <c r="AJ55" s="25">
        <f t="shared" si="41"/>
        <v>6.25E-2</v>
      </c>
      <c r="AK55" s="25">
        <f t="shared" si="42"/>
        <v>6.7796610169491567E-2</v>
      </c>
      <c r="AL55" s="2">
        <f t="shared" si="43"/>
        <v>2.0408163265306145E-2</v>
      </c>
      <c r="AM55" s="2">
        <f t="shared" si="44"/>
        <v>1.3698630136986356E-2</v>
      </c>
      <c r="AN55" s="2">
        <f t="shared" si="45"/>
        <v>1.3513513513513487E-2</v>
      </c>
      <c r="AO55" s="2">
        <f t="shared" si="46"/>
        <v>4.4117647058823484E-2</v>
      </c>
      <c r="AP55" s="2">
        <f t="shared" si="47"/>
        <v>0</v>
      </c>
    </row>
    <row r="56" spans="1:53" ht="38.25" customHeight="1">
      <c r="B56" s="266" t="s">
        <v>2</v>
      </c>
      <c r="C56" s="267"/>
      <c r="D56" s="267"/>
      <c r="E56" s="267"/>
      <c r="F56" s="267"/>
      <c r="G56" s="267"/>
      <c r="H56" s="267"/>
      <c r="I56" s="267"/>
      <c r="J56" s="267"/>
      <c r="K56" s="267"/>
      <c r="M56" s="5" t="s">
        <v>3</v>
      </c>
      <c r="N56" s="5" t="s">
        <v>4</v>
      </c>
      <c r="O56" s="6" t="s">
        <v>5</v>
      </c>
      <c r="P56" s="5" t="s">
        <v>6</v>
      </c>
      <c r="Q56" s="7" t="s">
        <v>7</v>
      </c>
      <c r="R56" s="7" t="s">
        <v>8</v>
      </c>
      <c r="S56" s="8" t="s">
        <v>9</v>
      </c>
      <c r="AA56" s="27" t="s">
        <v>27</v>
      </c>
      <c r="AB56" s="25">
        <f t="shared" si="33"/>
        <v>0.11428571428571432</v>
      </c>
      <c r="AC56" s="25">
        <f t="shared" si="34"/>
        <v>0.11340206185567014</v>
      </c>
      <c r="AD56" s="25">
        <f t="shared" si="35"/>
        <v>0.16666666666666663</v>
      </c>
      <c r="AE56" s="25">
        <f t="shared" si="36"/>
        <v>5.4945054945054972E-2</v>
      </c>
      <c r="AF56" s="25">
        <f t="shared" si="37"/>
        <v>0.11764705882352944</v>
      </c>
      <c r="AG56" s="25">
        <f t="shared" si="38"/>
        <v>5.208333333333337E-2</v>
      </c>
      <c r="AH56" s="25">
        <f t="shared" si="39"/>
        <v>4.081632653061229E-2</v>
      </c>
      <c r="AI56" s="25">
        <f t="shared" si="40"/>
        <v>2.2988505747126409E-2</v>
      </c>
      <c r="AJ56" s="25">
        <f t="shared" si="41"/>
        <v>0.11111111111111116</v>
      </c>
      <c r="AK56" s="25">
        <f t="shared" si="42"/>
        <v>0</v>
      </c>
      <c r="AL56" s="2">
        <f t="shared" si="43"/>
        <v>4.166666666666663E-2</v>
      </c>
      <c r="AM56" s="2">
        <f t="shared" si="44"/>
        <v>5.555555555555558E-2</v>
      </c>
      <c r="AN56" s="2">
        <f t="shared" si="45"/>
        <v>1.3698630136986356E-2</v>
      </c>
      <c r="AO56" s="2">
        <f t="shared" si="46"/>
        <v>1.538461538461533E-2</v>
      </c>
      <c r="AP56" s="2" t="s">
        <v>30</v>
      </c>
    </row>
    <row r="57" spans="1:53" ht="12.75" customHeight="1">
      <c r="A57" s="10" t="s">
        <v>10</v>
      </c>
      <c r="B57" s="11">
        <v>1</v>
      </c>
      <c r="C57" s="11">
        <v>2</v>
      </c>
      <c r="D57" s="11">
        <v>3</v>
      </c>
      <c r="E57" s="11">
        <v>4</v>
      </c>
      <c r="F57" s="11">
        <v>5</v>
      </c>
      <c r="G57" s="11">
        <v>6</v>
      </c>
      <c r="H57" s="11">
        <v>7</v>
      </c>
      <c r="I57" s="11">
        <v>8</v>
      </c>
      <c r="J57" s="11">
        <v>9</v>
      </c>
      <c r="K57" s="11">
        <v>10</v>
      </c>
      <c r="L57" s="12" t="s">
        <v>11</v>
      </c>
      <c r="M57" s="13"/>
      <c r="N57" s="13"/>
      <c r="O57" s="14"/>
      <c r="P57" s="15"/>
      <c r="Q57" s="16"/>
      <c r="R57" s="16"/>
      <c r="S57" s="2"/>
      <c r="AA57" s="27" t="s">
        <v>28</v>
      </c>
      <c r="AB57" s="25">
        <f t="shared" si="33"/>
        <v>3.2258064516129004E-2</v>
      </c>
      <c r="AC57" s="25">
        <f t="shared" si="34"/>
        <v>2.3255813953488413E-2</v>
      </c>
      <c r="AD57" s="25">
        <f t="shared" si="35"/>
        <v>-5.7142857142857162E-2</v>
      </c>
      <c r="AE57" s="25">
        <f t="shared" si="36"/>
        <v>1.1627906976744207E-2</v>
      </c>
      <c r="AF57" s="25">
        <f t="shared" si="37"/>
        <v>0</v>
      </c>
      <c r="AG57" s="25">
        <f t="shared" si="38"/>
        <v>7.6923076923076872E-2</v>
      </c>
      <c r="AH57" s="25">
        <f t="shared" si="39"/>
        <v>4.2553191489361653E-2</v>
      </c>
      <c r="AI57" s="25">
        <f t="shared" si="40"/>
        <v>3.5294117647058809E-2</v>
      </c>
      <c r="AJ57" s="25">
        <f t="shared" si="41"/>
        <v>-5.0000000000000044E-2</v>
      </c>
      <c r="AK57" s="25">
        <f t="shared" si="42"/>
        <v>0</v>
      </c>
      <c r="AL57" s="2">
        <f t="shared" si="43"/>
        <v>0</v>
      </c>
      <c r="AM57" s="2">
        <f t="shared" si="44"/>
        <v>2.9411764705882359E-2</v>
      </c>
      <c r="AN57" s="2">
        <f t="shared" si="45"/>
        <v>2.777777777777779E-2</v>
      </c>
    </row>
    <row r="58" spans="1:53" ht="12.75" customHeight="1">
      <c r="A58" s="17">
        <v>9801</v>
      </c>
      <c r="B58" s="17">
        <v>59</v>
      </c>
      <c r="C58" s="17"/>
      <c r="D58" s="17"/>
      <c r="E58" s="17"/>
      <c r="F58" s="17"/>
      <c r="G58" s="17"/>
      <c r="H58" s="17"/>
      <c r="I58" s="17"/>
      <c r="J58" s="17"/>
      <c r="K58" s="17"/>
      <c r="L58" s="18"/>
      <c r="M58" s="13"/>
      <c r="N58" s="13"/>
      <c r="O58" s="14"/>
      <c r="P58" s="15"/>
      <c r="Q58" s="19">
        <f>B58</f>
        <v>59</v>
      </c>
      <c r="R58" s="16"/>
      <c r="S58" s="2"/>
      <c r="AA58" s="27" t="s">
        <v>29</v>
      </c>
      <c r="AB58" s="25">
        <f t="shared" si="33"/>
        <v>0</v>
      </c>
      <c r="AC58" s="25">
        <f t="shared" si="34"/>
        <v>2.3809523809523836E-2</v>
      </c>
      <c r="AD58" s="25">
        <f t="shared" si="35"/>
        <v>0.13513513513513509</v>
      </c>
      <c r="AE58" s="25">
        <f t="shared" si="36"/>
        <v>0.10588235294117643</v>
      </c>
      <c r="AF58" s="25">
        <f t="shared" si="37"/>
        <v>6.6666666666666652E-2</v>
      </c>
      <c r="AG58" s="25">
        <f t="shared" si="38"/>
        <v>0</v>
      </c>
      <c r="AH58" s="25">
        <f t="shared" si="39"/>
        <v>0</v>
      </c>
      <c r="AI58" s="25">
        <f t="shared" si="40"/>
        <v>1.2195121951219523E-2</v>
      </c>
      <c r="AJ58" s="25">
        <f t="shared" si="41"/>
        <v>0.1428571428571429</v>
      </c>
      <c r="AK58" s="25">
        <f t="shared" si="42"/>
        <v>1.8181818181818188E-2</v>
      </c>
      <c r="AL58" s="2">
        <f t="shared" si="43"/>
        <v>0</v>
      </c>
      <c r="AM58" s="2">
        <f t="shared" si="44"/>
        <v>1.5151515151515138E-2</v>
      </c>
    </row>
    <row r="59" spans="1:53" ht="12.75" customHeight="1">
      <c r="A59" s="17">
        <v>9802</v>
      </c>
      <c r="B59" s="17"/>
      <c r="C59" s="17">
        <v>43</v>
      </c>
      <c r="D59" s="17"/>
      <c r="E59" s="17"/>
      <c r="F59" s="17"/>
      <c r="G59" s="17"/>
      <c r="H59" s="17"/>
      <c r="I59" s="17"/>
      <c r="J59" s="17"/>
      <c r="K59" s="17"/>
      <c r="L59" s="18"/>
      <c r="M59" s="13"/>
      <c r="N59" s="13"/>
      <c r="O59" s="14"/>
      <c r="P59" s="15">
        <f>C59/B58</f>
        <v>0.72881355932203384</v>
      </c>
      <c r="Q59" s="24">
        <v>44</v>
      </c>
      <c r="R59" s="25">
        <f t="shared" ref="R59:R69" si="48">Q59/Q58</f>
        <v>0.74576271186440679</v>
      </c>
      <c r="S59" s="2">
        <f t="shared" ref="S59:S69" si="49">100%-R59</f>
        <v>0.25423728813559321</v>
      </c>
      <c r="AA59" s="30" t="s">
        <v>31</v>
      </c>
      <c r="AB59" s="25">
        <f t="shared" si="33"/>
        <v>9.9999999999999978E-2</v>
      </c>
      <c r="AC59" s="25">
        <f t="shared" si="34"/>
        <v>6.0975609756097615E-2</v>
      </c>
      <c r="AD59" s="25">
        <f t="shared" si="35"/>
        <v>0.15625</v>
      </c>
      <c r="AE59" s="25">
        <f t="shared" si="36"/>
        <v>0.13157894736842102</v>
      </c>
      <c r="AF59" s="25">
        <f t="shared" si="37"/>
        <v>0.19047619047619047</v>
      </c>
      <c r="AG59" s="25">
        <f t="shared" si="38"/>
        <v>7.1428571428571397E-2</v>
      </c>
      <c r="AH59" s="25">
        <f t="shared" si="39"/>
        <v>2.2222222222222254E-2</v>
      </c>
      <c r="AI59" s="25">
        <f t="shared" si="40"/>
        <v>0</v>
      </c>
      <c r="AJ59" s="25">
        <f t="shared" si="41"/>
        <v>8.333333333333337E-2</v>
      </c>
      <c r="AK59" s="25">
        <f t="shared" si="42"/>
        <v>5.555555555555558E-2</v>
      </c>
      <c r="AL59" s="2">
        <f t="shared" si="43"/>
        <v>0</v>
      </c>
      <c r="AM59" s="2" t="s">
        <v>30</v>
      </c>
    </row>
    <row r="60" spans="1:53" ht="12.75" customHeight="1">
      <c r="A60" s="17">
        <v>9901</v>
      </c>
      <c r="B60" s="17"/>
      <c r="C60" s="17"/>
      <c r="D60" s="17">
        <v>29</v>
      </c>
      <c r="E60" s="17"/>
      <c r="F60" s="17"/>
      <c r="G60" s="17"/>
      <c r="H60" s="17"/>
      <c r="I60" s="17"/>
      <c r="J60" s="17"/>
      <c r="K60" s="17"/>
      <c r="L60" s="18"/>
      <c r="M60" s="13"/>
      <c r="N60" s="13"/>
      <c r="O60" s="14"/>
      <c r="P60" s="15">
        <f>D60/C59</f>
        <v>0.67441860465116277</v>
      </c>
      <c r="Q60" s="24">
        <v>42</v>
      </c>
      <c r="R60" s="25">
        <f t="shared" si="48"/>
        <v>0.95454545454545459</v>
      </c>
      <c r="S60" s="2">
        <f t="shared" si="49"/>
        <v>4.5454545454545414E-2</v>
      </c>
      <c r="AA60" s="30" t="s">
        <v>32</v>
      </c>
      <c r="AB60" s="25">
        <f t="shared" si="33"/>
        <v>7.407407407407407E-2</v>
      </c>
      <c r="AC60" s="25">
        <f t="shared" si="34"/>
        <v>0.1428571428571429</v>
      </c>
      <c r="AD60" s="25">
        <f t="shared" si="35"/>
        <v>0.14814814814814814</v>
      </c>
      <c r="AE60" s="25">
        <f t="shared" si="36"/>
        <v>9.0909090909090939E-2</v>
      </c>
      <c r="AF60" s="25">
        <f t="shared" si="37"/>
        <v>0.11764705882352944</v>
      </c>
      <c r="AG60" s="25">
        <f t="shared" si="38"/>
        <v>0</v>
      </c>
      <c r="AH60" s="25">
        <f t="shared" si="39"/>
        <v>0</v>
      </c>
      <c r="AI60" s="25">
        <f t="shared" si="40"/>
        <v>0</v>
      </c>
      <c r="AJ60" s="25">
        <f t="shared" si="41"/>
        <v>9.0909090909090939E-2</v>
      </c>
      <c r="AK60" s="25">
        <f t="shared" si="42"/>
        <v>1.9607843137254943E-2</v>
      </c>
      <c r="AL60" s="2" t="s">
        <v>30</v>
      </c>
    </row>
    <row r="61" spans="1:53" ht="12.75" customHeight="1">
      <c r="A61" s="17">
        <v>9902</v>
      </c>
      <c r="B61" s="17"/>
      <c r="C61" s="17"/>
      <c r="D61" s="17"/>
      <c r="E61" s="17">
        <v>17</v>
      </c>
      <c r="F61" s="17"/>
      <c r="G61" s="17"/>
      <c r="H61" s="17"/>
      <c r="I61" s="17"/>
      <c r="J61" s="17"/>
      <c r="K61" s="17"/>
      <c r="L61" s="18"/>
      <c r="M61" s="13"/>
      <c r="N61" s="13"/>
      <c r="O61" s="14"/>
      <c r="P61" s="15">
        <f>E61/D60</f>
        <v>0.58620689655172409</v>
      </c>
      <c r="Q61" s="24">
        <v>35</v>
      </c>
      <c r="R61" s="25">
        <f t="shared" si="48"/>
        <v>0.83333333333333337</v>
      </c>
      <c r="S61" s="2">
        <f t="shared" si="49"/>
        <v>0.16666666666666663</v>
      </c>
      <c r="AA61" s="30" t="s">
        <v>33</v>
      </c>
      <c r="AB61" s="25">
        <f t="shared" si="33"/>
        <v>0</v>
      </c>
      <c r="AC61" s="25">
        <f t="shared" si="34"/>
        <v>0.15151515151515149</v>
      </c>
      <c r="AD61" s="25">
        <f t="shared" si="35"/>
        <v>4.3478260869565188E-2</v>
      </c>
      <c r="AE61" s="25">
        <f t="shared" si="36"/>
        <v>0.16666666666666663</v>
      </c>
      <c r="AF61" s="25">
        <f t="shared" si="37"/>
        <v>3.3333333333333326E-2</v>
      </c>
      <c r="AG61" s="25">
        <f t="shared" si="38"/>
        <v>3.8461538461538436E-2</v>
      </c>
      <c r="AH61" s="25">
        <f t="shared" si="39"/>
        <v>6.8181818181818232E-2</v>
      </c>
      <c r="AI61" s="25">
        <f t="shared" si="40"/>
        <v>0.11111111111111116</v>
      </c>
      <c r="AJ61" s="25">
        <f t="shared" si="41"/>
        <v>-3.3333333333333437E-2</v>
      </c>
      <c r="AK61" s="25" t="s">
        <v>30</v>
      </c>
      <c r="AL61" s="2" t="s">
        <v>30</v>
      </c>
    </row>
    <row r="62" spans="1:53" ht="12.75" customHeight="1">
      <c r="A62" s="30" t="s">
        <v>14</v>
      </c>
      <c r="B62" s="17"/>
      <c r="C62" s="17"/>
      <c r="D62" s="17"/>
      <c r="E62" s="17"/>
      <c r="F62" s="17">
        <v>17</v>
      </c>
      <c r="G62" s="17"/>
      <c r="H62" s="17"/>
      <c r="I62" s="17"/>
      <c r="J62" s="17"/>
      <c r="K62" s="17"/>
      <c r="L62" s="18"/>
      <c r="M62" s="13"/>
      <c r="N62" s="13"/>
      <c r="O62" s="14"/>
      <c r="P62" s="15">
        <f>F62/E61</f>
        <v>1</v>
      </c>
      <c r="Q62" s="24">
        <v>37</v>
      </c>
      <c r="R62" s="25">
        <f t="shared" si="48"/>
        <v>1.0571428571428572</v>
      </c>
      <c r="S62" s="2">
        <f t="shared" si="49"/>
        <v>-5.7142857142857162E-2</v>
      </c>
      <c r="AA62" s="47"/>
      <c r="AB62" s="38"/>
      <c r="AC62" s="38"/>
      <c r="AD62" s="38"/>
      <c r="AE62" s="48"/>
      <c r="AF62" s="48"/>
      <c r="AG62" s="48"/>
      <c r="AH62" s="48"/>
      <c r="AI62" s="48"/>
      <c r="AJ62" s="48"/>
      <c r="AK62" s="48"/>
    </row>
    <row r="63" spans="1:53" ht="12.75" customHeight="1">
      <c r="A63" s="30" t="s">
        <v>15</v>
      </c>
      <c r="B63" s="17"/>
      <c r="C63" s="17"/>
      <c r="D63" s="17"/>
      <c r="E63" s="17"/>
      <c r="F63" s="17"/>
      <c r="G63" s="17">
        <v>17</v>
      </c>
      <c r="H63" s="17"/>
      <c r="I63" s="17"/>
      <c r="J63" s="17"/>
      <c r="K63" s="17"/>
      <c r="L63" s="18"/>
      <c r="M63" s="13"/>
      <c r="N63" s="13"/>
      <c r="O63" s="14"/>
      <c r="P63" s="15">
        <f>G63/F62</f>
        <v>1</v>
      </c>
      <c r="Q63" s="24">
        <v>32</v>
      </c>
      <c r="R63" s="25">
        <f t="shared" si="48"/>
        <v>0.86486486486486491</v>
      </c>
      <c r="S63" s="2">
        <f t="shared" si="49"/>
        <v>0.13513513513513509</v>
      </c>
      <c r="AA63" s="35"/>
      <c r="AB63" s="38"/>
      <c r="AC63" s="38"/>
      <c r="AD63" s="48"/>
      <c r="AE63" s="48"/>
      <c r="AF63" s="48"/>
      <c r="AG63" s="48"/>
      <c r="AH63" s="48"/>
      <c r="AI63" s="48"/>
      <c r="AJ63" s="48"/>
      <c r="AK63" s="48"/>
    </row>
    <row r="64" spans="1:53" ht="12.75" customHeight="1">
      <c r="A64" s="30" t="s">
        <v>16</v>
      </c>
      <c r="B64" s="17"/>
      <c r="C64" s="17"/>
      <c r="D64" s="17"/>
      <c r="E64" s="17"/>
      <c r="F64" s="17"/>
      <c r="G64" s="17"/>
      <c r="H64" s="17">
        <v>17</v>
      </c>
      <c r="I64" s="17"/>
      <c r="J64" s="17"/>
      <c r="K64" s="17"/>
      <c r="L64" s="18"/>
      <c r="M64" s="13"/>
      <c r="N64" s="13"/>
      <c r="O64" s="14"/>
      <c r="P64" s="15">
        <f>H64/G63</f>
        <v>1</v>
      </c>
      <c r="Q64" s="24">
        <v>27</v>
      </c>
      <c r="R64" s="25">
        <f t="shared" si="48"/>
        <v>0.84375</v>
      </c>
      <c r="S64" s="2">
        <f t="shared" si="49"/>
        <v>0.15625</v>
      </c>
      <c r="AA64" s="35"/>
      <c r="AB64" s="3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1:53" ht="12.75" customHeight="1">
      <c r="A65" s="30" t="s">
        <v>17</v>
      </c>
      <c r="B65" s="17"/>
      <c r="C65" s="17"/>
      <c r="D65" s="17"/>
      <c r="E65" s="17"/>
      <c r="F65" s="17"/>
      <c r="G65" s="17"/>
      <c r="H65" s="17"/>
      <c r="I65" s="17">
        <v>13</v>
      </c>
      <c r="J65" s="17">
        <v>4</v>
      </c>
      <c r="K65" s="17"/>
      <c r="L65" s="18"/>
      <c r="M65" s="13"/>
      <c r="N65" s="13"/>
      <c r="O65" s="14"/>
      <c r="P65" s="15">
        <f>I65/H64</f>
        <v>0.76470588235294112</v>
      </c>
      <c r="Q65" s="24">
        <v>23</v>
      </c>
      <c r="R65" s="25">
        <f t="shared" si="48"/>
        <v>0.85185185185185186</v>
      </c>
      <c r="S65" s="2">
        <f t="shared" si="49"/>
        <v>0.14814814814814814</v>
      </c>
      <c r="AA65" s="31"/>
      <c r="AB65" s="9" t="s">
        <v>44</v>
      </c>
      <c r="AC65" s="38"/>
      <c r="AD65" s="38"/>
      <c r="AE65" s="38"/>
      <c r="AF65" s="38"/>
      <c r="AG65" s="38"/>
      <c r="AH65" s="38"/>
      <c r="AI65" s="38"/>
      <c r="AJ65" s="38"/>
      <c r="AK65" s="38"/>
    </row>
    <row r="66" spans="1:53" ht="12.75" customHeight="1">
      <c r="A66" s="30" t="s">
        <v>18</v>
      </c>
      <c r="B66" s="17"/>
      <c r="C66" s="17"/>
      <c r="D66" s="17"/>
      <c r="E66" s="17"/>
      <c r="F66" s="17"/>
      <c r="G66" s="17"/>
      <c r="H66" s="17"/>
      <c r="I66" s="17"/>
      <c r="J66" s="17">
        <v>12</v>
      </c>
      <c r="K66" s="17">
        <v>6</v>
      </c>
      <c r="L66" s="18">
        <v>4</v>
      </c>
      <c r="M66" s="13"/>
      <c r="N66" s="13"/>
      <c r="O66" s="14"/>
      <c r="P66" s="15">
        <f>J66/I65</f>
        <v>0.92307692307692313</v>
      </c>
      <c r="Q66" s="24">
        <v>22</v>
      </c>
      <c r="R66" s="25">
        <f t="shared" si="48"/>
        <v>0.95652173913043481</v>
      </c>
      <c r="S66" s="2">
        <f t="shared" si="49"/>
        <v>4.3478260869565188E-2</v>
      </c>
      <c r="AA66" s="49" t="s">
        <v>13</v>
      </c>
      <c r="AB66" s="50">
        <v>9701</v>
      </c>
      <c r="AC66" s="51">
        <v>9702</v>
      </c>
      <c r="AD66" s="51">
        <v>9801</v>
      </c>
      <c r="AE66" s="51">
        <v>9802</v>
      </c>
      <c r="AF66" s="51">
        <v>9901</v>
      </c>
      <c r="AG66" s="51">
        <v>9902</v>
      </c>
      <c r="AH66" s="52" t="s">
        <v>14</v>
      </c>
      <c r="AI66" s="52" t="s">
        <v>15</v>
      </c>
      <c r="AJ66" s="52" t="s">
        <v>16</v>
      </c>
      <c r="AK66" s="52" t="s">
        <v>17</v>
      </c>
      <c r="AL66" s="52" t="s">
        <v>18</v>
      </c>
      <c r="AM66" s="52" t="s">
        <v>19</v>
      </c>
      <c r="AN66" s="52" t="s">
        <v>20</v>
      </c>
      <c r="AO66" s="52" t="s">
        <v>21</v>
      </c>
      <c r="AP66" s="52" t="s">
        <v>22</v>
      </c>
      <c r="AQ66" s="52" t="s">
        <v>23</v>
      </c>
      <c r="AR66" s="52" t="s">
        <v>41</v>
      </c>
      <c r="AS66" s="52" t="s">
        <v>45</v>
      </c>
      <c r="AT66" s="52" t="s">
        <v>46</v>
      </c>
      <c r="AU66" s="52" t="s">
        <v>47</v>
      </c>
      <c r="AV66" s="52" t="s">
        <v>48</v>
      </c>
      <c r="AW66" s="52" t="s">
        <v>49</v>
      </c>
      <c r="AX66" s="52" t="s">
        <v>50</v>
      </c>
      <c r="AY66" s="52" t="s">
        <v>51</v>
      </c>
      <c r="AZ66" s="52" t="s">
        <v>52</v>
      </c>
      <c r="BA66" s="52" t="s">
        <v>53</v>
      </c>
    </row>
    <row r="67" spans="1:53" ht="12.75" customHeight="1">
      <c r="A67" s="30" t="s">
        <v>19</v>
      </c>
      <c r="B67" s="17"/>
      <c r="C67" s="17"/>
      <c r="D67" s="17"/>
      <c r="E67" s="17"/>
      <c r="F67" s="17"/>
      <c r="G67" s="17"/>
      <c r="H67" s="17"/>
      <c r="I67" s="17"/>
      <c r="J67" s="17"/>
      <c r="K67" s="17">
        <v>12</v>
      </c>
      <c r="L67" s="18">
        <v>7</v>
      </c>
      <c r="M67" s="13"/>
      <c r="N67" s="13"/>
      <c r="O67" s="14"/>
      <c r="P67" s="15">
        <f>K67/J66</f>
        <v>1</v>
      </c>
      <c r="Q67" s="24">
        <v>15</v>
      </c>
      <c r="R67" s="25">
        <f t="shared" si="48"/>
        <v>0.68181818181818177</v>
      </c>
      <c r="S67" s="2">
        <f t="shared" si="49"/>
        <v>0.31818181818181823</v>
      </c>
      <c r="AA67" s="53" t="s">
        <v>25</v>
      </c>
      <c r="AB67" s="54">
        <f>Q7/Q5</f>
        <v>0.7</v>
      </c>
      <c r="AC67" s="54">
        <f>Q32/Q30</f>
        <v>0.80165289256198347</v>
      </c>
      <c r="AD67" s="54">
        <f>Q60/Q58</f>
        <v>0.71186440677966101</v>
      </c>
      <c r="AE67" s="54">
        <f>Q88/Q86</f>
        <v>0.67910447761194026</v>
      </c>
      <c r="AF67" s="54">
        <f>Q115/Q113</f>
        <v>0.65384615384615385</v>
      </c>
      <c r="AG67" s="54">
        <f>Q137/Q135</f>
        <v>0.7384615384615385</v>
      </c>
      <c r="AH67" s="54">
        <f>Q159/Q157</f>
        <v>0.56321839080459768</v>
      </c>
      <c r="AI67" s="54">
        <f>Q180/Q178</f>
        <v>0.61267605633802813</v>
      </c>
      <c r="AJ67" s="54">
        <f>Q202/Q200</f>
        <v>0.625</v>
      </c>
      <c r="AK67" s="54">
        <f>Q222/Q220</f>
        <v>0.58510638297872342</v>
      </c>
      <c r="AL67" s="54">
        <f>Q245/Q243</f>
        <v>0.59259259259259256</v>
      </c>
      <c r="AM67" s="54">
        <f>Q265/Q263</f>
        <v>0.78260869565217395</v>
      </c>
      <c r="AN67" s="54">
        <f>Q284/Q282</f>
        <v>0.84883720930232553</v>
      </c>
      <c r="AO67" s="54">
        <f>Q306/Q304</f>
        <v>0.70652173913043481</v>
      </c>
      <c r="AP67" s="54">
        <f>Q325/Q323</f>
        <v>0.6376811594202898</v>
      </c>
      <c r="AQ67" s="54">
        <f>Q345/Q343</f>
        <v>0.71900826446280997</v>
      </c>
      <c r="AR67" s="54">
        <f>Q368/Q366</f>
        <v>0.68656716417910446</v>
      </c>
      <c r="AS67" s="54">
        <f>Q388/Q386</f>
        <v>0.80952380952380953</v>
      </c>
      <c r="AT67" s="54">
        <f>Q409/Q407</f>
        <v>0.81818181818181823</v>
      </c>
      <c r="AU67" s="54">
        <f>Q429/Q427</f>
        <v>0.92063492063492058</v>
      </c>
      <c r="AV67" s="54">
        <f>Q449/Q447</f>
        <v>0.83333333333333337</v>
      </c>
      <c r="AW67" s="54" t="e">
        <f t="shared" ref="AW67:BA67" si="50">#REF!/#REF!</f>
        <v>#REF!</v>
      </c>
      <c r="AX67" s="54" t="e">
        <f t="shared" si="50"/>
        <v>#REF!</v>
      </c>
      <c r="AY67" s="54" t="e">
        <f t="shared" si="50"/>
        <v>#REF!</v>
      </c>
      <c r="AZ67" s="54" t="e">
        <f t="shared" si="50"/>
        <v>#REF!</v>
      </c>
      <c r="BA67" s="54" t="e">
        <f t="shared" si="50"/>
        <v>#REF!</v>
      </c>
    </row>
    <row r="68" spans="1:53" ht="12.75" customHeight="1">
      <c r="A68" s="30" t="s">
        <v>20</v>
      </c>
      <c r="B68" s="31"/>
      <c r="C68" s="31"/>
      <c r="D68" s="31"/>
      <c r="E68" s="31"/>
      <c r="F68" s="31"/>
      <c r="G68" s="31"/>
      <c r="H68" s="31"/>
      <c r="I68" s="31"/>
      <c r="J68" s="31"/>
      <c r="K68" s="31">
        <v>7</v>
      </c>
      <c r="L68" s="34">
        <v>2</v>
      </c>
      <c r="M68" s="2"/>
      <c r="N68" s="2"/>
      <c r="O68" s="31"/>
      <c r="P68" s="2"/>
      <c r="Q68" s="24">
        <v>10</v>
      </c>
      <c r="R68" s="25">
        <f t="shared" si="48"/>
        <v>0.66666666666666663</v>
      </c>
      <c r="S68" s="2">
        <f t="shared" si="49"/>
        <v>0.33333333333333337</v>
      </c>
      <c r="T68" s="272" t="s">
        <v>5</v>
      </c>
      <c r="U68" s="269"/>
      <c r="AA68" s="3"/>
      <c r="AB68" s="9"/>
      <c r="AC68" s="38"/>
      <c r="AD68" s="38"/>
      <c r="AE68" s="38"/>
      <c r="AF68" s="38"/>
      <c r="AG68" s="38"/>
      <c r="AH68" s="38"/>
      <c r="AI68" s="38"/>
      <c r="AJ68" s="38"/>
      <c r="AK68" s="38"/>
      <c r="AR68" s="54"/>
      <c r="AS68" s="54"/>
    </row>
    <row r="69" spans="1:53" ht="12.75" customHeight="1">
      <c r="A69" s="35" t="s">
        <v>21</v>
      </c>
      <c r="B69" s="31"/>
      <c r="C69" s="31"/>
      <c r="D69" s="31"/>
      <c r="E69" s="31"/>
      <c r="F69" s="31"/>
      <c r="G69" s="31"/>
      <c r="H69" s="31"/>
      <c r="I69" s="31"/>
      <c r="J69" s="31"/>
      <c r="K69" s="31">
        <v>4</v>
      </c>
      <c r="L69" s="34">
        <v>4</v>
      </c>
      <c r="M69" s="2"/>
      <c r="N69" s="2"/>
      <c r="O69" s="31"/>
      <c r="P69" s="2"/>
      <c r="Q69" s="24">
        <v>7</v>
      </c>
      <c r="R69" s="25">
        <f t="shared" si="48"/>
        <v>0.7</v>
      </c>
      <c r="S69" s="2">
        <f t="shared" si="49"/>
        <v>0.30000000000000004</v>
      </c>
    </row>
    <row r="70" spans="1:53" ht="12.75" customHeight="1">
      <c r="A70" s="35" t="s">
        <v>22</v>
      </c>
      <c r="B70" s="31"/>
      <c r="C70" s="31"/>
      <c r="D70" s="31"/>
      <c r="E70" s="31"/>
      <c r="F70" s="31"/>
      <c r="G70" s="31"/>
      <c r="H70" s="31"/>
      <c r="I70" s="31"/>
      <c r="J70" s="31"/>
      <c r="K70" s="31">
        <v>3</v>
      </c>
      <c r="L70" s="34">
        <v>3</v>
      </c>
      <c r="M70" s="2"/>
      <c r="N70" s="2"/>
      <c r="O70" s="31"/>
      <c r="P70" s="2"/>
      <c r="Q70" s="24">
        <v>4</v>
      </c>
      <c r="R70" s="25"/>
      <c r="S70" s="2"/>
    </row>
    <row r="71" spans="1:53" ht="12.75" customHeight="1">
      <c r="A71" s="35" t="s">
        <v>23</v>
      </c>
      <c r="B71" s="31"/>
      <c r="C71" s="31"/>
      <c r="D71" s="31"/>
      <c r="E71" s="31"/>
      <c r="F71" s="31"/>
      <c r="G71" s="31"/>
      <c r="H71" s="31"/>
      <c r="I71" s="31"/>
      <c r="J71" s="31"/>
      <c r="K71" s="31">
        <v>3</v>
      </c>
      <c r="L71" s="34">
        <v>2</v>
      </c>
      <c r="M71" s="2"/>
      <c r="N71" s="2"/>
      <c r="O71" s="31"/>
      <c r="P71" s="2"/>
      <c r="Q71" s="24">
        <v>4</v>
      </c>
      <c r="R71" s="25"/>
      <c r="S71" s="2"/>
    </row>
    <row r="72" spans="1:53" ht="12.75" customHeight="1">
      <c r="A72" s="35" t="s">
        <v>41</v>
      </c>
      <c r="B72" s="31"/>
      <c r="C72" s="31"/>
      <c r="D72" s="31"/>
      <c r="E72" s="31"/>
      <c r="F72" s="31"/>
      <c r="G72" s="31"/>
      <c r="H72" s="31"/>
      <c r="I72" s="31"/>
      <c r="J72" s="31"/>
      <c r="K72" s="31">
        <v>1</v>
      </c>
      <c r="L72" s="34"/>
      <c r="M72" s="2"/>
      <c r="N72" s="2"/>
      <c r="O72" s="31"/>
      <c r="P72" s="2"/>
      <c r="Q72" s="24">
        <v>2</v>
      </c>
      <c r="R72" s="25"/>
      <c r="S72" s="2"/>
    </row>
    <row r="73" spans="1:53" ht="12.75" customHeight="1">
      <c r="A73" s="35" t="s">
        <v>45</v>
      </c>
      <c r="B73" s="31"/>
      <c r="C73" s="31"/>
      <c r="D73" s="31"/>
      <c r="E73" s="31"/>
      <c r="F73" s="31"/>
      <c r="G73" s="31"/>
      <c r="H73" s="31"/>
      <c r="I73" s="31"/>
      <c r="J73" s="31"/>
      <c r="K73" s="31">
        <v>2</v>
      </c>
      <c r="L73" s="34">
        <v>1</v>
      </c>
      <c r="M73" s="2"/>
      <c r="N73" s="2"/>
      <c r="O73" s="31"/>
      <c r="P73" s="2"/>
      <c r="Q73" s="24">
        <v>2</v>
      </c>
      <c r="R73" s="25"/>
      <c r="S73" s="2"/>
    </row>
    <row r="74" spans="1:53" ht="12.75" customHeight="1">
      <c r="A74" s="35" t="s">
        <v>46</v>
      </c>
      <c r="B74" s="31"/>
      <c r="C74" s="31"/>
      <c r="D74" s="31"/>
      <c r="E74" s="31"/>
      <c r="F74" s="31"/>
      <c r="G74" s="31"/>
      <c r="H74" s="31"/>
      <c r="I74" s="31"/>
      <c r="J74" s="31"/>
      <c r="K74" s="31">
        <v>1</v>
      </c>
      <c r="L74" s="34"/>
      <c r="M74" s="2"/>
      <c r="N74" s="2"/>
      <c r="O74" s="31"/>
      <c r="P74" s="2"/>
      <c r="Q74" s="24">
        <v>1</v>
      </c>
      <c r="R74" s="25"/>
      <c r="S74" s="2"/>
    </row>
    <row r="75" spans="1:53" ht="12.75" customHeight="1">
      <c r="A75" s="35" t="s">
        <v>47</v>
      </c>
      <c r="B75" s="31"/>
      <c r="C75" s="31"/>
      <c r="D75" s="31"/>
      <c r="E75" s="31"/>
      <c r="F75" s="31"/>
      <c r="G75" s="31"/>
      <c r="H75" s="31"/>
      <c r="I75" s="31"/>
      <c r="J75" s="31"/>
      <c r="K75" s="31">
        <v>1</v>
      </c>
      <c r="L75" s="34">
        <v>1</v>
      </c>
      <c r="M75" s="2"/>
      <c r="N75" s="2"/>
      <c r="O75" s="31"/>
      <c r="P75" s="2"/>
      <c r="Q75" s="24">
        <v>1</v>
      </c>
      <c r="R75" s="25"/>
      <c r="S75" s="2"/>
    </row>
    <row r="76" spans="1:53" ht="12.75" customHeight="1">
      <c r="K76" s="3" t="s">
        <v>54</v>
      </c>
      <c r="L76" s="56">
        <f>SUM(L66:L75)</f>
        <v>24</v>
      </c>
      <c r="M76" s="2">
        <f>(L67+L66)/B58</f>
        <v>0.1864406779661017</v>
      </c>
      <c r="N76" s="2">
        <f>L76/B58</f>
        <v>0.40677966101694918</v>
      </c>
      <c r="O76" s="2">
        <f>N76-M76</f>
        <v>0.22033898305084748</v>
      </c>
      <c r="P76" s="2"/>
      <c r="T76" s="17">
        <v>9701</v>
      </c>
      <c r="U76" s="2">
        <f>O19</f>
        <v>0.4</v>
      </c>
    </row>
    <row r="77" spans="1:53" ht="12.75" customHeight="1">
      <c r="A77" s="270" t="s">
        <v>35</v>
      </c>
      <c r="B77" s="269"/>
      <c r="C77" s="269"/>
      <c r="D77" s="269"/>
      <c r="K77" s="3"/>
      <c r="L77" s="3"/>
      <c r="M77" s="2"/>
      <c r="N77" s="2"/>
      <c r="O77" s="2"/>
      <c r="P77" s="2"/>
      <c r="T77" s="17">
        <v>9702</v>
      </c>
      <c r="U77" s="2">
        <f>O76</f>
        <v>0.22033898305084748</v>
      </c>
    </row>
    <row r="78" spans="1:53" ht="12.75" customHeight="1">
      <c r="A78" s="35" t="s">
        <v>36</v>
      </c>
      <c r="B78" s="31">
        <v>1</v>
      </c>
      <c r="K78" s="3"/>
      <c r="L78" s="3"/>
      <c r="M78" s="2"/>
      <c r="N78" s="2"/>
      <c r="O78" s="2"/>
      <c r="P78" s="2"/>
      <c r="T78" s="17">
        <v>9801</v>
      </c>
      <c r="U78" s="2">
        <f>O76</f>
        <v>0.22033898305084748</v>
      </c>
    </row>
    <row r="79" spans="1:53" ht="12.75" customHeight="1">
      <c r="A79" s="271" t="s">
        <v>37</v>
      </c>
      <c r="B79" s="269"/>
      <c r="C79" s="269"/>
      <c r="D79" s="269"/>
      <c r="E79" s="269"/>
      <c r="F79" s="269"/>
      <c r="G79" s="269"/>
      <c r="H79" s="40">
        <f>(B78/L76)*100%</f>
        <v>4.1666666666666664E-2</v>
      </c>
      <c r="K79" s="3"/>
      <c r="L79" s="3"/>
      <c r="M79" s="2"/>
      <c r="N79" s="2"/>
      <c r="O79" s="2"/>
      <c r="P79" s="2"/>
      <c r="T79" s="17">
        <v>9802</v>
      </c>
      <c r="U79" s="2">
        <f>O103</f>
        <v>0.15671641791044774</v>
      </c>
    </row>
    <row r="80" spans="1:53" ht="12.75" customHeight="1">
      <c r="K80" s="3"/>
      <c r="L80" s="3"/>
      <c r="M80" s="2"/>
      <c r="N80" s="2"/>
      <c r="O80" s="2"/>
      <c r="P80" s="2"/>
      <c r="T80" s="31">
        <v>9901</v>
      </c>
      <c r="U80" s="2">
        <f>O129</f>
        <v>0.15384615384615385</v>
      </c>
    </row>
    <row r="81" spans="1:21" ht="12.75" customHeight="1">
      <c r="A81" s="41" t="s">
        <v>38</v>
      </c>
      <c r="B81" s="41"/>
      <c r="C81" s="41"/>
      <c r="D81" s="41"/>
      <c r="E81" s="41"/>
      <c r="G81" s="3">
        <f>((L66*10)+(L67*11)+(L68*12)+(L69*13)+(L70*14)+(L71*15))/L76</f>
        <v>11.041666666666666</v>
      </c>
      <c r="M81" s="2"/>
      <c r="N81" s="2"/>
      <c r="P81" s="2"/>
      <c r="T81" s="31">
        <v>9902</v>
      </c>
      <c r="U81" s="2">
        <f>O151</f>
        <v>0.33846153846153848</v>
      </c>
    </row>
    <row r="82" spans="1:21" ht="12.75" customHeight="1">
      <c r="M82" s="2"/>
      <c r="N82" s="2"/>
      <c r="P82" s="2"/>
      <c r="T82" s="30" t="s">
        <v>14</v>
      </c>
      <c r="U82" s="2">
        <f>O172</f>
        <v>0.20689655172413793</v>
      </c>
    </row>
    <row r="83" spans="1:21" ht="12.75" customHeight="1">
      <c r="A83" s="46" t="s">
        <v>55</v>
      </c>
      <c r="M83" s="2"/>
      <c r="N83" s="2"/>
      <c r="P83" s="2"/>
      <c r="T83" s="30" t="s">
        <v>15</v>
      </c>
      <c r="U83" s="2">
        <f>O194</f>
        <v>0.3098591549295775</v>
      </c>
    </row>
    <row r="84" spans="1:21" ht="38.25" customHeight="1">
      <c r="B84" s="266" t="s">
        <v>2</v>
      </c>
      <c r="C84" s="267"/>
      <c r="D84" s="267"/>
      <c r="E84" s="267"/>
      <c r="F84" s="267"/>
      <c r="G84" s="267"/>
      <c r="H84" s="267"/>
      <c r="I84" s="267"/>
      <c r="J84" s="267"/>
      <c r="K84" s="267"/>
      <c r="M84" s="5" t="s">
        <v>3</v>
      </c>
      <c r="N84" s="5" t="s">
        <v>4</v>
      </c>
      <c r="O84" s="6" t="s">
        <v>5</v>
      </c>
      <c r="P84" s="5" t="s">
        <v>6</v>
      </c>
      <c r="Q84" s="7" t="s">
        <v>7</v>
      </c>
      <c r="R84" s="7" t="s">
        <v>8</v>
      </c>
      <c r="S84" s="8" t="s">
        <v>9</v>
      </c>
      <c r="T84" s="30" t="s">
        <v>16</v>
      </c>
      <c r="U84" s="2">
        <f>O216</f>
        <v>0.27777777777777779</v>
      </c>
    </row>
    <row r="85" spans="1:21" ht="12.75" customHeight="1">
      <c r="A85" s="10" t="s">
        <v>10</v>
      </c>
      <c r="B85" s="11">
        <v>1</v>
      </c>
      <c r="C85" s="11">
        <v>2</v>
      </c>
      <c r="D85" s="11">
        <v>3</v>
      </c>
      <c r="E85" s="11">
        <v>4</v>
      </c>
      <c r="F85" s="11">
        <v>5</v>
      </c>
      <c r="G85" s="11">
        <v>6</v>
      </c>
      <c r="H85" s="11">
        <v>7</v>
      </c>
      <c r="I85" s="11">
        <v>8</v>
      </c>
      <c r="J85" s="11">
        <v>9</v>
      </c>
      <c r="K85" s="11">
        <v>10</v>
      </c>
      <c r="L85" s="12" t="s">
        <v>11</v>
      </c>
      <c r="M85" s="13"/>
      <c r="N85" s="13"/>
      <c r="O85" s="14"/>
      <c r="P85" s="15"/>
      <c r="Q85" s="16"/>
      <c r="R85" s="16"/>
      <c r="S85" s="2"/>
      <c r="T85" s="30" t="s">
        <v>17</v>
      </c>
      <c r="U85" s="31">
        <f>214</f>
        <v>214</v>
      </c>
    </row>
    <row r="86" spans="1:21" ht="12.75" customHeight="1">
      <c r="A86" s="17">
        <v>9802</v>
      </c>
      <c r="B86" s="17">
        <v>134</v>
      </c>
      <c r="C86" s="17"/>
      <c r="D86" s="17"/>
      <c r="E86" s="17"/>
      <c r="F86" s="17"/>
      <c r="G86" s="17"/>
      <c r="H86" s="17"/>
      <c r="I86" s="17"/>
      <c r="J86" s="17"/>
      <c r="K86" s="17"/>
      <c r="L86" s="18"/>
      <c r="M86" s="13"/>
      <c r="N86" s="13"/>
      <c r="O86" s="14"/>
      <c r="P86" s="15"/>
      <c r="Q86" s="19">
        <f>B86</f>
        <v>134</v>
      </c>
      <c r="R86" s="16"/>
      <c r="S86" s="2"/>
    </row>
    <row r="87" spans="1:21" ht="12.75" customHeight="1">
      <c r="A87" s="17">
        <v>9901</v>
      </c>
      <c r="B87" s="17"/>
      <c r="C87" s="17">
        <v>104</v>
      </c>
      <c r="D87" s="17"/>
      <c r="E87" s="17"/>
      <c r="F87" s="17"/>
      <c r="G87" s="17"/>
      <c r="H87" s="17"/>
      <c r="I87" s="17"/>
      <c r="J87" s="17"/>
      <c r="K87" s="17"/>
      <c r="L87" s="18"/>
      <c r="M87" s="13"/>
      <c r="N87" s="13"/>
      <c r="O87" s="14"/>
      <c r="P87" s="15">
        <f>C87/B86</f>
        <v>0.77611940298507465</v>
      </c>
      <c r="Q87" s="24">
        <v>104</v>
      </c>
      <c r="R87" s="25">
        <f t="shared" ref="R87:R96" si="51">Q87/Q86</f>
        <v>0.77611940298507465</v>
      </c>
      <c r="S87" s="2">
        <f t="shared" ref="S87:S96" si="52">100%-R87</f>
        <v>0.22388059701492535</v>
      </c>
    </row>
    <row r="88" spans="1:21" ht="12.75" customHeight="1">
      <c r="A88" s="17">
        <v>9902</v>
      </c>
      <c r="B88" s="17"/>
      <c r="C88" s="17"/>
      <c r="D88" s="17">
        <v>74</v>
      </c>
      <c r="E88" s="17"/>
      <c r="F88" s="17"/>
      <c r="G88" s="17"/>
      <c r="H88" s="17"/>
      <c r="I88" s="17"/>
      <c r="J88" s="17"/>
      <c r="K88" s="17"/>
      <c r="L88" s="18"/>
      <c r="M88" s="13"/>
      <c r="N88" s="13"/>
      <c r="O88" s="14"/>
      <c r="P88" s="15">
        <f>D88/C87</f>
        <v>0.71153846153846156</v>
      </c>
      <c r="Q88" s="24">
        <v>91</v>
      </c>
      <c r="R88" s="25">
        <f t="shared" si="51"/>
        <v>0.875</v>
      </c>
      <c r="S88" s="2">
        <f t="shared" si="52"/>
        <v>0.125</v>
      </c>
    </row>
    <row r="89" spans="1:21" ht="12.75" customHeight="1">
      <c r="A89" s="30" t="s">
        <v>14</v>
      </c>
      <c r="B89" s="17"/>
      <c r="C89" s="17"/>
      <c r="D89" s="17"/>
      <c r="E89" s="17">
        <v>74</v>
      </c>
      <c r="F89" s="17"/>
      <c r="G89" s="17"/>
      <c r="H89" s="17"/>
      <c r="I89" s="17"/>
      <c r="J89" s="17"/>
      <c r="K89" s="17"/>
      <c r="L89" s="18"/>
      <c r="M89" s="13"/>
      <c r="N89" s="13"/>
      <c r="O89" s="14"/>
      <c r="P89" s="15">
        <f>E89/D88</f>
        <v>1</v>
      </c>
      <c r="Q89" s="24">
        <v>86</v>
      </c>
      <c r="R89" s="25">
        <f t="shared" si="51"/>
        <v>0.94505494505494503</v>
      </c>
      <c r="S89" s="2">
        <f t="shared" si="52"/>
        <v>5.4945054945054972E-2</v>
      </c>
    </row>
    <row r="90" spans="1:21" ht="12.75" customHeight="1">
      <c r="A90" s="30" t="s">
        <v>15</v>
      </c>
      <c r="B90" s="17"/>
      <c r="C90" s="17"/>
      <c r="D90" s="17"/>
      <c r="E90" s="17"/>
      <c r="F90" s="17">
        <v>79</v>
      </c>
      <c r="G90" s="17"/>
      <c r="H90" s="17"/>
      <c r="I90" s="17"/>
      <c r="J90" s="17"/>
      <c r="K90" s="17"/>
      <c r="L90" s="18"/>
      <c r="M90" s="13"/>
      <c r="N90" s="13"/>
      <c r="O90" s="14"/>
      <c r="P90" s="15">
        <f>F90/E89</f>
        <v>1.0675675675675675</v>
      </c>
      <c r="Q90" s="24">
        <v>85</v>
      </c>
      <c r="R90" s="25">
        <f t="shared" si="51"/>
        <v>0.98837209302325579</v>
      </c>
      <c r="S90" s="2">
        <f t="shared" si="52"/>
        <v>1.1627906976744207E-2</v>
      </c>
    </row>
    <row r="91" spans="1:21" ht="12.75" customHeight="1">
      <c r="A91" s="30" t="s">
        <v>16</v>
      </c>
      <c r="B91" s="17"/>
      <c r="C91" s="17"/>
      <c r="D91" s="17"/>
      <c r="E91" s="17"/>
      <c r="F91" s="17"/>
      <c r="G91" s="17">
        <v>59</v>
      </c>
      <c r="H91" s="17">
        <v>6</v>
      </c>
      <c r="I91" s="17"/>
      <c r="J91" s="17"/>
      <c r="K91" s="17"/>
      <c r="L91" s="18"/>
      <c r="M91" s="13"/>
      <c r="N91" s="13"/>
      <c r="O91" s="14"/>
      <c r="P91" s="15">
        <f>G91/F90</f>
        <v>0.74683544303797467</v>
      </c>
      <c r="Q91" s="24">
        <v>76</v>
      </c>
      <c r="R91" s="25">
        <f t="shared" si="51"/>
        <v>0.89411764705882357</v>
      </c>
      <c r="S91" s="2">
        <f t="shared" si="52"/>
        <v>0.10588235294117643</v>
      </c>
    </row>
    <row r="92" spans="1:21" ht="12.75" customHeight="1">
      <c r="A92" s="30" t="s">
        <v>17</v>
      </c>
      <c r="B92" s="17"/>
      <c r="C92" s="17"/>
      <c r="D92" s="17"/>
      <c r="E92" s="17"/>
      <c r="F92" s="17"/>
      <c r="G92" s="17"/>
      <c r="H92" s="17">
        <v>54</v>
      </c>
      <c r="I92" s="17">
        <v>6</v>
      </c>
      <c r="J92" s="17"/>
      <c r="K92" s="17"/>
      <c r="L92" s="18"/>
      <c r="M92" s="13"/>
      <c r="N92" s="13"/>
      <c r="O92" s="14"/>
      <c r="P92" s="15">
        <f>H92/G91</f>
        <v>0.9152542372881356</v>
      </c>
      <c r="Q92" s="24">
        <v>66</v>
      </c>
      <c r="R92" s="25">
        <f t="shared" si="51"/>
        <v>0.86842105263157898</v>
      </c>
      <c r="S92" s="2">
        <f t="shared" si="52"/>
        <v>0.13157894736842102</v>
      </c>
    </row>
    <row r="93" spans="1:21" ht="12.75" customHeight="1">
      <c r="A93" s="30" t="s">
        <v>18</v>
      </c>
      <c r="B93" s="17"/>
      <c r="C93" s="17"/>
      <c r="D93" s="17"/>
      <c r="E93" s="17"/>
      <c r="F93" s="17"/>
      <c r="G93" s="17"/>
      <c r="H93" s="17"/>
      <c r="I93" s="17">
        <v>41</v>
      </c>
      <c r="J93" s="17">
        <v>6</v>
      </c>
      <c r="K93" s="17"/>
      <c r="L93" s="18"/>
      <c r="M93" s="13"/>
      <c r="N93" s="13"/>
      <c r="O93" s="14"/>
      <c r="P93" s="15">
        <f>I93/H92</f>
        <v>0.7592592592592593</v>
      </c>
      <c r="Q93" s="24">
        <v>60</v>
      </c>
      <c r="R93" s="25">
        <f t="shared" si="51"/>
        <v>0.90909090909090906</v>
      </c>
      <c r="S93" s="2">
        <f t="shared" si="52"/>
        <v>9.0909090909090939E-2</v>
      </c>
    </row>
    <row r="94" spans="1:21" ht="12.75" customHeight="1">
      <c r="A94" s="30" t="s">
        <v>19</v>
      </c>
      <c r="B94" s="17"/>
      <c r="C94" s="17"/>
      <c r="D94" s="17"/>
      <c r="E94" s="17"/>
      <c r="F94" s="17"/>
      <c r="G94" s="17"/>
      <c r="H94" s="17"/>
      <c r="I94" s="17"/>
      <c r="J94" s="17">
        <v>18</v>
      </c>
      <c r="K94" s="17">
        <v>6</v>
      </c>
      <c r="L94" s="18">
        <v>6</v>
      </c>
      <c r="M94" s="13"/>
      <c r="N94" s="13"/>
      <c r="O94" s="14"/>
      <c r="P94" s="15">
        <f>J94/I93</f>
        <v>0.43902439024390244</v>
      </c>
      <c r="Q94" s="24">
        <v>50</v>
      </c>
      <c r="R94" s="25">
        <f t="shared" si="51"/>
        <v>0.83333333333333337</v>
      </c>
      <c r="S94" s="2">
        <f t="shared" si="52"/>
        <v>0.16666666666666663</v>
      </c>
    </row>
    <row r="95" spans="1:21" ht="12.75" customHeight="1">
      <c r="A95" s="30" t="s">
        <v>20</v>
      </c>
      <c r="B95" s="31"/>
      <c r="C95" s="31"/>
      <c r="D95" s="31"/>
      <c r="E95" s="31"/>
      <c r="F95" s="31"/>
      <c r="G95" s="31"/>
      <c r="H95" s="31"/>
      <c r="I95" s="31"/>
      <c r="J95" s="31"/>
      <c r="K95" s="31">
        <v>18</v>
      </c>
      <c r="L95" s="34">
        <v>11</v>
      </c>
      <c r="M95" s="2"/>
      <c r="N95" s="2"/>
      <c r="O95" s="31"/>
      <c r="P95" s="15">
        <f>K95/J94</f>
        <v>1</v>
      </c>
      <c r="Q95" s="24">
        <v>36</v>
      </c>
      <c r="R95" s="25">
        <f t="shared" si="51"/>
        <v>0.72</v>
      </c>
      <c r="S95" s="2">
        <f t="shared" si="52"/>
        <v>0.28000000000000003</v>
      </c>
    </row>
    <row r="96" spans="1:21" ht="12.75" customHeight="1">
      <c r="A96" s="35" t="s">
        <v>21</v>
      </c>
      <c r="B96" s="31"/>
      <c r="C96" s="31"/>
      <c r="D96" s="31"/>
      <c r="E96" s="31"/>
      <c r="F96" s="31"/>
      <c r="G96" s="31"/>
      <c r="H96" s="31"/>
      <c r="I96" s="31"/>
      <c r="J96" s="31"/>
      <c r="K96" s="31">
        <v>17</v>
      </c>
      <c r="L96" s="34">
        <v>7</v>
      </c>
      <c r="M96" s="2"/>
      <c r="N96" s="2"/>
      <c r="O96" s="31"/>
      <c r="P96" s="2"/>
      <c r="Q96" s="24">
        <v>24</v>
      </c>
      <c r="R96" s="25">
        <f t="shared" si="51"/>
        <v>0.66666666666666663</v>
      </c>
      <c r="S96" s="2">
        <f t="shared" si="52"/>
        <v>0.33333333333333337</v>
      </c>
    </row>
    <row r="97" spans="1:19" ht="12.75" customHeight="1">
      <c r="A97" s="35" t="s">
        <v>22</v>
      </c>
      <c r="B97" s="31"/>
      <c r="C97" s="31"/>
      <c r="D97" s="31"/>
      <c r="E97" s="31"/>
      <c r="F97" s="31"/>
      <c r="G97" s="31"/>
      <c r="H97" s="31"/>
      <c r="I97" s="31"/>
      <c r="J97" s="31"/>
      <c r="K97" s="31">
        <v>14</v>
      </c>
      <c r="L97" s="34">
        <v>3</v>
      </c>
      <c r="M97" s="2"/>
      <c r="N97" s="2"/>
      <c r="O97" s="31"/>
      <c r="P97" s="2"/>
      <c r="Q97" s="24">
        <v>15</v>
      </c>
      <c r="R97" s="25"/>
      <c r="S97" s="2"/>
    </row>
    <row r="98" spans="1:19" ht="12.75" customHeight="1">
      <c r="A98" s="35" t="s">
        <v>23</v>
      </c>
      <c r="B98" s="31"/>
      <c r="C98" s="31"/>
      <c r="D98" s="31"/>
      <c r="E98" s="31"/>
      <c r="F98" s="31"/>
      <c r="G98" s="31"/>
      <c r="H98" s="31"/>
      <c r="I98" s="31"/>
      <c r="J98" s="31"/>
      <c r="K98" s="31">
        <v>10</v>
      </c>
      <c r="L98" s="34">
        <v>7</v>
      </c>
      <c r="M98" s="2"/>
      <c r="N98" s="2"/>
      <c r="O98" s="31"/>
      <c r="P98" s="2"/>
      <c r="Q98" s="24">
        <v>13</v>
      </c>
      <c r="R98" s="25"/>
      <c r="S98" s="2"/>
    </row>
    <row r="99" spans="1:19" ht="12.75" customHeight="1">
      <c r="A99" s="35" t="s">
        <v>41</v>
      </c>
      <c r="B99" s="31"/>
      <c r="C99" s="31"/>
      <c r="D99" s="31"/>
      <c r="E99" s="31"/>
      <c r="F99" s="31"/>
      <c r="G99" s="31"/>
      <c r="H99" s="31"/>
      <c r="I99" s="31"/>
      <c r="J99" s="31"/>
      <c r="K99" s="31">
        <v>3</v>
      </c>
      <c r="L99" s="34">
        <v>2</v>
      </c>
      <c r="M99" s="2"/>
      <c r="N99" s="2"/>
      <c r="O99" s="31"/>
      <c r="P99" s="2"/>
      <c r="Q99" s="24">
        <v>4</v>
      </c>
      <c r="R99" s="25"/>
      <c r="S99" s="2"/>
    </row>
    <row r="100" spans="1:19" ht="12.75" customHeight="1">
      <c r="A100" s="35" t="s">
        <v>45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>
        <v>3</v>
      </c>
      <c r="L100" s="34"/>
      <c r="M100" s="2"/>
      <c r="N100" s="2"/>
      <c r="O100" s="31"/>
      <c r="P100" s="2"/>
      <c r="Q100" s="24">
        <v>4</v>
      </c>
      <c r="R100" s="25"/>
      <c r="S100" s="2"/>
    </row>
    <row r="101" spans="1:19" ht="12.75" customHeight="1">
      <c r="A101" s="35" t="s">
        <v>46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>
        <v>3</v>
      </c>
      <c r="L101" s="34">
        <v>1</v>
      </c>
      <c r="M101" s="2"/>
      <c r="N101" s="2"/>
      <c r="O101" s="31"/>
      <c r="P101" s="2"/>
      <c r="Q101" s="24">
        <v>3</v>
      </c>
      <c r="R101" s="25"/>
      <c r="S101" s="2"/>
    </row>
    <row r="102" spans="1:19" ht="12.75" customHeight="1">
      <c r="A102" s="35" t="s">
        <v>47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>
        <v>2</v>
      </c>
      <c r="L102" s="34">
        <v>1</v>
      </c>
      <c r="M102" s="2"/>
      <c r="N102" s="2"/>
      <c r="O102" s="31"/>
      <c r="P102" s="2"/>
      <c r="Q102" s="24">
        <v>2</v>
      </c>
      <c r="R102" s="25"/>
      <c r="S102" s="2"/>
    </row>
    <row r="103" spans="1:19" ht="12.75" customHeight="1">
      <c r="L103" s="34">
        <f>SUM(L94:L102)</f>
        <v>38</v>
      </c>
      <c r="M103" s="2">
        <f>SUM(L94:L95)/B86</f>
        <v>0.12686567164179105</v>
      </c>
      <c r="N103" s="2">
        <f>L103/B86</f>
        <v>0.28358208955223879</v>
      </c>
      <c r="O103" s="2">
        <f>N103-M103</f>
        <v>0.15671641791044774</v>
      </c>
      <c r="P103" s="2"/>
      <c r="Q103" s="24"/>
      <c r="R103" s="25"/>
      <c r="S103" s="2"/>
    </row>
    <row r="104" spans="1:19" ht="12.75" customHeight="1">
      <c r="A104" s="270" t="s">
        <v>35</v>
      </c>
      <c r="B104" s="269"/>
      <c r="C104" s="269"/>
      <c r="D104" s="269"/>
      <c r="L104" s="31"/>
      <c r="M104" s="2"/>
      <c r="N104" s="2"/>
      <c r="O104" s="2"/>
      <c r="P104" s="2"/>
      <c r="Q104" s="31"/>
      <c r="R104" s="25"/>
      <c r="S104" s="2"/>
    </row>
    <row r="105" spans="1:19" ht="12.75" customHeight="1">
      <c r="A105" s="35" t="s">
        <v>36</v>
      </c>
      <c r="B105" s="31">
        <v>0</v>
      </c>
      <c r="L105" s="31"/>
      <c r="M105" s="2"/>
      <c r="N105" s="2"/>
      <c r="O105" s="2"/>
      <c r="P105" s="2"/>
      <c r="Q105" s="31"/>
      <c r="R105" s="25"/>
      <c r="S105" s="2"/>
    </row>
    <row r="106" spans="1:19" ht="12.75" customHeight="1">
      <c r="A106" s="271" t="s">
        <v>37</v>
      </c>
      <c r="B106" s="269"/>
      <c r="C106" s="269"/>
      <c r="D106" s="269"/>
      <c r="E106" s="269"/>
      <c r="F106" s="269"/>
      <c r="G106" s="269"/>
      <c r="H106" s="40">
        <f>(B105/L103)*100%</f>
        <v>0</v>
      </c>
      <c r="L106" s="31"/>
      <c r="M106" s="2"/>
      <c r="N106" s="2"/>
      <c r="O106" s="2"/>
      <c r="P106" s="2"/>
      <c r="Q106" s="31"/>
      <c r="R106" s="25"/>
      <c r="S106" s="2"/>
    </row>
    <row r="107" spans="1:19" ht="12.75" customHeight="1">
      <c r="L107" s="31"/>
      <c r="M107" s="2"/>
      <c r="N107" s="2"/>
      <c r="O107" s="2"/>
      <c r="P107" s="2"/>
      <c r="Q107" s="31"/>
      <c r="R107" s="25"/>
      <c r="S107" s="2"/>
    </row>
    <row r="108" spans="1:19" ht="12.75" customHeight="1">
      <c r="A108" s="41" t="s">
        <v>38</v>
      </c>
      <c r="B108" s="41"/>
      <c r="C108" s="41"/>
      <c r="D108" s="41"/>
      <c r="E108" s="41"/>
      <c r="G108" s="3">
        <f>((L94*10)+(L95*11)+(L96*12)+(L97*13)+(L98*14)+(L99*15))/L103</f>
        <v>11.368421052631579</v>
      </c>
      <c r="M108" s="2"/>
      <c r="N108" s="57"/>
      <c r="O108" s="31"/>
      <c r="P108" s="2"/>
    </row>
    <row r="109" spans="1:19" ht="12.75" customHeight="1">
      <c r="M109" s="2"/>
      <c r="N109" s="2"/>
      <c r="P109" s="2"/>
    </row>
    <row r="110" spans="1:19" ht="12.75" customHeight="1">
      <c r="A110" s="46" t="s">
        <v>56</v>
      </c>
      <c r="M110" s="2"/>
      <c r="N110" s="2"/>
      <c r="P110" s="2"/>
    </row>
    <row r="111" spans="1:19" ht="38.25" customHeight="1">
      <c r="B111" s="266" t="s">
        <v>2</v>
      </c>
      <c r="C111" s="267"/>
      <c r="D111" s="267"/>
      <c r="E111" s="267"/>
      <c r="F111" s="267"/>
      <c r="G111" s="267"/>
      <c r="H111" s="267"/>
      <c r="I111" s="267"/>
      <c r="J111" s="267"/>
      <c r="K111" s="267"/>
      <c r="M111" s="5" t="s">
        <v>3</v>
      </c>
      <c r="N111" s="5" t="s">
        <v>4</v>
      </c>
      <c r="O111" s="6" t="s">
        <v>5</v>
      </c>
      <c r="P111" s="5" t="s">
        <v>6</v>
      </c>
      <c r="Q111" s="7" t="s">
        <v>7</v>
      </c>
      <c r="R111" s="7" t="s">
        <v>8</v>
      </c>
      <c r="S111" s="8" t="s">
        <v>9</v>
      </c>
    </row>
    <row r="112" spans="1:19" ht="12.75" customHeight="1">
      <c r="A112" s="10" t="s">
        <v>10</v>
      </c>
      <c r="B112" s="11">
        <v>1</v>
      </c>
      <c r="C112" s="11">
        <v>2</v>
      </c>
      <c r="D112" s="11">
        <v>3</v>
      </c>
      <c r="E112" s="11">
        <v>4</v>
      </c>
      <c r="F112" s="11">
        <v>5</v>
      </c>
      <c r="G112" s="11">
        <v>6</v>
      </c>
      <c r="H112" s="11">
        <v>7</v>
      </c>
      <c r="I112" s="11">
        <v>8</v>
      </c>
      <c r="J112" s="11">
        <v>9</v>
      </c>
      <c r="K112" s="11">
        <v>10</v>
      </c>
      <c r="L112" s="12" t="s">
        <v>11</v>
      </c>
      <c r="M112" s="13"/>
      <c r="N112" s="13"/>
      <c r="O112" s="14"/>
      <c r="P112" s="15"/>
      <c r="Q112" s="16"/>
      <c r="R112" s="16"/>
      <c r="S112" s="2"/>
    </row>
    <row r="113" spans="1:19" ht="12.75" customHeight="1">
      <c r="A113" s="17">
        <v>9901</v>
      </c>
      <c r="B113" s="17">
        <v>78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8"/>
      <c r="M113" s="13"/>
      <c r="N113" s="13"/>
      <c r="O113" s="14"/>
      <c r="P113" s="15"/>
      <c r="Q113" s="19">
        <f>B113</f>
        <v>78</v>
      </c>
      <c r="R113" s="16"/>
      <c r="S113" s="2"/>
    </row>
    <row r="114" spans="1:19" ht="12.75" customHeight="1">
      <c r="A114" s="17">
        <v>9902</v>
      </c>
      <c r="B114" s="17"/>
      <c r="C114" s="17">
        <v>52</v>
      </c>
      <c r="D114" s="17"/>
      <c r="E114" s="17"/>
      <c r="F114" s="17"/>
      <c r="G114" s="17"/>
      <c r="H114" s="17"/>
      <c r="I114" s="17"/>
      <c r="J114" s="17"/>
      <c r="K114" s="17"/>
      <c r="L114" s="18"/>
      <c r="M114" s="13"/>
      <c r="N114" s="13"/>
      <c r="O114" s="14"/>
      <c r="P114" s="15">
        <f>C114/B113</f>
        <v>0.66666666666666663</v>
      </c>
      <c r="Q114" s="24">
        <v>55</v>
      </c>
      <c r="R114" s="25">
        <f t="shared" ref="R114:R122" si="53">Q114/Q113</f>
        <v>0.70512820512820518</v>
      </c>
      <c r="S114" s="2">
        <f t="shared" ref="S114:S122" si="54">100%-R114</f>
        <v>0.29487179487179482</v>
      </c>
    </row>
    <row r="115" spans="1:19" ht="12.75" customHeight="1">
      <c r="A115" s="30" t="s">
        <v>14</v>
      </c>
      <c r="B115" s="17"/>
      <c r="C115" s="17"/>
      <c r="D115" s="17">
        <v>37</v>
      </c>
      <c r="E115" s="17"/>
      <c r="F115" s="17"/>
      <c r="G115" s="17"/>
      <c r="H115" s="17"/>
      <c r="I115" s="17"/>
      <c r="J115" s="17"/>
      <c r="K115" s="17"/>
      <c r="L115" s="18"/>
      <c r="M115" s="13"/>
      <c r="N115" s="13"/>
      <c r="O115" s="14"/>
      <c r="P115" s="15">
        <f>D115/C114</f>
        <v>0.71153846153846156</v>
      </c>
      <c r="Q115" s="24">
        <v>51</v>
      </c>
      <c r="R115" s="25">
        <f t="shared" si="53"/>
        <v>0.92727272727272725</v>
      </c>
      <c r="S115" s="2">
        <f t="shared" si="54"/>
        <v>7.2727272727272751E-2</v>
      </c>
    </row>
    <row r="116" spans="1:19" ht="12.75" customHeight="1">
      <c r="A116" s="30" t="s">
        <v>15</v>
      </c>
      <c r="B116" s="17"/>
      <c r="C116" s="17"/>
      <c r="D116" s="17"/>
      <c r="E116" s="17">
        <v>37</v>
      </c>
      <c r="F116" s="17">
        <v>1</v>
      </c>
      <c r="G116" s="17"/>
      <c r="H116" s="17"/>
      <c r="I116" s="17"/>
      <c r="J116" s="17"/>
      <c r="K116" s="17"/>
      <c r="L116" s="18"/>
      <c r="M116" s="13"/>
      <c r="N116" s="13"/>
      <c r="O116" s="14"/>
      <c r="P116" s="15">
        <f>E116/D115</f>
        <v>1</v>
      </c>
      <c r="Q116" s="24">
        <v>45</v>
      </c>
      <c r="R116" s="25">
        <f t="shared" si="53"/>
        <v>0.88235294117647056</v>
      </c>
      <c r="S116" s="2">
        <f t="shared" si="54"/>
        <v>0.11764705882352944</v>
      </c>
    </row>
    <row r="117" spans="1:19" ht="12.75" customHeight="1">
      <c r="A117" s="30" t="s">
        <v>16</v>
      </c>
      <c r="B117" s="17"/>
      <c r="C117" s="17"/>
      <c r="D117" s="17"/>
      <c r="E117" s="17"/>
      <c r="F117" s="17">
        <v>13</v>
      </c>
      <c r="G117" s="17">
        <v>19</v>
      </c>
      <c r="H117" s="17"/>
      <c r="I117" s="17"/>
      <c r="J117" s="17"/>
      <c r="K117" s="17"/>
      <c r="L117" s="18"/>
      <c r="M117" s="13"/>
      <c r="N117" s="13"/>
      <c r="O117" s="14"/>
      <c r="P117" s="15">
        <f>F117/E116</f>
        <v>0.35135135135135137</v>
      </c>
      <c r="Q117" s="24">
        <v>45</v>
      </c>
      <c r="R117" s="25">
        <f t="shared" si="53"/>
        <v>1</v>
      </c>
      <c r="S117" s="2">
        <f t="shared" si="54"/>
        <v>0</v>
      </c>
    </row>
    <row r="118" spans="1:19" ht="12.75" customHeight="1">
      <c r="A118" s="30" t="s">
        <v>17</v>
      </c>
      <c r="B118" s="17"/>
      <c r="C118" s="17"/>
      <c r="D118" s="17"/>
      <c r="E118" s="17"/>
      <c r="F118" s="17"/>
      <c r="G118" s="17">
        <v>8</v>
      </c>
      <c r="H118" s="17">
        <v>18</v>
      </c>
      <c r="I118" s="17"/>
      <c r="J118" s="17"/>
      <c r="K118" s="17"/>
      <c r="L118" s="18"/>
      <c r="M118" s="13"/>
      <c r="N118" s="13"/>
      <c r="O118" s="14"/>
      <c r="P118" s="15">
        <f>G118/F117</f>
        <v>0.61538461538461542</v>
      </c>
      <c r="Q118" s="24">
        <v>42</v>
      </c>
      <c r="R118" s="25">
        <f t="shared" si="53"/>
        <v>0.93333333333333335</v>
      </c>
      <c r="S118" s="2">
        <f t="shared" si="54"/>
        <v>6.6666666666666652E-2</v>
      </c>
    </row>
    <row r="119" spans="1:19" ht="12.75" customHeight="1">
      <c r="A119" s="30" t="s">
        <v>18</v>
      </c>
      <c r="B119" s="17"/>
      <c r="C119" s="17"/>
      <c r="D119" s="17"/>
      <c r="E119" s="17"/>
      <c r="F119" s="17"/>
      <c r="G119" s="17"/>
      <c r="H119" s="17">
        <v>17</v>
      </c>
      <c r="I119" s="17">
        <v>5</v>
      </c>
      <c r="J119" s="17"/>
      <c r="K119" s="17"/>
      <c r="L119" s="18"/>
      <c r="M119" s="13"/>
      <c r="N119" s="13"/>
      <c r="O119" s="14"/>
      <c r="P119" s="15">
        <f>H119/G118</f>
        <v>2.125</v>
      </c>
      <c r="Q119" s="24">
        <v>34</v>
      </c>
      <c r="R119" s="25">
        <f t="shared" si="53"/>
        <v>0.80952380952380953</v>
      </c>
      <c r="S119" s="2">
        <f t="shared" si="54"/>
        <v>0.19047619047619047</v>
      </c>
    </row>
    <row r="120" spans="1:19" ht="12.75" customHeight="1">
      <c r="A120" s="30" t="s">
        <v>19</v>
      </c>
      <c r="B120" s="17"/>
      <c r="C120" s="17"/>
      <c r="D120" s="17"/>
      <c r="E120" s="17"/>
      <c r="F120" s="17"/>
      <c r="G120" s="17"/>
      <c r="H120" s="17"/>
      <c r="I120" s="17">
        <v>14</v>
      </c>
      <c r="J120" s="17">
        <v>3</v>
      </c>
      <c r="K120" s="17"/>
      <c r="L120" s="18"/>
      <c r="M120" s="13"/>
      <c r="N120" s="13"/>
      <c r="O120" s="14"/>
      <c r="P120" s="15">
        <f>I120/H119</f>
        <v>0.82352941176470584</v>
      </c>
      <c r="Q120" s="24">
        <v>30</v>
      </c>
      <c r="R120" s="25">
        <f t="shared" si="53"/>
        <v>0.88235294117647056</v>
      </c>
      <c r="S120" s="2">
        <f t="shared" si="54"/>
        <v>0.11764705882352944</v>
      </c>
    </row>
    <row r="121" spans="1:19" ht="12.75" customHeight="1">
      <c r="A121" s="30" t="s">
        <v>20</v>
      </c>
      <c r="B121" s="31"/>
      <c r="C121" s="31"/>
      <c r="D121" s="31"/>
      <c r="E121" s="31"/>
      <c r="F121" s="31"/>
      <c r="G121" s="31"/>
      <c r="H121" s="31"/>
      <c r="I121" s="31"/>
      <c r="J121" s="31">
        <v>14</v>
      </c>
      <c r="K121" s="31"/>
      <c r="L121" s="34">
        <v>9</v>
      </c>
      <c r="M121" s="2"/>
      <c r="N121" s="2"/>
      <c r="O121" s="31"/>
      <c r="P121" s="15">
        <f>J121/I120</f>
        <v>1</v>
      </c>
      <c r="Q121" s="24">
        <v>29</v>
      </c>
      <c r="R121" s="25">
        <f t="shared" si="53"/>
        <v>0.96666666666666667</v>
      </c>
      <c r="S121" s="2">
        <f t="shared" si="54"/>
        <v>3.3333333333333326E-2</v>
      </c>
    </row>
    <row r="122" spans="1:19" ht="12.75" customHeight="1">
      <c r="A122" s="35" t="s">
        <v>21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>
        <v>9</v>
      </c>
      <c r="L122" s="34">
        <v>3</v>
      </c>
      <c r="M122" s="2"/>
      <c r="N122" s="2"/>
      <c r="O122" s="31"/>
      <c r="P122" s="2">
        <f>K122/J121</f>
        <v>0.6428571428571429</v>
      </c>
      <c r="Q122" s="24">
        <v>17</v>
      </c>
      <c r="R122" s="25">
        <f t="shared" si="53"/>
        <v>0.58620689655172409</v>
      </c>
      <c r="S122" s="2">
        <f t="shared" si="54"/>
        <v>0.41379310344827591</v>
      </c>
    </row>
    <row r="123" spans="1:19" ht="12.75" customHeight="1">
      <c r="A123" s="35" t="s">
        <v>22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>
        <v>12</v>
      </c>
      <c r="L123" s="34">
        <v>5</v>
      </c>
      <c r="M123" s="2"/>
      <c r="N123" s="2"/>
      <c r="O123" s="31"/>
      <c r="P123" s="2"/>
      <c r="Q123" s="24">
        <v>13</v>
      </c>
      <c r="R123" s="25"/>
      <c r="S123" s="2"/>
    </row>
    <row r="124" spans="1:19" ht="12.75" customHeight="1">
      <c r="A124" s="35" t="s">
        <v>23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>
        <v>6</v>
      </c>
      <c r="L124" s="34">
        <v>3</v>
      </c>
      <c r="M124" s="2"/>
      <c r="N124" s="2"/>
      <c r="O124" s="31"/>
      <c r="P124" s="2"/>
      <c r="Q124" s="24">
        <v>8</v>
      </c>
      <c r="R124" s="25"/>
      <c r="S124" s="2"/>
    </row>
    <row r="125" spans="1:19" ht="12.75" customHeight="1">
      <c r="A125" s="35" t="s">
        <v>41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>
        <v>4</v>
      </c>
      <c r="L125" s="34">
        <v>3</v>
      </c>
      <c r="M125" s="2"/>
      <c r="N125" s="2"/>
      <c r="O125" s="31"/>
      <c r="P125" s="2"/>
      <c r="Q125" s="24">
        <v>5</v>
      </c>
      <c r="R125" s="25"/>
      <c r="S125" s="2"/>
    </row>
    <row r="126" spans="1:19" ht="12.75" customHeight="1">
      <c r="A126" s="35" t="s">
        <v>45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>
        <v>1</v>
      </c>
      <c r="L126" s="34">
        <v>1</v>
      </c>
      <c r="M126" s="2"/>
      <c r="N126" s="2"/>
      <c r="O126" s="31"/>
      <c r="P126" s="2"/>
      <c r="Q126" s="24">
        <v>5</v>
      </c>
      <c r="R126" s="25"/>
      <c r="S126" s="2"/>
    </row>
    <row r="127" spans="1:19" ht="12.75" customHeight="1">
      <c r="A127" s="35" t="s">
        <v>46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>
        <v>1</v>
      </c>
      <c r="L127" s="34"/>
      <c r="M127" s="2"/>
      <c r="N127" s="2"/>
      <c r="O127" s="31"/>
      <c r="P127" s="2"/>
      <c r="Q127" s="24">
        <v>1</v>
      </c>
      <c r="R127" s="25"/>
      <c r="S127" s="2"/>
    </row>
    <row r="128" spans="1:19" ht="12.75" customHeight="1">
      <c r="A128" s="35" t="s">
        <v>47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>
        <v>1</v>
      </c>
      <c r="L128" s="34"/>
      <c r="M128" s="2"/>
      <c r="N128" s="2"/>
      <c r="O128" s="31"/>
      <c r="P128" s="2"/>
      <c r="Q128" s="24">
        <v>1</v>
      </c>
      <c r="R128" s="25"/>
      <c r="S128" s="2"/>
    </row>
    <row r="129" spans="1:19" ht="12.75" customHeight="1">
      <c r="L129" s="31">
        <f>SUM(L121:L126)</f>
        <v>24</v>
      </c>
      <c r="M129" s="2">
        <f>SUM(L121:L122)/B113</f>
        <v>0.15384615384615385</v>
      </c>
      <c r="N129" s="2">
        <f>L129/B113</f>
        <v>0.30769230769230771</v>
      </c>
      <c r="O129" s="2">
        <f>N129-M129</f>
        <v>0.15384615384615385</v>
      </c>
      <c r="P129" s="2"/>
      <c r="Q129" s="24"/>
      <c r="R129" s="25"/>
      <c r="S129" s="2"/>
    </row>
    <row r="130" spans="1:19" ht="12.75" customHeight="1">
      <c r="A130" s="41" t="s">
        <v>38</v>
      </c>
      <c r="B130" s="41"/>
      <c r="C130" s="41"/>
      <c r="D130" s="41"/>
      <c r="E130" s="41"/>
      <c r="G130" s="3">
        <f>((L121*9)+(L122*10)+(L123*11)+(L124*12)+(L125*13))/L129</f>
        <v>10.041666666666666</v>
      </c>
      <c r="L130" s="31"/>
      <c r="M130" s="2"/>
      <c r="N130" s="2"/>
      <c r="O130" s="2"/>
      <c r="P130" s="2"/>
      <c r="Q130" s="24"/>
      <c r="R130" s="25"/>
      <c r="S130" s="2"/>
    </row>
    <row r="131" spans="1:19" ht="12.75" customHeight="1">
      <c r="M131" s="2"/>
      <c r="N131" s="2"/>
      <c r="P131" s="2"/>
    </row>
    <row r="132" spans="1:19" ht="12.75" customHeight="1">
      <c r="A132" s="46" t="s">
        <v>57</v>
      </c>
      <c r="M132" s="2"/>
      <c r="N132" s="2"/>
      <c r="P132" s="2"/>
    </row>
    <row r="133" spans="1:19" ht="38.25" customHeight="1">
      <c r="B133" s="266" t="s">
        <v>2</v>
      </c>
      <c r="C133" s="267"/>
      <c r="D133" s="267"/>
      <c r="E133" s="267"/>
      <c r="F133" s="267"/>
      <c r="G133" s="267"/>
      <c r="H133" s="267"/>
      <c r="I133" s="267"/>
      <c r="J133" s="267"/>
      <c r="K133" s="267"/>
      <c r="M133" s="5" t="s">
        <v>3</v>
      </c>
      <c r="N133" s="5" t="s">
        <v>4</v>
      </c>
      <c r="O133" s="6" t="s">
        <v>5</v>
      </c>
      <c r="P133" s="5" t="s">
        <v>6</v>
      </c>
      <c r="Q133" s="7" t="s">
        <v>7</v>
      </c>
      <c r="R133" s="7" t="s">
        <v>8</v>
      </c>
      <c r="S133" s="8" t="s">
        <v>9</v>
      </c>
    </row>
    <row r="134" spans="1:19" ht="12.75" customHeight="1">
      <c r="A134" s="10" t="s">
        <v>10</v>
      </c>
      <c r="B134" s="11">
        <v>1</v>
      </c>
      <c r="C134" s="11">
        <v>2</v>
      </c>
      <c r="D134" s="11">
        <v>3</v>
      </c>
      <c r="E134" s="11">
        <v>4</v>
      </c>
      <c r="F134" s="11">
        <v>5</v>
      </c>
      <c r="G134" s="11">
        <v>6</v>
      </c>
      <c r="H134" s="11">
        <v>7</v>
      </c>
      <c r="I134" s="11">
        <v>8</v>
      </c>
      <c r="J134" s="11">
        <v>9</v>
      </c>
      <c r="K134" s="11">
        <v>10</v>
      </c>
      <c r="L134" s="12" t="s">
        <v>11</v>
      </c>
      <c r="M134" s="13"/>
      <c r="N134" s="13"/>
      <c r="O134" s="14"/>
      <c r="P134" s="15"/>
      <c r="Q134" s="16"/>
      <c r="R134" s="16"/>
      <c r="S134" s="2"/>
    </row>
    <row r="135" spans="1:19" ht="12.75" customHeight="1">
      <c r="A135" s="17">
        <v>9902</v>
      </c>
      <c r="B135" s="17">
        <v>130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8"/>
      <c r="M135" s="13"/>
      <c r="N135" s="13"/>
      <c r="O135" s="14"/>
      <c r="P135" s="15"/>
      <c r="Q135" s="19">
        <f>B135</f>
        <v>130</v>
      </c>
      <c r="R135" s="16"/>
      <c r="S135" s="2"/>
    </row>
    <row r="136" spans="1:19" ht="12.75" customHeight="1">
      <c r="A136" s="30" t="s">
        <v>14</v>
      </c>
      <c r="B136" s="17"/>
      <c r="C136" s="17">
        <v>96</v>
      </c>
      <c r="D136" s="17"/>
      <c r="E136" s="17"/>
      <c r="F136" s="17"/>
      <c r="G136" s="17"/>
      <c r="H136" s="17"/>
      <c r="I136" s="17"/>
      <c r="J136" s="17"/>
      <c r="K136" s="17"/>
      <c r="L136" s="18"/>
      <c r="M136" s="13"/>
      <c r="N136" s="13"/>
      <c r="O136" s="14"/>
      <c r="P136" s="15">
        <f>C136/B135</f>
        <v>0.7384615384615385</v>
      </c>
      <c r="Q136" s="24">
        <v>99</v>
      </c>
      <c r="R136" s="25">
        <f t="shared" ref="R136:R144" si="55">Q136/Q135</f>
        <v>0.7615384615384615</v>
      </c>
      <c r="S136" s="2">
        <f t="shared" ref="S136:S144" si="56">100%-R136</f>
        <v>0.2384615384615385</v>
      </c>
    </row>
    <row r="137" spans="1:19" ht="12.75" customHeight="1">
      <c r="A137" s="30" t="s">
        <v>15</v>
      </c>
      <c r="B137" s="17"/>
      <c r="C137" s="17"/>
      <c r="D137" s="17">
        <v>86</v>
      </c>
      <c r="E137" s="17"/>
      <c r="F137" s="17"/>
      <c r="G137" s="17"/>
      <c r="H137" s="17"/>
      <c r="I137" s="17"/>
      <c r="J137" s="17"/>
      <c r="K137" s="17"/>
      <c r="L137" s="18"/>
      <c r="M137" s="13"/>
      <c r="N137" s="13"/>
      <c r="O137" s="14"/>
      <c r="P137" s="15">
        <f>D137/C136</f>
        <v>0.89583333333333337</v>
      </c>
      <c r="Q137" s="24">
        <v>96</v>
      </c>
      <c r="R137" s="25">
        <f t="shared" si="55"/>
        <v>0.96969696969696972</v>
      </c>
      <c r="S137" s="2">
        <f t="shared" si="56"/>
        <v>3.0303030303030276E-2</v>
      </c>
    </row>
    <row r="138" spans="1:19" ht="12.75" customHeight="1">
      <c r="A138" s="30" t="s">
        <v>16</v>
      </c>
      <c r="B138" s="17"/>
      <c r="C138" s="17"/>
      <c r="D138" s="17"/>
      <c r="E138" s="17">
        <v>76</v>
      </c>
      <c r="F138" s="17"/>
      <c r="G138" s="17"/>
      <c r="H138" s="17"/>
      <c r="I138" s="17"/>
      <c r="J138" s="17"/>
      <c r="K138" s="17"/>
      <c r="L138" s="18"/>
      <c r="M138" s="13"/>
      <c r="N138" s="13"/>
      <c r="O138" s="14"/>
      <c r="P138" s="15">
        <f>E138/D137</f>
        <v>0.88372093023255816</v>
      </c>
      <c r="Q138" s="24">
        <v>91</v>
      </c>
      <c r="R138" s="25">
        <f t="shared" si="55"/>
        <v>0.94791666666666663</v>
      </c>
      <c r="S138" s="2">
        <f t="shared" si="56"/>
        <v>5.208333333333337E-2</v>
      </c>
    </row>
    <row r="139" spans="1:19" ht="12.75" customHeight="1">
      <c r="A139" s="30" t="s">
        <v>17</v>
      </c>
      <c r="B139" s="17"/>
      <c r="C139" s="17"/>
      <c r="D139" s="17"/>
      <c r="E139" s="17"/>
      <c r="F139" s="17">
        <v>68</v>
      </c>
      <c r="G139" s="17"/>
      <c r="H139" s="17"/>
      <c r="I139" s="17"/>
      <c r="J139" s="17"/>
      <c r="K139" s="17"/>
      <c r="L139" s="18"/>
      <c r="M139" s="13"/>
      <c r="N139" s="13"/>
      <c r="O139" s="14"/>
      <c r="P139" s="15">
        <f>F139/E138</f>
        <v>0.89473684210526316</v>
      </c>
      <c r="Q139" s="24">
        <v>84</v>
      </c>
      <c r="R139" s="25">
        <f t="shared" si="55"/>
        <v>0.92307692307692313</v>
      </c>
      <c r="S139" s="2">
        <f t="shared" si="56"/>
        <v>7.6923076923076872E-2</v>
      </c>
    </row>
    <row r="140" spans="1:19" ht="12.75" customHeight="1">
      <c r="A140" s="30" t="s">
        <v>18</v>
      </c>
      <c r="B140" s="17"/>
      <c r="C140" s="17"/>
      <c r="D140" s="17"/>
      <c r="E140" s="17"/>
      <c r="F140" s="17"/>
      <c r="G140" s="17">
        <v>66</v>
      </c>
      <c r="H140" s="17"/>
      <c r="I140" s="17"/>
      <c r="J140" s="17"/>
      <c r="K140" s="17"/>
      <c r="L140" s="18"/>
      <c r="M140" s="13"/>
      <c r="N140" s="13"/>
      <c r="O140" s="14"/>
      <c r="P140" s="15">
        <f>G140/F139</f>
        <v>0.97058823529411764</v>
      </c>
      <c r="Q140" s="24">
        <v>84</v>
      </c>
      <c r="R140" s="25">
        <f t="shared" si="55"/>
        <v>1</v>
      </c>
      <c r="S140" s="2">
        <f t="shared" si="56"/>
        <v>0</v>
      </c>
    </row>
    <row r="141" spans="1:19" ht="12.75" customHeight="1">
      <c r="A141" s="30" t="s">
        <v>19</v>
      </c>
      <c r="B141" s="17"/>
      <c r="C141" s="17"/>
      <c r="D141" s="17"/>
      <c r="E141" s="17"/>
      <c r="F141" s="17"/>
      <c r="G141" s="17"/>
      <c r="H141" s="17">
        <v>66</v>
      </c>
      <c r="I141" s="17"/>
      <c r="J141" s="17"/>
      <c r="K141" s="17"/>
      <c r="L141" s="18"/>
      <c r="M141" s="13"/>
      <c r="N141" s="13"/>
      <c r="O141" s="14"/>
      <c r="P141" s="15">
        <f>H141/G140</f>
        <v>1</v>
      </c>
      <c r="Q141" s="24">
        <v>78</v>
      </c>
      <c r="R141" s="25">
        <f t="shared" si="55"/>
        <v>0.9285714285714286</v>
      </c>
      <c r="S141" s="2">
        <f t="shared" si="56"/>
        <v>7.1428571428571397E-2</v>
      </c>
    </row>
    <row r="142" spans="1:19" ht="12.75" customHeight="1">
      <c r="A142" s="30" t="s">
        <v>20</v>
      </c>
      <c r="B142" s="31"/>
      <c r="C142" s="31"/>
      <c r="D142" s="31"/>
      <c r="E142" s="31"/>
      <c r="F142" s="31"/>
      <c r="G142" s="31"/>
      <c r="H142" s="31"/>
      <c r="I142" s="31">
        <v>50</v>
      </c>
      <c r="J142" s="31"/>
      <c r="K142" s="31"/>
      <c r="L142" s="34"/>
      <c r="M142" s="2"/>
      <c r="N142" s="2"/>
      <c r="O142" s="31"/>
      <c r="P142" s="15">
        <f>I142/H141</f>
        <v>0.75757575757575757</v>
      </c>
      <c r="Q142" s="24">
        <v>78</v>
      </c>
      <c r="R142" s="25">
        <f t="shared" si="55"/>
        <v>1</v>
      </c>
      <c r="S142" s="2">
        <f t="shared" si="56"/>
        <v>0</v>
      </c>
    </row>
    <row r="143" spans="1:19" ht="12.75" customHeight="1">
      <c r="A143" s="35" t="s">
        <v>21</v>
      </c>
      <c r="B143" s="31"/>
      <c r="C143" s="31"/>
      <c r="D143" s="31"/>
      <c r="E143" s="31"/>
      <c r="F143" s="31"/>
      <c r="G143" s="31"/>
      <c r="H143" s="31"/>
      <c r="I143" s="31"/>
      <c r="J143" s="31">
        <v>44</v>
      </c>
      <c r="K143" s="31"/>
      <c r="L143" s="34">
        <v>1</v>
      </c>
      <c r="M143" s="2"/>
      <c r="N143" s="2"/>
      <c r="O143" s="31"/>
      <c r="P143" s="2">
        <f>J143/I142</f>
        <v>0.88</v>
      </c>
      <c r="Q143" s="24">
        <v>75</v>
      </c>
      <c r="R143" s="25">
        <f t="shared" si="55"/>
        <v>0.96153846153846156</v>
      </c>
      <c r="S143" s="2">
        <f t="shared" si="56"/>
        <v>3.8461538461538436E-2</v>
      </c>
    </row>
    <row r="144" spans="1:19" ht="12.75" customHeight="1">
      <c r="A144" s="35" t="s">
        <v>22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>
        <v>39</v>
      </c>
      <c r="L144" s="34">
        <v>17</v>
      </c>
      <c r="M144" s="2"/>
      <c r="N144" s="2"/>
      <c r="O144" s="31"/>
      <c r="P144" s="2">
        <f>K144/J143</f>
        <v>0.88636363636363635</v>
      </c>
      <c r="Q144" s="24">
        <v>69</v>
      </c>
      <c r="R144" s="25">
        <f t="shared" si="55"/>
        <v>0.92</v>
      </c>
      <c r="S144" s="2">
        <f t="shared" si="56"/>
        <v>7.999999999999996E-2</v>
      </c>
    </row>
    <row r="145" spans="1:19" ht="12.75" customHeight="1">
      <c r="A145" s="35" t="s">
        <v>23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>
        <v>18</v>
      </c>
      <c r="L145" s="34">
        <v>24</v>
      </c>
      <c r="M145" s="2"/>
      <c r="N145" s="2"/>
      <c r="O145" s="31"/>
      <c r="P145" s="2"/>
      <c r="Q145" s="24">
        <v>49</v>
      </c>
      <c r="R145" s="25"/>
      <c r="S145" s="2"/>
    </row>
    <row r="146" spans="1:19" ht="12.75" customHeight="1">
      <c r="A146" s="35" t="s">
        <v>41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>
        <v>18</v>
      </c>
      <c r="L146" s="34">
        <v>11</v>
      </c>
      <c r="M146" s="2"/>
      <c r="N146" s="2"/>
      <c r="O146" s="31"/>
      <c r="P146" s="2"/>
      <c r="Q146" s="24">
        <v>24</v>
      </c>
      <c r="R146" s="25"/>
      <c r="S146" s="2"/>
    </row>
    <row r="147" spans="1:19" ht="12.75" customHeight="1">
      <c r="A147" s="35" t="s">
        <v>45</v>
      </c>
      <c r="B147" s="31"/>
      <c r="C147" s="31"/>
      <c r="D147" s="31"/>
      <c r="E147" s="31"/>
      <c r="F147" s="31"/>
      <c r="G147" s="31"/>
      <c r="H147" s="31"/>
      <c r="I147" s="31"/>
      <c r="J147" s="31"/>
      <c r="K147" s="31">
        <v>9</v>
      </c>
      <c r="L147" s="34">
        <v>4</v>
      </c>
      <c r="M147" s="2"/>
      <c r="N147" s="2"/>
      <c r="O147" s="31"/>
      <c r="P147" s="2"/>
      <c r="Q147" s="24">
        <v>12</v>
      </c>
      <c r="R147" s="25"/>
      <c r="S147" s="2"/>
    </row>
    <row r="148" spans="1:19" ht="12.75" customHeight="1">
      <c r="A148" s="35" t="s">
        <v>46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>
        <v>5</v>
      </c>
      <c r="L148" s="34">
        <v>4</v>
      </c>
      <c r="M148" s="2"/>
      <c r="N148" s="2"/>
      <c r="O148" s="31"/>
      <c r="P148" s="2"/>
      <c r="Q148" s="24">
        <v>5</v>
      </c>
      <c r="R148" s="25"/>
      <c r="S148" s="2"/>
    </row>
    <row r="149" spans="1:19" ht="12.75" customHeight="1">
      <c r="A149" s="35" t="s">
        <v>47</v>
      </c>
      <c r="B149" s="31"/>
      <c r="C149" s="31"/>
      <c r="D149" s="31"/>
      <c r="E149" s="31"/>
      <c r="F149" s="31"/>
      <c r="G149" s="31"/>
      <c r="H149" s="31"/>
      <c r="I149" s="31"/>
      <c r="J149" s="31"/>
      <c r="K149" s="31">
        <v>1</v>
      </c>
      <c r="L149" s="34">
        <v>1</v>
      </c>
      <c r="M149" s="2"/>
      <c r="N149" s="2"/>
      <c r="O149" s="31"/>
      <c r="P149" s="2"/>
      <c r="Q149" s="24">
        <v>1</v>
      </c>
      <c r="R149" s="25"/>
      <c r="S149" s="2"/>
    </row>
    <row r="150" spans="1:19" ht="12.75" customHeight="1">
      <c r="A150" s="35" t="s">
        <v>48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>
        <v>1</v>
      </c>
      <c r="L150" s="34"/>
      <c r="M150" s="2"/>
      <c r="N150" s="2"/>
      <c r="O150" s="31"/>
      <c r="P150" s="2"/>
      <c r="Q150" s="24">
        <v>1</v>
      </c>
      <c r="R150" s="25"/>
      <c r="S150" s="2"/>
    </row>
    <row r="151" spans="1:19" ht="12.75" customHeight="1">
      <c r="L151" s="31">
        <f>SUM(L143:L149)</f>
        <v>62</v>
      </c>
      <c r="M151" s="2">
        <f>SUM(L143:L144)/B135</f>
        <v>0.13846153846153847</v>
      </c>
      <c r="N151" s="2">
        <f>L151/B135</f>
        <v>0.47692307692307695</v>
      </c>
      <c r="O151" s="2">
        <f>N151-M151</f>
        <v>0.33846153846153848</v>
      </c>
      <c r="P151" s="2"/>
    </row>
    <row r="152" spans="1:19" ht="12.75" customHeight="1">
      <c r="A152" s="41" t="s">
        <v>38</v>
      </c>
      <c r="B152" s="41"/>
      <c r="C152" s="41"/>
      <c r="D152" s="41"/>
      <c r="E152" s="41"/>
      <c r="G152" s="3">
        <f>((L143*9)+(L144*10)+(L145*11)+(L146*12))/L151</f>
        <v>9.2741935483870961</v>
      </c>
      <c r="L152" s="31"/>
      <c r="M152" s="2"/>
      <c r="N152" s="2"/>
      <c r="O152" s="2"/>
      <c r="P152" s="2"/>
    </row>
    <row r="153" spans="1:19" ht="12.75" customHeight="1">
      <c r="L153" s="31"/>
      <c r="M153" s="2"/>
      <c r="N153" s="2"/>
      <c r="O153" s="2"/>
      <c r="P153" s="2"/>
      <c r="Q153" s="42">
        <f>B135+B157</f>
        <v>217</v>
      </c>
      <c r="R153" s="42">
        <f>L143+L144+L166</f>
        <v>36</v>
      </c>
      <c r="S153" s="58">
        <f>R153/Q153</f>
        <v>0.16589861751152074</v>
      </c>
    </row>
    <row r="154" spans="1:19" ht="12.75" customHeight="1">
      <c r="A154" s="46" t="s">
        <v>58</v>
      </c>
      <c r="M154" s="2"/>
      <c r="N154" s="2"/>
      <c r="P154" s="2"/>
    </row>
    <row r="155" spans="1:19" ht="38.25" customHeight="1">
      <c r="B155" s="266" t="s">
        <v>2</v>
      </c>
      <c r="C155" s="267"/>
      <c r="D155" s="267"/>
      <c r="E155" s="267"/>
      <c r="F155" s="267"/>
      <c r="G155" s="267"/>
      <c r="H155" s="267"/>
      <c r="I155" s="267"/>
      <c r="J155" s="267"/>
      <c r="K155" s="267"/>
      <c r="M155" s="5" t="s">
        <v>3</v>
      </c>
      <c r="N155" s="5" t="s">
        <v>4</v>
      </c>
      <c r="O155" s="6" t="s">
        <v>5</v>
      </c>
      <c r="P155" s="5" t="s">
        <v>6</v>
      </c>
      <c r="Q155" s="7" t="s">
        <v>7</v>
      </c>
      <c r="R155" s="7" t="s">
        <v>8</v>
      </c>
      <c r="S155" s="8" t="s">
        <v>9</v>
      </c>
    </row>
    <row r="156" spans="1:19" ht="12.75" customHeight="1">
      <c r="A156" s="10" t="s">
        <v>10</v>
      </c>
      <c r="B156" s="11">
        <v>1</v>
      </c>
      <c r="C156" s="11">
        <v>2</v>
      </c>
      <c r="D156" s="11">
        <v>3</v>
      </c>
      <c r="E156" s="11">
        <v>4</v>
      </c>
      <c r="F156" s="11">
        <v>5</v>
      </c>
      <c r="G156" s="11">
        <v>6</v>
      </c>
      <c r="H156" s="11">
        <v>7</v>
      </c>
      <c r="I156" s="11">
        <v>8</v>
      </c>
      <c r="J156" s="11">
        <v>9</v>
      </c>
      <c r="K156" s="11">
        <v>10</v>
      </c>
      <c r="L156" s="12" t="s">
        <v>11</v>
      </c>
      <c r="M156" s="13"/>
      <c r="N156" s="13"/>
      <c r="O156" s="14"/>
      <c r="P156" s="15"/>
      <c r="Q156" s="16"/>
      <c r="R156" s="16"/>
      <c r="S156" s="2"/>
    </row>
    <row r="157" spans="1:19" ht="12.75" customHeight="1">
      <c r="A157" s="30" t="s">
        <v>14</v>
      </c>
      <c r="B157" s="17">
        <v>87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8"/>
      <c r="M157" s="13"/>
      <c r="N157" s="13"/>
      <c r="O157" s="14"/>
      <c r="P157" s="15"/>
      <c r="Q157" s="19">
        <f>B157</f>
        <v>87</v>
      </c>
      <c r="R157" s="16"/>
      <c r="S157" s="2"/>
    </row>
    <row r="158" spans="1:19" ht="12.75" customHeight="1">
      <c r="A158" s="30" t="s">
        <v>15</v>
      </c>
      <c r="B158" s="17"/>
      <c r="C158" s="17">
        <v>49</v>
      </c>
      <c r="D158" s="17"/>
      <c r="E158" s="17"/>
      <c r="F158" s="17"/>
      <c r="G158" s="17"/>
      <c r="H158" s="17"/>
      <c r="I158" s="17"/>
      <c r="J158" s="17"/>
      <c r="K158" s="17"/>
      <c r="L158" s="18"/>
      <c r="M158" s="13"/>
      <c r="N158" s="13"/>
      <c r="O158" s="14"/>
      <c r="P158" s="15">
        <f>C158/B157</f>
        <v>0.56321839080459768</v>
      </c>
      <c r="Q158" s="24">
        <v>49</v>
      </c>
      <c r="R158" s="25">
        <f t="shared" ref="R158:R166" si="57">Q158/Q157</f>
        <v>0.56321839080459768</v>
      </c>
      <c r="S158" s="2">
        <f t="shared" ref="S158:S166" si="58">100%-R158</f>
        <v>0.43678160919540232</v>
      </c>
    </row>
    <row r="159" spans="1:19" ht="12.75" customHeight="1">
      <c r="A159" s="30" t="s">
        <v>16</v>
      </c>
      <c r="B159" s="17"/>
      <c r="C159" s="17"/>
      <c r="D159" s="17">
        <v>49</v>
      </c>
      <c r="E159" s="17"/>
      <c r="F159" s="17"/>
      <c r="G159" s="17"/>
      <c r="H159" s="17"/>
      <c r="I159" s="17"/>
      <c r="J159" s="17"/>
      <c r="K159" s="17"/>
      <c r="L159" s="18"/>
      <c r="M159" s="13"/>
      <c r="N159" s="13"/>
      <c r="O159" s="14"/>
      <c r="P159" s="15">
        <f>D159/C158</f>
        <v>1</v>
      </c>
      <c r="Q159" s="24">
        <v>49</v>
      </c>
      <c r="R159" s="25">
        <f t="shared" si="57"/>
        <v>1</v>
      </c>
      <c r="S159" s="2">
        <f t="shared" si="58"/>
        <v>0</v>
      </c>
    </row>
    <row r="160" spans="1:19" ht="12.75" customHeight="1">
      <c r="A160" s="30" t="s">
        <v>17</v>
      </c>
      <c r="B160" s="17"/>
      <c r="C160" s="17"/>
      <c r="D160" s="17"/>
      <c r="E160" s="17">
        <v>44</v>
      </c>
      <c r="F160" s="17"/>
      <c r="G160" s="17"/>
      <c r="H160" s="17"/>
      <c r="I160" s="17"/>
      <c r="J160" s="17"/>
      <c r="K160" s="17"/>
      <c r="L160" s="18"/>
      <c r="M160" s="13"/>
      <c r="N160" s="13"/>
      <c r="O160" s="14"/>
      <c r="P160" s="15">
        <f>E160/D159</f>
        <v>0.89795918367346939</v>
      </c>
      <c r="Q160" s="24">
        <v>47</v>
      </c>
      <c r="R160" s="25">
        <f t="shared" si="57"/>
        <v>0.95918367346938771</v>
      </c>
      <c r="S160" s="2">
        <f t="shared" si="58"/>
        <v>4.081632653061229E-2</v>
      </c>
    </row>
    <row r="161" spans="1:19" ht="12.75" customHeight="1">
      <c r="A161" s="30" t="s">
        <v>18</v>
      </c>
      <c r="B161" s="17"/>
      <c r="C161" s="17"/>
      <c r="D161" s="17"/>
      <c r="E161" s="17"/>
      <c r="F161" s="17">
        <v>43</v>
      </c>
      <c r="G161" s="17"/>
      <c r="H161" s="17"/>
      <c r="I161" s="17"/>
      <c r="J161" s="17"/>
      <c r="K161" s="17"/>
      <c r="L161" s="18"/>
      <c r="M161" s="13"/>
      <c r="N161" s="13"/>
      <c r="O161" s="14"/>
      <c r="P161" s="15">
        <f>F161/E160</f>
        <v>0.97727272727272729</v>
      </c>
      <c r="Q161" s="24">
        <v>45</v>
      </c>
      <c r="R161" s="25">
        <f t="shared" si="57"/>
        <v>0.95744680851063835</v>
      </c>
      <c r="S161" s="2">
        <f t="shared" si="58"/>
        <v>4.2553191489361653E-2</v>
      </c>
    </row>
    <row r="162" spans="1:19" ht="12.75" customHeight="1">
      <c r="A162" s="30" t="s">
        <v>19</v>
      </c>
      <c r="B162" s="17"/>
      <c r="C162" s="17"/>
      <c r="D162" s="17"/>
      <c r="E162" s="17"/>
      <c r="F162" s="17"/>
      <c r="G162" s="17">
        <v>36</v>
      </c>
      <c r="H162" s="17"/>
      <c r="I162" s="17"/>
      <c r="J162" s="17"/>
      <c r="K162" s="17"/>
      <c r="L162" s="18"/>
      <c r="M162" s="13"/>
      <c r="N162" s="13"/>
      <c r="O162" s="14"/>
      <c r="P162" s="15">
        <f>G162/F161</f>
        <v>0.83720930232558144</v>
      </c>
      <c r="Q162" s="24">
        <v>45</v>
      </c>
      <c r="R162" s="25">
        <f t="shared" si="57"/>
        <v>1</v>
      </c>
      <c r="S162" s="2">
        <f t="shared" si="58"/>
        <v>0</v>
      </c>
    </row>
    <row r="163" spans="1:19" ht="12.75" customHeight="1">
      <c r="A163" s="30" t="s">
        <v>20</v>
      </c>
      <c r="B163" s="31"/>
      <c r="C163" s="31"/>
      <c r="D163" s="31"/>
      <c r="E163" s="31"/>
      <c r="F163" s="31"/>
      <c r="G163" s="31"/>
      <c r="H163" s="31">
        <v>40</v>
      </c>
      <c r="I163" s="31"/>
      <c r="J163" s="31"/>
      <c r="K163" s="31"/>
      <c r="L163" s="34"/>
      <c r="M163" s="2"/>
      <c r="N163" s="2"/>
      <c r="O163" s="31"/>
      <c r="P163" s="15">
        <f>H163/G162</f>
        <v>1.1111111111111112</v>
      </c>
      <c r="Q163" s="24">
        <v>44</v>
      </c>
      <c r="R163" s="25">
        <f t="shared" si="57"/>
        <v>0.97777777777777775</v>
      </c>
      <c r="S163" s="2">
        <f t="shared" si="58"/>
        <v>2.2222222222222254E-2</v>
      </c>
    </row>
    <row r="164" spans="1:19" ht="12.75" customHeight="1">
      <c r="A164" s="35" t="s">
        <v>21</v>
      </c>
      <c r="B164" s="31"/>
      <c r="C164" s="31"/>
      <c r="D164" s="31"/>
      <c r="E164" s="31"/>
      <c r="F164" s="31"/>
      <c r="G164" s="31"/>
      <c r="H164" s="31"/>
      <c r="I164" s="31">
        <v>32</v>
      </c>
      <c r="J164" s="31"/>
      <c r="K164" s="31"/>
      <c r="L164" s="34"/>
      <c r="M164" s="2"/>
      <c r="N164" s="2"/>
      <c r="O164" s="31"/>
      <c r="P164" s="2">
        <f>I164/H163</f>
        <v>0.8</v>
      </c>
      <c r="Q164" s="24">
        <v>44</v>
      </c>
      <c r="R164" s="25">
        <f t="shared" si="57"/>
        <v>1</v>
      </c>
      <c r="S164" s="2">
        <f t="shared" si="58"/>
        <v>0</v>
      </c>
    </row>
    <row r="165" spans="1:19" ht="12.75" customHeight="1">
      <c r="A165" s="35" t="s">
        <v>22</v>
      </c>
      <c r="B165" s="31"/>
      <c r="C165" s="31"/>
      <c r="D165" s="31"/>
      <c r="E165" s="31"/>
      <c r="F165" s="31"/>
      <c r="G165" s="31"/>
      <c r="H165" s="31"/>
      <c r="I165" s="31"/>
      <c r="J165" s="31">
        <v>32</v>
      </c>
      <c r="K165" s="31"/>
      <c r="L165" s="34"/>
      <c r="M165" s="2"/>
      <c r="N165" s="2"/>
      <c r="O165" s="31"/>
      <c r="P165" s="2">
        <f>J165/I164</f>
        <v>1</v>
      </c>
      <c r="Q165" s="24">
        <v>41</v>
      </c>
      <c r="R165" s="25">
        <f t="shared" si="57"/>
        <v>0.93181818181818177</v>
      </c>
      <c r="S165" s="2">
        <f t="shared" si="58"/>
        <v>6.8181818181818232E-2</v>
      </c>
    </row>
    <row r="166" spans="1:19" ht="12.75" customHeight="1">
      <c r="A166" s="35" t="s">
        <v>23</v>
      </c>
      <c r="B166" s="31"/>
      <c r="C166" s="31"/>
      <c r="D166" s="31"/>
      <c r="E166" s="31"/>
      <c r="F166" s="31"/>
      <c r="G166" s="31"/>
      <c r="H166" s="31"/>
      <c r="I166" s="31"/>
      <c r="J166" s="31"/>
      <c r="K166" s="31">
        <v>32</v>
      </c>
      <c r="L166" s="34">
        <v>18</v>
      </c>
      <c r="M166" s="2"/>
      <c r="N166" s="2"/>
      <c r="O166" s="31"/>
      <c r="P166" s="2">
        <f>K166/J165</f>
        <v>1</v>
      </c>
      <c r="Q166" s="24">
        <v>39</v>
      </c>
      <c r="R166" s="25">
        <f t="shared" si="57"/>
        <v>0.95121951219512191</v>
      </c>
      <c r="S166" s="2">
        <f t="shared" si="58"/>
        <v>4.8780487804878092E-2</v>
      </c>
    </row>
    <row r="167" spans="1:19" ht="12.75" customHeight="1">
      <c r="A167" s="35" t="s">
        <v>41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>
        <v>18</v>
      </c>
      <c r="L167" s="34">
        <v>8</v>
      </c>
      <c r="M167" s="2"/>
      <c r="N167" s="2"/>
      <c r="O167" s="31"/>
      <c r="P167" s="2"/>
      <c r="Q167" s="24">
        <v>20</v>
      </c>
      <c r="R167" s="25"/>
      <c r="S167" s="2"/>
    </row>
    <row r="168" spans="1:19" ht="12.75" customHeight="1">
      <c r="A168" s="35" t="s">
        <v>45</v>
      </c>
      <c r="B168" s="31"/>
      <c r="C168" s="31"/>
      <c r="D168" s="31"/>
      <c r="E168" s="31"/>
      <c r="F168" s="31"/>
      <c r="G168" s="31"/>
      <c r="H168" s="31"/>
      <c r="I168" s="31"/>
      <c r="J168" s="31"/>
      <c r="K168" s="31">
        <v>8</v>
      </c>
      <c r="L168" s="34">
        <v>4</v>
      </c>
      <c r="M168" s="2"/>
      <c r="N168" s="2"/>
      <c r="O168" s="31"/>
      <c r="P168" s="2"/>
      <c r="Q168" s="24">
        <v>10</v>
      </c>
      <c r="R168" s="25"/>
      <c r="S168" s="2"/>
    </row>
    <row r="169" spans="1:19" ht="12.75" customHeight="1">
      <c r="A169" s="35" t="s">
        <v>46</v>
      </c>
      <c r="B169" s="31"/>
      <c r="C169" s="31"/>
      <c r="D169" s="31"/>
      <c r="E169" s="31"/>
      <c r="F169" s="31"/>
      <c r="G169" s="31"/>
      <c r="H169" s="31"/>
      <c r="I169" s="31"/>
      <c r="J169" s="31"/>
      <c r="K169" s="31">
        <v>6</v>
      </c>
      <c r="L169" s="34">
        <v>3</v>
      </c>
      <c r="M169" s="2"/>
      <c r="N169" s="2"/>
      <c r="O169" s="31"/>
      <c r="P169" s="2"/>
      <c r="Q169" s="24">
        <v>6</v>
      </c>
      <c r="R169" s="25"/>
      <c r="S169" s="2"/>
    </row>
    <row r="170" spans="1:19" ht="12.75" customHeight="1">
      <c r="A170" s="35" t="s">
        <v>47</v>
      </c>
      <c r="B170" s="31"/>
      <c r="C170" s="31"/>
      <c r="D170" s="31"/>
      <c r="E170" s="31"/>
      <c r="F170" s="31"/>
      <c r="G170" s="31"/>
      <c r="H170" s="31"/>
      <c r="I170" s="31"/>
      <c r="J170" s="31"/>
      <c r="K170" s="31">
        <v>2</v>
      </c>
      <c r="L170" s="34">
        <v>2</v>
      </c>
      <c r="M170" s="2"/>
      <c r="N170" s="2"/>
      <c r="O170" s="31"/>
      <c r="P170" s="2"/>
      <c r="Q170" s="24">
        <v>3</v>
      </c>
      <c r="R170" s="25"/>
      <c r="S170" s="2"/>
    </row>
    <row r="171" spans="1:19" ht="12.75" customHeight="1">
      <c r="A171" s="35" t="s">
        <v>48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>
        <v>1</v>
      </c>
      <c r="L171" s="34">
        <v>1</v>
      </c>
      <c r="M171" s="2"/>
      <c r="N171" s="2"/>
      <c r="O171" s="31"/>
      <c r="P171" s="2"/>
      <c r="Q171" s="24">
        <v>1</v>
      </c>
      <c r="R171" s="25"/>
      <c r="S171" s="2"/>
    </row>
    <row r="172" spans="1:19" ht="12.75" customHeight="1">
      <c r="L172" s="31">
        <f>SUM(L166:L171)</f>
        <v>36</v>
      </c>
      <c r="M172" s="2">
        <f>L166/B157</f>
        <v>0.20689655172413793</v>
      </c>
      <c r="N172" s="2">
        <f>L172/B157</f>
        <v>0.41379310344827586</v>
      </c>
      <c r="O172" s="2">
        <f>N172-M172</f>
        <v>0.20689655172413793</v>
      </c>
      <c r="P172" s="2"/>
    </row>
    <row r="173" spans="1:19" ht="12.75" customHeight="1">
      <c r="A173" s="41" t="s">
        <v>38</v>
      </c>
      <c r="B173" s="41"/>
      <c r="C173" s="41"/>
      <c r="D173" s="41"/>
      <c r="E173" s="41"/>
      <c r="G173" s="3">
        <f>((L166*10)+(L167*11))/L172</f>
        <v>7.4444444444444446</v>
      </c>
      <c r="L173" s="31"/>
      <c r="M173" s="2"/>
      <c r="N173" s="2"/>
      <c r="O173" s="2"/>
      <c r="P173" s="2"/>
    </row>
    <row r="174" spans="1:19" ht="12.75" customHeight="1">
      <c r="L174" s="31"/>
      <c r="M174" s="2"/>
      <c r="N174" s="2"/>
      <c r="O174" s="2"/>
      <c r="P174" s="2"/>
    </row>
    <row r="175" spans="1:19" ht="12.75" customHeight="1">
      <c r="A175" s="46" t="s">
        <v>59</v>
      </c>
      <c r="M175" s="2"/>
      <c r="N175" s="2"/>
      <c r="P175" s="2"/>
    </row>
    <row r="176" spans="1:19" ht="38.25" customHeight="1">
      <c r="B176" s="266" t="s">
        <v>2</v>
      </c>
      <c r="C176" s="267"/>
      <c r="D176" s="267"/>
      <c r="E176" s="267"/>
      <c r="F176" s="267"/>
      <c r="G176" s="267"/>
      <c r="H176" s="267"/>
      <c r="I176" s="267"/>
      <c r="J176" s="267"/>
      <c r="K176" s="267"/>
      <c r="M176" s="5" t="s">
        <v>3</v>
      </c>
      <c r="N176" s="5" t="s">
        <v>4</v>
      </c>
      <c r="O176" s="6" t="s">
        <v>5</v>
      </c>
      <c r="P176" s="5" t="s">
        <v>6</v>
      </c>
      <c r="Q176" s="7" t="s">
        <v>7</v>
      </c>
      <c r="R176" s="7" t="s">
        <v>8</v>
      </c>
      <c r="S176" s="8" t="s">
        <v>9</v>
      </c>
    </row>
    <row r="177" spans="1:19" ht="12.75" customHeight="1">
      <c r="A177" s="10" t="s">
        <v>10</v>
      </c>
      <c r="B177" s="11">
        <v>1</v>
      </c>
      <c r="C177" s="11">
        <v>2</v>
      </c>
      <c r="D177" s="11">
        <v>3</v>
      </c>
      <c r="E177" s="11">
        <v>4</v>
      </c>
      <c r="F177" s="11">
        <v>5</v>
      </c>
      <c r="G177" s="11">
        <v>6</v>
      </c>
      <c r="H177" s="11">
        <v>7</v>
      </c>
      <c r="I177" s="11">
        <v>8</v>
      </c>
      <c r="J177" s="11">
        <v>9</v>
      </c>
      <c r="K177" s="11">
        <v>10</v>
      </c>
      <c r="L177" s="12" t="s">
        <v>11</v>
      </c>
      <c r="M177" s="13"/>
      <c r="N177" s="13"/>
      <c r="O177" s="14"/>
      <c r="P177" s="15"/>
      <c r="Q177" s="16"/>
      <c r="R177" s="16"/>
      <c r="S177" s="2"/>
    </row>
    <row r="178" spans="1:19" ht="12.75" customHeight="1">
      <c r="A178" s="30" t="s">
        <v>15</v>
      </c>
      <c r="B178" s="17">
        <v>142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8"/>
      <c r="M178" s="13"/>
      <c r="N178" s="13"/>
      <c r="O178" s="14"/>
      <c r="P178" s="15"/>
      <c r="Q178" s="19">
        <f>B178</f>
        <v>142</v>
      </c>
      <c r="R178" s="16"/>
      <c r="S178" s="2"/>
    </row>
    <row r="179" spans="1:19" ht="12.75" customHeight="1">
      <c r="A179" s="30" t="s">
        <v>16</v>
      </c>
      <c r="B179" s="17"/>
      <c r="C179" s="17">
        <v>95</v>
      </c>
      <c r="D179" s="17"/>
      <c r="E179" s="17"/>
      <c r="F179" s="17"/>
      <c r="G179" s="17"/>
      <c r="H179" s="17"/>
      <c r="I179" s="17"/>
      <c r="J179" s="17"/>
      <c r="K179" s="17"/>
      <c r="L179" s="18"/>
      <c r="M179" s="13"/>
      <c r="N179" s="13"/>
      <c r="O179" s="14"/>
      <c r="P179" s="15">
        <f>C179/B178</f>
        <v>0.66901408450704225</v>
      </c>
      <c r="Q179" s="24">
        <v>96</v>
      </c>
      <c r="R179" s="25">
        <f t="shared" ref="R179:R187" si="59">Q179/Q178</f>
        <v>0.676056338028169</v>
      </c>
      <c r="S179" s="2">
        <f t="shared" ref="S179:S187" si="60">100%-R179</f>
        <v>0.323943661971831</v>
      </c>
    </row>
    <row r="180" spans="1:19" ht="12.75" customHeight="1">
      <c r="A180" s="30" t="s">
        <v>17</v>
      </c>
      <c r="B180" s="17"/>
      <c r="C180" s="17"/>
      <c r="D180" s="17">
        <v>85</v>
      </c>
      <c r="E180" s="17"/>
      <c r="F180" s="17"/>
      <c r="G180" s="17"/>
      <c r="H180" s="17"/>
      <c r="I180" s="17"/>
      <c r="J180" s="17"/>
      <c r="K180" s="17"/>
      <c r="L180" s="18"/>
      <c r="M180" s="13"/>
      <c r="N180" s="13"/>
      <c r="O180" s="14"/>
      <c r="P180" s="15">
        <f>D180/C179</f>
        <v>0.89473684210526316</v>
      </c>
      <c r="Q180" s="24">
        <v>87</v>
      </c>
      <c r="R180" s="25">
        <f t="shared" si="59"/>
        <v>0.90625</v>
      </c>
      <c r="S180" s="2">
        <f t="shared" si="60"/>
        <v>9.375E-2</v>
      </c>
    </row>
    <row r="181" spans="1:19" ht="12.75" customHeight="1">
      <c r="A181" s="30" t="s">
        <v>18</v>
      </c>
      <c r="B181" s="17"/>
      <c r="C181" s="17"/>
      <c r="D181" s="17"/>
      <c r="E181" s="17">
        <v>74</v>
      </c>
      <c r="F181" s="17"/>
      <c r="G181" s="17"/>
      <c r="H181" s="17"/>
      <c r="I181" s="17"/>
      <c r="J181" s="17"/>
      <c r="K181" s="17"/>
      <c r="L181" s="18"/>
      <c r="M181" s="13"/>
      <c r="N181" s="13"/>
      <c r="O181" s="14"/>
      <c r="P181" s="15">
        <f>E181/D180</f>
        <v>0.87058823529411766</v>
      </c>
      <c r="Q181" s="24">
        <v>85</v>
      </c>
      <c r="R181" s="25">
        <f t="shared" si="59"/>
        <v>0.97701149425287359</v>
      </c>
      <c r="S181" s="2">
        <f t="shared" si="60"/>
        <v>2.2988505747126409E-2</v>
      </c>
    </row>
    <row r="182" spans="1:19" ht="12.75" customHeight="1">
      <c r="A182" s="30" t="s">
        <v>19</v>
      </c>
      <c r="B182" s="17"/>
      <c r="C182" s="17"/>
      <c r="D182" s="17"/>
      <c r="E182" s="17"/>
      <c r="F182" s="17">
        <v>58</v>
      </c>
      <c r="G182" s="17"/>
      <c r="H182" s="17"/>
      <c r="I182" s="17"/>
      <c r="J182" s="17"/>
      <c r="K182" s="17"/>
      <c r="L182" s="18"/>
      <c r="M182" s="13"/>
      <c r="N182" s="13"/>
      <c r="O182" s="14"/>
      <c r="P182" s="15">
        <f>F182/E181</f>
        <v>0.78378378378378377</v>
      </c>
      <c r="Q182" s="24">
        <v>82</v>
      </c>
      <c r="R182" s="25">
        <f t="shared" si="59"/>
        <v>0.96470588235294119</v>
      </c>
      <c r="S182" s="2">
        <f t="shared" si="60"/>
        <v>3.5294117647058809E-2</v>
      </c>
    </row>
    <row r="183" spans="1:19" ht="12.75" customHeight="1">
      <c r="A183" s="30" t="s">
        <v>20</v>
      </c>
      <c r="B183" s="31"/>
      <c r="C183" s="31"/>
      <c r="D183" s="31"/>
      <c r="E183" s="31"/>
      <c r="F183" s="31"/>
      <c r="G183" s="31">
        <v>53</v>
      </c>
      <c r="H183" s="31"/>
      <c r="I183" s="31"/>
      <c r="J183" s="31"/>
      <c r="K183" s="31"/>
      <c r="L183" s="34"/>
      <c r="M183" s="2"/>
      <c r="N183" s="2"/>
      <c r="O183" s="31"/>
      <c r="P183" s="15">
        <f>G183/F182</f>
        <v>0.91379310344827591</v>
      </c>
      <c r="Q183" s="24">
        <v>81</v>
      </c>
      <c r="R183" s="25">
        <f t="shared" si="59"/>
        <v>0.98780487804878048</v>
      </c>
      <c r="S183" s="2">
        <f t="shared" si="60"/>
        <v>1.2195121951219523E-2</v>
      </c>
    </row>
    <row r="184" spans="1:19" ht="12.75" customHeight="1">
      <c r="A184" s="35" t="s">
        <v>21</v>
      </c>
      <c r="B184" s="31"/>
      <c r="C184" s="31"/>
      <c r="D184" s="31"/>
      <c r="E184" s="31"/>
      <c r="F184" s="31"/>
      <c r="G184" s="31"/>
      <c r="H184" s="31">
        <v>53</v>
      </c>
      <c r="I184" s="31"/>
      <c r="J184" s="31"/>
      <c r="K184" s="31"/>
      <c r="L184" s="34"/>
      <c r="M184" s="2"/>
      <c r="N184" s="2"/>
      <c r="O184" s="31"/>
      <c r="P184" s="15">
        <f>H184/G183</f>
        <v>1</v>
      </c>
      <c r="Q184" s="24">
        <v>81</v>
      </c>
      <c r="R184" s="25">
        <f t="shared" si="59"/>
        <v>1</v>
      </c>
      <c r="S184" s="2">
        <f t="shared" si="60"/>
        <v>0</v>
      </c>
    </row>
    <row r="185" spans="1:19" ht="12.75" customHeight="1">
      <c r="A185" s="35" t="s">
        <v>22</v>
      </c>
      <c r="B185" s="31"/>
      <c r="C185" s="31"/>
      <c r="D185" s="31"/>
      <c r="E185" s="31"/>
      <c r="F185" s="31"/>
      <c r="G185" s="31"/>
      <c r="H185" s="31"/>
      <c r="I185" s="31">
        <v>46</v>
      </c>
      <c r="J185" s="31"/>
      <c r="K185" s="31"/>
      <c r="L185" s="34"/>
      <c r="M185" s="2"/>
      <c r="N185" s="2"/>
      <c r="O185" s="31"/>
      <c r="P185" s="2">
        <f>I185/H184</f>
        <v>0.86792452830188682</v>
      </c>
      <c r="Q185" s="24">
        <v>81</v>
      </c>
      <c r="R185" s="25">
        <f t="shared" si="59"/>
        <v>1</v>
      </c>
      <c r="S185" s="2">
        <f t="shared" si="60"/>
        <v>0</v>
      </c>
    </row>
    <row r="186" spans="1:19" ht="12.75" customHeight="1">
      <c r="A186" s="35" t="s">
        <v>23</v>
      </c>
      <c r="B186" s="31"/>
      <c r="C186" s="31"/>
      <c r="D186" s="31"/>
      <c r="E186" s="31"/>
      <c r="F186" s="31"/>
      <c r="G186" s="31"/>
      <c r="H186" s="31"/>
      <c r="I186" s="31"/>
      <c r="J186" s="31">
        <v>43</v>
      </c>
      <c r="K186" s="31"/>
      <c r="L186" s="34"/>
      <c r="M186" s="2"/>
      <c r="N186" s="2"/>
      <c r="O186" s="31"/>
      <c r="P186" s="2">
        <f>J186/I185</f>
        <v>0.93478260869565222</v>
      </c>
      <c r="Q186" s="24">
        <v>72</v>
      </c>
      <c r="R186" s="25">
        <f t="shared" si="59"/>
        <v>0.88888888888888884</v>
      </c>
      <c r="S186" s="2">
        <f t="shared" si="60"/>
        <v>0.11111111111111116</v>
      </c>
    </row>
    <row r="187" spans="1:19" ht="12.75" customHeight="1">
      <c r="A187" s="35" t="s">
        <v>41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>
        <v>43</v>
      </c>
      <c r="L187" s="34">
        <v>19</v>
      </c>
      <c r="M187" s="2"/>
      <c r="N187" s="2"/>
      <c r="O187" s="31"/>
      <c r="P187" s="2">
        <f>K187/J186</f>
        <v>1</v>
      </c>
      <c r="Q187" s="24">
        <v>71</v>
      </c>
      <c r="R187" s="25">
        <f t="shared" si="59"/>
        <v>0.98611111111111116</v>
      </c>
      <c r="S187" s="2">
        <f t="shared" si="60"/>
        <v>1.388888888888884E-2</v>
      </c>
    </row>
    <row r="188" spans="1:19" ht="12.75" customHeight="1">
      <c r="A188" s="35" t="s">
        <v>45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>
        <v>35</v>
      </c>
      <c r="L188" s="34">
        <v>15</v>
      </c>
      <c r="M188" s="2"/>
      <c r="N188" s="2"/>
      <c r="O188" s="31"/>
      <c r="P188" s="2"/>
      <c r="Q188" s="24">
        <v>45</v>
      </c>
      <c r="R188" s="25"/>
      <c r="S188" s="2"/>
    </row>
    <row r="189" spans="1:19" ht="12.75" customHeight="1">
      <c r="A189" s="35" t="s">
        <v>46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>
        <v>26</v>
      </c>
      <c r="L189" s="34">
        <v>8</v>
      </c>
      <c r="M189" s="2"/>
      <c r="N189" s="2"/>
      <c r="O189" s="31"/>
      <c r="P189" s="2"/>
      <c r="Q189" s="24">
        <v>29</v>
      </c>
      <c r="R189" s="25"/>
      <c r="S189" s="2"/>
    </row>
    <row r="190" spans="1:19" ht="12.75" customHeight="1">
      <c r="A190" s="35" t="s">
        <v>47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>
        <v>20</v>
      </c>
      <c r="L190" s="34">
        <v>7</v>
      </c>
      <c r="M190" s="2"/>
      <c r="N190" s="2"/>
      <c r="O190" s="31"/>
      <c r="P190" s="2"/>
      <c r="Q190" s="24">
        <v>22</v>
      </c>
      <c r="R190" s="25"/>
      <c r="S190" s="2"/>
    </row>
    <row r="191" spans="1:19" ht="12.75" customHeight="1">
      <c r="A191" s="35" t="s">
        <v>48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>
        <v>14</v>
      </c>
      <c r="L191" s="34">
        <v>7</v>
      </c>
      <c r="M191" s="2"/>
      <c r="N191" s="2"/>
      <c r="O191" s="31"/>
      <c r="P191" s="2"/>
      <c r="Q191" s="24">
        <v>15</v>
      </c>
      <c r="R191" s="25"/>
      <c r="S191" s="2"/>
    </row>
    <row r="192" spans="1:19" ht="12.75" customHeight="1">
      <c r="A192" s="35" t="s">
        <v>49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>
        <v>6</v>
      </c>
      <c r="L192" s="34">
        <v>5</v>
      </c>
      <c r="M192" s="2"/>
      <c r="N192" s="2"/>
      <c r="O192" s="31"/>
      <c r="P192" s="2"/>
      <c r="Q192" s="24">
        <v>7</v>
      </c>
      <c r="R192" s="25"/>
      <c r="S192" s="2"/>
    </row>
    <row r="193" spans="1:19" ht="12.75" customHeight="1">
      <c r="A193" s="35" t="s">
        <v>50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>
        <v>2</v>
      </c>
      <c r="L193" s="34">
        <v>2</v>
      </c>
      <c r="M193" s="2"/>
      <c r="N193" s="2"/>
      <c r="O193" s="31"/>
      <c r="P193" s="2"/>
      <c r="Q193" s="24">
        <v>2</v>
      </c>
      <c r="R193" s="25"/>
      <c r="S193" s="2"/>
    </row>
    <row r="194" spans="1:19" ht="12.75" customHeight="1">
      <c r="L194" s="31">
        <f>SUM(L187:L193)</f>
        <v>63</v>
      </c>
      <c r="M194" s="2">
        <f>L187/B178</f>
        <v>0.13380281690140844</v>
      </c>
      <c r="N194" s="2">
        <f>L194/B178</f>
        <v>0.44366197183098594</v>
      </c>
      <c r="O194" s="2">
        <f>N194-M194</f>
        <v>0.3098591549295775</v>
      </c>
      <c r="P194" s="2"/>
    </row>
    <row r="195" spans="1:19" ht="12.75" customHeight="1">
      <c r="L195" s="31"/>
      <c r="M195" s="2"/>
      <c r="N195" s="2"/>
      <c r="O195" s="2"/>
      <c r="P195" s="2"/>
    </row>
    <row r="196" spans="1:19" ht="12.75" customHeight="1">
      <c r="L196" s="31"/>
      <c r="M196" s="2"/>
      <c r="N196" s="2"/>
      <c r="O196" s="2"/>
      <c r="P196" s="2"/>
    </row>
    <row r="197" spans="1:19" ht="12.75" customHeight="1">
      <c r="A197" s="46" t="s">
        <v>60</v>
      </c>
      <c r="M197" s="2"/>
      <c r="N197" s="2"/>
      <c r="P197" s="2"/>
    </row>
    <row r="198" spans="1:19" ht="38.25" customHeight="1">
      <c r="B198" s="266" t="s">
        <v>2</v>
      </c>
      <c r="C198" s="267"/>
      <c r="D198" s="267"/>
      <c r="E198" s="267"/>
      <c r="F198" s="267"/>
      <c r="G198" s="267"/>
      <c r="H198" s="267"/>
      <c r="I198" s="267"/>
      <c r="J198" s="267"/>
      <c r="K198" s="267"/>
      <c r="M198" s="5" t="s">
        <v>3</v>
      </c>
      <c r="N198" s="5" t="s">
        <v>4</v>
      </c>
      <c r="O198" s="6" t="s">
        <v>5</v>
      </c>
      <c r="P198" s="5" t="s">
        <v>6</v>
      </c>
      <c r="Q198" s="7" t="s">
        <v>7</v>
      </c>
      <c r="R198" s="7" t="s">
        <v>8</v>
      </c>
      <c r="S198" s="8" t="s">
        <v>9</v>
      </c>
    </row>
    <row r="199" spans="1:19" ht="12.75" customHeight="1">
      <c r="A199" s="10" t="s">
        <v>10</v>
      </c>
      <c r="B199" s="11">
        <v>1</v>
      </c>
      <c r="C199" s="11">
        <v>2</v>
      </c>
      <c r="D199" s="11">
        <v>3</v>
      </c>
      <c r="E199" s="11">
        <v>4</v>
      </c>
      <c r="F199" s="11">
        <v>5</v>
      </c>
      <c r="G199" s="11">
        <v>6</v>
      </c>
      <c r="H199" s="11">
        <v>7</v>
      </c>
      <c r="I199" s="11">
        <v>8</v>
      </c>
      <c r="J199" s="11">
        <v>9</v>
      </c>
      <c r="K199" s="11">
        <v>10</v>
      </c>
      <c r="L199" s="12" t="s">
        <v>11</v>
      </c>
      <c r="M199" s="13"/>
      <c r="N199" s="13"/>
      <c r="O199" s="14"/>
      <c r="P199" s="15"/>
      <c r="Q199" s="16"/>
      <c r="R199" s="16"/>
      <c r="S199" s="2"/>
    </row>
    <row r="200" spans="1:19" ht="12.75" customHeight="1">
      <c r="A200" s="30" t="s">
        <v>16</v>
      </c>
      <c r="B200" s="17">
        <v>72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8"/>
      <c r="M200" s="13"/>
      <c r="N200" s="13"/>
      <c r="O200" s="14"/>
      <c r="P200" s="15"/>
      <c r="Q200" s="19">
        <f>B200</f>
        <v>72</v>
      </c>
      <c r="R200" s="16"/>
      <c r="S200" s="2"/>
    </row>
    <row r="201" spans="1:19" ht="12.75" customHeight="1">
      <c r="A201" s="30" t="s">
        <v>17</v>
      </c>
      <c r="B201" s="17"/>
      <c r="C201" s="17">
        <v>46</v>
      </c>
      <c r="D201" s="17"/>
      <c r="E201" s="17"/>
      <c r="F201" s="17"/>
      <c r="G201" s="17"/>
      <c r="H201" s="17"/>
      <c r="I201" s="17"/>
      <c r="J201" s="17"/>
      <c r="K201" s="17"/>
      <c r="L201" s="18"/>
      <c r="M201" s="13"/>
      <c r="N201" s="13"/>
      <c r="O201" s="14"/>
      <c r="P201" s="15">
        <f>C201/B200</f>
        <v>0.63888888888888884</v>
      </c>
      <c r="Q201" s="24">
        <v>48</v>
      </c>
      <c r="R201" s="25">
        <f t="shared" ref="R201:R209" si="61">Q201/Q200</f>
        <v>0.66666666666666663</v>
      </c>
      <c r="S201" s="2">
        <f t="shared" ref="S201:S209" si="62">100%-R201</f>
        <v>0.33333333333333337</v>
      </c>
    </row>
    <row r="202" spans="1:19" ht="12.75" customHeight="1">
      <c r="A202" s="30" t="s">
        <v>18</v>
      </c>
      <c r="B202" s="17"/>
      <c r="C202" s="17"/>
      <c r="D202" s="17">
        <v>42</v>
      </c>
      <c r="E202" s="17"/>
      <c r="F202" s="17"/>
      <c r="G202" s="17"/>
      <c r="H202" s="17"/>
      <c r="I202" s="17"/>
      <c r="J202" s="17"/>
      <c r="K202" s="17"/>
      <c r="L202" s="18"/>
      <c r="M202" s="13"/>
      <c r="N202" s="13"/>
      <c r="O202" s="14"/>
      <c r="P202" s="15">
        <f>D202/C201</f>
        <v>0.91304347826086951</v>
      </c>
      <c r="Q202" s="24">
        <v>45</v>
      </c>
      <c r="R202" s="25">
        <f t="shared" si="61"/>
        <v>0.9375</v>
      </c>
      <c r="S202" s="2">
        <f t="shared" si="62"/>
        <v>6.25E-2</v>
      </c>
    </row>
    <row r="203" spans="1:19" ht="12.75" customHeight="1">
      <c r="A203" s="30" t="s">
        <v>19</v>
      </c>
      <c r="B203" s="17"/>
      <c r="C203" s="17"/>
      <c r="D203" s="17"/>
      <c r="E203" s="17">
        <v>30</v>
      </c>
      <c r="F203" s="17"/>
      <c r="G203" s="17"/>
      <c r="H203" s="17"/>
      <c r="I203" s="17"/>
      <c r="J203" s="17"/>
      <c r="K203" s="17"/>
      <c r="L203" s="18"/>
      <c r="M203" s="13"/>
      <c r="N203" s="13"/>
      <c r="O203" s="14"/>
      <c r="P203" s="15">
        <f>E203/D202</f>
        <v>0.7142857142857143</v>
      </c>
      <c r="Q203" s="24">
        <v>40</v>
      </c>
      <c r="R203" s="25">
        <f t="shared" si="61"/>
        <v>0.88888888888888884</v>
      </c>
      <c r="S203" s="2">
        <f t="shared" si="62"/>
        <v>0.11111111111111116</v>
      </c>
    </row>
    <row r="204" spans="1:19" ht="12.75" customHeight="1">
      <c r="A204" s="30" t="s">
        <v>20</v>
      </c>
      <c r="B204" s="31"/>
      <c r="C204" s="31"/>
      <c r="D204" s="31"/>
      <c r="E204" s="31"/>
      <c r="F204" s="31">
        <v>26</v>
      </c>
      <c r="G204" s="31"/>
      <c r="H204" s="31"/>
      <c r="I204" s="31"/>
      <c r="J204" s="31"/>
      <c r="K204" s="31"/>
      <c r="L204" s="34"/>
      <c r="M204" s="2"/>
      <c r="N204" s="2"/>
      <c r="O204" s="31"/>
      <c r="P204" s="15">
        <f>F204/E203</f>
        <v>0.8666666666666667</v>
      </c>
      <c r="Q204" s="24">
        <v>42</v>
      </c>
      <c r="R204" s="25">
        <f t="shared" si="61"/>
        <v>1.05</v>
      </c>
      <c r="S204" s="2">
        <f t="shared" si="62"/>
        <v>-5.0000000000000044E-2</v>
      </c>
    </row>
    <row r="205" spans="1:19" ht="12.75" customHeight="1">
      <c r="A205" s="35" t="s">
        <v>21</v>
      </c>
      <c r="B205" s="31"/>
      <c r="C205" s="31"/>
      <c r="D205" s="31"/>
      <c r="E205" s="31"/>
      <c r="F205" s="31"/>
      <c r="G205" s="31">
        <v>21</v>
      </c>
      <c r="H205" s="31"/>
      <c r="I205" s="31"/>
      <c r="J205" s="31"/>
      <c r="K205" s="31"/>
      <c r="L205" s="34"/>
      <c r="M205" s="2"/>
      <c r="N205" s="2"/>
      <c r="O205" s="31"/>
      <c r="P205" s="2">
        <f>G205/F204</f>
        <v>0.80769230769230771</v>
      </c>
      <c r="Q205" s="24">
        <v>36</v>
      </c>
      <c r="R205" s="25">
        <f t="shared" si="61"/>
        <v>0.8571428571428571</v>
      </c>
      <c r="S205" s="2">
        <f t="shared" si="62"/>
        <v>0.1428571428571429</v>
      </c>
    </row>
    <row r="206" spans="1:19" ht="12.75" customHeight="1">
      <c r="A206" s="35" t="s">
        <v>22</v>
      </c>
      <c r="B206" s="31"/>
      <c r="C206" s="31"/>
      <c r="D206" s="31"/>
      <c r="E206" s="31"/>
      <c r="F206" s="31"/>
      <c r="G206" s="31"/>
      <c r="H206" s="31">
        <v>21</v>
      </c>
      <c r="I206" s="31"/>
      <c r="J206" s="31"/>
      <c r="K206" s="31"/>
      <c r="L206" s="34"/>
      <c r="M206" s="2"/>
      <c r="N206" s="2"/>
      <c r="O206" s="31"/>
      <c r="P206" s="2">
        <f>H206/G205</f>
        <v>1</v>
      </c>
      <c r="Q206" s="24">
        <v>33</v>
      </c>
      <c r="R206" s="25">
        <f t="shared" si="61"/>
        <v>0.91666666666666663</v>
      </c>
      <c r="S206" s="2">
        <f t="shared" si="62"/>
        <v>8.333333333333337E-2</v>
      </c>
    </row>
    <row r="207" spans="1:19" ht="12.75" customHeight="1">
      <c r="A207" s="35" t="s">
        <v>23</v>
      </c>
      <c r="B207" s="31"/>
      <c r="C207" s="31"/>
      <c r="D207" s="31"/>
      <c r="E207" s="31"/>
      <c r="F207" s="31"/>
      <c r="G207" s="31"/>
      <c r="H207" s="31"/>
      <c r="I207" s="31">
        <v>13</v>
      </c>
      <c r="J207" s="31"/>
      <c r="K207" s="31"/>
      <c r="L207" s="34"/>
      <c r="M207" s="2"/>
      <c r="N207" s="2"/>
      <c r="O207" s="31"/>
      <c r="P207" s="2">
        <f>I207/H206</f>
        <v>0.61904761904761907</v>
      </c>
      <c r="Q207" s="24">
        <v>30</v>
      </c>
      <c r="R207" s="25">
        <f t="shared" si="61"/>
        <v>0.90909090909090906</v>
      </c>
      <c r="S207" s="2">
        <f t="shared" si="62"/>
        <v>9.0909090909090939E-2</v>
      </c>
    </row>
    <row r="208" spans="1:19" ht="12.75" customHeight="1">
      <c r="A208" s="35" t="s">
        <v>41</v>
      </c>
      <c r="J208" s="31">
        <v>10</v>
      </c>
      <c r="L208" s="34"/>
      <c r="M208" s="2"/>
      <c r="N208" s="2"/>
      <c r="P208" s="2">
        <f>J208/I207</f>
        <v>0.76923076923076927</v>
      </c>
      <c r="Q208" s="24">
        <v>31</v>
      </c>
      <c r="R208" s="25">
        <f t="shared" si="61"/>
        <v>1.0333333333333334</v>
      </c>
      <c r="S208" s="2">
        <f t="shared" si="62"/>
        <v>-3.3333333333333437E-2</v>
      </c>
    </row>
    <row r="209" spans="1:19" ht="12.75" customHeight="1">
      <c r="A209" s="35" t="s">
        <v>45</v>
      </c>
      <c r="K209" s="31">
        <v>10</v>
      </c>
      <c r="L209" s="34">
        <v>2</v>
      </c>
      <c r="M209" s="2"/>
      <c r="N209" s="2"/>
      <c r="P209" s="2">
        <f>K209/J208</f>
        <v>1</v>
      </c>
      <c r="Q209" s="24">
        <v>28</v>
      </c>
      <c r="R209" s="25">
        <f t="shared" si="61"/>
        <v>0.90322580645161288</v>
      </c>
      <c r="S209" s="2">
        <f t="shared" si="62"/>
        <v>9.6774193548387122E-2</v>
      </c>
    </row>
    <row r="210" spans="1:19" ht="12.75" customHeight="1">
      <c r="A210" s="35" t="s">
        <v>46</v>
      </c>
      <c r="K210" s="31">
        <v>17</v>
      </c>
      <c r="L210" s="34">
        <v>5</v>
      </c>
      <c r="M210" s="2"/>
      <c r="N210" s="2"/>
      <c r="P210" s="2"/>
      <c r="Q210" s="24">
        <v>28</v>
      </c>
      <c r="R210" s="25"/>
      <c r="S210" s="2"/>
    </row>
    <row r="211" spans="1:19" ht="12.75" customHeight="1">
      <c r="A211" s="35" t="s">
        <v>47</v>
      </c>
      <c r="K211" s="31">
        <v>15</v>
      </c>
      <c r="L211" s="34">
        <v>6</v>
      </c>
      <c r="M211" s="2"/>
      <c r="N211" s="2"/>
      <c r="P211" s="2"/>
      <c r="Q211" s="24">
        <v>18</v>
      </c>
      <c r="R211" s="25"/>
      <c r="S211" s="2"/>
    </row>
    <row r="212" spans="1:19" ht="12.75" customHeight="1">
      <c r="A212" s="35" t="s">
        <v>48</v>
      </c>
      <c r="K212" s="31">
        <v>8</v>
      </c>
      <c r="L212" s="34">
        <v>3</v>
      </c>
      <c r="M212" s="2"/>
      <c r="N212" s="2"/>
      <c r="P212" s="2"/>
      <c r="Q212" s="24">
        <v>10</v>
      </c>
      <c r="R212" s="25"/>
      <c r="S212" s="2"/>
    </row>
    <row r="213" spans="1:19" ht="12.75" customHeight="1">
      <c r="A213" s="35" t="s">
        <v>49</v>
      </c>
      <c r="K213" s="31">
        <v>4</v>
      </c>
      <c r="L213" s="34">
        <v>4</v>
      </c>
      <c r="M213" s="2"/>
      <c r="N213" s="2"/>
      <c r="P213" s="2"/>
      <c r="Q213" s="24">
        <v>6</v>
      </c>
      <c r="R213" s="25"/>
      <c r="S213" s="2"/>
    </row>
    <row r="214" spans="1:19" ht="12.75" customHeight="1">
      <c r="A214" s="35" t="s">
        <v>50</v>
      </c>
      <c r="K214" s="31">
        <v>2</v>
      </c>
      <c r="L214" s="34">
        <v>1</v>
      </c>
      <c r="M214" s="2"/>
      <c r="N214" s="2"/>
      <c r="P214" s="2"/>
      <c r="Q214" s="24">
        <v>3</v>
      </c>
      <c r="R214" s="25"/>
      <c r="S214" s="2"/>
    </row>
    <row r="215" spans="1:19" ht="12.75" customHeight="1">
      <c r="A215" s="35" t="s">
        <v>51</v>
      </c>
      <c r="K215" s="31">
        <v>1</v>
      </c>
      <c r="L215" s="34">
        <v>1</v>
      </c>
      <c r="M215" s="2"/>
      <c r="N215" s="2"/>
      <c r="P215" s="2"/>
      <c r="Q215" s="24">
        <v>1</v>
      </c>
      <c r="R215" s="25"/>
      <c r="S215" s="2"/>
    </row>
    <row r="216" spans="1:19" ht="12.75" customHeight="1">
      <c r="L216" s="34">
        <f>SUM(L209:L215)</f>
        <v>22</v>
      </c>
      <c r="M216" s="2">
        <f>L209/B200</f>
        <v>2.7777777777777776E-2</v>
      </c>
      <c r="N216" s="2">
        <f>L216/B200</f>
        <v>0.30555555555555558</v>
      </c>
      <c r="O216" s="2">
        <f>N216-M216</f>
        <v>0.27777777777777779</v>
      </c>
      <c r="P216" s="2"/>
    </row>
    <row r="217" spans="1:19" ht="12.75" customHeight="1">
      <c r="A217" s="46" t="s">
        <v>61</v>
      </c>
      <c r="M217" s="2"/>
      <c r="N217" s="2"/>
      <c r="P217" s="2"/>
    </row>
    <row r="218" spans="1:19" ht="38.25" customHeight="1">
      <c r="B218" s="266" t="s">
        <v>2</v>
      </c>
      <c r="C218" s="267"/>
      <c r="D218" s="267"/>
      <c r="E218" s="267"/>
      <c r="F218" s="267"/>
      <c r="G218" s="267"/>
      <c r="H218" s="267"/>
      <c r="I218" s="267"/>
      <c r="J218" s="267"/>
      <c r="K218" s="267"/>
      <c r="M218" s="5" t="s">
        <v>3</v>
      </c>
      <c r="N218" s="5" t="s">
        <v>4</v>
      </c>
      <c r="O218" s="6" t="s">
        <v>5</v>
      </c>
      <c r="P218" s="5" t="s">
        <v>6</v>
      </c>
      <c r="Q218" s="7" t="s">
        <v>7</v>
      </c>
      <c r="R218" s="7" t="s">
        <v>8</v>
      </c>
      <c r="S218" s="8" t="s">
        <v>9</v>
      </c>
    </row>
    <row r="219" spans="1:19" ht="12.75" customHeight="1">
      <c r="A219" s="10" t="s">
        <v>10</v>
      </c>
      <c r="B219" s="11">
        <v>1</v>
      </c>
      <c r="C219" s="11">
        <v>2</v>
      </c>
      <c r="D219" s="11">
        <v>3</v>
      </c>
      <c r="E219" s="11">
        <v>4</v>
      </c>
      <c r="F219" s="11">
        <v>5</v>
      </c>
      <c r="G219" s="11">
        <v>6</v>
      </c>
      <c r="H219" s="11">
        <v>7</v>
      </c>
      <c r="I219" s="11">
        <v>8</v>
      </c>
      <c r="J219" s="11">
        <v>9</v>
      </c>
      <c r="K219" s="11">
        <v>10</v>
      </c>
      <c r="L219" s="12" t="s">
        <v>11</v>
      </c>
      <c r="M219" s="13"/>
      <c r="N219" s="13"/>
      <c r="O219" s="14"/>
      <c r="P219" s="15"/>
      <c r="Q219" s="16"/>
      <c r="R219" s="16"/>
      <c r="S219" s="2"/>
    </row>
    <row r="220" spans="1:19" ht="12.75" customHeight="1">
      <c r="A220" s="30" t="s">
        <v>17</v>
      </c>
      <c r="B220" s="17">
        <v>94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8"/>
      <c r="M220" s="13"/>
      <c r="N220" s="13"/>
      <c r="O220" s="14"/>
      <c r="P220" s="15"/>
      <c r="Q220" s="19">
        <f>B220</f>
        <v>94</v>
      </c>
      <c r="R220" s="16"/>
      <c r="S220" s="2"/>
    </row>
    <row r="221" spans="1:19" ht="12.75" customHeight="1">
      <c r="A221" s="30" t="s">
        <v>18</v>
      </c>
      <c r="B221" s="17"/>
      <c r="C221" s="17">
        <v>57</v>
      </c>
      <c r="D221" s="17"/>
      <c r="E221" s="17"/>
      <c r="F221" s="17"/>
      <c r="G221" s="17"/>
      <c r="H221" s="17"/>
      <c r="I221" s="17"/>
      <c r="J221" s="17"/>
      <c r="K221" s="17"/>
      <c r="L221" s="18"/>
      <c r="M221" s="13"/>
      <c r="N221" s="13"/>
      <c r="O221" s="14"/>
      <c r="P221" s="15">
        <f>C221/B220</f>
        <v>0.6063829787234043</v>
      </c>
      <c r="Q221" s="24">
        <v>59</v>
      </c>
      <c r="R221" s="25">
        <f t="shared" ref="R221:R229" si="63">Q221/Q220</f>
        <v>0.62765957446808507</v>
      </c>
      <c r="S221" s="2">
        <f t="shared" ref="S221:S229" si="64">100%-R221</f>
        <v>0.37234042553191493</v>
      </c>
    </row>
    <row r="222" spans="1:19" ht="12.75" customHeight="1">
      <c r="A222" s="30" t="s">
        <v>19</v>
      </c>
      <c r="B222" s="17"/>
      <c r="C222" s="17"/>
      <c r="D222" s="17">
        <v>52</v>
      </c>
      <c r="E222" s="17"/>
      <c r="F222" s="17"/>
      <c r="G222" s="17"/>
      <c r="H222" s="17"/>
      <c r="I222" s="17"/>
      <c r="J222" s="17"/>
      <c r="K222" s="17"/>
      <c r="L222" s="18"/>
      <c r="M222" s="13"/>
      <c r="N222" s="13"/>
      <c r="O222" s="14"/>
      <c r="P222" s="15">
        <f>D222/C221</f>
        <v>0.91228070175438591</v>
      </c>
      <c r="Q222" s="24">
        <v>55</v>
      </c>
      <c r="R222" s="25">
        <f t="shared" si="63"/>
        <v>0.93220338983050843</v>
      </c>
      <c r="S222" s="2">
        <f t="shared" si="64"/>
        <v>6.7796610169491567E-2</v>
      </c>
    </row>
    <row r="223" spans="1:19" ht="12.75" customHeight="1">
      <c r="A223" s="30" t="s">
        <v>20</v>
      </c>
      <c r="B223" s="31"/>
      <c r="C223" s="31"/>
      <c r="D223" s="31"/>
      <c r="E223" s="31">
        <v>51</v>
      </c>
      <c r="F223" s="31"/>
      <c r="G223" s="31"/>
      <c r="H223" s="31"/>
      <c r="I223" s="31"/>
      <c r="J223" s="31"/>
      <c r="K223" s="31"/>
      <c r="L223" s="34"/>
      <c r="M223" s="2"/>
      <c r="N223" s="2"/>
      <c r="O223" s="31"/>
      <c r="P223" s="15">
        <f>E223/D222</f>
        <v>0.98076923076923073</v>
      </c>
      <c r="Q223" s="24">
        <v>55</v>
      </c>
      <c r="R223" s="25">
        <f t="shared" si="63"/>
        <v>1</v>
      </c>
      <c r="S223" s="2">
        <f t="shared" si="64"/>
        <v>0</v>
      </c>
    </row>
    <row r="224" spans="1:19" ht="12.75" customHeight="1">
      <c r="A224" s="35" t="s">
        <v>21</v>
      </c>
      <c r="B224" s="31"/>
      <c r="C224" s="31"/>
      <c r="D224" s="31"/>
      <c r="E224" s="31"/>
      <c r="F224" s="31">
        <v>50</v>
      </c>
      <c r="G224" s="31"/>
      <c r="H224" s="31"/>
      <c r="I224" s="31"/>
      <c r="J224" s="31"/>
      <c r="K224" s="31"/>
      <c r="L224" s="34"/>
      <c r="M224" s="2"/>
      <c r="N224" s="2"/>
      <c r="O224" s="31"/>
      <c r="P224" s="2">
        <f>F224/E223</f>
        <v>0.98039215686274506</v>
      </c>
      <c r="Q224" s="24">
        <v>55</v>
      </c>
      <c r="R224" s="25">
        <f t="shared" si="63"/>
        <v>1</v>
      </c>
      <c r="S224" s="2">
        <f t="shared" si="64"/>
        <v>0</v>
      </c>
    </row>
    <row r="225" spans="1:19" ht="12.75" customHeight="1">
      <c r="A225" s="35" t="s">
        <v>22</v>
      </c>
      <c r="B225" s="31"/>
      <c r="C225" s="31"/>
      <c r="D225" s="31"/>
      <c r="E225" s="31"/>
      <c r="F225" s="31"/>
      <c r="G225" s="31">
        <v>50</v>
      </c>
      <c r="H225" s="31"/>
      <c r="I225" s="31"/>
      <c r="J225" s="31"/>
      <c r="K225" s="31"/>
      <c r="L225" s="34"/>
      <c r="M225" s="2"/>
      <c r="N225" s="2"/>
      <c r="O225" s="31"/>
      <c r="P225" s="2">
        <f>G225/F224</f>
        <v>1</v>
      </c>
      <c r="Q225" s="24">
        <v>54</v>
      </c>
      <c r="R225" s="25">
        <f t="shared" si="63"/>
        <v>0.98181818181818181</v>
      </c>
      <c r="S225" s="2">
        <f t="shared" si="64"/>
        <v>1.8181818181818188E-2</v>
      </c>
    </row>
    <row r="226" spans="1:19" ht="12.75" customHeight="1">
      <c r="A226" s="35" t="s">
        <v>23</v>
      </c>
      <c r="B226" s="31"/>
      <c r="C226" s="31"/>
      <c r="D226" s="31"/>
      <c r="E226" s="31"/>
      <c r="F226" s="31"/>
      <c r="G226" s="31"/>
      <c r="H226" s="31">
        <v>50</v>
      </c>
      <c r="I226" s="31"/>
      <c r="J226" s="31"/>
      <c r="K226" s="31"/>
      <c r="L226" s="34"/>
      <c r="M226" s="2"/>
      <c r="N226" s="2"/>
      <c r="O226" s="31"/>
      <c r="P226" s="2">
        <f>H226/G225</f>
        <v>1</v>
      </c>
      <c r="Q226" s="24">
        <v>51</v>
      </c>
      <c r="R226" s="25">
        <f t="shared" si="63"/>
        <v>0.94444444444444442</v>
      </c>
      <c r="S226" s="2">
        <f t="shared" si="64"/>
        <v>5.555555555555558E-2</v>
      </c>
    </row>
    <row r="227" spans="1:19" ht="12.75" customHeight="1">
      <c r="A227" s="35" t="s">
        <v>41</v>
      </c>
      <c r="B227" s="31"/>
      <c r="C227" s="31"/>
      <c r="D227" s="31"/>
      <c r="E227" s="31"/>
      <c r="F227" s="31"/>
      <c r="G227" s="31"/>
      <c r="H227" s="31"/>
      <c r="I227" s="31">
        <v>38</v>
      </c>
      <c r="J227" s="31"/>
      <c r="K227" s="31"/>
      <c r="L227" s="34"/>
      <c r="M227" s="2"/>
      <c r="N227" s="2"/>
      <c r="O227" s="31"/>
      <c r="P227" s="2">
        <f>I227/H226</f>
        <v>0.76</v>
      </c>
      <c r="Q227" s="24">
        <v>50</v>
      </c>
      <c r="R227" s="25">
        <f t="shared" si="63"/>
        <v>0.98039215686274506</v>
      </c>
      <c r="S227" s="2">
        <f t="shared" si="64"/>
        <v>1.9607843137254943E-2</v>
      </c>
    </row>
    <row r="228" spans="1:19" ht="12.75" customHeight="1">
      <c r="A228" s="35" t="s">
        <v>45</v>
      </c>
      <c r="B228" s="31"/>
      <c r="C228" s="31"/>
      <c r="D228" s="31"/>
      <c r="E228" s="31"/>
      <c r="F228" s="31"/>
      <c r="G228" s="31"/>
      <c r="H228" s="31"/>
      <c r="I228" s="31"/>
      <c r="J228" s="31">
        <v>32</v>
      </c>
      <c r="K228" s="31"/>
      <c r="L228" s="34"/>
      <c r="M228" s="2"/>
      <c r="N228" s="2"/>
      <c r="O228" s="31"/>
      <c r="P228" s="2">
        <f>J228/I227</f>
        <v>0.84210526315789469</v>
      </c>
      <c r="Q228" s="24">
        <v>47</v>
      </c>
      <c r="R228" s="25">
        <f t="shared" si="63"/>
        <v>0.94</v>
      </c>
      <c r="S228" s="2">
        <f t="shared" si="64"/>
        <v>6.0000000000000053E-2</v>
      </c>
    </row>
    <row r="229" spans="1:19" ht="12.75" customHeight="1">
      <c r="A229" s="35" t="s">
        <v>46</v>
      </c>
      <c r="B229" s="31"/>
      <c r="C229" s="31"/>
      <c r="D229" s="31"/>
      <c r="E229" s="31"/>
      <c r="F229" s="31"/>
      <c r="G229" s="31"/>
      <c r="H229" s="31"/>
      <c r="I229" s="31"/>
      <c r="J229" s="31"/>
      <c r="K229" s="31">
        <v>32</v>
      </c>
      <c r="L229" s="34">
        <v>12</v>
      </c>
      <c r="M229" s="2"/>
      <c r="N229" s="2"/>
      <c r="O229" s="31"/>
      <c r="P229" s="2">
        <f>K229/J228</f>
        <v>1</v>
      </c>
      <c r="Q229" s="24">
        <v>48</v>
      </c>
      <c r="R229" s="25">
        <f t="shared" si="63"/>
        <v>1.0212765957446808</v>
      </c>
      <c r="S229" s="2">
        <f t="shared" si="64"/>
        <v>-2.1276595744680771E-2</v>
      </c>
    </row>
    <row r="230" spans="1:19" ht="12.75" customHeight="1">
      <c r="A230" s="35" t="s">
        <v>47</v>
      </c>
      <c r="B230" s="31"/>
      <c r="C230" s="31"/>
      <c r="D230" s="31"/>
      <c r="E230" s="31"/>
      <c r="F230" s="31"/>
      <c r="G230" s="31"/>
      <c r="H230" s="31"/>
      <c r="I230" s="31"/>
      <c r="J230" s="31"/>
      <c r="K230" s="31">
        <v>26</v>
      </c>
      <c r="L230" s="34">
        <v>17</v>
      </c>
      <c r="M230" s="2"/>
      <c r="N230" s="2"/>
      <c r="O230" s="31"/>
      <c r="P230" s="2"/>
      <c r="Q230" s="24">
        <v>32</v>
      </c>
      <c r="R230" s="25"/>
      <c r="S230" s="2"/>
    </row>
    <row r="231" spans="1:19" ht="12.75" customHeight="1">
      <c r="A231" s="35" t="s">
        <v>48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>
        <v>13</v>
      </c>
      <c r="L231" s="34">
        <v>7</v>
      </c>
      <c r="M231" s="2"/>
      <c r="N231" s="2"/>
      <c r="O231" s="31"/>
      <c r="P231" s="2"/>
      <c r="Q231" s="24">
        <v>15</v>
      </c>
      <c r="R231" s="25"/>
      <c r="S231" s="2"/>
    </row>
    <row r="232" spans="1:19" ht="12.75" customHeight="1">
      <c r="A232" s="35" t="s">
        <v>49</v>
      </c>
      <c r="B232" s="31"/>
      <c r="C232" s="31"/>
      <c r="D232" s="31"/>
      <c r="E232" s="31"/>
      <c r="F232" s="31"/>
      <c r="G232" s="31"/>
      <c r="H232" s="31"/>
      <c r="I232" s="31"/>
      <c r="J232" s="31"/>
      <c r="K232" s="31">
        <v>7</v>
      </c>
      <c r="L232" s="34">
        <v>6</v>
      </c>
      <c r="M232" s="2"/>
      <c r="N232" s="2"/>
      <c r="O232" s="31"/>
      <c r="P232" s="2"/>
      <c r="Q232" s="24">
        <v>7</v>
      </c>
      <c r="R232" s="25"/>
      <c r="S232" s="2"/>
    </row>
    <row r="233" spans="1:19" ht="12.75" customHeight="1">
      <c r="A233" s="35" t="s">
        <v>50</v>
      </c>
      <c r="B233" s="31"/>
      <c r="C233" s="31"/>
      <c r="D233" s="31"/>
      <c r="E233" s="31"/>
      <c r="F233" s="31"/>
      <c r="G233" s="31"/>
      <c r="H233" s="31"/>
      <c r="I233" s="31"/>
      <c r="J233" s="31"/>
      <c r="K233" s="31">
        <v>1</v>
      </c>
      <c r="L233" s="34">
        <v>1</v>
      </c>
      <c r="M233" s="2"/>
      <c r="N233" s="2"/>
      <c r="O233" s="31"/>
      <c r="P233" s="2"/>
      <c r="Q233" s="24">
        <v>1</v>
      </c>
      <c r="R233" s="25"/>
      <c r="S233" s="2"/>
    </row>
    <row r="234" spans="1:19" ht="12.75" customHeight="1">
      <c r="A234" s="35" t="s">
        <v>51</v>
      </c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4"/>
      <c r="M234" s="2"/>
      <c r="N234" s="2"/>
      <c r="O234" s="31"/>
      <c r="P234" s="2"/>
      <c r="Q234" s="24"/>
      <c r="R234" s="25"/>
      <c r="S234" s="2"/>
    </row>
    <row r="235" spans="1:19" ht="12.75" customHeight="1">
      <c r="A235" s="35" t="s">
        <v>52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>
        <v>1</v>
      </c>
      <c r="L235" s="34"/>
      <c r="M235" s="2"/>
      <c r="N235" s="2"/>
      <c r="O235" s="31"/>
      <c r="P235" s="2"/>
      <c r="Q235" s="24">
        <v>1</v>
      </c>
      <c r="R235" s="25"/>
      <c r="S235" s="2"/>
    </row>
    <row r="236" spans="1:19" ht="12.75" customHeight="1">
      <c r="A236" s="35" t="s">
        <v>53</v>
      </c>
      <c r="B236" s="31"/>
      <c r="C236" s="31"/>
      <c r="D236" s="31"/>
      <c r="E236" s="31"/>
      <c r="F236" s="31"/>
      <c r="G236" s="31"/>
      <c r="H236" s="31"/>
      <c r="I236" s="31"/>
      <c r="J236" s="31"/>
      <c r="K236" s="31">
        <v>1</v>
      </c>
      <c r="L236" s="34"/>
      <c r="M236" s="2"/>
      <c r="N236" s="2"/>
      <c r="O236" s="31"/>
      <c r="P236" s="2"/>
      <c r="Q236" s="24">
        <v>1</v>
      </c>
      <c r="R236" s="25"/>
      <c r="S236" s="2"/>
    </row>
    <row r="237" spans="1:19" ht="12.75" customHeight="1">
      <c r="A237" s="35" t="s">
        <v>62</v>
      </c>
      <c r="B237" s="31"/>
      <c r="C237" s="31"/>
      <c r="D237" s="31"/>
      <c r="E237" s="31"/>
      <c r="F237" s="31"/>
      <c r="G237" s="31"/>
      <c r="H237" s="31"/>
      <c r="I237" s="31"/>
      <c r="J237" s="31"/>
      <c r="K237" s="31">
        <v>1</v>
      </c>
      <c r="L237" s="34"/>
      <c r="M237" s="2"/>
      <c r="N237" s="2"/>
      <c r="O237" s="31"/>
      <c r="P237" s="2"/>
      <c r="Q237" s="24"/>
      <c r="R237" s="25"/>
      <c r="S237" s="2"/>
    </row>
    <row r="238" spans="1:19" ht="12.75" customHeight="1">
      <c r="A238" s="35" t="s">
        <v>63</v>
      </c>
      <c r="B238" s="31"/>
      <c r="C238" s="31"/>
      <c r="D238" s="31"/>
      <c r="E238" s="31"/>
      <c r="F238" s="31"/>
      <c r="G238" s="31"/>
      <c r="H238" s="31"/>
      <c r="I238" s="31"/>
      <c r="J238" s="31"/>
      <c r="K238" s="31">
        <v>1</v>
      </c>
      <c r="L238" s="34">
        <v>1</v>
      </c>
      <c r="M238" s="2"/>
      <c r="N238" s="2"/>
      <c r="O238" s="31"/>
      <c r="P238" s="2"/>
      <c r="Q238" s="24">
        <v>1</v>
      </c>
      <c r="R238" s="25"/>
      <c r="S238" s="2"/>
    </row>
    <row r="239" spans="1:19" ht="12.75" customHeight="1">
      <c r="L239" s="31">
        <f>SUM(L229:L238)</f>
        <v>44</v>
      </c>
      <c r="M239" s="2">
        <f>L229/B220</f>
        <v>0.1276595744680851</v>
      </c>
      <c r="N239" s="2">
        <f>L239/B220</f>
        <v>0.46808510638297873</v>
      </c>
      <c r="O239" s="2">
        <f>N239-M239</f>
        <v>0.34042553191489366</v>
      </c>
      <c r="P239" s="2"/>
    </row>
    <row r="240" spans="1:19" ht="12.75" customHeight="1">
      <c r="A240" s="46" t="s">
        <v>64</v>
      </c>
      <c r="M240" s="2"/>
      <c r="N240" s="2"/>
      <c r="P240" s="2"/>
    </row>
    <row r="241" spans="1:19" ht="38.25" customHeight="1">
      <c r="B241" s="266" t="s">
        <v>2</v>
      </c>
      <c r="C241" s="267"/>
      <c r="D241" s="267"/>
      <c r="E241" s="267"/>
      <c r="F241" s="267"/>
      <c r="G241" s="267"/>
      <c r="H241" s="267"/>
      <c r="I241" s="267"/>
      <c r="J241" s="267"/>
      <c r="K241" s="267"/>
      <c r="M241" s="5" t="s">
        <v>3</v>
      </c>
      <c r="N241" s="5" t="s">
        <v>4</v>
      </c>
      <c r="O241" s="6" t="s">
        <v>5</v>
      </c>
      <c r="P241" s="5" t="s">
        <v>6</v>
      </c>
      <c r="Q241" s="7" t="s">
        <v>7</v>
      </c>
      <c r="R241" s="7" t="s">
        <v>8</v>
      </c>
      <c r="S241" s="8" t="s">
        <v>9</v>
      </c>
    </row>
    <row r="242" spans="1:19" ht="12.75" customHeight="1">
      <c r="A242" s="10" t="s">
        <v>10</v>
      </c>
      <c r="B242" s="11">
        <v>1</v>
      </c>
      <c r="C242" s="11">
        <v>2</v>
      </c>
      <c r="D242" s="11">
        <v>3</v>
      </c>
      <c r="E242" s="11">
        <v>4</v>
      </c>
      <c r="F242" s="11">
        <v>5</v>
      </c>
      <c r="G242" s="11">
        <v>6</v>
      </c>
      <c r="H242" s="11">
        <v>7</v>
      </c>
      <c r="I242" s="11">
        <v>8</v>
      </c>
      <c r="J242" s="11">
        <v>9</v>
      </c>
      <c r="K242" s="11">
        <v>10</v>
      </c>
      <c r="L242" s="12" t="s">
        <v>11</v>
      </c>
      <c r="M242" s="13"/>
      <c r="N242" s="13"/>
      <c r="O242" s="14"/>
      <c r="P242" s="15"/>
      <c r="Q242" s="16"/>
      <c r="R242" s="16"/>
      <c r="S242" s="2"/>
    </row>
    <row r="243" spans="1:19" ht="12.75" customHeight="1">
      <c r="A243" s="30" t="s">
        <v>18</v>
      </c>
      <c r="B243" s="17">
        <v>81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8"/>
      <c r="M243" s="13"/>
      <c r="N243" s="13"/>
      <c r="O243" s="14"/>
      <c r="P243" s="15"/>
      <c r="Q243" s="19">
        <f>B243</f>
        <v>81</v>
      </c>
      <c r="R243" s="16"/>
      <c r="S243" s="2"/>
    </row>
    <row r="244" spans="1:19" ht="12.75" customHeight="1">
      <c r="A244" s="30" t="s">
        <v>19</v>
      </c>
      <c r="B244" s="17"/>
      <c r="C244" s="17">
        <v>49</v>
      </c>
      <c r="D244" s="17"/>
      <c r="E244" s="17"/>
      <c r="F244" s="17"/>
      <c r="G244" s="17"/>
      <c r="H244" s="17"/>
      <c r="I244" s="17"/>
      <c r="J244" s="17"/>
      <c r="K244" s="17"/>
      <c r="L244" s="18"/>
      <c r="M244" s="13"/>
      <c r="N244" s="13"/>
      <c r="O244" s="14"/>
      <c r="P244" s="15">
        <f>C244/B243</f>
        <v>0.60493827160493829</v>
      </c>
      <c r="Q244" s="24">
        <v>49</v>
      </c>
      <c r="R244" s="25">
        <f t="shared" ref="R244:R252" si="65">Q244/Q243</f>
        <v>0.60493827160493829</v>
      </c>
      <c r="S244" s="2">
        <f t="shared" ref="S244:S252" si="66">100%-R244</f>
        <v>0.39506172839506171</v>
      </c>
    </row>
    <row r="245" spans="1:19" ht="12.75" customHeight="1">
      <c r="A245" s="30" t="s">
        <v>20</v>
      </c>
      <c r="B245" s="31"/>
      <c r="C245" s="31"/>
      <c r="D245" s="31">
        <v>46</v>
      </c>
      <c r="E245" s="31"/>
      <c r="F245" s="31"/>
      <c r="G245" s="31"/>
      <c r="H245" s="31"/>
      <c r="I245" s="31"/>
      <c r="J245" s="31"/>
      <c r="K245" s="31"/>
      <c r="L245" s="34"/>
      <c r="M245" s="2"/>
      <c r="N245" s="2"/>
      <c r="O245" s="31"/>
      <c r="P245" s="15">
        <f>D245/C244</f>
        <v>0.93877551020408168</v>
      </c>
      <c r="Q245" s="24">
        <v>48</v>
      </c>
      <c r="R245" s="25">
        <f t="shared" si="65"/>
        <v>0.97959183673469385</v>
      </c>
      <c r="S245" s="2">
        <f t="shared" si="66"/>
        <v>2.0408163265306145E-2</v>
      </c>
    </row>
    <row r="246" spans="1:19" ht="12.75" customHeight="1">
      <c r="A246" s="35" t="s">
        <v>21</v>
      </c>
      <c r="B246" s="31"/>
      <c r="C246" s="31"/>
      <c r="D246" s="31"/>
      <c r="E246" s="31">
        <v>41</v>
      </c>
      <c r="F246" s="31"/>
      <c r="G246" s="31"/>
      <c r="H246" s="31"/>
      <c r="I246" s="31"/>
      <c r="J246" s="31"/>
      <c r="K246" s="31"/>
      <c r="L246" s="34"/>
      <c r="M246" s="2"/>
      <c r="N246" s="2"/>
      <c r="O246" s="31"/>
      <c r="P246" s="2">
        <f>E246/D245</f>
        <v>0.89130434782608692</v>
      </c>
      <c r="Q246" s="24">
        <v>46</v>
      </c>
      <c r="R246" s="25">
        <f t="shared" si="65"/>
        <v>0.95833333333333337</v>
      </c>
      <c r="S246" s="2">
        <f t="shared" si="66"/>
        <v>4.166666666666663E-2</v>
      </c>
    </row>
    <row r="247" spans="1:19" ht="12.75" customHeight="1">
      <c r="A247" s="35" t="s">
        <v>22</v>
      </c>
      <c r="B247" s="31"/>
      <c r="C247" s="31"/>
      <c r="D247" s="31"/>
      <c r="E247" s="31"/>
      <c r="F247" s="31">
        <v>39</v>
      </c>
      <c r="G247" s="31"/>
      <c r="H247" s="31"/>
      <c r="I247" s="31"/>
      <c r="J247" s="31"/>
      <c r="K247" s="31"/>
      <c r="L247" s="34"/>
      <c r="M247" s="2"/>
      <c r="N247" s="2"/>
      <c r="O247" s="31"/>
      <c r="P247" s="2">
        <f>F247/E246</f>
        <v>0.95121951219512191</v>
      </c>
      <c r="Q247" s="24">
        <v>46</v>
      </c>
      <c r="R247" s="25">
        <f t="shared" si="65"/>
        <v>1</v>
      </c>
      <c r="S247" s="2">
        <f t="shared" si="66"/>
        <v>0</v>
      </c>
    </row>
    <row r="248" spans="1:19" ht="12.75" customHeight="1">
      <c r="A248" s="35" t="s">
        <v>23</v>
      </c>
      <c r="B248" s="31"/>
      <c r="C248" s="31"/>
      <c r="D248" s="31"/>
      <c r="E248" s="31"/>
      <c r="F248" s="31"/>
      <c r="G248" s="31">
        <v>35</v>
      </c>
      <c r="H248" s="31"/>
      <c r="I248" s="31"/>
      <c r="J248" s="31"/>
      <c r="K248" s="31"/>
      <c r="L248" s="34"/>
      <c r="M248" s="2"/>
      <c r="N248" s="2"/>
      <c r="O248" s="31"/>
      <c r="P248" s="2">
        <f>G248/F247</f>
        <v>0.89743589743589747</v>
      </c>
      <c r="Q248" s="24">
        <v>46</v>
      </c>
      <c r="R248" s="25">
        <f t="shared" si="65"/>
        <v>1</v>
      </c>
      <c r="S248" s="2">
        <f t="shared" si="66"/>
        <v>0</v>
      </c>
    </row>
    <row r="249" spans="1:19" ht="12.75" customHeight="1">
      <c r="A249" s="35" t="s">
        <v>41</v>
      </c>
      <c r="B249" s="31"/>
      <c r="C249" s="31"/>
      <c r="D249" s="31"/>
      <c r="E249" s="31"/>
      <c r="F249" s="31"/>
      <c r="G249" s="31"/>
      <c r="H249" s="31">
        <v>35</v>
      </c>
      <c r="I249" s="31"/>
      <c r="J249" s="31"/>
      <c r="K249" s="31"/>
      <c r="L249" s="34"/>
      <c r="M249" s="2"/>
      <c r="N249" s="2"/>
      <c r="O249" s="31"/>
      <c r="P249" s="2">
        <f>H249/G248</f>
        <v>1</v>
      </c>
      <c r="Q249" s="24">
        <v>46</v>
      </c>
      <c r="R249" s="25">
        <f t="shared" si="65"/>
        <v>1</v>
      </c>
      <c r="S249" s="2">
        <f t="shared" si="66"/>
        <v>0</v>
      </c>
    </row>
    <row r="250" spans="1:19" ht="12.75" customHeight="1">
      <c r="A250" s="35" t="s">
        <v>45</v>
      </c>
      <c r="B250" s="31"/>
      <c r="C250" s="31"/>
      <c r="D250" s="31"/>
      <c r="E250" s="31"/>
      <c r="F250" s="31"/>
      <c r="G250" s="31"/>
      <c r="H250" s="31"/>
      <c r="I250" s="31">
        <v>24</v>
      </c>
      <c r="J250" s="31"/>
      <c r="K250" s="31"/>
      <c r="L250" s="34"/>
      <c r="M250" s="2"/>
      <c r="N250" s="2"/>
      <c r="O250" s="31"/>
      <c r="P250" s="2">
        <f>I250/H249</f>
        <v>0.68571428571428572</v>
      </c>
      <c r="Q250" s="24">
        <v>44</v>
      </c>
      <c r="R250" s="25">
        <f t="shared" si="65"/>
        <v>0.95652173913043481</v>
      </c>
      <c r="S250" s="2">
        <f t="shared" si="66"/>
        <v>4.3478260869565188E-2</v>
      </c>
    </row>
    <row r="251" spans="1:19" ht="12.75" customHeight="1">
      <c r="A251" s="35" t="s">
        <v>46</v>
      </c>
      <c r="B251" s="31"/>
      <c r="C251" s="31"/>
      <c r="D251" s="31"/>
      <c r="E251" s="31"/>
      <c r="F251" s="31"/>
      <c r="G251" s="31"/>
      <c r="H251" s="31"/>
      <c r="I251" s="31"/>
      <c r="J251" s="31">
        <v>20</v>
      </c>
      <c r="K251" s="31"/>
      <c r="L251" s="34"/>
      <c r="M251" s="2"/>
      <c r="N251" s="2"/>
      <c r="O251" s="31"/>
      <c r="P251" s="2">
        <f>J251/I250</f>
        <v>0.83333333333333337</v>
      </c>
      <c r="Q251" s="24">
        <v>42</v>
      </c>
      <c r="R251" s="25">
        <f t="shared" si="65"/>
        <v>0.95454545454545459</v>
      </c>
      <c r="S251" s="2">
        <f t="shared" si="66"/>
        <v>4.5454545454545414E-2</v>
      </c>
    </row>
    <row r="252" spans="1:19" ht="12.75" customHeight="1">
      <c r="A252" s="35" t="s">
        <v>47</v>
      </c>
      <c r="B252" s="31"/>
      <c r="C252" s="31"/>
      <c r="D252" s="31"/>
      <c r="E252" s="31"/>
      <c r="F252" s="31"/>
      <c r="G252" s="31"/>
      <c r="H252" s="31"/>
      <c r="I252" s="31"/>
      <c r="J252" s="31"/>
      <c r="K252" s="31">
        <v>19</v>
      </c>
      <c r="L252" s="34">
        <v>8</v>
      </c>
      <c r="M252" s="2"/>
      <c r="N252" s="2"/>
      <c r="O252" s="31"/>
      <c r="P252" s="2">
        <f>K252/J251</f>
        <v>0.95</v>
      </c>
      <c r="Q252" s="24">
        <v>39</v>
      </c>
      <c r="R252" s="25">
        <f t="shared" si="65"/>
        <v>0.9285714285714286</v>
      </c>
      <c r="S252" s="2">
        <f t="shared" si="66"/>
        <v>7.1428571428571397E-2</v>
      </c>
    </row>
    <row r="253" spans="1:19" ht="12.75" customHeight="1">
      <c r="A253" s="35" t="s">
        <v>48</v>
      </c>
      <c r="B253" s="31"/>
      <c r="C253" s="31"/>
      <c r="D253" s="31"/>
      <c r="E253" s="31"/>
      <c r="F253" s="31"/>
      <c r="G253" s="31"/>
      <c r="H253" s="31"/>
      <c r="I253" s="31"/>
      <c r="J253" s="31"/>
      <c r="K253" s="31">
        <v>22</v>
      </c>
      <c r="L253" s="34">
        <v>10</v>
      </c>
      <c r="M253" s="2"/>
      <c r="N253" s="2"/>
      <c r="O253" s="31"/>
      <c r="P253" s="2"/>
      <c r="Q253" s="24">
        <v>26</v>
      </c>
      <c r="R253" s="25"/>
      <c r="S253" s="2"/>
    </row>
    <row r="254" spans="1:19" ht="12.75" customHeight="1">
      <c r="A254" s="35" t="s">
        <v>49</v>
      </c>
      <c r="B254" s="31"/>
      <c r="C254" s="31"/>
      <c r="D254" s="31"/>
      <c r="E254" s="31"/>
      <c r="F254" s="31"/>
      <c r="G254" s="31"/>
      <c r="H254" s="31"/>
      <c r="I254" s="31"/>
      <c r="J254" s="31"/>
      <c r="K254" s="31">
        <v>16</v>
      </c>
      <c r="L254" s="34">
        <v>6</v>
      </c>
      <c r="M254" s="2"/>
      <c r="N254" s="2"/>
      <c r="O254" s="31"/>
      <c r="P254" s="2"/>
      <c r="Q254" s="24">
        <v>17</v>
      </c>
      <c r="R254" s="25"/>
      <c r="S254" s="2"/>
    </row>
    <row r="255" spans="1:19" ht="12.75" customHeight="1">
      <c r="A255" s="35" t="s">
        <v>50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>
        <v>10</v>
      </c>
      <c r="L255" s="34">
        <v>7</v>
      </c>
      <c r="M255" s="2"/>
      <c r="N255" s="2"/>
      <c r="O255" s="31"/>
      <c r="P255" s="2"/>
      <c r="Q255" s="24">
        <v>11</v>
      </c>
      <c r="R255" s="25"/>
      <c r="S255" s="2"/>
    </row>
    <row r="256" spans="1:19" ht="12.75" customHeight="1">
      <c r="A256" s="35" t="s">
        <v>51</v>
      </c>
      <c r="B256" s="31"/>
      <c r="C256" s="31"/>
      <c r="D256" s="31"/>
      <c r="E256" s="31"/>
      <c r="F256" s="31"/>
      <c r="G256" s="31"/>
      <c r="H256" s="31"/>
      <c r="I256" s="31"/>
      <c r="J256" s="31"/>
      <c r="K256" s="31">
        <v>4</v>
      </c>
      <c r="L256" s="34">
        <v>3</v>
      </c>
      <c r="M256" s="2"/>
      <c r="N256" s="2"/>
      <c r="O256" s="31"/>
      <c r="P256" s="2"/>
      <c r="Q256" s="24">
        <v>5</v>
      </c>
      <c r="R256" s="25"/>
      <c r="S256" s="2"/>
    </row>
    <row r="257" spans="1:19" ht="12.75" customHeight="1">
      <c r="A257" s="35" t="s">
        <v>52</v>
      </c>
      <c r="B257" s="31"/>
      <c r="C257" s="31"/>
      <c r="D257" s="31"/>
      <c r="E257" s="31"/>
      <c r="F257" s="31"/>
      <c r="G257" s="31"/>
      <c r="H257" s="31"/>
      <c r="I257" s="31"/>
      <c r="J257" s="31"/>
      <c r="K257" s="31">
        <v>2</v>
      </c>
      <c r="L257" s="34">
        <v>1</v>
      </c>
      <c r="M257" s="2"/>
      <c r="N257" s="2"/>
      <c r="O257" s="31"/>
      <c r="P257" s="2"/>
      <c r="Q257" s="24">
        <v>2</v>
      </c>
      <c r="R257" s="25"/>
      <c r="S257" s="2"/>
    </row>
    <row r="258" spans="1:19" ht="12.75" customHeight="1">
      <c r="A258" s="35" t="s">
        <v>53</v>
      </c>
      <c r="B258" s="31"/>
      <c r="C258" s="31"/>
      <c r="D258" s="31"/>
      <c r="E258" s="31"/>
      <c r="F258" s="31"/>
      <c r="G258" s="31"/>
      <c r="H258" s="31"/>
      <c r="I258" s="31"/>
      <c r="J258" s="31"/>
      <c r="K258" s="31">
        <v>1</v>
      </c>
      <c r="L258" s="34">
        <v>1</v>
      </c>
      <c r="M258" s="2"/>
      <c r="N258" s="2"/>
      <c r="O258" s="31"/>
      <c r="P258" s="2"/>
      <c r="Q258" s="24">
        <v>1</v>
      </c>
      <c r="R258" s="25"/>
      <c r="S258" s="2"/>
    </row>
    <row r="259" spans="1:19" ht="12.75" customHeight="1">
      <c r="L259" s="31">
        <f>SUM(L252:L258)</f>
        <v>36</v>
      </c>
      <c r="M259" s="2">
        <f>L252/B243</f>
        <v>9.8765432098765427E-2</v>
      </c>
      <c r="N259" s="2">
        <f>L259/B243</f>
        <v>0.44444444444444442</v>
      </c>
      <c r="O259" s="2">
        <f>N259-M259</f>
        <v>0.34567901234567899</v>
      </c>
      <c r="P259" s="2"/>
    </row>
    <row r="260" spans="1:19" ht="12.75" customHeight="1">
      <c r="A260" s="46" t="s">
        <v>65</v>
      </c>
      <c r="M260" s="2"/>
      <c r="N260" s="2"/>
      <c r="P260" s="2"/>
    </row>
    <row r="261" spans="1:19" ht="38.25" customHeight="1">
      <c r="B261" s="266" t="s">
        <v>2</v>
      </c>
      <c r="C261" s="267"/>
      <c r="D261" s="267"/>
      <c r="E261" s="267"/>
      <c r="F261" s="267"/>
      <c r="G261" s="267"/>
      <c r="H261" s="267"/>
      <c r="I261" s="267"/>
      <c r="J261" s="267"/>
      <c r="K261" s="267"/>
      <c r="M261" s="5" t="s">
        <v>3</v>
      </c>
      <c r="N261" s="5" t="s">
        <v>4</v>
      </c>
      <c r="O261" s="6" t="s">
        <v>5</v>
      </c>
      <c r="P261" s="5" t="s">
        <v>6</v>
      </c>
      <c r="Q261" s="7" t="s">
        <v>7</v>
      </c>
      <c r="R261" s="7" t="s">
        <v>8</v>
      </c>
      <c r="S261" s="8" t="s">
        <v>9</v>
      </c>
    </row>
    <row r="262" spans="1:19" ht="12.75" customHeight="1">
      <c r="A262" s="10" t="s">
        <v>10</v>
      </c>
      <c r="B262" s="11">
        <v>1</v>
      </c>
      <c r="C262" s="11">
        <v>2</v>
      </c>
      <c r="D262" s="11">
        <v>3</v>
      </c>
      <c r="E262" s="11">
        <v>4</v>
      </c>
      <c r="F262" s="11">
        <v>5</v>
      </c>
      <c r="G262" s="11">
        <v>6</v>
      </c>
      <c r="H262" s="11">
        <v>7</v>
      </c>
      <c r="I262" s="11">
        <v>8</v>
      </c>
      <c r="J262" s="11">
        <v>9</v>
      </c>
      <c r="K262" s="11">
        <v>10</v>
      </c>
      <c r="L262" s="12" t="s">
        <v>11</v>
      </c>
      <c r="M262" s="13"/>
      <c r="N262" s="13"/>
      <c r="O262" s="14"/>
      <c r="P262" s="15"/>
      <c r="Q262" s="16"/>
      <c r="R262" s="16"/>
      <c r="S262" s="2"/>
    </row>
    <row r="263" spans="1:19" ht="12.75" customHeight="1">
      <c r="A263" s="30" t="s">
        <v>19</v>
      </c>
      <c r="B263" s="17">
        <v>92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8"/>
      <c r="M263" s="13"/>
      <c r="N263" s="13"/>
      <c r="O263" s="14"/>
      <c r="P263" s="15"/>
      <c r="Q263" s="19">
        <f>B263</f>
        <v>92</v>
      </c>
      <c r="R263" s="16"/>
      <c r="S263" s="2"/>
    </row>
    <row r="264" spans="1:19" ht="12.75" customHeight="1">
      <c r="A264" s="30" t="s">
        <v>20</v>
      </c>
      <c r="B264" s="31"/>
      <c r="C264" s="31">
        <v>72</v>
      </c>
      <c r="D264" s="31"/>
      <c r="E264" s="31"/>
      <c r="F264" s="31"/>
      <c r="G264" s="31"/>
      <c r="H264" s="31"/>
      <c r="I264" s="31"/>
      <c r="J264" s="31"/>
      <c r="K264" s="31"/>
      <c r="L264" s="34"/>
      <c r="M264" s="2"/>
      <c r="N264" s="2"/>
      <c r="O264" s="31"/>
      <c r="P264" s="15">
        <f>C264/B263</f>
        <v>0.78260869565217395</v>
      </c>
      <c r="Q264" s="24">
        <v>73</v>
      </c>
      <c r="R264" s="25">
        <f t="shared" ref="R264:R272" si="67">Q264/Q263</f>
        <v>0.79347826086956519</v>
      </c>
      <c r="S264" s="2">
        <f t="shared" ref="S264:S272" si="68">100%-R264</f>
        <v>0.20652173913043481</v>
      </c>
    </row>
    <row r="265" spans="1:19" ht="12.75" customHeight="1">
      <c r="A265" s="35" t="s">
        <v>21</v>
      </c>
      <c r="B265" s="31"/>
      <c r="C265" s="31"/>
      <c r="D265" s="31">
        <v>71</v>
      </c>
      <c r="E265" s="31"/>
      <c r="F265" s="31"/>
      <c r="G265" s="31"/>
      <c r="H265" s="31"/>
      <c r="I265" s="31"/>
      <c r="J265" s="31"/>
      <c r="K265" s="31"/>
      <c r="L265" s="34"/>
      <c r="M265" s="2"/>
      <c r="N265" s="2"/>
      <c r="O265" s="31"/>
      <c r="P265" s="15">
        <f>D265/C264</f>
        <v>0.98611111111111116</v>
      </c>
      <c r="Q265" s="24">
        <v>72</v>
      </c>
      <c r="R265" s="25">
        <f t="shared" si="67"/>
        <v>0.98630136986301364</v>
      </c>
      <c r="S265" s="2">
        <f t="shared" si="68"/>
        <v>1.3698630136986356E-2</v>
      </c>
    </row>
    <row r="266" spans="1:19" ht="12.75" customHeight="1">
      <c r="A266" s="35" t="s">
        <v>22</v>
      </c>
      <c r="B266" s="31"/>
      <c r="C266" s="31"/>
      <c r="D266" s="31"/>
      <c r="E266" s="31">
        <v>65</v>
      </c>
      <c r="F266" s="31"/>
      <c r="G266" s="31"/>
      <c r="H266" s="31"/>
      <c r="I266" s="31"/>
      <c r="J266" s="31"/>
      <c r="K266" s="31"/>
      <c r="L266" s="34"/>
      <c r="M266" s="2"/>
      <c r="N266" s="2"/>
      <c r="O266" s="31"/>
      <c r="P266" s="15">
        <f>E266/D265</f>
        <v>0.91549295774647887</v>
      </c>
      <c r="Q266" s="24">
        <v>68</v>
      </c>
      <c r="R266" s="25">
        <f t="shared" si="67"/>
        <v>0.94444444444444442</v>
      </c>
      <c r="S266" s="2">
        <f t="shared" si="68"/>
        <v>5.555555555555558E-2</v>
      </c>
    </row>
    <row r="267" spans="1:19" ht="12.75" customHeight="1">
      <c r="A267" s="35" t="s">
        <v>23</v>
      </c>
      <c r="F267" s="31">
        <v>59</v>
      </c>
      <c r="L267" s="34"/>
      <c r="M267" s="2"/>
      <c r="N267" s="2"/>
      <c r="P267" s="15">
        <f>F267/E266</f>
        <v>0.90769230769230769</v>
      </c>
      <c r="Q267" s="24">
        <v>66</v>
      </c>
      <c r="R267" s="25">
        <f t="shared" si="67"/>
        <v>0.97058823529411764</v>
      </c>
      <c r="S267" s="2">
        <f t="shared" si="68"/>
        <v>2.9411764705882359E-2</v>
      </c>
    </row>
    <row r="268" spans="1:19" ht="12.75" customHeight="1">
      <c r="A268" s="35" t="s">
        <v>41</v>
      </c>
      <c r="G268" s="31">
        <v>58</v>
      </c>
      <c r="L268" s="34"/>
      <c r="M268" s="2"/>
      <c r="N268" s="2"/>
      <c r="P268" s="2">
        <f>G268/F267</f>
        <v>0.98305084745762716</v>
      </c>
      <c r="Q268" s="24">
        <v>65</v>
      </c>
      <c r="R268" s="25">
        <f t="shared" si="67"/>
        <v>0.98484848484848486</v>
      </c>
      <c r="S268" s="2">
        <f t="shared" si="68"/>
        <v>1.5151515151515138E-2</v>
      </c>
    </row>
    <row r="269" spans="1:19" ht="12.75" customHeight="1">
      <c r="A269" s="35" t="s">
        <v>45</v>
      </c>
      <c r="H269" s="31">
        <v>58</v>
      </c>
      <c r="L269" s="34"/>
      <c r="M269" s="2"/>
      <c r="N269" s="2"/>
      <c r="P269" s="2">
        <f>H269/G268</f>
        <v>1</v>
      </c>
      <c r="Q269" s="24">
        <v>65</v>
      </c>
      <c r="R269" s="25">
        <f t="shared" si="67"/>
        <v>1</v>
      </c>
      <c r="S269" s="2">
        <f t="shared" si="68"/>
        <v>0</v>
      </c>
    </row>
    <row r="270" spans="1:19" ht="12.75" customHeight="1">
      <c r="A270" s="35" t="s">
        <v>46</v>
      </c>
      <c r="I270" s="31">
        <v>53</v>
      </c>
      <c r="L270" s="34"/>
      <c r="M270" s="2"/>
      <c r="N270" s="2"/>
      <c r="P270" s="2">
        <f>I270/H269</f>
        <v>0.91379310344827591</v>
      </c>
      <c r="Q270" s="24">
        <v>66</v>
      </c>
      <c r="R270" s="25">
        <f t="shared" si="67"/>
        <v>1.0153846153846153</v>
      </c>
      <c r="S270" s="2">
        <f t="shared" si="68"/>
        <v>-1.538461538461533E-2</v>
      </c>
    </row>
    <row r="271" spans="1:19" ht="12.75" customHeight="1">
      <c r="A271" s="35" t="s">
        <v>47</v>
      </c>
      <c r="J271" s="31">
        <v>53</v>
      </c>
      <c r="L271" s="34"/>
      <c r="M271" s="2"/>
      <c r="N271" s="2"/>
      <c r="P271" s="2">
        <f>J271/I270</f>
        <v>1</v>
      </c>
      <c r="Q271" s="24">
        <v>64</v>
      </c>
      <c r="R271" s="25">
        <f t="shared" si="67"/>
        <v>0.96969696969696972</v>
      </c>
      <c r="S271" s="2">
        <f t="shared" si="68"/>
        <v>3.0303030303030276E-2</v>
      </c>
    </row>
    <row r="272" spans="1:19" ht="12.75" customHeight="1">
      <c r="A272" s="35" t="s">
        <v>48</v>
      </c>
      <c r="K272" s="31">
        <v>46</v>
      </c>
      <c r="L272" s="34">
        <v>13</v>
      </c>
      <c r="M272" s="2"/>
      <c r="N272" s="2"/>
      <c r="P272" s="2">
        <f>K272/J271</f>
        <v>0.86792452830188682</v>
      </c>
      <c r="Q272" s="24">
        <v>62</v>
      </c>
      <c r="R272" s="25">
        <f t="shared" si="67"/>
        <v>0.96875</v>
      </c>
      <c r="S272" s="2">
        <f t="shared" si="68"/>
        <v>3.125E-2</v>
      </c>
    </row>
    <row r="273" spans="1:19" ht="12.75" customHeight="1">
      <c r="A273" s="35" t="s">
        <v>49</v>
      </c>
      <c r="K273" s="31">
        <v>40</v>
      </c>
      <c r="L273" s="34">
        <v>25</v>
      </c>
      <c r="M273" s="2"/>
      <c r="N273" s="2"/>
      <c r="P273" s="2"/>
      <c r="Q273" s="24">
        <v>47</v>
      </c>
      <c r="R273" s="25"/>
      <c r="S273" s="2"/>
    </row>
    <row r="274" spans="1:19" ht="12.75" customHeight="1">
      <c r="A274" s="35" t="s">
        <v>50</v>
      </c>
      <c r="K274" s="31">
        <v>18</v>
      </c>
      <c r="L274" s="34">
        <v>9</v>
      </c>
      <c r="M274" s="2"/>
      <c r="N274" s="2"/>
      <c r="P274" s="2"/>
      <c r="Q274" s="24">
        <v>19</v>
      </c>
      <c r="R274" s="25"/>
      <c r="S274" s="2"/>
    </row>
    <row r="275" spans="1:19" ht="12.75" customHeight="1">
      <c r="A275" s="35" t="s">
        <v>51</v>
      </c>
      <c r="K275" s="31">
        <v>7</v>
      </c>
      <c r="L275" s="34">
        <v>5</v>
      </c>
      <c r="M275" s="2"/>
      <c r="N275" s="2"/>
      <c r="P275" s="2"/>
      <c r="Q275" s="24">
        <v>8</v>
      </c>
      <c r="R275" s="25"/>
      <c r="S275" s="2"/>
    </row>
    <row r="276" spans="1:19" ht="12.75" customHeight="1">
      <c r="A276" s="35" t="s">
        <v>52</v>
      </c>
      <c r="K276" s="31">
        <v>3</v>
      </c>
      <c r="L276" s="34">
        <v>2</v>
      </c>
      <c r="M276" s="2"/>
      <c r="N276" s="2"/>
      <c r="P276" s="2"/>
      <c r="Q276" s="24">
        <v>3</v>
      </c>
      <c r="R276" s="25"/>
      <c r="S276" s="2"/>
    </row>
    <row r="277" spans="1:19" ht="12.75" customHeight="1">
      <c r="A277" s="35" t="s">
        <v>53</v>
      </c>
      <c r="K277" s="31">
        <v>1</v>
      </c>
      <c r="L277" s="34"/>
      <c r="M277" s="2"/>
      <c r="N277" s="2"/>
      <c r="P277" s="2"/>
      <c r="Q277" s="24">
        <v>1</v>
      </c>
      <c r="R277" s="25"/>
      <c r="S277" s="2"/>
    </row>
    <row r="278" spans="1:19" ht="12.75" customHeight="1">
      <c r="L278" s="31">
        <f>SUM(L272:L276)</f>
        <v>54</v>
      </c>
      <c r="M278" s="2">
        <f>L272/B263</f>
        <v>0.14130434782608695</v>
      </c>
      <c r="N278" s="2">
        <f>L278/B263</f>
        <v>0.58695652173913049</v>
      </c>
      <c r="O278" s="2">
        <f>N278-M278</f>
        <v>0.44565217391304357</v>
      </c>
      <c r="P278" s="2"/>
    </row>
    <row r="279" spans="1:19" ht="12.75" customHeight="1">
      <c r="A279" s="46" t="s">
        <v>66</v>
      </c>
      <c r="M279" s="2"/>
      <c r="N279" s="2"/>
      <c r="P279" s="2"/>
    </row>
    <row r="280" spans="1:19" ht="38.25" customHeight="1">
      <c r="B280" s="266" t="s">
        <v>2</v>
      </c>
      <c r="C280" s="267"/>
      <c r="D280" s="267"/>
      <c r="E280" s="267"/>
      <c r="F280" s="267"/>
      <c r="G280" s="267"/>
      <c r="H280" s="267"/>
      <c r="I280" s="267"/>
      <c r="J280" s="267"/>
      <c r="K280" s="267"/>
      <c r="M280" s="5" t="s">
        <v>3</v>
      </c>
      <c r="N280" s="5" t="s">
        <v>4</v>
      </c>
      <c r="O280" s="6" t="s">
        <v>5</v>
      </c>
      <c r="P280" s="5" t="s">
        <v>6</v>
      </c>
      <c r="Q280" s="7" t="s">
        <v>7</v>
      </c>
      <c r="R280" s="7" t="s">
        <v>8</v>
      </c>
      <c r="S280" s="8" t="s">
        <v>9</v>
      </c>
    </row>
    <row r="281" spans="1:19" ht="12.75" customHeight="1">
      <c r="A281" s="10" t="s">
        <v>10</v>
      </c>
      <c r="B281" s="11">
        <v>1</v>
      </c>
      <c r="C281" s="11">
        <v>2</v>
      </c>
      <c r="D281" s="11">
        <v>3</v>
      </c>
      <c r="E281" s="11">
        <v>4</v>
      </c>
      <c r="F281" s="11">
        <v>5</v>
      </c>
      <c r="G281" s="11">
        <v>6</v>
      </c>
      <c r="H281" s="11">
        <v>7</v>
      </c>
      <c r="I281" s="11">
        <v>8</v>
      </c>
      <c r="J281" s="11">
        <v>9</v>
      </c>
      <c r="K281" s="11">
        <v>10</v>
      </c>
      <c r="L281" s="12" t="s">
        <v>11</v>
      </c>
      <c r="M281" s="13"/>
      <c r="N281" s="13"/>
      <c r="O281" s="14"/>
      <c r="P281" s="15"/>
      <c r="Q281" s="16"/>
      <c r="R281" s="16"/>
      <c r="S281" s="2"/>
    </row>
    <row r="282" spans="1:19" ht="12.75" customHeight="1">
      <c r="A282" s="30" t="s">
        <v>20</v>
      </c>
      <c r="B282" s="17">
        <v>86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34"/>
      <c r="M282" s="13"/>
      <c r="N282" s="13"/>
      <c r="O282" s="14"/>
      <c r="P282" s="15"/>
      <c r="Q282" s="19">
        <f>B282</f>
        <v>86</v>
      </c>
      <c r="R282" s="16"/>
      <c r="S282" s="2"/>
    </row>
    <row r="283" spans="1:19" ht="12.75" customHeight="1">
      <c r="A283" s="35" t="s">
        <v>21</v>
      </c>
      <c r="C283" s="31">
        <v>73</v>
      </c>
      <c r="L283" s="34"/>
      <c r="M283" s="2"/>
      <c r="N283" s="2"/>
      <c r="P283" s="15">
        <f>C283/B282</f>
        <v>0.84883720930232553</v>
      </c>
      <c r="Q283" s="24">
        <v>74</v>
      </c>
      <c r="R283" s="25">
        <f t="shared" ref="R283:R291" si="69">Q283/Q282</f>
        <v>0.86046511627906974</v>
      </c>
      <c r="S283" s="2">
        <f t="shared" ref="S283:S291" si="70">100%-R283</f>
        <v>0.13953488372093026</v>
      </c>
    </row>
    <row r="284" spans="1:19" ht="12.75" customHeight="1">
      <c r="A284" s="35" t="s">
        <v>22</v>
      </c>
      <c r="D284" s="31">
        <v>68</v>
      </c>
      <c r="L284" s="34"/>
      <c r="M284" s="2"/>
      <c r="N284" s="2"/>
      <c r="P284" s="2">
        <f>D284/C283</f>
        <v>0.93150684931506844</v>
      </c>
      <c r="Q284" s="24">
        <v>73</v>
      </c>
      <c r="R284" s="25">
        <f t="shared" si="69"/>
        <v>0.98648648648648651</v>
      </c>
      <c r="S284" s="2">
        <f t="shared" si="70"/>
        <v>1.3513513513513487E-2</v>
      </c>
    </row>
    <row r="285" spans="1:19" ht="12.75" customHeight="1">
      <c r="A285" s="35" t="s">
        <v>23</v>
      </c>
      <c r="E285" s="31">
        <v>59</v>
      </c>
      <c r="L285" s="34"/>
      <c r="M285" s="2"/>
      <c r="N285" s="2"/>
      <c r="P285" s="2">
        <f>E285/D284</f>
        <v>0.86764705882352944</v>
      </c>
      <c r="Q285" s="24">
        <v>72</v>
      </c>
      <c r="R285" s="25">
        <f t="shared" si="69"/>
        <v>0.98630136986301364</v>
      </c>
      <c r="S285" s="2">
        <f t="shared" si="70"/>
        <v>1.3698630136986356E-2</v>
      </c>
    </row>
    <row r="286" spans="1:19" ht="12.75" customHeight="1">
      <c r="A286" s="35" t="s">
        <v>41</v>
      </c>
      <c r="F286" s="31">
        <v>56</v>
      </c>
      <c r="L286" s="34"/>
      <c r="M286" s="2"/>
      <c r="N286" s="2"/>
      <c r="P286" s="2">
        <f>F286/E285</f>
        <v>0.94915254237288138</v>
      </c>
      <c r="Q286" s="24">
        <v>70</v>
      </c>
      <c r="R286" s="25">
        <f t="shared" si="69"/>
        <v>0.97222222222222221</v>
      </c>
      <c r="S286" s="2">
        <f t="shared" si="70"/>
        <v>2.777777777777779E-2</v>
      </c>
    </row>
    <row r="287" spans="1:19" ht="12.75" customHeight="1">
      <c r="A287" s="35" t="s">
        <v>45</v>
      </c>
      <c r="G287" s="31">
        <v>41</v>
      </c>
      <c r="L287" s="34"/>
      <c r="M287" s="2"/>
      <c r="N287" s="2"/>
      <c r="P287" s="2">
        <f>G287/F286</f>
        <v>0.7321428571428571</v>
      </c>
      <c r="Q287" s="24">
        <v>67</v>
      </c>
      <c r="R287" s="25">
        <f t="shared" si="69"/>
        <v>0.95714285714285718</v>
      </c>
      <c r="S287" s="2">
        <f t="shared" si="70"/>
        <v>4.2857142857142816E-2</v>
      </c>
    </row>
    <row r="288" spans="1:19" ht="12.75" customHeight="1">
      <c r="A288" s="35" t="s">
        <v>46</v>
      </c>
      <c r="H288" s="31">
        <v>40</v>
      </c>
      <c r="L288" s="34"/>
      <c r="M288" s="2"/>
      <c r="N288" s="2"/>
      <c r="P288" s="2">
        <f>H288/G287</f>
        <v>0.97560975609756095</v>
      </c>
      <c r="Q288" s="24">
        <v>62</v>
      </c>
      <c r="R288" s="25">
        <f t="shared" si="69"/>
        <v>0.92537313432835822</v>
      </c>
      <c r="S288" s="2">
        <f t="shared" si="70"/>
        <v>7.4626865671641784E-2</v>
      </c>
    </row>
    <row r="289" spans="1:19" ht="12.75" customHeight="1">
      <c r="A289" s="35" t="s">
        <v>47</v>
      </c>
      <c r="I289" s="31">
        <v>40</v>
      </c>
      <c r="L289" s="34"/>
      <c r="M289" s="2"/>
      <c r="N289" s="2"/>
      <c r="P289" s="2">
        <f>I289/H288</f>
        <v>1</v>
      </c>
      <c r="Q289" s="24">
        <v>59</v>
      </c>
      <c r="R289" s="25">
        <f t="shared" si="69"/>
        <v>0.95161290322580649</v>
      </c>
      <c r="S289" s="2">
        <f t="shared" si="70"/>
        <v>4.8387096774193505E-2</v>
      </c>
    </row>
    <row r="290" spans="1:19" ht="12.75" customHeight="1">
      <c r="A290" s="35" t="s">
        <v>48</v>
      </c>
      <c r="J290" s="31">
        <v>20</v>
      </c>
      <c r="L290" s="34">
        <v>1</v>
      </c>
      <c r="M290" s="2"/>
      <c r="N290" s="2"/>
      <c r="P290" s="2">
        <f>J290/I289</f>
        <v>0.5</v>
      </c>
      <c r="Q290" s="24">
        <v>58</v>
      </c>
      <c r="R290" s="25">
        <f t="shared" si="69"/>
        <v>0.98305084745762716</v>
      </c>
      <c r="S290" s="2">
        <f t="shared" si="70"/>
        <v>1.6949152542372836E-2</v>
      </c>
    </row>
    <row r="291" spans="1:19" ht="12.75" customHeight="1">
      <c r="A291" s="35" t="s">
        <v>49</v>
      </c>
      <c r="K291" s="31">
        <v>18</v>
      </c>
      <c r="L291" s="34">
        <v>9</v>
      </c>
      <c r="M291" s="2"/>
      <c r="N291" s="2"/>
      <c r="P291" s="2">
        <f>K291/J290</f>
        <v>0.9</v>
      </c>
      <c r="Q291" s="24">
        <v>52</v>
      </c>
      <c r="R291" s="25">
        <f t="shared" si="69"/>
        <v>0.89655172413793105</v>
      </c>
      <c r="S291" s="2">
        <f t="shared" si="70"/>
        <v>0.10344827586206895</v>
      </c>
    </row>
    <row r="292" spans="1:19" ht="12.75" customHeight="1">
      <c r="A292" s="35" t="s">
        <v>50</v>
      </c>
      <c r="K292" s="31">
        <v>34</v>
      </c>
      <c r="L292" s="34">
        <v>12</v>
      </c>
      <c r="M292" s="2"/>
      <c r="N292" s="2"/>
      <c r="P292" s="2"/>
      <c r="Q292" s="24">
        <v>40</v>
      </c>
      <c r="R292" s="25"/>
      <c r="S292" s="2"/>
    </row>
    <row r="293" spans="1:19" ht="12.75" customHeight="1">
      <c r="A293" s="35" t="s">
        <v>51</v>
      </c>
      <c r="K293" s="31">
        <v>29</v>
      </c>
      <c r="L293" s="34">
        <v>6</v>
      </c>
      <c r="M293" s="2"/>
      <c r="N293" s="2"/>
      <c r="P293" s="2"/>
      <c r="Q293" s="24">
        <v>29</v>
      </c>
      <c r="R293" s="25"/>
      <c r="S293" s="2"/>
    </row>
    <row r="294" spans="1:19" ht="12.75" customHeight="1">
      <c r="A294" s="35" t="s">
        <v>52</v>
      </c>
      <c r="K294" s="31">
        <v>21</v>
      </c>
      <c r="L294" s="34">
        <v>14</v>
      </c>
      <c r="M294" s="2"/>
      <c r="N294" s="2"/>
      <c r="P294" s="2"/>
      <c r="Q294" s="24">
        <v>23</v>
      </c>
      <c r="R294" s="25"/>
      <c r="S294" s="2"/>
    </row>
    <row r="295" spans="1:19" ht="12.75" customHeight="1">
      <c r="A295" s="35" t="s">
        <v>53</v>
      </c>
      <c r="K295" s="31">
        <v>7</v>
      </c>
      <c r="L295" s="34"/>
      <c r="M295" s="2"/>
      <c r="N295" s="2"/>
      <c r="P295" s="2"/>
      <c r="Q295" s="24">
        <v>7</v>
      </c>
      <c r="R295" s="25"/>
      <c r="S295" s="2"/>
    </row>
    <row r="296" spans="1:19" ht="12.75" customHeight="1">
      <c r="A296" s="35" t="s">
        <v>62</v>
      </c>
      <c r="K296" s="31">
        <v>1</v>
      </c>
      <c r="L296" s="34">
        <v>3</v>
      </c>
      <c r="M296" s="2"/>
      <c r="N296" s="2"/>
      <c r="P296" s="2"/>
      <c r="Q296" s="24">
        <v>7</v>
      </c>
      <c r="R296" s="25"/>
      <c r="S296" s="2"/>
    </row>
    <row r="297" spans="1:19" ht="12.75" customHeight="1">
      <c r="A297" s="35" t="s">
        <v>63</v>
      </c>
      <c r="K297" s="31">
        <v>3</v>
      </c>
      <c r="L297" s="34">
        <v>2</v>
      </c>
      <c r="M297" s="2"/>
      <c r="N297" s="2"/>
      <c r="P297" s="2"/>
      <c r="Q297" s="24">
        <v>3</v>
      </c>
      <c r="R297" s="25"/>
      <c r="S297" s="2"/>
    </row>
    <row r="298" spans="1:19" ht="12.75" customHeight="1">
      <c r="A298" s="35" t="s">
        <v>67</v>
      </c>
      <c r="K298" s="31">
        <v>1</v>
      </c>
      <c r="L298" s="34"/>
      <c r="M298" s="2"/>
      <c r="N298" s="2"/>
      <c r="P298" s="2"/>
      <c r="Q298" s="24">
        <v>1</v>
      </c>
      <c r="R298" s="25"/>
      <c r="S298" s="2"/>
    </row>
    <row r="299" spans="1:19" ht="12.75" customHeight="1">
      <c r="A299" s="35" t="s">
        <v>68</v>
      </c>
      <c r="K299" s="31">
        <v>1</v>
      </c>
      <c r="L299" s="34"/>
      <c r="M299" s="2"/>
      <c r="N299" s="2"/>
      <c r="P299" s="2"/>
      <c r="Q299" s="24">
        <v>1</v>
      </c>
      <c r="R299" s="25"/>
      <c r="S299" s="2"/>
    </row>
    <row r="300" spans="1:19" ht="12.75" customHeight="1">
      <c r="L300" s="31">
        <f>SUM(L290:L297)</f>
        <v>47</v>
      </c>
      <c r="M300" s="2">
        <f>SUM(L290:L291)/B282</f>
        <v>0.11627906976744186</v>
      </c>
      <c r="N300" s="2">
        <f>L300/B282</f>
        <v>0.54651162790697672</v>
      </c>
      <c r="O300" s="2">
        <f>N300-M300</f>
        <v>0.43023255813953487</v>
      </c>
      <c r="P300" s="2"/>
    </row>
    <row r="301" spans="1:19" ht="12.75" customHeight="1">
      <c r="A301" s="46" t="s">
        <v>69</v>
      </c>
      <c r="L301" s="2"/>
      <c r="M301" s="2"/>
      <c r="O301" s="2"/>
    </row>
    <row r="302" spans="1:19" ht="38.25" customHeight="1">
      <c r="B302" s="266" t="s">
        <v>2</v>
      </c>
      <c r="C302" s="267"/>
      <c r="D302" s="267"/>
      <c r="E302" s="267"/>
      <c r="F302" s="267"/>
      <c r="G302" s="267"/>
      <c r="H302" s="267"/>
      <c r="I302" s="267"/>
      <c r="J302" s="267"/>
      <c r="M302" s="8" t="s">
        <v>3</v>
      </c>
      <c r="N302" s="8" t="s">
        <v>4</v>
      </c>
      <c r="O302" s="59" t="s">
        <v>5</v>
      </c>
      <c r="P302" s="8" t="s">
        <v>6</v>
      </c>
      <c r="Q302" s="7" t="s">
        <v>7</v>
      </c>
      <c r="R302" s="7" t="s">
        <v>8</v>
      </c>
      <c r="S302" s="8" t="s">
        <v>9</v>
      </c>
    </row>
    <row r="303" spans="1:19" ht="12.75" customHeight="1">
      <c r="A303" s="60" t="s">
        <v>10</v>
      </c>
      <c r="B303" s="61">
        <v>1</v>
      </c>
      <c r="C303" s="61">
        <v>2</v>
      </c>
      <c r="D303" s="61">
        <v>3</v>
      </c>
      <c r="E303" s="61">
        <v>4</v>
      </c>
      <c r="F303" s="61">
        <v>5</v>
      </c>
      <c r="G303" s="61">
        <v>6</v>
      </c>
      <c r="H303" s="61">
        <v>7</v>
      </c>
      <c r="I303" s="61">
        <v>8</v>
      </c>
      <c r="J303" s="61">
        <v>9</v>
      </c>
      <c r="K303" s="11">
        <v>10</v>
      </c>
      <c r="L303" s="62" t="s">
        <v>11</v>
      </c>
      <c r="M303" s="2"/>
      <c r="N303" s="2"/>
      <c r="P303" s="2"/>
      <c r="Q303" s="16"/>
      <c r="R303" s="16"/>
      <c r="S303" s="2"/>
    </row>
    <row r="304" spans="1:19" ht="12.75" customHeight="1">
      <c r="A304" s="35" t="s">
        <v>21</v>
      </c>
      <c r="B304" s="31">
        <v>92</v>
      </c>
      <c r="K304" s="17"/>
      <c r="L304" s="34"/>
      <c r="M304" s="2"/>
      <c r="N304" s="2"/>
      <c r="P304" s="2"/>
      <c r="Q304" s="19">
        <f>B304</f>
        <v>92</v>
      </c>
      <c r="R304" s="16"/>
      <c r="S304" s="2"/>
    </row>
    <row r="305" spans="1:19" ht="12.75" customHeight="1">
      <c r="A305" s="35" t="s">
        <v>22</v>
      </c>
      <c r="C305" s="31">
        <v>68</v>
      </c>
      <c r="K305" s="31"/>
      <c r="L305" s="34"/>
      <c r="M305" s="2"/>
      <c r="N305" s="2"/>
      <c r="P305" s="2">
        <f>C305/B304</f>
        <v>0.73913043478260865</v>
      </c>
      <c r="Q305" s="19">
        <v>68</v>
      </c>
      <c r="R305" s="25">
        <f t="shared" ref="R305:R313" si="71">Q305/Q304</f>
        <v>0.73913043478260865</v>
      </c>
      <c r="S305" s="2">
        <f t="shared" ref="S305:S313" si="72">100%-R305</f>
        <v>0.26086956521739135</v>
      </c>
    </row>
    <row r="306" spans="1:19" ht="12.75" customHeight="1">
      <c r="A306" s="35" t="s">
        <v>23</v>
      </c>
      <c r="D306" s="31">
        <v>64</v>
      </c>
      <c r="L306" s="34"/>
      <c r="M306" s="2"/>
      <c r="N306" s="2"/>
      <c r="O306" s="2"/>
      <c r="P306" s="2">
        <f>D306/C305</f>
        <v>0.94117647058823528</v>
      </c>
      <c r="Q306" s="24">
        <v>65</v>
      </c>
      <c r="R306" s="25">
        <f t="shared" si="71"/>
        <v>0.95588235294117652</v>
      </c>
      <c r="S306" s="2">
        <f t="shared" si="72"/>
        <v>4.4117647058823484E-2</v>
      </c>
    </row>
    <row r="307" spans="1:19" ht="12.75" customHeight="1">
      <c r="A307" s="35" t="s">
        <v>41</v>
      </c>
      <c r="E307" s="31">
        <v>58</v>
      </c>
      <c r="L307" s="34"/>
      <c r="M307" s="2"/>
      <c r="N307" s="2"/>
      <c r="O307" s="2"/>
      <c r="P307" s="2">
        <f>E307/D306</f>
        <v>0.90625</v>
      </c>
      <c r="Q307" s="24">
        <v>64</v>
      </c>
      <c r="R307" s="25">
        <f t="shared" si="71"/>
        <v>0.98461538461538467</v>
      </c>
      <c r="S307" s="2">
        <f t="shared" si="72"/>
        <v>1.538461538461533E-2</v>
      </c>
    </row>
    <row r="308" spans="1:19" ht="12.75" customHeight="1">
      <c r="A308" s="35" t="s">
        <v>45</v>
      </c>
      <c r="F308" s="31">
        <v>53</v>
      </c>
      <c r="L308" s="34"/>
      <c r="M308" s="2"/>
      <c r="N308" s="2"/>
      <c r="O308" s="2"/>
      <c r="P308" s="2">
        <f>F308/E307</f>
        <v>0.91379310344827591</v>
      </c>
      <c r="Q308" s="24">
        <v>62</v>
      </c>
      <c r="R308" s="25">
        <f t="shared" si="71"/>
        <v>0.96875</v>
      </c>
      <c r="S308" s="2">
        <f t="shared" si="72"/>
        <v>3.125E-2</v>
      </c>
    </row>
    <row r="309" spans="1:19" ht="12.75" customHeight="1">
      <c r="A309" s="35" t="s">
        <v>46</v>
      </c>
      <c r="G309" s="31">
        <v>48</v>
      </c>
      <c r="L309" s="34"/>
      <c r="M309" s="2"/>
      <c r="N309" s="2"/>
      <c r="O309" s="2"/>
      <c r="P309" s="2">
        <f>G309/F308</f>
        <v>0.90566037735849059</v>
      </c>
      <c r="Q309" s="24">
        <v>54</v>
      </c>
      <c r="R309" s="25">
        <f t="shared" si="71"/>
        <v>0.87096774193548387</v>
      </c>
      <c r="S309" s="2">
        <f t="shared" si="72"/>
        <v>0.12903225806451613</v>
      </c>
    </row>
    <row r="310" spans="1:19" ht="12.75" customHeight="1">
      <c r="A310" s="35" t="s">
        <v>47</v>
      </c>
      <c r="H310" s="31">
        <v>47</v>
      </c>
      <c r="L310" s="34"/>
      <c r="M310" s="2"/>
      <c r="N310" s="2"/>
      <c r="O310" s="2"/>
      <c r="P310" s="2">
        <f>H310/G309</f>
        <v>0.97916666666666663</v>
      </c>
      <c r="Q310" s="24">
        <v>53</v>
      </c>
      <c r="R310" s="25">
        <f t="shared" si="71"/>
        <v>0.98148148148148151</v>
      </c>
      <c r="S310" s="2">
        <f t="shared" si="72"/>
        <v>1.851851851851849E-2</v>
      </c>
    </row>
    <row r="311" spans="1:19" ht="12.75" customHeight="1">
      <c r="A311" s="35" t="s">
        <v>48</v>
      </c>
      <c r="I311" s="31">
        <v>36</v>
      </c>
      <c r="L311" s="34"/>
      <c r="M311" s="2"/>
      <c r="N311" s="2"/>
      <c r="O311" s="2"/>
      <c r="P311" s="2">
        <f>I311/H310</f>
        <v>0.76595744680851063</v>
      </c>
      <c r="Q311" s="24">
        <v>51</v>
      </c>
      <c r="R311" s="25">
        <f t="shared" si="71"/>
        <v>0.96226415094339623</v>
      </c>
      <c r="S311" s="2">
        <f t="shared" si="72"/>
        <v>3.7735849056603765E-2</v>
      </c>
    </row>
    <row r="312" spans="1:19" ht="12.75" customHeight="1">
      <c r="A312" s="35" t="s">
        <v>49</v>
      </c>
      <c r="J312" s="31">
        <v>25</v>
      </c>
      <c r="L312" s="34">
        <v>1</v>
      </c>
      <c r="M312" s="2"/>
      <c r="N312" s="2"/>
      <c r="O312" s="2"/>
      <c r="P312" s="2">
        <f>J312/I311</f>
        <v>0.69444444444444442</v>
      </c>
      <c r="Q312" s="24">
        <v>52</v>
      </c>
      <c r="R312" s="25">
        <f t="shared" si="71"/>
        <v>1.0196078431372548</v>
      </c>
      <c r="S312" s="2">
        <f t="shared" si="72"/>
        <v>-1.9607843137254832E-2</v>
      </c>
    </row>
    <row r="313" spans="1:19" ht="12.75" customHeight="1">
      <c r="A313" s="35" t="s">
        <v>50</v>
      </c>
      <c r="K313" s="31">
        <v>25</v>
      </c>
      <c r="L313" s="34">
        <v>8</v>
      </c>
      <c r="M313" s="2"/>
      <c r="N313" s="2"/>
      <c r="O313" s="2"/>
      <c r="P313" s="2">
        <f>K313/J312</f>
        <v>1</v>
      </c>
      <c r="Q313" s="24">
        <v>48</v>
      </c>
      <c r="R313" s="25">
        <f t="shared" si="71"/>
        <v>0.92307692307692313</v>
      </c>
      <c r="S313" s="2">
        <f t="shared" si="72"/>
        <v>7.6923076923076872E-2</v>
      </c>
    </row>
    <row r="314" spans="1:19" ht="12.75" customHeight="1">
      <c r="A314" s="35" t="s">
        <v>51</v>
      </c>
      <c r="K314" s="31">
        <v>35</v>
      </c>
      <c r="L314" s="34">
        <v>20</v>
      </c>
      <c r="M314" s="2"/>
      <c r="N314" s="2"/>
      <c r="O314" s="2"/>
      <c r="P314" s="2"/>
      <c r="Q314" s="24">
        <v>40</v>
      </c>
      <c r="R314" s="25"/>
      <c r="S314" s="2"/>
    </row>
    <row r="315" spans="1:19" ht="12.75" customHeight="1">
      <c r="A315" s="35" t="s">
        <v>52</v>
      </c>
      <c r="K315" s="31">
        <v>17</v>
      </c>
      <c r="L315" s="34">
        <v>13</v>
      </c>
      <c r="M315" s="2"/>
      <c r="N315" s="2"/>
      <c r="O315" s="2"/>
      <c r="P315" s="2"/>
      <c r="Q315" s="24">
        <v>20</v>
      </c>
      <c r="R315" s="25"/>
      <c r="S315" s="2"/>
    </row>
    <row r="316" spans="1:19" ht="12.75" customHeight="1">
      <c r="A316" s="35" t="s">
        <v>53</v>
      </c>
      <c r="K316" s="31">
        <v>4</v>
      </c>
      <c r="L316" s="34"/>
      <c r="M316" s="2"/>
      <c r="N316" s="2"/>
      <c r="O316" s="2"/>
      <c r="P316" s="2"/>
      <c r="Q316" s="24">
        <v>6</v>
      </c>
      <c r="R316" s="25"/>
      <c r="S316" s="2"/>
    </row>
    <row r="317" spans="1:19" ht="12.75" customHeight="1">
      <c r="A317" s="35" t="s">
        <v>62</v>
      </c>
      <c r="K317" s="31">
        <v>1</v>
      </c>
      <c r="L317" s="34"/>
      <c r="M317" s="2"/>
      <c r="N317" s="2"/>
      <c r="O317" s="2"/>
      <c r="P317" s="2"/>
      <c r="Q317" s="24">
        <v>2</v>
      </c>
      <c r="R317" s="25"/>
      <c r="S317" s="2"/>
    </row>
    <row r="318" spans="1:19" ht="12.75" customHeight="1">
      <c r="A318" s="35" t="s">
        <v>63</v>
      </c>
      <c r="K318" s="31">
        <v>4</v>
      </c>
      <c r="L318" s="34"/>
      <c r="M318" s="2"/>
      <c r="N318" s="2"/>
      <c r="O318" s="2"/>
      <c r="P318" s="2"/>
      <c r="Q318" s="24">
        <v>5</v>
      </c>
      <c r="R318" s="25"/>
      <c r="S318" s="2"/>
    </row>
    <row r="319" spans="1:19" ht="12.75" customHeight="1">
      <c r="L319" s="31">
        <f>SUM(L312:L315)</f>
        <v>42</v>
      </c>
      <c r="M319" s="2">
        <f>SUM(L312:L313)/B304</f>
        <v>9.7826086956521743E-2</v>
      </c>
      <c r="N319" s="2">
        <f>L319/B304</f>
        <v>0.45652173913043476</v>
      </c>
      <c r="O319" s="2">
        <f>N319-M319</f>
        <v>0.35869565217391303</v>
      </c>
      <c r="P319" s="2"/>
    </row>
    <row r="320" spans="1:19" ht="12.75" customHeight="1">
      <c r="A320" s="46" t="s">
        <v>70</v>
      </c>
      <c r="M320" s="2"/>
      <c r="N320" s="2"/>
      <c r="P320" s="2"/>
    </row>
    <row r="321" spans="1:19" ht="38.25" customHeight="1">
      <c r="B321" s="266" t="s">
        <v>2</v>
      </c>
      <c r="C321" s="267"/>
      <c r="D321" s="267"/>
      <c r="E321" s="267"/>
      <c r="F321" s="267"/>
      <c r="G321" s="267"/>
      <c r="H321" s="267"/>
      <c r="I321" s="267"/>
      <c r="J321" s="267"/>
      <c r="M321" s="8" t="s">
        <v>3</v>
      </c>
      <c r="N321" s="8" t="s">
        <v>4</v>
      </c>
      <c r="O321" s="59" t="s">
        <v>5</v>
      </c>
      <c r="P321" s="8" t="s">
        <v>6</v>
      </c>
      <c r="Q321" s="7" t="s">
        <v>7</v>
      </c>
      <c r="R321" s="7" t="s">
        <v>8</v>
      </c>
      <c r="S321" s="8" t="s">
        <v>9</v>
      </c>
    </row>
    <row r="322" spans="1:19" ht="12.75" customHeight="1">
      <c r="A322" s="60" t="s">
        <v>10</v>
      </c>
      <c r="B322" s="61">
        <v>1</v>
      </c>
      <c r="C322" s="61">
        <v>2</v>
      </c>
      <c r="D322" s="61">
        <v>3</v>
      </c>
      <c r="E322" s="61">
        <v>4</v>
      </c>
      <c r="F322" s="61">
        <v>5</v>
      </c>
      <c r="G322" s="61">
        <v>6</v>
      </c>
      <c r="H322" s="61">
        <v>7</v>
      </c>
      <c r="I322" s="61">
        <v>8</v>
      </c>
      <c r="J322" s="61">
        <v>9</v>
      </c>
      <c r="K322" s="11">
        <v>10</v>
      </c>
      <c r="L322" s="62" t="s">
        <v>11</v>
      </c>
      <c r="M322" s="2"/>
      <c r="N322" s="2"/>
      <c r="P322" s="2"/>
      <c r="Q322" s="16"/>
      <c r="R322" s="16"/>
      <c r="S322" s="2"/>
    </row>
    <row r="323" spans="1:19" ht="12.75" customHeight="1">
      <c r="A323" s="35" t="s">
        <v>22</v>
      </c>
      <c r="B323" s="31">
        <v>69</v>
      </c>
      <c r="K323" s="17"/>
      <c r="L323" s="34"/>
      <c r="M323" s="2"/>
      <c r="N323" s="2"/>
      <c r="P323" s="2"/>
      <c r="Q323" s="19">
        <f>B323</f>
        <v>69</v>
      </c>
      <c r="R323" s="16"/>
      <c r="S323" s="2"/>
    </row>
    <row r="324" spans="1:19" ht="12.75" customHeight="1">
      <c r="A324" s="35" t="s">
        <v>23</v>
      </c>
      <c r="C324" s="31">
        <v>44</v>
      </c>
      <c r="L324" s="34"/>
      <c r="M324" s="2"/>
      <c r="N324" s="2"/>
      <c r="O324" s="2"/>
      <c r="P324" s="2">
        <f>C324/B323</f>
        <v>0.6376811594202898</v>
      </c>
      <c r="Q324" s="24">
        <v>44</v>
      </c>
      <c r="R324" s="25">
        <f t="shared" ref="R324:R332" si="73">Q324/Q323</f>
        <v>0.6376811594202898</v>
      </c>
      <c r="S324" s="2">
        <f t="shared" ref="S324:S332" si="74">100%-R324</f>
        <v>0.3623188405797102</v>
      </c>
    </row>
    <row r="325" spans="1:19" ht="12.75" customHeight="1">
      <c r="A325" s="35" t="s">
        <v>41</v>
      </c>
      <c r="D325" s="31">
        <v>43</v>
      </c>
      <c r="L325" s="34"/>
      <c r="M325" s="2"/>
      <c r="N325" s="2"/>
      <c r="P325" s="2">
        <f>D325/C324</f>
        <v>0.97727272727272729</v>
      </c>
      <c r="Q325" s="24">
        <v>44</v>
      </c>
      <c r="R325" s="25">
        <f t="shared" si="73"/>
        <v>1</v>
      </c>
      <c r="S325" s="2">
        <f t="shared" si="74"/>
        <v>0</v>
      </c>
    </row>
    <row r="326" spans="1:19" ht="12.75" customHeight="1">
      <c r="A326" s="35" t="s">
        <v>45</v>
      </c>
      <c r="E326" s="31">
        <v>30</v>
      </c>
      <c r="L326" s="34"/>
      <c r="M326" s="2"/>
      <c r="N326" s="2"/>
      <c r="P326" s="2">
        <f>E326/D325</f>
        <v>0.69767441860465118</v>
      </c>
      <c r="Q326" s="24">
        <v>40</v>
      </c>
      <c r="R326" s="25">
        <f t="shared" si="73"/>
        <v>0.90909090909090906</v>
      </c>
      <c r="S326" s="2">
        <f t="shared" si="74"/>
        <v>9.0909090909090939E-2</v>
      </c>
    </row>
    <row r="327" spans="1:19" ht="12.75" customHeight="1">
      <c r="A327" s="35" t="s">
        <v>46</v>
      </c>
      <c r="F327" s="31">
        <v>24</v>
      </c>
      <c r="L327" s="34"/>
      <c r="M327" s="2"/>
      <c r="N327" s="2"/>
      <c r="P327" s="2">
        <f>F327/E326</f>
        <v>0.8</v>
      </c>
      <c r="Q327" s="24">
        <v>36</v>
      </c>
      <c r="R327" s="25">
        <f t="shared" si="73"/>
        <v>0.9</v>
      </c>
      <c r="S327" s="2">
        <f t="shared" si="74"/>
        <v>9.9999999999999978E-2</v>
      </c>
    </row>
    <row r="328" spans="1:19" ht="12.75" customHeight="1">
      <c r="A328" s="35" t="s">
        <v>47</v>
      </c>
      <c r="G328" s="31">
        <v>21</v>
      </c>
      <c r="L328" s="34"/>
      <c r="M328" s="2"/>
      <c r="N328" s="2"/>
      <c r="P328" s="2">
        <f>G328/F327</f>
        <v>0.875</v>
      </c>
      <c r="Q328" s="24">
        <v>34</v>
      </c>
      <c r="R328" s="25">
        <f t="shared" si="73"/>
        <v>0.94444444444444442</v>
      </c>
      <c r="S328" s="2">
        <f t="shared" si="74"/>
        <v>5.555555555555558E-2</v>
      </c>
    </row>
    <row r="329" spans="1:19" ht="12.75" customHeight="1">
      <c r="A329" s="35" t="s">
        <v>48</v>
      </c>
      <c r="H329" s="31">
        <v>21</v>
      </c>
      <c r="L329" s="34"/>
      <c r="M329" s="2"/>
      <c r="N329" s="2"/>
      <c r="P329" s="2">
        <f>H329/G328</f>
        <v>1</v>
      </c>
      <c r="Q329" s="24">
        <v>30</v>
      </c>
      <c r="R329" s="25">
        <f t="shared" si="73"/>
        <v>0.88235294117647056</v>
      </c>
      <c r="S329" s="2">
        <f t="shared" si="74"/>
        <v>0.11764705882352944</v>
      </c>
    </row>
    <row r="330" spans="1:19" ht="12.75" customHeight="1">
      <c r="A330" s="35" t="s">
        <v>49</v>
      </c>
      <c r="I330" s="31">
        <v>11</v>
      </c>
      <c r="L330" s="34"/>
      <c r="M330" s="2"/>
      <c r="N330" s="2"/>
      <c r="P330" s="2">
        <f>I330/H329</f>
        <v>0.52380952380952384</v>
      </c>
      <c r="Q330" s="24">
        <v>29</v>
      </c>
      <c r="R330" s="25">
        <f t="shared" si="73"/>
        <v>0.96666666666666667</v>
      </c>
      <c r="S330" s="2">
        <f t="shared" si="74"/>
        <v>3.3333333333333326E-2</v>
      </c>
    </row>
    <row r="331" spans="1:19" ht="12.75" customHeight="1">
      <c r="A331" s="35" t="s">
        <v>50</v>
      </c>
      <c r="J331" s="31">
        <v>11</v>
      </c>
      <c r="L331" s="34"/>
      <c r="M331" s="2"/>
      <c r="N331" s="2"/>
      <c r="P331" s="2">
        <f>J331/I330</f>
        <v>1</v>
      </c>
      <c r="Q331" s="24">
        <v>27</v>
      </c>
      <c r="R331" s="25">
        <f t="shared" si="73"/>
        <v>0.93103448275862066</v>
      </c>
      <c r="S331" s="2">
        <f t="shared" si="74"/>
        <v>6.8965517241379337E-2</v>
      </c>
    </row>
    <row r="332" spans="1:19" ht="12.75" customHeight="1">
      <c r="A332" s="35" t="s">
        <v>51</v>
      </c>
      <c r="K332" s="31">
        <v>11</v>
      </c>
      <c r="L332" s="34">
        <v>3</v>
      </c>
      <c r="M332" s="2"/>
      <c r="N332" s="2"/>
      <c r="P332" s="2">
        <f>K332/J331</f>
        <v>1</v>
      </c>
      <c r="Q332" s="24">
        <v>27</v>
      </c>
      <c r="R332" s="25">
        <f t="shared" si="73"/>
        <v>1</v>
      </c>
      <c r="S332" s="2">
        <f t="shared" si="74"/>
        <v>0</v>
      </c>
    </row>
    <row r="333" spans="1:19" ht="12.75" customHeight="1">
      <c r="A333" s="35" t="s">
        <v>52</v>
      </c>
      <c r="K333" s="31">
        <v>19</v>
      </c>
      <c r="L333" s="34">
        <v>9</v>
      </c>
      <c r="M333" s="2"/>
      <c r="N333" s="2"/>
      <c r="P333" s="2"/>
      <c r="Q333" s="24">
        <v>22</v>
      </c>
      <c r="R333" s="25"/>
      <c r="S333" s="2"/>
    </row>
    <row r="334" spans="1:19" ht="12.75" customHeight="1">
      <c r="A334" s="35" t="s">
        <v>53</v>
      </c>
      <c r="K334" s="31">
        <v>10</v>
      </c>
      <c r="L334" s="34">
        <v>3</v>
      </c>
      <c r="M334" s="2"/>
      <c r="N334" s="2"/>
      <c r="P334" s="2"/>
      <c r="Q334" s="24">
        <v>11</v>
      </c>
      <c r="R334" s="25"/>
      <c r="S334" s="2"/>
    </row>
    <row r="335" spans="1:19" ht="12.75" customHeight="1">
      <c r="A335" s="35" t="s">
        <v>62</v>
      </c>
      <c r="K335" s="31">
        <v>7</v>
      </c>
      <c r="L335" s="34">
        <v>2</v>
      </c>
      <c r="M335" s="2"/>
      <c r="N335" s="2"/>
      <c r="P335" s="2"/>
      <c r="Q335" s="24">
        <v>8</v>
      </c>
      <c r="R335" s="25"/>
      <c r="S335" s="2"/>
    </row>
    <row r="336" spans="1:19" ht="12.75" customHeight="1">
      <c r="A336" s="35" t="s">
        <v>63</v>
      </c>
      <c r="K336" s="31">
        <v>4</v>
      </c>
      <c r="L336" s="34">
        <v>4</v>
      </c>
      <c r="M336" s="2"/>
      <c r="N336" s="2"/>
      <c r="P336" s="2"/>
      <c r="Q336" s="24">
        <v>5</v>
      </c>
      <c r="R336" s="25"/>
      <c r="S336" s="2"/>
    </row>
    <row r="337" spans="1:19" ht="12.75" customHeight="1">
      <c r="A337" s="35" t="s">
        <v>67</v>
      </c>
      <c r="K337" s="31">
        <v>1</v>
      </c>
      <c r="L337" s="34">
        <v>1</v>
      </c>
      <c r="M337" s="2"/>
      <c r="N337" s="2"/>
      <c r="P337" s="2"/>
      <c r="Q337" s="24">
        <v>1</v>
      </c>
      <c r="R337" s="25"/>
      <c r="S337" s="2"/>
    </row>
    <row r="338" spans="1:19" ht="12.75" customHeight="1">
      <c r="A338" s="35"/>
      <c r="L338" s="31">
        <f>SUM(L332:L337)</f>
        <v>22</v>
      </c>
      <c r="M338" s="2">
        <f>L332/B323</f>
        <v>4.3478260869565216E-2</v>
      </c>
      <c r="N338" s="2">
        <f>L338/B323</f>
        <v>0.3188405797101449</v>
      </c>
      <c r="O338" s="2">
        <f>N338-M338</f>
        <v>0.27536231884057971</v>
      </c>
      <c r="P338" s="2"/>
      <c r="Q338" s="24"/>
      <c r="R338" s="25"/>
      <c r="S338" s="2"/>
    </row>
    <row r="339" spans="1:19" ht="12.75" customHeight="1">
      <c r="M339" s="2"/>
      <c r="N339" s="2"/>
      <c r="P339" s="2"/>
    </row>
    <row r="340" spans="1:19" ht="12.75" customHeight="1">
      <c r="A340" s="46" t="s">
        <v>71</v>
      </c>
      <c r="M340" s="2"/>
      <c r="N340" s="2"/>
      <c r="P340" s="2"/>
    </row>
    <row r="341" spans="1:19" ht="38.25" customHeight="1">
      <c r="B341" s="266" t="s">
        <v>2</v>
      </c>
      <c r="C341" s="267"/>
      <c r="D341" s="267"/>
      <c r="E341" s="267"/>
      <c r="F341" s="267"/>
      <c r="G341" s="267"/>
      <c r="H341" s="267"/>
      <c r="I341" s="267"/>
      <c r="J341" s="267"/>
      <c r="M341" s="8" t="s">
        <v>3</v>
      </c>
      <c r="N341" s="8" t="s">
        <v>4</v>
      </c>
      <c r="O341" s="59" t="s">
        <v>5</v>
      </c>
      <c r="P341" s="8" t="s">
        <v>6</v>
      </c>
      <c r="Q341" s="7" t="s">
        <v>7</v>
      </c>
      <c r="R341" s="7" t="s">
        <v>8</v>
      </c>
      <c r="S341" s="8" t="s">
        <v>9</v>
      </c>
    </row>
    <row r="342" spans="1:19" ht="12.75" customHeight="1">
      <c r="A342" s="60" t="s">
        <v>10</v>
      </c>
      <c r="B342" s="61">
        <v>1</v>
      </c>
      <c r="C342" s="61">
        <v>2</v>
      </c>
      <c r="D342" s="61">
        <v>3</v>
      </c>
      <c r="E342" s="61">
        <v>4</v>
      </c>
      <c r="F342" s="61">
        <v>5</v>
      </c>
      <c r="G342" s="61">
        <v>6</v>
      </c>
      <c r="H342" s="61">
        <v>7</v>
      </c>
      <c r="I342" s="61">
        <v>8</v>
      </c>
      <c r="J342" s="61">
        <v>9</v>
      </c>
      <c r="K342" s="11">
        <v>10</v>
      </c>
      <c r="L342" s="62" t="s">
        <v>11</v>
      </c>
      <c r="M342" s="2"/>
      <c r="N342" s="2"/>
      <c r="P342" s="2"/>
      <c r="Q342" s="16"/>
      <c r="R342" s="16"/>
      <c r="S342" s="2"/>
    </row>
    <row r="343" spans="1:19" ht="12.75" customHeight="1">
      <c r="A343" s="35" t="s">
        <v>23</v>
      </c>
      <c r="B343" s="31">
        <v>121</v>
      </c>
      <c r="K343" s="17"/>
      <c r="L343" s="34"/>
      <c r="M343" s="2"/>
      <c r="N343" s="2"/>
      <c r="P343" s="2"/>
      <c r="Q343" s="19">
        <f>B343</f>
        <v>121</v>
      </c>
      <c r="R343" s="16"/>
      <c r="S343" s="2"/>
    </row>
    <row r="344" spans="1:19" ht="12.75" customHeight="1">
      <c r="A344" s="35" t="s">
        <v>41</v>
      </c>
      <c r="C344" s="31">
        <v>94</v>
      </c>
      <c r="L344" s="34"/>
      <c r="M344" s="2"/>
      <c r="N344" s="2"/>
      <c r="O344" s="2"/>
      <c r="P344" s="2">
        <f>C344/B343</f>
        <v>0.77685950413223137</v>
      </c>
      <c r="Q344" s="24">
        <v>95</v>
      </c>
      <c r="R344" s="25">
        <f t="shared" ref="R344:R352" si="75">Q344/Q343</f>
        <v>0.78512396694214881</v>
      </c>
      <c r="S344" s="2">
        <f t="shared" ref="S344:S352" si="76">100%-R344</f>
        <v>0.21487603305785119</v>
      </c>
    </row>
    <row r="345" spans="1:19" ht="12.75" customHeight="1">
      <c r="A345" s="35" t="s">
        <v>45</v>
      </c>
      <c r="D345" s="31">
        <v>77</v>
      </c>
      <c r="L345" s="34"/>
      <c r="M345" s="2"/>
      <c r="N345" s="2"/>
      <c r="P345" s="2">
        <f>D345/C344</f>
        <v>0.81914893617021278</v>
      </c>
      <c r="Q345" s="24">
        <v>87</v>
      </c>
      <c r="R345" s="25">
        <f t="shared" si="75"/>
        <v>0.91578947368421049</v>
      </c>
      <c r="S345" s="2">
        <f t="shared" si="76"/>
        <v>8.4210526315789513E-2</v>
      </c>
    </row>
    <row r="346" spans="1:19" ht="12.75" customHeight="1">
      <c r="A346" s="35" t="s">
        <v>46</v>
      </c>
      <c r="E346" s="31">
        <v>70</v>
      </c>
      <c r="L346" s="34"/>
      <c r="M346" s="2"/>
      <c r="N346" s="2"/>
      <c r="P346" s="2">
        <f>E346/D345</f>
        <v>0.90909090909090906</v>
      </c>
      <c r="Q346" s="24">
        <v>85</v>
      </c>
      <c r="R346" s="25">
        <f t="shared" si="75"/>
        <v>0.97701149425287359</v>
      </c>
      <c r="S346" s="2">
        <f t="shared" si="76"/>
        <v>2.2988505747126409E-2</v>
      </c>
    </row>
    <row r="347" spans="1:19" ht="12.75" customHeight="1">
      <c r="A347" s="35" t="s">
        <v>47</v>
      </c>
      <c r="F347" s="31">
        <v>55</v>
      </c>
      <c r="L347" s="34"/>
      <c r="M347" s="2"/>
      <c r="N347" s="2"/>
      <c r="P347" s="2">
        <f>F347/E346</f>
        <v>0.7857142857142857</v>
      </c>
      <c r="Q347" s="24">
        <v>74</v>
      </c>
      <c r="R347" s="25">
        <f t="shared" si="75"/>
        <v>0.87058823529411766</v>
      </c>
      <c r="S347" s="2">
        <f t="shared" si="76"/>
        <v>0.12941176470588234</v>
      </c>
    </row>
    <row r="348" spans="1:19" ht="12.75" customHeight="1">
      <c r="A348" s="35" t="s">
        <v>48</v>
      </c>
      <c r="G348" s="31">
        <v>53</v>
      </c>
      <c r="L348" s="34"/>
      <c r="M348" s="2"/>
      <c r="N348" s="2"/>
      <c r="P348" s="2">
        <f>G348/F347</f>
        <v>0.96363636363636362</v>
      </c>
      <c r="Q348" s="24">
        <v>71</v>
      </c>
      <c r="R348" s="25">
        <f t="shared" si="75"/>
        <v>0.95945945945945943</v>
      </c>
      <c r="S348" s="2">
        <f t="shared" si="76"/>
        <v>4.0540540540540571E-2</v>
      </c>
    </row>
    <row r="349" spans="1:19" ht="12.75" customHeight="1">
      <c r="A349" s="35" t="s">
        <v>49</v>
      </c>
      <c r="H349" s="31">
        <v>53</v>
      </c>
      <c r="L349" s="34"/>
      <c r="M349" s="2"/>
      <c r="N349" s="2"/>
      <c r="P349" s="2">
        <f>H349/G348</f>
        <v>1</v>
      </c>
      <c r="Q349" s="24">
        <v>71</v>
      </c>
      <c r="R349" s="25">
        <f t="shared" si="75"/>
        <v>1</v>
      </c>
      <c r="S349" s="2">
        <f t="shared" si="76"/>
        <v>0</v>
      </c>
    </row>
    <row r="350" spans="1:19" ht="12.75" customHeight="1">
      <c r="A350" s="35" t="s">
        <v>50</v>
      </c>
      <c r="I350" s="31">
        <v>32</v>
      </c>
      <c r="L350" s="34"/>
      <c r="M350" s="2"/>
      <c r="N350" s="2"/>
      <c r="P350" s="2">
        <f>I350/H349</f>
        <v>0.60377358490566035</v>
      </c>
      <c r="Q350" s="24">
        <v>67</v>
      </c>
      <c r="R350" s="25">
        <f t="shared" si="75"/>
        <v>0.94366197183098588</v>
      </c>
      <c r="S350" s="2">
        <f t="shared" si="76"/>
        <v>5.633802816901412E-2</v>
      </c>
    </row>
    <row r="351" spans="1:19" ht="12.75" customHeight="1">
      <c r="A351" s="35" t="s">
        <v>51</v>
      </c>
      <c r="J351" s="31">
        <v>30</v>
      </c>
      <c r="L351" s="34"/>
      <c r="M351" s="2"/>
      <c r="N351" s="2"/>
      <c r="P351" s="2">
        <f>J351/I350</f>
        <v>0.9375</v>
      </c>
      <c r="Q351" s="24">
        <v>66</v>
      </c>
      <c r="R351" s="25">
        <f t="shared" si="75"/>
        <v>0.9850746268656716</v>
      </c>
      <c r="S351" s="2">
        <f t="shared" si="76"/>
        <v>1.4925373134328401E-2</v>
      </c>
    </row>
    <row r="352" spans="1:19" ht="12.75" customHeight="1">
      <c r="A352" s="35" t="s">
        <v>52</v>
      </c>
      <c r="K352" s="31">
        <v>30</v>
      </c>
      <c r="L352" s="34">
        <v>17</v>
      </c>
      <c r="M352" s="2"/>
      <c r="N352" s="2"/>
      <c r="P352" s="2">
        <f>K352/J351</f>
        <v>1</v>
      </c>
      <c r="Q352" s="24">
        <v>65</v>
      </c>
      <c r="R352" s="25">
        <f t="shared" si="75"/>
        <v>0.98484848484848486</v>
      </c>
      <c r="S352" s="2">
        <f t="shared" si="76"/>
        <v>1.5151515151515138E-2</v>
      </c>
    </row>
    <row r="353" spans="1:19" ht="12.75" customHeight="1">
      <c r="A353" s="35" t="s">
        <v>53</v>
      </c>
      <c r="K353" s="31">
        <v>41</v>
      </c>
      <c r="L353" s="34">
        <v>10</v>
      </c>
      <c r="M353" s="2"/>
      <c r="N353" s="2"/>
      <c r="P353" s="2"/>
      <c r="Q353" s="24">
        <v>47</v>
      </c>
      <c r="R353" s="25"/>
      <c r="S353" s="2"/>
    </row>
    <row r="354" spans="1:19" ht="12.75" customHeight="1">
      <c r="A354" s="35" t="s">
        <v>62</v>
      </c>
      <c r="K354" s="31">
        <v>20</v>
      </c>
      <c r="L354" s="34">
        <v>8</v>
      </c>
      <c r="M354" s="2"/>
      <c r="N354" s="2"/>
      <c r="P354" s="2"/>
      <c r="Q354" s="24">
        <v>23</v>
      </c>
      <c r="R354" s="25"/>
      <c r="S354" s="2"/>
    </row>
    <row r="355" spans="1:19" ht="12.75" customHeight="1">
      <c r="A355" s="35" t="s">
        <v>63</v>
      </c>
      <c r="K355" s="31">
        <v>10</v>
      </c>
      <c r="L355" s="34">
        <v>5</v>
      </c>
      <c r="M355" s="2"/>
      <c r="N355" s="2"/>
      <c r="P355" s="2"/>
      <c r="Q355" s="24">
        <v>16</v>
      </c>
      <c r="R355" s="25"/>
      <c r="S355" s="2"/>
    </row>
    <row r="356" spans="1:19" ht="12.75" customHeight="1">
      <c r="A356" s="35" t="s">
        <v>67</v>
      </c>
      <c r="K356" s="31">
        <v>5</v>
      </c>
      <c r="L356" s="34">
        <v>4</v>
      </c>
      <c r="M356" s="2"/>
      <c r="N356" s="2"/>
      <c r="P356" s="2"/>
      <c r="Q356" s="24">
        <v>6</v>
      </c>
      <c r="R356" s="25"/>
      <c r="S356" s="2"/>
    </row>
    <row r="357" spans="1:19" ht="12.75" customHeight="1">
      <c r="A357" s="35" t="s">
        <v>68</v>
      </c>
      <c r="K357" s="31">
        <v>2</v>
      </c>
      <c r="L357" s="34"/>
      <c r="M357" s="2"/>
      <c r="N357" s="2"/>
      <c r="P357" s="2"/>
      <c r="Q357" s="24">
        <v>3</v>
      </c>
      <c r="R357" s="25"/>
      <c r="S357" s="2"/>
    </row>
    <row r="358" spans="1:19" ht="12.75" customHeight="1">
      <c r="A358" s="35" t="s">
        <v>72</v>
      </c>
      <c r="K358" s="31">
        <v>2</v>
      </c>
      <c r="L358" s="34">
        <v>1</v>
      </c>
      <c r="M358" s="2"/>
      <c r="N358" s="2"/>
      <c r="P358" s="2"/>
      <c r="Q358" s="24">
        <v>3</v>
      </c>
      <c r="R358" s="25"/>
      <c r="S358" s="2"/>
    </row>
    <row r="359" spans="1:19" ht="12.75" customHeight="1">
      <c r="A359" s="35" t="s">
        <v>73</v>
      </c>
      <c r="K359" s="31">
        <v>1</v>
      </c>
      <c r="L359" s="34"/>
      <c r="M359" s="2"/>
      <c r="N359" s="2"/>
      <c r="P359" s="2"/>
      <c r="Q359" s="24">
        <v>2</v>
      </c>
      <c r="R359" s="25"/>
      <c r="S359" s="2"/>
    </row>
    <row r="360" spans="1:19" ht="12.75" customHeight="1">
      <c r="A360" s="35" t="s">
        <v>74</v>
      </c>
      <c r="K360" s="31">
        <v>1</v>
      </c>
      <c r="L360" s="34"/>
      <c r="M360" s="2"/>
      <c r="N360" s="2"/>
      <c r="P360" s="2"/>
      <c r="Q360" s="24">
        <v>1</v>
      </c>
      <c r="R360" s="25"/>
      <c r="S360" s="2"/>
    </row>
    <row r="361" spans="1:19" ht="12.75" customHeight="1">
      <c r="A361" s="35"/>
      <c r="L361" s="31">
        <f>SUM(L352:L358)</f>
        <v>45</v>
      </c>
      <c r="M361" s="2">
        <f>SUM(L351:L352)/B343</f>
        <v>0.14049586776859505</v>
      </c>
      <c r="N361" s="2">
        <f>L361/B343</f>
        <v>0.37190082644628097</v>
      </c>
      <c r="O361" s="2">
        <f>N361-M361</f>
        <v>0.23140495867768593</v>
      </c>
      <c r="P361" s="2"/>
      <c r="Q361" s="24"/>
      <c r="R361" s="25"/>
      <c r="S361" s="2"/>
    </row>
    <row r="362" spans="1:19" ht="12.75" customHeight="1">
      <c r="M362" s="2"/>
      <c r="N362" s="2"/>
      <c r="P362" s="2"/>
    </row>
    <row r="363" spans="1:19" ht="12.75" customHeight="1">
      <c r="A363" s="46" t="s">
        <v>75</v>
      </c>
      <c r="M363" s="2"/>
      <c r="N363" s="2"/>
      <c r="P363" s="2"/>
    </row>
    <row r="364" spans="1:19" ht="38.25" customHeight="1">
      <c r="B364" s="266" t="s">
        <v>2</v>
      </c>
      <c r="C364" s="267"/>
      <c r="D364" s="267"/>
      <c r="E364" s="267"/>
      <c r="F364" s="267"/>
      <c r="G364" s="267"/>
      <c r="H364" s="267"/>
      <c r="I364" s="267"/>
      <c r="J364" s="267"/>
      <c r="M364" s="8" t="s">
        <v>3</v>
      </c>
      <c r="N364" s="8" t="s">
        <v>4</v>
      </c>
      <c r="O364" s="59" t="s">
        <v>5</v>
      </c>
      <c r="P364" s="8" t="s">
        <v>6</v>
      </c>
      <c r="Q364" s="7" t="s">
        <v>7</v>
      </c>
      <c r="R364" s="7" t="s">
        <v>8</v>
      </c>
      <c r="S364" s="8" t="s">
        <v>9</v>
      </c>
    </row>
    <row r="365" spans="1:19" ht="12.75" customHeight="1">
      <c r="A365" s="60" t="s">
        <v>10</v>
      </c>
      <c r="B365" s="61">
        <v>1</v>
      </c>
      <c r="C365" s="61">
        <v>2</v>
      </c>
      <c r="D365" s="61">
        <v>3</v>
      </c>
      <c r="E365" s="61">
        <v>4</v>
      </c>
      <c r="F365" s="61">
        <v>5</v>
      </c>
      <c r="G365" s="61">
        <v>6</v>
      </c>
      <c r="H365" s="61">
        <v>7</v>
      </c>
      <c r="I365" s="61">
        <v>8</v>
      </c>
      <c r="J365" s="61">
        <v>9</v>
      </c>
      <c r="K365" s="11">
        <v>10</v>
      </c>
      <c r="L365" s="62" t="s">
        <v>11</v>
      </c>
      <c r="M365" s="2"/>
      <c r="N365" s="2"/>
      <c r="P365" s="2"/>
      <c r="Q365" s="16"/>
      <c r="R365" s="16"/>
      <c r="S365" s="2"/>
    </row>
    <row r="366" spans="1:19" ht="12.75" customHeight="1">
      <c r="A366" s="35" t="s">
        <v>41</v>
      </c>
      <c r="B366" s="31">
        <v>67</v>
      </c>
      <c r="K366" s="17"/>
      <c r="L366" s="34"/>
      <c r="M366" s="2"/>
      <c r="N366" s="2"/>
      <c r="P366" s="2"/>
      <c r="Q366" s="19">
        <f>B366</f>
        <v>67</v>
      </c>
      <c r="R366" s="16"/>
      <c r="S366" s="2"/>
    </row>
    <row r="367" spans="1:19" ht="12.75" customHeight="1">
      <c r="A367" s="35" t="s">
        <v>45</v>
      </c>
      <c r="C367" s="31">
        <v>49</v>
      </c>
      <c r="L367" s="34"/>
      <c r="M367" s="2"/>
      <c r="N367" s="2"/>
      <c r="O367" s="2"/>
      <c r="P367" s="2">
        <f>C367/B366</f>
        <v>0.73134328358208955</v>
      </c>
      <c r="Q367" s="24">
        <v>49</v>
      </c>
      <c r="R367" s="25">
        <f t="shared" ref="R367:R375" si="77">Q367/Q366</f>
        <v>0.73134328358208955</v>
      </c>
      <c r="S367" s="2">
        <f t="shared" ref="S367:S375" si="78">100%-R367</f>
        <v>0.26865671641791045</v>
      </c>
    </row>
    <row r="368" spans="1:19" ht="12.75" customHeight="1">
      <c r="A368" s="35" t="s">
        <v>46</v>
      </c>
      <c r="D368" s="31">
        <v>44</v>
      </c>
      <c r="L368" s="34"/>
      <c r="M368" s="2"/>
      <c r="N368" s="2"/>
      <c r="P368" s="2">
        <f>D368/C367</f>
        <v>0.89795918367346939</v>
      </c>
      <c r="Q368" s="24">
        <v>46</v>
      </c>
      <c r="R368" s="25">
        <f t="shared" si="77"/>
        <v>0.93877551020408168</v>
      </c>
      <c r="S368" s="2">
        <f t="shared" si="78"/>
        <v>6.1224489795918324E-2</v>
      </c>
    </row>
    <row r="369" spans="1:19" ht="12.75" customHeight="1">
      <c r="A369" s="35" t="s">
        <v>47</v>
      </c>
      <c r="E369" s="31">
        <v>34</v>
      </c>
      <c r="L369" s="34"/>
      <c r="M369" s="2"/>
      <c r="N369" s="2"/>
      <c r="P369" s="2">
        <f>E369/D368</f>
        <v>0.77272727272727271</v>
      </c>
      <c r="Q369" s="24">
        <v>43</v>
      </c>
      <c r="R369" s="25">
        <f t="shared" si="77"/>
        <v>0.93478260869565222</v>
      </c>
      <c r="S369" s="2">
        <f t="shared" si="78"/>
        <v>6.5217391304347783E-2</v>
      </c>
    </row>
    <row r="370" spans="1:19" ht="12.75" customHeight="1">
      <c r="A370" s="35" t="s">
        <v>48</v>
      </c>
      <c r="F370" s="31">
        <v>27</v>
      </c>
      <c r="L370" s="34"/>
      <c r="M370" s="2"/>
      <c r="N370" s="2"/>
      <c r="P370" s="2">
        <f>F370/E369</f>
        <v>0.79411764705882348</v>
      </c>
      <c r="Q370" s="24">
        <v>40</v>
      </c>
      <c r="R370" s="25">
        <f t="shared" si="77"/>
        <v>0.93023255813953487</v>
      </c>
      <c r="S370" s="2">
        <f t="shared" si="78"/>
        <v>6.9767441860465129E-2</v>
      </c>
    </row>
    <row r="371" spans="1:19" ht="12.75" customHeight="1">
      <c r="A371" s="35" t="s">
        <v>49</v>
      </c>
      <c r="G371" s="31">
        <v>26</v>
      </c>
      <c r="L371" s="34"/>
      <c r="M371" s="2"/>
      <c r="N371" s="2"/>
      <c r="P371" s="2">
        <f>G371/F370</f>
        <v>0.96296296296296291</v>
      </c>
      <c r="Q371" s="24">
        <v>41</v>
      </c>
      <c r="R371" s="25">
        <f t="shared" si="77"/>
        <v>1.0249999999999999</v>
      </c>
      <c r="S371" s="2">
        <f t="shared" si="78"/>
        <v>-2.4999999999999911E-2</v>
      </c>
    </row>
    <row r="372" spans="1:19" ht="12.75" customHeight="1">
      <c r="A372" s="35" t="s">
        <v>50</v>
      </c>
      <c r="H372" s="31">
        <v>26</v>
      </c>
      <c r="L372" s="34"/>
      <c r="M372" s="2"/>
      <c r="N372" s="2"/>
      <c r="P372" s="2">
        <f>H372/G371</f>
        <v>1</v>
      </c>
      <c r="Q372" s="24">
        <v>40</v>
      </c>
      <c r="R372" s="25">
        <f t="shared" si="77"/>
        <v>0.97560975609756095</v>
      </c>
      <c r="S372" s="2">
        <f t="shared" si="78"/>
        <v>2.4390243902439046E-2</v>
      </c>
    </row>
    <row r="373" spans="1:19" ht="12.75" customHeight="1">
      <c r="A373" s="35" t="s">
        <v>51</v>
      </c>
      <c r="I373" s="31">
        <v>20</v>
      </c>
      <c r="L373" s="34"/>
      <c r="M373" s="2"/>
      <c r="N373" s="2"/>
      <c r="P373" s="2">
        <f>I373/H372</f>
        <v>0.76923076923076927</v>
      </c>
      <c r="Q373" s="24">
        <v>41</v>
      </c>
      <c r="R373" s="25">
        <f t="shared" si="77"/>
        <v>1.0249999999999999</v>
      </c>
      <c r="S373" s="2">
        <f t="shared" si="78"/>
        <v>-2.4999999999999911E-2</v>
      </c>
    </row>
    <row r="374" spans="1:19" ht="12.75" customHeight="1">
      <c r="A374" s="35" t="s">
        <v>52</v>
      </c>
      <c r="J374" s="31">
        <v>20</v>
      </c>
      <c r="L374" s="34"/>
      <c r="M374" s="2"/>
      <c r="N374" s="2"/>
      <c r="P374" s="2">
        <f>J374/I373</f>
        <v>1</v>
      </c>
      <c r="Q374" s="24">
        <v>40</v>
      </c>
      <c r="R374" s="25">
        <f t="shared" si="77"/>
        <v>0.97560975609756095</v>
      </c>
      <c r="S374" s="2">
        <f t="shared" si="78"/>
        <v>2.4390243902439046E-2</v>
      </c>
    </row>
    <row r="375" spans="1:19" ht="12.75" customHeight="1">
      <c r="A375" s="35" t="s">
        <v>53</v>
      </c>
      <c r="K375" s="31">
        <v>17</v>
      </c>
      <c r="L375" s="34">
        <v>5</v>
      </c>
      <c r="M375" s="2"/>
      <c r="N375" s="2"/>
      <c r="P375" s="2">
        <f>K375/J374</f>
        <v>0.85</v>
      </c>
      <c r="Q375" s="24">
        <v>40</v>
      </c>
      <c r="R375" s="25">
        <f t="shared" si="77"/>
        <v>1</v>
      </c>
      <c r="S375" s="2">
        <f t="shared" si="78"/>
        <v>0</v>
      </c>
    </row>
    <row r="376" spans="1:19" ht="12.75" customHeight="1">
      <c r="A376" s="35" t="s">
        <v>62</v>
      </c>
      <c r="K376" s="31">
        <v>26</v>
      </c>
      <c r="L376" s="34">
        <v>12</v>
      </c>
      <c r="M376" s="2"/>
      <c r="N376" s="2"/>
      <c r="P376" s="2"/>
      <c r="Q376" s="24">
        <v>28</v>
      </c>
      <c r="R376" s="25"/>
      <c r="S376" s="2"/>
    </row>
    <row r="377" spans="1:19" ht="12.75" customHeight="1">
      <c r="A377" s="35" t="s">
        <v>63</v>
      </c>
      <c r="K377" s="31">
        <v>14</v>
      </c>
      <c r="L377" s="34">
        <v>4</v>
      </c>
      <c r="M377" s="2"/>
      <c r="N377" s="2"/>
      <c r="P377" s="2"/>
      <c r="Q377" s="24">
        <v>17</v>
      </c>
      <c r="R377" s="25"/>
      <c r="S377" s="2"/>
    </row>
    <row r="378" spans="1:19" ht="12.75" customHeight="1">
      <c r="A378" s="35" t="s">
        <v>67</v>
      </c>
      <c r="K378" s="31">
        <v>11</v>
      </c>
      <c r="L378" s="34">
        <v>3</v>
      </c>
      <c r="M378" s="2"/>
      <c r="N378" s="2"/>
      <c r="P378" s="2"/>
      <c r="Q378" s="24">
        <v>13</v>
      </c>
      <c r="R378" s="25"/>
      <c r="S378" s="2"/>
    </row>
    <row r="379" spans="1:19" ht="12.75" customHeight="1">
      <c r="A379" s="35" t="s">
        <v>68</v>
      </c>
      <c r="K379" s="31">
        <v>7</v>
      </c>
      <c r="L379" s="34">
        <v>2</v>
      </c>
      <c r="M379" s="2"/>
      <c r="N379" s="2"/>
      <c r="P379" s="2"/>
      <c r="Q379" s="24">
        <v>7</v>
      </c>
      <c r="R379" s="25"/>
      <c r="S379" s="2"/>
    </row>
    <row r="380" spans="1:19" ht="12.75" customHeight="1">
      <c r="A380" s="35" t="s">
        <v>72</v>
      </c>
      <c r="K380" s="31">
        <v>4</v>
      </c>
      <c r="L380" s="34"/>
      <c r="M380" s="2"/>
      <c r="N380" s="2"/>
      <c r="P380" s="2"/>
      <c r="Q380" s="24">
        <v>4</v>
      </c>
      <c r="R380" s="25"/>
      <c r="S380" s="2"/>
    </row>
    <row r="381" spans="1:19" ht="12.75" customHeight="1">
      <c r="A381" s="35" t="s">
        <v>73</v>
      </c>
      <c r="K381" s="31">
        <v>3</v>
      </c>
      <c r="L381" s="34">
        <v>3</v>
      </c>
      <c r="M381" s="2"/>
      <c r="N381" s="2"/>
      <c r="P381" s="2"/>
      <c r="Q381" s="24">
        <v>3</v>
      </c>
      <c r="R381" s="25"/>
      <c r="S381" s="2"/>
    </row>
    <row r="382" spans="1:19" ht="12.75" customHeight="1">
      <c r="A382" s="35"/>
      <c r="L382" s="31">
        <f>SUM(L375:L381)</f>
        <v>29</v>
      </c>
      <c r="M382" s="2">
        <f>L375/B366</f>
        <v>7.4626865671641784E-2</v>
      </c>
      <c r="N382" s="2">
        <f>L382/B366</f>
        <v>0.43283582089552236</v>
      </c>
      <c r="O382" s="2">
        <f>N382-M382</f>
        <v>0.35820895522388058</v>
      </c>
      <c r="P382" s="2"/>
    </row>
    <row r="383" spans="1:19" ht="12.75" customHeight="1">
      <c r="A383" s="46" t="s">
        <v>76</v>
      </c>
      <c r="M383" s="2"/>
      <c r="N383" s="2"/>
      <c r="P383" s="2"/>
    </row>
    <row r="384" spans="1:19" ht="38.25" customHeight="1">
      <c r="B384" s="266" t="s">
        <v>2</v>
      </c>
      <c r="C384" s="267"/>
      <c r="D384" s="267"/>
      <c r="E384" s="267"/>
      <c r="F384" s="267"/>
      <c r="G384" s="267"/>
      <c r="H384" s="267"/>
      <c r="I384" s="267"/>
      <c r="J384" s="267"/>
      <c r="M384" s="8" t="s">
        <v>3</v>
      </c>
      <c r="N384" s="8" t="s">
        <v>4</v>
      </c>
      <c r="O384" s="59" t="s">
        <v>5</v>
      </c>
      <c r="P384" s="8" t="s">
        <v>6</v>
      </c>
      <c r="Q384" s="7" t="s">
        <v>7</v>
      </c>
      <c r="R384" s="7" t="s">
        <v>8</v>
      </c>
      <c r="S384" s="8" t="s">
        <v>9</v>
      </c>
    </row>
    <row r="385" spans="1:24" ht="12.75" customHeight="1">
      <c r="A385" s="60" t="s">
        <v>10</v>
      </c>
      <c r="B385" s="61">
        <v>1</v>
      </c>
      <c r="C385" s="61">
        <v>2</v>
      </c>
      <c r="D385" s="61">
        <v>3</v>
      </c>
      <c r="E385" s="61">
        <v>4</v>
      </c>
      <c r="F385" s="61">
        <v>5</v>
      </c>
      <c r="G385" s="61">
        <v>6</v>
      </c>
      <c r="H385" s="61">
        <v>7</v>
      </c>
      <c r="I385" s="61">
        <v>8</v>
      </c>
      <c r="J385" s="61">
        <v>9</v>
      </c>
      <c r="K385" s="11">
        <v>10</v>
      </c>
      <c r="L385" s="62" t="s">
        <v>11</v>
      </c>
      <c r="M385" s="2"/>
      <c r="N385" s="2"/>
      <c r="P385" s="2"/>
      <c r="Q385" s="16"/>
      <c r="R385" s="16"/>
      <c r="S385" s="2"/>
    </row>
    <row r="386" spans="1:24" ht="12.75" customHeight="1">
      <c r="A386" s="35" t="s">
        <v>45</v>
      </c>
      <c r="B386" s="31">
        <v>105</v>
      </c>
      <c r="K386" s="17"/>
      <c r="L386" s="34"/>
      <c r="M386" s="2"/>
      <c r="N386" s="2"/>
      <c r="P386" s="2"/>
      <c r="Q386" s="19">
        <f>B386</f>
        <v>105</v>
      </c>
      <c r="R386" s="16"/>
      <c r="S386" s="2"/>
    </row>
    <row r="387" spans="1:24" ht="12.75" customHeight="1">
      <c r="A387" s="35" t="s">
        <v>46</v>
      </c>
      <c r="C387" s="31">
        <v>86</v>
      </c>
      <c r="L387" s="34"/>
      <c r="M387" s="2"/>
      <c r="N387" s="2"/>
      <c r="O387" s="2"/>
      <c r="P387" s="2">
        <f>C387/B386</f>
        <v>0.81904761904761902</v>
      </c>
      <c r="Q387" s="24">
        <v>86</v>
      </c>
      <c r="R387" s="25">
        <f t="shared" ref="R387:R395" si="79">Q387/Q386</f>
        <v>0.81904761904761902</v>
      </c>
      <c r="S387" s="2">
        <f t="shared" ref="S387:S395" si="80">100%-R387</f>
        <v>0.18095238095238098</v>
      </c>
    </row>
    <row r="388" spans="1:24" ht="12.75" customHeight="1">
      <c r="A388" s="35" t="s">
        <v>47</v>
      </c>
      <c r="D388" s="31">
        <v>78</v>
      </c>
      <c r="L388" s="34"/>
      <c r="M388" s="2"/>
      <c r="N388" s="2"/>
      <c r="P388" s="2">
        <f>D388/C387</f>
        <v>0.90697674418604646</v>
      </c>
      <c r="Q388" s="24">
        <v>85</v>
      </c>
      <c r="R388" s="25">
        <f t="shared" si="79"/>
        <v>0.98837209302325579</v>
      </c>
      <c r="S388" s="2">
        <f t="shared" si="80"/>
        <v>1.1627906976744207E-2</v>
      </c>
    </row>
    <row r="389" spans="1:24" ht="12.75" customHeight="1">
      <c r="A389" s="35" t="s">
        <v>48</v>
      </c>
      <c r="E389" s="31">
        <v>61</v>
      </c>
      <c r="L389" s="34"/>
      <c r="M389" s="2"/>
      <c r="N389" s="2"/>
      <c r="P389" s="2">
        <f>E389/D388</f>
        <v>0.78205128205128205</v>
      </c>
      <c r="Q389" s="24">
        <v>82</v>
      </c>
      <c r="R389" s="25">
        <f t="shared" si="79"/>
        <v>0.96470588235294119</v>
      </c>
      <c r="S389" s="2">
        <f t="shared" si="80"/>
        <v>3.5294117647058809E-2</v>
      </c>
    </row>
    <row r="390" spans="1:24" ht="12.75" customHeight="1">
      <c r="A390" s="35" t="s">
        <v>49</v>
      </c>
      <c r="F390" s="31">
        <v>44</v>
      </c>
      <c r="L390" s="34"/>
      <c r="M390" s="2"/>
      <c r="N390" s="2"/>
      <c r="P390" s="2">
        <f>F390/E389</f>
        <v>0.72131147540983609</v>
      </c>
      <c r="Q390" s="24">
        <v>78</v>
      </c>
      <c r="R390" s="25">
        <f t="shared" si="79"/>
        <v>0.95121951219512191</v>
      </c>
      <c r="S390" s="2">
        <f t="shared" si="80"/>
        <v>4.8780487804878092E-2</v>
      </c>
    </row>
    <row r="391" spans="1:24" ht="12.75" customHeight="1">
      <c r="A391" s="35" t="s">
        <v>50</v>
      </c>
      <c r="G391" s="31">
        <v>42</v>
      </c>
      <c r="L391" s="34"/>
      <c r="M391" s="2"/>
      <c r="N391" s="2"/>
      <c r="P391" s="2">
        <f>G391/F390</f>
        <v>0.95454545454545459</v>
      </c>
      <c r="Q391" s="24">
        <v>73</v>
      </c>
      <c r="R391" s="25">
        <f t="shared" si="79"/>
        <v>0.9358974358974359</v>
      </c>
      <c r="S391" s="2">
        <f t="shared" si="80"/>
        <v>6.4102564102564097E-2</v>
      </c>
    </row>
    <row r="392" spans="1:24" ht="12.75" customHeight="1">
      <c r="A392" s="35" t="s">
        <v>51</v>
      </c>
      <c r="H392" s="31">
        <v>33</v>
      </c>
      <c r="L392" s="34"/>
      <c r="M392" s="2"/>
      <c r="N392" s="2"/>
      <c r="P392" s="2">
        <f>H392/G391</f>
        <v>0.7857142857142857</v>
      </c>
      <c r="Q392" s="24">
        <v>71</v>
      </c>
      <c r="R392" s="25">
        <f t="shared" si="79"/>
        <v>0.9726027397260274</v>
      </c>
      <c r="S392" s="2">
        <f t="shared" si="80"/>
        <v>2.7397260273972601E-2</v>
      </c>
    </row>
    <row r="393" spans="1:24" ht="12.75" customHeight="1">
      <c r="A393" s="35" t="s">
        <v>52</v>
      </c>
      <c r="I393" s="31">
        <v>33</v>
      </c>
      <c r="L393" s="34"/>
      <c r="M393" s="2"/>
      <c r="N393" s="2"/>
      <c r="P393" s="2">
        <f>I393/H392</f>
        <v>1</v>
      </c>
      <c r="Q393" s="24">
        <v>72</v>
      </c>
      <c r="R393" s="25">
        <f t="shared" si="79"/>
        <v>1.0140845070422535</v>
      </c>
      <c r="S393" s="2">
        <f t="shared" si="80"/>
        <v>-1.4084507042253502E-2</v>
      </c>
    </row>
    <row r="394" spans="1:24" ht="12.75" customHeight="1">
      <c r="A394" s="35" t="s">
        <v>53</v>
      </c>
      <c r="J394" s="31">
        <v>33</v>
      </c>
      <c r="L394" s="34"/>
      <c r="M394" s="2"/>
      <c r="N394" s="2"/>
      <c r="P394" s="2">
        <f>J394/I393</f>
        <v>1</v>
      </c>
      <c r="Q394" s="24">
        <v>72</v>
      </c>
      <c r="R394" s="25">
        <f t="shared" si="79"/>
        <v>1</v>
      </c>
      <c r="S394" s="2">
        <f t="shared" si="80"/>
        <v>0</v>
      </c>
    </row>
    <row r="395" spans="1:24" ht="12.75" customHeight="1">
      <c r="A395" s="35" t="s">
        <v>62</v>
      </c>
      <c r="K395" s="31">
        <v>24</v>
      </c>
      <c r="L395" s="34">
        <v>19</v>
      </c>
      <c r="M395" s="2"/>
      <c r="N395" s="2"/>
      <c r="P395" s="2">
        <f>K395/J394</f>
        <v>0.72727272727272729</v>
      </c>
      <c r="Q395" s="24">
        <v>66</v>
      </c>
      <c r="R395" s="25">
        <f t="shared" si="79"/>
        <v>0.91666666666666663</v>
      </c>
      <c r="S395" s="2">
        <f t="shared" si="80"/>
        <v>8.333333333333337E-2</v>
      </c>
    </row>
    <row r="396" spans="1:24" ht="12.75" customHeight="1">
      <c r="A396" s="35" t="s">
        <v>63</v>
      </c>
      <c r="K396" s="31">
        <v>33</v>
      </c>
      <c r="L396" s="34">
        <v>13</v>
      </c>
      <c r="M396" s="2"/>
      <c r="N396" s="2"/>
      <c r="P396" s="2"/>
      <c r="Q396" s="24">
        <v>47</v>
      </c>
      <c r="R396" s="25"/>
      <c r="S396" s="2"/>
    </row>
    <row r="397" spans="1:24" ht="12.75" customHeight="1">
      <c r="A397" s="35" t="s">
        <v>67</v>
      </c>
      <c r="K397" s="31">
        <v>28</v>
      </c>
      <c r="L397" s="34">
        <v>16</v>
      </c>
      <c r="M397" s="2"/>
      <c r="N397" s="2"/>
      <c r="P397" s="2"/>
      <c r="Q397" s="24">
        <v>33</v>
      </c>
      <c r="R397" s="25"/>
      <c r="S397" s="2"/>
    </row>
    <row r="398" spans="1:24" ht="12.75" customHeight="1">
      <c r="A398" s="35" t="s">
        <v>68</v>
      </c>
      <c r="K398" s="31">
        <v>10</v>
      </c>
      <c r="L398" s="34">
        <v>4</v>
      </c>
      <c r="M398" s="2"/>
      <c r="N398" s="2"/>
      <c r="P398" s="2"/>
      <c r="Q398" s="24">
        <v>13</v>
      </c>
      <c r="R398" s="25"/>
      <c r="S398" s="2"/>
    </row>
    <row r="399" spans="1:24" ht="12.75" customHeight="1">
      <c r="A399" s="35" t="s">
        <v>72</v>
      </c>
      <c r="K399" s="31">
        <v>3</v>
      </c>
      <c r="L399" s="34">
        <v>2</v>
      </c>
      <c r="M399" s="2"/>
      <c r="N399" s="2"/>
      <c r="P399" s="2"/>
      <c r="Q399" s="24">
        <v>4</v>
      </c>
      <c r="R399" s="25"/>
      <c r="S399" s="2"/>
      <c r="T399" s="31"/>
      <c r="U399" s="31"/>
      <c r="V399" s="63" t="s">
        <v>77</v>
      </c>
      <c r="W399" s="31"/>
      <c r="X399" s="64" t="s">
        <v>78</v>
      </c>
    </row>
    <row r="400" spans="1:24" ht="12.75" customHeight="1">
      <c r="A400" s="35" t="s">
        <v>73</v>
      </c>
      <c r="K400" s="31">
        <v>2</v>
      </c>
      <c r="L400" s="34">
        <v>2</v>
      </c>
      <c r="M400" s="2"/>
      <c r="N400" s="2"/>
      <c r="P400" s="2"/>
      <c r="Q400" s="24">
        <v>2</v>
      </c>
      <c r="R400" s="25"/>
      <c r="S400" s="2"/>
      <c r="T400" s="31" t="s">
        <v>79</v>
      </c>
      <c r="U400" s="31">
        <v>56</v>
      </c>
      <c r="V400" s="31">
        <f>L403</f>
        <v>56</v>
      </c>
      <c r="W400" s="31" t="s">
        <v>11</v>
      </c>
      <c r="X400" s="31">
        <f>SUM(L395:L397)</f>
        <v>48</v>
      </c>
    </row>
    <row r="401" spans="1:24" ht="12.75" customHeight="1">
      <c r="A401" s="35" t="s">
        <v>74</v>
      </c>
      <c r="K401" s="31">
        <v>2</v>
      </c>
      <c r="L401" s="34"/>
      <c r="M401" s="2"/>
      <c r="N401" s="2"/>
      <c r="P401" s="2"/>
      <c r="Q401" s="24">
        <v>2</v>
      </c>
      <c r="R401" s="25"/>
      <c r="S401" s="2"/>
      <c r="T401" s="31" t="s">
        <v>80</v>
      </c>
      <c r="U401" s="25">
        <f>U400/B386</f>
        <v>0.53333333333333333</v>
      </c>
      <c r="V401" s="25">
        <f>U400/V400</f>
        <v>1</v>
      </c>
      <c r="W401" s="31" t="s">
        <v>81</v>
      </c>
      <c r="X401" s="25">
        <f>U400/X400</f>
        <v>1.1666666666666667</v>
      </c>
    </row>
    <row r="402" spans="1:24" ht="12.75" customHeight="1">
      <c r="A402" s="35" t="s">
        <v>82</v>
      </c>
      <c r="K402" s="31">
        <v>2</v>
      </c>
      <c r="L402" s="34"/>
      <c r="M402" s="2"/>
      <c r="N402" s="2"/>
      <c r="P402" s="2"/>
      <c r="Q402" s="24">
        <v>2</v>
      </c>
      <c r="R402" s="25"/>
      <c r="S402" s="2"/>
    </row>
    <row r="403" spans="1:24" ht="12.75" customHeight="1">
      <c r="L403" s="31">
        <f>SUM(L395:L400)</f>
        <v>56</v>
      </c>
      <c r="M403" s="2">
        <f>L395/B386</f>
        <v>0.18095238095238095</v>
      </c>
      <c r="N403" s="2">
        <f>L403/B386</f>
        <v>0.53333333333333333</v>
      </c>
      <c r="O403" s="2">
        <f>N403-M403</f>
        <v>0.35238095238095235</v>
      </c>
      <c r="P403" s="2"/>
    </row>
    <row r="404" spans="1:24" ht="12.75" customHeight="1">
      <c r="A404" s="46" t="s">
        <v>83</v>
      </c>
      <c r="M404" s="2"/>
      <c r="N404" s="2"/>
      <c r="P404" s="2"/>
    </row>
    <row r="405" spans="1:24" ht="38.25" customHeight="1">
      <c r="B405" s="266" t="s">
        <v>2</v>
      </c>
      <c r="C405" s="267"/>
      <c r="D405" s="267"/>
      <c r="E405" s="267"/>
      <c r="F405" s="267"/>
      <c r="G405" s="267"/>
      <c r="H405" s="267"/>
      <c r="I405" s="267"/>
      <c r="J405" s="267"/>
      <c r="M405" s="8" t="s">
        <v>3</v>
      </c>
      <c r="N405" s="8" t="s">
        <v>4</v>
      </c>
      <c r="O405" s="59" t="s">
        <v>5</v>
      </c>
      <c r="P405" s="8" t="s">
        <v>6</v>
      </c>
      <c r="Q405" s="7" t="s">
        <v>7</v>
      </c>
      <c r="R405" s="7" t="s">
        <v>8</v>
      </c>
      <c r="S405" s="8" t="s">
        <v>9</v>
      </c>
    </row>
    <row r="406" spans="1:24" ht="12.75" customHeight="1">
      <c r="A406" s="60" t="s">
        <v>10</v>
      </c>
      <c r="B406" s="61">
        <v>1</v>
      </c>
      <c r="C406" s="61">
        <v>2</v>
      </c>
      <c r="D406" s="61">
        <v>3</v>
      </c>
      <c r="E406" s="61">
        <v>4</v>
      </c>
      <c r="F406" s="61">
        <v>5</v>
      </c>
      <c r="G406" s="61">
        <v>6</v>
      </c>
      <c r="H406" s="61">
        <v>7</v>
      </c>
      <c r="I406" s="61">
        <v>8</v>
      </c>
      <c r="J406" s="61">
        <v>9</v>
      </c>
      <c r="K406" s="11">
        <v>10</v>
      </c>
      <c r="L406" s="62" t="s">
        <v>11</v>
      </c>
      <c r="M406" s="2"/>
      <c r="N406" s="2"/>
      <c r="P406" s="2"/>
      <c r="Q406" s="16"/>
      <c r="R406" s="16"/>
      <c r="S406" s="2"/>
    </row>
    <row r="407" spans="1:24" ht="12.75" customHeight="1">
      <c r="A407" s="35" t="s">
        <v>46</v>
      </c>
      <c r="B407" s="31">
        <v>66</v>
      </c>
      <c r="K407" s="17"/>
      <c r="L407" s="34"/>
      <c r="M407" s="2"/>
      <c r="N407" s="2"/>
      <c r="P407" s="2"/>
      <c r="Q407" s="19">
        <f>B407</f>
        <v>66</v>
      </c>
      <c r="R407" s="16"/>
      <c r="S407" s="2"/>
    </row>
    <row r="408" spans="1:24" ht="12.75" customHeight="1">
      <c r="A408" s="35" t="s">
        <v>47</v>
      </c>
      <c r="C408" s="31">
        <v>55</v>
      </c>
      <c r="L408" s="34"/>
      <c r="M408" s="2"/>
      <c r="N408" s="2"/>
      <c r="O408" s="2"/>
      <c r="P408" s="2">
        <f>C408/B407</f>
        <v>0.83333333333333337</v>
      </c>
      <c r="Q408" s="24">
        <v>55</v>
      </c>
      <c r="R408" s="25">
        <f t="shared" ref="R408:R416" si="81">Q408/Q407</f>
        <v>0.83333333333333337</v>
      </c>
      <c r="S408" s="2">
        <f t="shared" ref="S408:S416" si="82">100%-R408</f>
        <v>0.16666666666666663</v>
      </c>
    </row>
    <row r="409" spans="1:24" ht="12.75" customHeight="1">
      <c r="A409" s="35" t="s">
        <v>48</v>
      </c>
      <c r="D409" s="31">
        <v>54</v>
      </c>
      <c r="L409" s="34"/>
      <c r="M409" s="2"/>
      <c r="N409" s="2"/>
      <c r="P409" s="2">
        <f>D409/C408</f>
        <v>0.98181818181818181</v>
      </c>
      <c r="Q409" s="24">
        <v>54</v>
      </c>
      <c r="R409" s="25">
        <f t="shared" si="81"/>
        <v>0.98181818181818181</v>
      </c>
      <c r="S409" s="2">
        <f t="shared" si="82"/>
        <v>1.8181818181818188E-2</v>
      </c>
    </row>
    <row r="410" spans="1:24" ht="12.75" customHeight="1">
      <c r="A410" s="35" t="s">
        <v>49</v>
      </c>
      <c r="E410" s="31">
        <v>41</v>
      </c>
      <c r="L410" s="34"/>
      <c r="M410" s="2"/>
      <c r="N410" s="2"/>
      <c r="P410" s="2">
        <f>E410/D409</f>
        <v>0.7592592592592593</v>
      </c>
      <c r="Q410" s="24">
        <v>53</v>
      </c>
      <c r="R410" s="25">
        <f t="shared" si="81"/>
        <v>0.98148148148148151</v>
      </c>
      <c r="S410" s="2">
        <f t="shared" si="82"/>
        <v>1.851851851851849E-2</v>
      </c>
    </row>
    <row r="411" spans="1:24" ht="12.75" customHeight="1">
      <c r="A411" s="35" t="s">
        <v>50</v>
      </c>
      <c r="F411" s="31">
        <v>28</v>
      </c>
      <c r="L411" s="34"/>
      <c r="M411" s="2"/>
      <c r="N411" s="2"/>
      <c r="P411" s="2">
        <f>F411/E410</f>
        <v>0.68292682926829273</v>
      </c>
      <c r="Q411" s="24">
        <v>50</v>
      </c>
      <c r="R411" s="25">
        <f t="shared" si="81"/>
        <v>0.94339622641509435</v>
      </c>
      <c r="S411" s="2">
        <f t="shared" si="82"/>
        <v>5.6603773584905648E-2</v>
      </c>
    </row>
    <row r="412" spans="1:24" ht="12.75" customHeight="1">
      <c r="A412" s="35" t="s">
        <v>51</v>
      </c>
      <c r="G412" s="31">
        <v>26</v>
      </c>
      <c r="L412" s="34"/>
      <c r="M412" s="2"/>
      <c r="N412" s="2"/>
      <c r="P412" s="2">
        <f>G412/F411</f>
        <v>0.9285714285714286</v>
      </c>
      <c r="Q412" s="24">
        <v>50</v>
      </c>
      <c r="R412" s="25">
        <f t="shared" si="81"/>
        <v>1</v>
      </c>
      <c r="S412" s="2">
        <f t="shared" si="82"/>
        <v>0</v>
      </c>
    </row>
    <row r="413" spans="1:24" ht="12.75" customHeight="1">
      <c r="A413" s="35" t="s">
        <v>52</v>
      </c>
      <c r="H413" s="31">
        <v>26</v>
      </c>
      <c r="L413" s="34"/>
      <c r="M413" s="2"/>
      <c r="N413" s="2"/>
      <c r="P413" s="2">
        <f>H413/G412</f>
        <v>1</v>
      </c>
      <c r="Q413" s="24">
        <v>49</v>
      </c>
      <c r="R413" s="25">
        <f t="shared" si="81"/>
        <v>0.98</v>
      </c>
      <c r="S413" s="2">
        <f t="shared" si="82"/>
        <v>2.0000000000000018E-2</v>
      </c>
    </row>
    <row r="414" spans="1:24" ht="12.75" customHeight="1">
      <c r="A414" s="35" t="s">
        <v>53</v>
      </c>
      <c r="I414" s="31">
        <v>26</v>
      </c>
      <c r="L414" s="34"/>
      <c r="M414" s="2"/>
      <c r="N414" s="2"/>
      <c r="P414" s="2">
        <f>I414/H413</f>
        <v>1</v>
      </c>
      <c r="Q414" s="24">
        <v>47</v>
      </c>
      <c r="R414" s="25">
        <f t="shared" si="81"/>
        <v>0.95918367346938771</v>
      </c>
      <c r="S414" s="2">
        <f t="shared" si="82"/>
        <v>4.081632653061229E-2</v>
      </c>
    </row>
    <row r="415" spans="1:24" ht="12.75" customHeight="1">
      <c r="A415" s="35" t="s">
        <v>62</v>
      </c>
      <c r="J415" s="31">
        <v>26</v>
      </c>
      <c r="L415" s="34"/>
      <c r="M415" s="2"/>
      <c r="N415" s="2"/>
      <c r="P415" s="2">
        <f>J415/I414</f>
        <v>1</v>
      </c>
      <c r="Q415" s="24">
        <v>45</v>
      </c>
      <c r="R415" s="25">
        <f t="shared" si="81"/>
        <v>0.95744680851063835</v>
      </c>
      <c r="S415" s="2">
        <f t="shared" si="82"/>
        <v>4.2553191489361653E-2</v>
      </c>
    </row>
    <row r="416" spans="1:24" ht="12.75" customHeight="1">
      <c r="A416" s="35" t="s">
        <v>63</v>
      </c>
      <c r="K416" s="31">
        <v>26</v>
      </c>
      <c r="L416" s="34">
        <v>5</v>
      </c>
      <c r="M416" s="2"/>
      <c r="N416" s="2"/>
      <c r="P416" s="2">
        <f>K416/J415</f>
        <v>1</v>
      </c>
      <c r="Q416" s="24">
        <v>41</v>
      </c>
      <c r="R416" s="25">
        <f t="shared" si="81"/>
        <v>0.91111111111111109</v>
      </c>
      <c r="S416" s="2">
        <f t="shared" si="82"/>
        <v>8.8888888888888906E-2</v>
      </c>
    </row>
    <row r="417" spans="1:24" ht="12.75" customHeight="1">
      <c r="A417" s="35" t="s">
        <v>67</v>
      </c>
      <c r="K417" s="31">
        <v>27</v>
      </c>
      <c r="L417" s="34">
        <v>9</v>
      </c>
      <c r="M417" s="2"/>
      <c r="N417" s="2"/>
      <c r="P417" s="2"/>
      <c r="Q417" s="24">
        <v>35</v>
      </c>
      <c r="R417" s="25"/>
      <c r="S417" s="2"/>
    </row>
    <row r="418" spans="1:24" ht="12.75" customHeight="1">
      <c r="A418" s="35" t="s">
        <v>68</v>
      </c>
      <c r="K418" s="31">
        <v>18</v>
      </c>
      <c r="L418" s="34">
        <v>4</v>
      </c>
      <c r="M418" s="2"/>
      <c r="N418" s="2"/>
      <c r="P418" s="2"/>
      <c r="Q418" s="24">
        <v>25</v>
      </c>
      <c r="R418" s="25"/>
      <c r="S418" s="2"/>
    </row>
    <row r="419" spans="1:24" ht="12.75" customHeight="1">
      <c r="A419" s="35" t="s">
        <v>72</v>
      </c>
      <c r="K419" s="31">
        <v>12</v>
      </c>
      <c r="L419" s="34">
        <v>4</v>
      </c>
      <c r="M419" s="2"/>
      <c r="N419" s="2"/>
      <c r="P419" s="2"/>
      <c r="Q419" s="24">
        <v>13</v>
      </c>
      <c r="R419" s="25"/>
      <c r="S419" s="2"/>
    </row>
    <row r="420" spans="1:24" ht="12.75" customHeight="1">
      <c r="A420" s="35" t="s">
        <v>73</v>
      </c>
      <c r="K420" s="31">
        <v>7</v>
      </c>
      <c r="L420" s="34">
        <v>1</v>
      </c>
      <c r="M420" s="2"/>
      <c r="N420" s="2"/>
      <c r="P420" s="2"/>
      <c r="Q420" s="24">
        <v>9</v>
      </c>
      <c r="R420" s="25"/>
      <c r="S420" s="2"/>
      <c r="T420" s="31"/>
      <c r="U420" s="31"/>
      <c r="V420" s="63" t="s">
        <v>77</v>
      </c>
      <c r="W420" s="31"/>
      <c r="X420" s="64" t="s">
        <v>78</v>
      </c>
    </row>
    <row r="421" spans="1:24" ht="12.75" customHeight="1">
      <c r="A421" s="35" t="s">
        <v>74</v>
      </c>
      <c r="K421" s="31">
        <v>6</v>
      </c>
      <c r="L421" s="34">
        <v>5</v>
      </c>
      <c r="M421" s="2"/>
      <c r="N421" s="2"/>
      <c r="P421" s="2"/>
      <c r="Q421" s="24">
        <v>7</v>
      </c>
      <c r="R421" s="25"/>
      <c r="S421" s="2"/>
      <c r="T421" s="31" t="s">
        <v>79</v>
      </c>
      <c r="U421" s="31">
        <v>28</v>
      </c>
      <c r="V421" s="31">
        <f>L423</f>
        <v>28</v>
      </c>
      <c r="W421" s="31" t="s">
        <v>11</v>
      </c>
      <c r="X421" s="31">
        <f>SUM(L416:L418)</f>
        <v>18</v>
      </c>
    </row>
    <row r="422" spans="1:24" ht="12.75" customHeight="1">
      <c r="A422" s="35" t="s">
        <v>82</v>
      </c>
      <c r="K422" s="31">
        <v>6</v>
      </c>
      <c r="L422" s="34"/>
      <c r="M422" s="2"/>
      <c r="N422" s="2"/>
      <c r="P422" s="2"/>
      <c r="Q422" s="24">
        <v>7</v>
      </c>
      <c r="R422" s="25"/>
      <c r="S422" s="2"/>
      <c r="T422" s="31" t="s">
        <v>80</v>
      </c>
      <c r="U422" s="25">
        <f>U421/B407</f>
        <v>0.42424242424242425</v>
      </c>
      <c r="V422" s="25">
        <f>U421/V421</f>
        <v>1</v>
      </c>
      <c r="W422" s="31" t="s">
        <v>81</v>
      </c>
      <c r="X422" s="25">
        <f>U421/X421</f>
        <v>1.5555555555555556</v>
      </c>
    </row>
    <row r="423" spans="1:24" ht="12.75" customHeight="1">
      <c r="A423" s="35"/>
      <c r="L423" s="31">
        <f>SUM(L416:L421)</f>
        <v>28</v>
      </c>
      <c r="M423" s="2">
        <f>L416/B407</f>
        <v>7.575757575757576E-2</v>
      </c>
      <c r="N423" s="2">
        <f>L423/B407</f>
        <v>0.42424242424242425</v>
      </c>
      <c r="O423" s="2">
        <f>N423-M423</f>
        <v>0.34848484848484851</v>
      </c>
      <c r="P423" s="2"/>
      <c r="Q423" s="24"/>
      <c r="R423" s="25"/>
      <c r="S423" s="2"/>
    </row>
    <row r="424" spans="1:24" ht="12.75" customHeight="1">
      <c r="A424" s="46" t="s">
        <v>84</v>
      </c>
      <c r="M424" s="2"/>
      <c r="N424" s="2"/>
      <c r="P424" s="2"/>
    </row>
    <row r="425" spans="1:24" ht="38.25" customHeight="1">
      <c r="B425" s="266" t="s">
        <v>2</v>
      </c>
      <c r="C425" s="267"/>
      <c r="D425" s="267"/>
      <c r="E425" s="267"/>
      <c r="F425" s="267"/>
      <c r="G425" s="267"/>
      <c r="H425" s="267"/>
      <c r="I425" s="267"/>
      <c r="J425" s="267"/>
      <c r="M425" s="8" t="s">
        <v>3</v>
      </c>
      <c r="N425" s="8" t="s">
        <v>4</v>
      </c>
      <c r="O425" s="59" t="s">
        <v>5</v>
      </c>
      <c r="P425" s="8" t="s">
        <v>6</v>
      </c>
      <c r="Q425" s="7" t="s">
        <v>7</v>
      </c>
      <c r="R425" s="7" t="s">
        <v>8</v>
      </c>
      <c r="S425" s="8" t="s">
        <v>9</v>
      </c>
    </row>
    <row r="426" spans="1:24" ht="12.75" customHeight="1">
      <c r="A426" s="60" t="s">
        <v>10</v>
      </c>
      <c r="B426" s="61">
        <v>1</v>
      </c>
      <c r="C426" s="61">
        <v>2</v>
      </c>
      <c r="D426" s="61">
        <v>3</v>
      </c>
      <c r="E426" s="61">
        <v>4</v>
      </c>
      <c r="F426" s="61">
        <v>5</v>
      </c>
      <c r="G426" s="61">
        <v>6</v>
      </c>
      <c r="H426" s="61">
        <v>7</v>
      </c>
      <c r="I426" s="61">
        <v>8</v>
      </c>
      <c r="J426" s="61">
        <v>9</v>
      </c>
      <c r="K426" s="11">
        <v>10</v>
      </c>
      <c r="L426" s="62" t="s">
        <v>11</v>
      </c>
      <c r="M426" s="2"/>
      <c r="N426" s="2"/>
      <c r="P426" s="2"/>
      <c r="Q426" s="16"/>
      <c r="R426" s="16"/>
      <c r="S426" s="2"/>
    </row>
    <row r="427" spans="1:24" ht="12.75" customHeight="1">
      <c r="A427" s="35" t="s">
        <v>47</v>
      </c>
      <c r="B427" s="31">
        <v>63</v>
      </c>
      <c r="K427" s="17"/>
      <c r="L427" s="34"/>
      <c r="M427" s="2"/>
      <c r="N427" s="2"/>
      <c r="P427" s="2"/>
      <c r="Q427" s="19">
        <f>B427</f>
        <v>63</v>
      </c>
      <c r="R427" s="16"/>
      <c r="S427" s="2"/>
    </row>
    <row r="428" spans="1:24" ht="12.75" customHeight="1">
      <c r="A428" s="35" t="s">
        <v>48</v>
      </c>
      <c r="C428" s="31">
        <v>60</v>
      </c>
      <c r="L428" s="34"/>
      <c r="M428" s="2"/>
      <c r="N428" s="2"/>
      <c r="O428" s="2"/>
      <c r="P428" s="2">
        <f>C428/B427</f>
        <v>0.95238095238095233</v>
      </c>
      <c r="Q428" s="24">
        <v>60</v>
      </c>
      <c r="R428" s="25">
        <f t="shared" ref="R428:R436" si="83">Q428/Q427</f>
        <v>0.95238095238095233</v>
      </c>
      <c r="S428" s="2">
        <f t="shared" ref="S428:S436" si="84">100%-R428</f>
        <v>4.7619047619047672E-2</v>
      </c>
    </row>
    <row r="429" spans="1:24" ht="12.75" customHeight="1">
      <c r="A429" s="35" t="s">
        <v>49</v>
      </c>
      <c r="D429" s="31">
        <v>55</v>
      </c>
      <c r="L429" s="34"/>
      <c r="M429" s="2"/>
      <c r="N429" s="2"/>
      <c r="P429" s="2">
        <f>D429/C428</f>
        <v>0.91666666666666663</v>
      </c>
      <c r="Q429" s="24">
        <v>58</v>
      </c>
      <c r="R429" s="25">
        <f t="shared" si="83"/>
        <v>0.96666666666666667</v>
      </c>
      <c r="S429" s="2">
        <f t="shared" si="84"/>
        <v>3.3333333333333326E-2</v>
      </c>
    </row>
    <row r="430" spans="1:24" ht="12.75" customHeight="1">
      <c r="A430" s="35" t="s">
        <v>50</v>
      </c>
      <c r="E430" s="31">
        <v>44</v>
      </c>
      <c r="L430" s="34"/>
      <c r="M430" s="2"/>
      <c r="N430" s="2"/>
      <c r="P430" s="2">
        <f>E430/D429</f>
        <v>0.8</v>
      </c>
      <c r="Q430" s="24">
        <v>57</v>
      </c>
      <c r="R430" s="25">
        <f t="shared" si="83"/>
        <v>0.98275862068965514</v>
      </c>
      <c r="S430" s="2">
        <f t="shared" si="84"/>
        <v>1.7241379310344862E-2</v>
      </c>
    </row>
    <row r="431" spans="1:24" ht="12.75" customHeight="1">
      <c r="A431" s="35" t="s">
        <v>51</v>
      </c>
      <c r="F431" s="31">
        <v>39</v>
      </c>
      <c r="L431" s="34"/>
      <c r="M431" s="2"/>
      <c r="N431" s="2"/>
      <c r="P431" s="2">
        <f>F431/E430</f>
        <v>0.88636363636363635</v>
      </c>
      <c r="Q431" s="24">
        <v>53</v>
      </c>
      <c r="R431" s="25">
        <f t="shared" si="83"/>
        <v>0.92982456140350878</v>
      </c>
      <c r="S431" s="2">
        <f t="shared" si="84"/>
        <v>7.0175438596491224E-2</v>
      </c>
    </row>
    <row r="432" spans="1:24" ht="12.75" customHeight="1">
      <c r="A432" s="35" t="s">
        <v>52</v>
      </c>
      <c r="G432" s="31">
        <v>38</v>
      </c>
      <c r="L432" s="34"/>
      <c r="M432" s="2"/>
      <c r="N432" s="2"/>
      <c r="P432" s="2">
        <f>G432/F431</f>
        <v>0.97435897435897434</v>
      </c>
      <c r="Q432" s="24">
        <v>52</v>
      </c>
      <c r="R432" s="25">
        <f t="shared" si="83"/>
        <v>0.98113207547169812</v>
      </c>
      <c r="S432" s="2">
        <f t="shared" si="84"/>
        <v>1.8867924528301883E-2</v>
      </c>
    </row>
    <row r="433" spans="1:24" ht="12.75" customHeight="1">
      <c r="A433" s="35" t="s">
        <v>53</v>
      </c>
      <c r="H433" s="31">
        <v>38</v>
      </c>
      <c r="L433" s="34"/>
      <c r="M433" s="2"/>
      <c r="N433" s="2"/>
      <c r="P433" s="2">
        <f>H433/G432</f>
        <v>1</v>
      </c>
      <c r="Q433" s="24">
        <v>52</v>
      </c>
      <c r="R433" s="25">
        <f t="shared" si="83"/>
        <v>1</v>
      </c>
      <c r="S433" s="2">
        <f t="shared" si="84"/>
        <v>0</v>
      </c>
    </row>
    <row r="434" spans="1:24" ht="12.75" customHeight="1">
      <c r="A434" s="35" t="s">
        <v>62</v>
      </c>
      <c r="I434" s="31">
        <v>36</v>
      </c>
      <c r="L434" s="34"/>
      <c r="M434" s="2"/>
      <c r="N434" s="2"/>
      <c r="P434" s="2">
        <f>I434/H433</f>
        <v>0.94736842105263153</v>
      </c>
      <c r="Q434" s="24">
        <v>49</v>
      </c>
      <c r="R434" s="25">
        <f t="shared" si="83"/>
        <v>0.94230769230769229</v>
      </c>
      <c r="S434" s="2">
        <f t="shared" si="84"/>
        <v>5.7692307692307709E-2</v>
      </c>
    </row>
    <row r="435" spans="1:24" ht="12.75" customHeight="1">
      <c r="A435" s="35" t="s">
        <v>63</v>
      </c>
      <c r="J435" s="31">
        <v>24</v>
      </c>
      <c r="L435" s="34"/>
      <c r="M435" s="2"/>
      <c r="N435" s="2"/>
      <c r="P435" s="2">
        <f>J435/I434</f>
        <v>0.66666666666666663</v>
      </c>
      <c r="Q435" s="24">
        <v>52</v>
      </c>
      <c r="R435" s="25">
        <f t="shared" si="83"/>
        <v>1.0612244897959184</v>
      </c>
      <c r="S435" s="2">
        <f t="shared" si="84"/>
        <v>-6.1224489795918435E-2</v>
      </c>
    </row>
    <row r="436" spans="1:24" ht="12.75" customHeight="1">
      <c r="A436" s="35" t="s">
        <v>67</v>
      </c>
      <c r="K436" s="31">
        <v>24</v>
      </c>
      <c r="L436" s="34">
        <v>13</v>
      </c>
      <c r="M436" s="2"/>
      <c r="N436" s="2"/>
      <c r="P436" s="2">
        <f>K436/J435</f>
        <v>1</v>
      </c>
      <c r="Q436" s="24">
        <v>50</v>
      </c>
      <c r="R436" s="25">
        <f t="shared" si="83"/>
        <v>0.96153846153846156</v>
      </c>
      <c r="S436" s="2">
        <f t="shared" si="84"/>
        <v>3.8461538461538436E-2</v>
      </c>
    </row>
    <row r="437" spans="1:24" ht="12.75" customHeight="1">
      <c r="A437" s="35" t="s">
        <v>68</v>
      </c>
      <c r="K437" s="31">
        <v>26</v>
      </c>
      <c r="L437" s="34">
        <v>10</v>
      </c>
      <c r="M437" s="2"/>
      <c r="N437" s="2"/>
      <c r="P437" s="2"/>
      <c r="Q437" s="24">
        <v>36</v>
      </c>
      <c r="R437" s="25"/>
      <c r="S437" s="2"/>
    </row>
    <row r="438" spans="1:24" ht="12.75" customHeight="1">
      <c r="A438" s="35" t="s">
        <v>72</v>
      </c>
      <c r="K438" s="31">
        <v>23</v>
      </c>
      <c r="L438" s="34">
        <v>15</v>
      </c>
      <c r="M438" s="2"/>
      <c r="N438" s="2"/>
      <c r="P438" s="2"/>
      <c r="Q438" s="24">
        <v>24</v>
      </c>
      <c r="R438" s="25"/>
      <c r="S438" s="2"/>
    </row>
    <row r="439" spans="1:24" ht="12.75" customHeight="1">
      <c r="A439" s="35" t="s">
        <v>73</v>
      </c>
      <c r="K439" s="31">
        <v>5</v>
      </c>
      <c r="L439" s="34">
        <v>2</v>
      </c>
      <c r="M439" s="2"/>
      <c r="N439" s="2"/>
      <c r="P439" s="2"/>
      <c r="Q439" s="24">
        <v>7</v>
      </c>
      <c r="R439" s="25"/>
      <c r="S439" s="2"/>
    </row>
    <row r="440" spans="1:24" ht="12.75" customHeight="1">
      <c r="A440" s="35" t="s">
        <v>74</v>
      </c>
      <c r="L440" s="34">
        <v>3</v>
      </c>
      <c r="M440" s="2"/>
      <c r="N440" s="2"/>
      <c r="P440" s="2"/>
      <c r="Q440" s="24"/>
      <c r="R440" s="25"/>
      <c r="S440" s="2"/>
      <c r="T440" s="31"/>
      <c r="U440" s="31"/>
      <c r="V440" s="63" t="s">
        <v>77</v>
      </c>
      <c r="W440" s="31"/>
      <c r="X440" s="64" t="s">
        <v>78</v>
      </c>
    </row>
    <row r="441" spans="1:24" ht="12.75" customHeight="1">
      <c r="A441" s="35" t="s">
        <v>82</v>
      </c>
      <c r="K441" s="31">
        <v>5</v>
      </c>
      <c r="L441" s="34">
        <v>2</v>
      </c>
      <c r="M441" s="2"/>
      <c r="N441" s="2"/>
      <c r="P441" s="2"/>
      <c r="Q441" s="24">
        <v>7</v>
      </c>
      <c r="R441" s="25"/>
      <c r="S441" s="2"/>
      <c r="T441" s="31" t="s">
        <v>79</v>
      </c>
      <c r="U441" s="31">
        <v>46</v>
      </c>
      <c r="V441" s="31">
        <f>L443</f>
        <v>46</v>
      </c>
      <c r="W441" s="31" t="s">
        <v>11</v>
      </c>
      <c r="X441" s="31">
        <f>SUM(L436:L438)</f>
        <v>38</v>
      </c>
    </row>
    <row r="442" spans="1:24" ht="12.75" customHeight="1">
      <c r="A442" s="35" t="s">
        <v>85</v>
      </c>
      <c r="K442" s="31">
        <v>1</v>
      </c>
      <c r="L442" s="34">
        <v>1</v>
      </c>
      <c r="M442" s="2"/>
      <c r="N442" s="2"/>
      <c r="P442" s="2"/>
      <c r="Q442" s="24"/>
      <c r="R442" s="25"/>
      <c r="S442" s="2"/>
      <c r="T442" s="31" t="s">
        <v>80</v>
      </c>
      <c r="U442" s="25">
        <f>U441/B427</f>
        <v>0.73015873015873012</v>
      </c>
      <c r="V442" s="25">
        <f>U441/V441</f>
        <v>1</v>
      </c>
      <c r="W442" s="31" t="s">
        <v>81</v>
      </c>
      <c r="X442" s="25">
        <f>U441/X441</f>
        <v>1.2105263157894737</v>
      </c>
    </row>
    <row r="443" spans="1:24" ht="12.75" customHeight="1">
      <c r="L443" s="31">
        <f>SUM(L436:L442)</f>
        <v>46</v>
      </c>
      <c r="M443" s="2">
        <f>L436/B427</f>
        <v>0.20634920634920634</v>
      </c>
      <c r="N443" s="2">
        <f>L443/B427</f>
        <v>0.73015873015873012</v>
      </c>
      <c r="O443" s="2">
        <f>N443-M443</f>
        <v>0.52380952380952372</v>
      </c>
      <c r="P443" s="2"/>
    </row>
    <row r="444" spans="1:24" ht="12.75" customHeight="1">
      <c r="A444" s="46" t="s">
        <v>86</v>
      </c>
      <c r="M444" s="2"/>
      <c r="N444" s="2"/>
      <c r="P444" s="2"/>
    </row>
    <row r="445" spans="1:24" ht="38.25" customHeight="1">
      <c r="B445" s="266" t="s">
        <v>2</v>
      </c>
      <c r="C445" s="267"/>
      <c r="D445" s="267"/>
      <c r="E445" s="267"/>
      <c r="F445" s="267"/>
      <c r="G445" s="267"/>
      <c r="H445" s="267"/>
      <c r="I445" s="267"/>
      <c r="J445" s="267"/>
      <c r="M445" s="8" t="s">
        <v>3</v>
      </c>
      <c r="N445" s="8" t="s">
        <v>4</v>
      </c>
      <c r="O445" s="59" t="s">
        <v>5</v>
      </c>
      <c r="P445" s="8" t="s">
        <v>6</v>
      </c>
      <c r="Q445" s="7" t="s">
        <v>7</v>
      </c>
      <c r="R445" s="7" t="s">
        <v>8</v>
      </c>
      <c r="S445" s="8" t="s">
        <v>9</v>
      </c>
    </row>
    <row r="446" spans="1:24" ht="12.75" customHeight="1">
      <c r="A446" s="60" t="s">
        <v>10</v>
      </c>
      <c r="B446" s="61">
        <v>1</v>
      </c>
      <c r="C446" s="61">
        <v>2</v>
      </c>
      <c r="D446" s="61">
        <v>3</v>
      </c>
      <c r="E446" s="61">
        <v>4</v>
      </c>
      <c r="F446" s="61">
        <v>5</v>
      </c>
      <c r="G446" s="61">
        <v>6</v>
      </c>
      <c r="H446" s="61">
        <v>7</v>
      </c>
      <c r="I446" s="61">
        <v>8</v>
      </c>
      <c r="J446" s="61">
        <v>9</v>
      </c>
      <c r="K446" s="11">
        <v>10</v>
      </c>
      <c r="L446" s="62" t="s">
        <v>11</v>
      </c>
      <c r="M446" s="2"/>
      <c r="N446" s="2"/>
      <c r="P446" s="2"/>
      <c r="Q446" s="16"/>
      <c r="R446" s="16"/>
      <c r="S446" s="2"/>
    </row>
    <row r="447" spans="1:24" ht="12.75" customHeight="1">
      <c r="A447" s="35" t="s">
        <v>48</v>
      </c>
      <c r="B447" s="31">
        <v>66</v>
      </c>
      <c r="K447" s="17"/>
      <c r="L447" s="34"/>
      <c r="M447" s="2"/>
      <c r="N447" s="2"/>
      <c r="P447" s="2"/>
      <c r="Q447" s="19">
        <f>B447</f>
        <v>66</v>
      </c>
      <c r="R447" s="16"/>
      <c r="S447" s="2"/>
    </row>
    <row r="448" spans="1:24" ht="12.75" customHeight="1">
      <c r="A448" s="35" t="s">
        <v>49</v>
      </c>
      <c r="C448" s="31">
        <v>58</v>
      </c>
      <c r="L448" s="34"/>
      <c r="M448" s="2"/>
      <c r="N448" s="2"/>
      <c r="O448" s="2"/>
      <c r="P448" s="2">
        <f>C448/B447</f>
        <v>0.87878787878787878</v>
      </c>
      <c r="Q448" s="24">
        <v>58</v>
      </c>
      <c r="R448" s="25">
        <f t="shared" ref="R448:R456" si="85">Q448/Q447</f>
        <v>0.87878787878787878</v>
      </c>
      <c r="S448" s="2">
        <f t="shared" ref="S448:S456" si="86">100%-R448</f>
        <v>0.12121212121212122</v>
      </c>
    </row>
    <row r="449" spans="1:24" ht="12.75" customHeight="1">
      <c r="A449" s="35" t="s">
        <v>50</v>
      </c>
      <c r="D449" s="31">
        <v>52</v>
      </c>
      <c r="L449" s="34"/>
      <c r="M449" s="2"/>
      <c r="N449" s="2"/>
      <c r="P449" s="2">
        <f>D449/C448</f>
        <v>0.89655172413793105</v>
      </c>
      <c r="Q449" s="24">
        <v>55</v>
      </c>
      <c r="R449" s="25">
        <f t="shared" si="85"/>
        <v>0.94827586206896552</v>
      </c>
      <c r="S449" s="2">
        <f t="shared" si="86"/>
        <v>5.1724137931034475E-2</v>
      </c>
    </row>
    <row r="450" spans="1:24" ht="12.75" customHeight="1">
      <c r="A450" s="35" t="s">
        <v>51</v>
      </c>
      <c r="E450" s="31">
        <v>50</v>
      </c>
      <c r="L450" s="34"/>
      <c r="M450" s="2"/>
      <c r="N450" s="2"/>
      <c r="P450" s="2">
        <f>E450/D449</f>
        <v>0.96153846153846156</v>
      </c>
      <c r="Q450" s="24">
        <v>55</v>
      </c>
      <c r="R450" s="25">
        <f t="shared" si="85"/>
        <v>1</v>
      </c>
      <c r="S450" s="2">
        <f t="shared" si="86"/>
        <v>0</v>
      </c>
    </row>
    <row r="451" spans="1:24" ht="12.75" customHeight="1">
      <c r="A451" s="35" t="s">
        <v>52</v>
      </c>
      <c r="F451" s="31">
        <v>39</v>
      </c>
      <c r="L451" s="34"/>
      <c r="M451" s="2"/>
      <c r="N451" s="2"/>
      <c r="P451" s="2">
        <f>F451/E450</f>
        <v>0.78</v>
      </c>
      <c r="Q451" s="24">
        <v>53</v>
      </c>
      <c r="R451" s="25">
        <f t="shared" si="85"/>
        <v>0.96363636363636362</v>
      </c>
      <c r="S451" s="2">
        <f t="shared" si="86"/>
        <v>3.6363636363636376E-2</v>
      </c>
    </row>
    <row r="452" spans="1:24" ht="12.75" customHeight="1">
      <c r="A452" s="35" t="s">
        <v>53</v>
      </c>
      <c r="G452" s="31">
        <v>39</v>
      </c>
      <c r="L452" s="34"/>
      <c r="M452" s="2"/>
      <c r="N452" s="2"/>
      <c r="P452" s="2">
        <f>G452/F451</f>
        <v>1</v>
      </c>
      <c r="Q452" s="24">
        <v>53</v>
      </c>
      <c r="R452" s="25">
        <f t="shared" si="85"/>
        <v>1</v>
      </c>
      <c r="S452" s="2">
        <f t="shared" si="86"/>
        <v>0</v>
      </c>
    </row>
    <row r="453" spans="1:24" ht="12.75" customHeight="1">
      <c r="A453" s="35" t="s">
        <v>62</v>
      </c>
      <c r="H453" s="31">
        <v>39</v>
      </c>
      <c r="L453" s="34"/>
      <c r="M453" s="2"/>
      <c r="N453" s="2"/>
      <c r="P453" s="2">
        <f>H453/G452</f>
        <v>1</v>
      </c>
      <c r="Q453" s="24">
        <v>53</v>
      </c>
      <c r="R453" s="25">
        <f t="shared" si="85"/>
        <v>1</v>
      </c>
      <c r="S453" s="2">
        <f t="shared" si="86"/>
        <v>0</v>
      </c>
    </row>
    <row r="454" spans="1:24" ht="12.75" customHeight="1">
      <c r="A454" s="35" t="s">
        <v>63</v>
      </c>
      <c r="I454" s="31">
        <v>32</v>
      </c>
      <c r="L454" s="34"/>
      <c r="M454" s="2"/>
      <c r="N454" s="2"/>
      <c r="P454" s="2">
        <f>I454/H453</f>
        <v>0.82051282051282048</v>
      </c>
      <c r="Q454" s="24">
        <v>52</v>
      </c>
      <c r="R454" s="25">
        <f t="shared" si="85"/>
        <v>0.98113207547169812</v>
      </c>
      <c r="S454" s="2">
        <f t="shared" si="86"/>
        <v>1.8867924528301883E-2</v>
      </c>
    </row>
    <row r="455" spans="1:24" ht="12.75" customHeight="1">
      <c r="A455" s="35" t="s">
        <v>67</v>
      </c>
      <c r="J455" s="31">
        <v>32</v>
      </c>
      <c r="L455" s="34"/>
      <c r="M455" s="2"/>
      <c r="N455" s="2"/>
      <c r="P455" s="2">
        <f>J455/I454</f>
        <v>1</v>
      </c>
      <c r="Q455" s="24">
        <v>51</v>
      </c>
      <c r="R455" s="25">
        <f t="shared" si="85"/>
        <v>0.98076923076923073</v>
      </c>
      <c r="S455" s="2">
        <f t="shared" si="86"/>
        <v>1.9230769230769273E-2</v>
      </c>
    </row>
    <row r="456" spans="1:24" ht="12.75" customHeight="1">
      <c r="A456" s="35" t="s">
        <v>68</v>
      </c>
      <c r="K456" s="31">
        <v>32</v>
      </c>
      <c r="L456" s="34">
        <v>3</v>
      </c>
      <c r="M456" s="2"/>
      <c r="N456" s="2"/>
      <c r="P456" s="2">
        <f>K456/J455</f>
        <v>1</v>
      </c>
      <c r="Q456" s="24">
        <v>52</v>
      </c>
      <c r="R456" s="25">
        <f t="shared" si="85"/>
        <v>1.0196078431372548</v>
      </c>
      <c r="S456" s="2">
        <f t="shared" si="86"/>
        <v>-1.9607843137254832E-2</v>
      </c>
    </row>
    <row r="457" spans="1:24" ht="12.75" customHeight="1">
      <c r="A457" s="35" t="s">
        <v>72</v>
      </c>
      <c r="K457" s="31">
        <v>36</v>
      </c>
      <c r="L457" s="34">
        <v>8</v>
      </c>
      <c r="M457" s="2"/>
      <c r="N457" s="2"/>
      <c r="P457" s="2"/>
      <c r="Q457" s="24">
        <v>44</v>
      </c>
      <c r="R457" s="25"/>
      <c r="S457" s="2"/>
    </row>
    <row r="458" spans="1:24" ht="12.75" customHeight="1">
      <c r="A458" s="35" t="s">
        <v>73</v>
      </c>
      <c r="K458" s="31">
        <v>27</v>
      </c>
      <c r="L458" s="34">
        <v>14</v>
      </c>
      <c r="M458" s="2"/>
      <c r="N458" s="2"/>
      <c r="P458" s="2"/>
      <c r="Q458" s="24">
        <v>34</v>
      </c>
      <c r="R458" s="25"/>
      <c r="S458" s="2"/>
    </row>
    <row r="459" spans="1:24" ht="12.75" customHeight="1">
      <c r="A459" s="35" t="s">
        <v>74</v>
      </c>
      <c r="K459" s="31">
        <v>14</v>
      </c>
      <c r="L459" s="34">
        <v>12</v>
      </c>
      <c r="M459" s="2"/>
      <c r="N459" s="2"/>
      <c r="P459" s="2"/>
      <c r="Q459" s="24">
        <v>16</v>
      </c>
      <c r="R459" s="25"/>
      <c r="S459" s="2"/>
    </row>
    <row r="460" spans="1:24" ht="12.75" customHeight="1">
      <c r="A460" s="35" t="s">
        <v>82</v>
      </c>
      <c r="K460" s="31">
        <v>14</v>
      </c>
      <c r="L460" s="34">
        <v>2</v>
      </c>
      <c r="M460" s="2"/>
      <c r="N460" s="2"/>
      <c r="P460" s="2"/>
      <c r="Q460" s="24">
        <v>16</v>
      </c>
      <c r="R460" s="25"/>
      <c r="S460" s="2"/>
      <c r="T460" s="31"/>
      <c r="U460" s="31"/>
      <c r="V460" s="63" t="s">
        <v>77</v>
      </c>
      <c r="W460" s="31"/>
      <c r="X460" s="64" t="s">
        <v>78</v>
      </c>
    </row>
    <row r="461" spans="1:24" ht="12.75" customHeight="1">
      <c r="A461" s="35" t="s">
        <v>85</v>
      </c>
      <c r="K461" s="31">
        <v>3</v>
      </c>
      <c r="L461" s="34">
        <v>2</v>
      </c>
      <c r="M461" s="2"/>
      <c r="N461" s="2"/>
      <c r="P461" s="2"/>
      <c r="Q461" s="24">
        <v>3</v>
      </c>
      <c r="R461" s="25"/>
      <c r="S461" s="2"/>
      <c r="T461" s="31" t="s">
        <v>79</v>
      </c>
      <c r="U461" s="31">
        <v>42</v>
      </c>
      <c r="V461" s="31">
        <f>L463</f>
        <v>42</v>
      </c>
      <c r="W461" s="31" t="s">
        <v>11</v>
      </c>
      <c r="X461" s="31">
        <f>SUM(L456:L458)</f>
        <v>25</v>
      </c>
    </row>
    <row r="462" spans="1:24" ht="12.75" customHeight="1">
      <c r="A462" s="35" t="s">
        <v>87</v>
      </c>
      <c r="K462" s="31">
        <v>1</v>
      </c>
      <c r="L462" s="34">
        <v>1</v>
      </c>
      <c r="M462" s="2"/>
      <c r="N462" s="2"/>
      <c r="P462" s="2"/>
      <c r="Q462" s="24">
        <v>1</v>
      </c>
      <c r="R462" s="25"/>
      <c r="S462" s="2"/>
      <c r="T462" s="31" t="s">
        <v>80</v>
      </c>
      <c r="U462" s="25">
        <f>U461/B447</f>
        <v>0.63636363636363635</v>
      </c>
      <c r="V462" s="25">
        <f>U461/V461</f>
        <v>1</v>
      </c>
      <c r="W462" s="31" t="s">
        <v>81</v>
      </c>
      <c r="X462" s="25">
        <f>U461/X461</f>
        <v>1.68</v>
      </c>
    </row>
    <row r="463" spans="1:24" ht="12.75" customHeight="1">
      <c r="L463" s="31">
        <f>SUM(L456:L462)</f>
        <v>42</v>
      </c>
      <c r="M463" s="2">
        <f>L456/B447</f>
        <v>4.5454545454545456E-2</v>
      </c>
      <c r="N463" s="2">
        <f>L463/B447</f>
        <v>0.63636363636363635</v>
      </c>
      <c r="O463" s="2">
        <f>N463-M463</f>
        <v>0.59090909090909094</v>
      </c>
      <c r="P463" s="2"/>
    </row>
    <row r="464" spans="1:24" ht="12.75" customHeight="1">
      <c r="M464" s="2"/>
      <c r="N464" s="2"/>
      <c r="O464" s="2"/>
      <c r="P464" s="2"/>
    </row>
    <row r="465" spans="1:53" ht="12.75" customHeight="1">
      <c r="A465" s="46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2"/>
      <c r="N465" s="2"/>
      <c r="O465" s="31"/>
      <c r="P465" s="2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</row>
    <row r="466" spans="1:53" ht="26.25" customHeight="1">
      <c r="B466" s="65" t="s">
        <v>88</v>
      </c>
      <c r="C466" s="65"/>
      <c r="D466" s="65"/>
      <c r="E466" s="65"/>
      <c r="F466" s="65"/>
      <c r="G466" s="65"/>
      <c r="H466" s="65"/>
      <c r="I466" s="65"/>
      <c r="K466" s="66"/>
      <c r="L466" s="66" t="s">
        <v>49</v>
      </c>
      <c r="M466" s="2"/>
      <c r="N466" s="31"/>
      <c r="O466" s="2"/>
      <c r="P466" s="31"/>
      <c r="Q466" s="31"/>
      <c r="R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</row>
    <row r="467" spans="1:53" ht="20.25" customHeight="1">
      <c r="A467" s="259" t="s">
        <v>10</v>
      </c>
      <c r="B467" s="260" t="s">
        <v>89</v>
      </c>
      <c r="C467" s="261"/>
      <c r="D467" s="261"/>
      <c r="E467" s="261"/>
      <c r="F467" s="261"/>
      <c r="G467" s="261"/>
      <c r="H467" s="261"/>
      <c r="I467" s="261"/>
      <c r="J467" s="261"/>
      <c r="K467" s="262"/>
      <c r="L467" s="263" t="s">
        <v>11</v>
      </c>
      <c r="M467" s="254" t="s">
        <v>3</v>
      </c>
      <c r="N467" s="254" t="s">
        <v>4</v>
      </c>
      <c r="O467" s="264" t="s">
        <v>5</v>
      </c>
      <c r="P467" s="254" t="s">
        <v>6</v>
      </c>
      <c r="Q467" s="265" t="s">
        <v>7</v>
      </c>
      <c r="R467" s="265" t="s">
        <v>8</v>
      </c>
      <c r="S467" s="254" t="s">
        <v>9</v>
      </c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</row>
    <row r="468" spans="1:53" ht="15.75" customHeight="1">
      <c r="A468" s="255"/>
      <c r="B468" s="68" t="s">
        <v>90</v>
      </c>
      <c r="C468" s="68" t="s">
        <v>91</v>
      </c>
      <c r="D468" s="68" t="s">
        <v>92</v>
      </c>
      <c r="E468" s="68" t="s">
        <v>93</v>
      </c>
      <c r="F468" s="68" t="s">
        <v>94</v>
      </c>
      <c r="G468" s="68" t="s">
        <v>95</v>
      </c>
      <c r="H468" s="68" t="s">
        <v>96</v>
      </c>
      <c r="I468" s="68" t="s">
        <v>97</v>
      </c>
      <c r="J468" s="68" t="s">
        <v>98</v>
      </c>
      <c r="K468" s="68" t="s">
        <v>99</v>
      </c>
      <c r="L468" s="255"/>
      <c r="M468" s="255"/>
      <c r="N468" s="255"/>
      <c r="O468" s="255"/>
      <c r="P468" s="255"/>
      <c r="Q468" s="255"/>
      <c r="R468" s="255"/>
      <c r="S468" s="255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</row>
    <row r="469" spans="1:53" ht="15.75" customHeight="1">
      <c r="A469" s="68">
        <v>702</v>
      </c>
      <c r="B469" s="69">
        <v>68</v>
      </c>
      <c r="C469" s="69"/>
      <c r="D469" s="69"/>
      <c r="E469" s="69"/>
      <c r="F469" s="69"/>
      <c r="G469" s="69"/>
      <c r="H469" s="69"/>
      <c r="I469" s="69"/>
      <c r="J469" s="70"/>
      <c r="K469" s="69"/>
      <c r="L469" s="71"/>
      <c r="M469" s="72"/>
      <c r="N469" s="73"/>
      <c r="O469" s="74"/>
      <c r="P469" s="75"/>
      <c r="Q469" s="76">
        <f>B469</f>
        <v>68</v>
      </c>
      <c r="R469" s="77"/>
      <c r="S469" s="75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</row>
    <row r="470" spans="1:53" ht="15.75" customHeight="1">
      <c r="A470" s="68" t="s">
        <v>50</v>
      </c>
      <c r="B470" s="69"/>
      <c r="C470" s="69">
        <v>61</v>
      </c>
      <c r="D470" s="69"/>
      <c r="E470" s="69"/>
      <c r="F470" s="69"/>
      <c r="G470" s="69"/>
      <c r="H470" s="69"/>
      <c r="I470" s="69"/>
      <c r="J470" s="70"/>
      <c r="K470" s="69"/>
      <c r="L470" s="71"/>
      <c r="M470" s="78"/>
      <c r="N470" s="2"/>
      <c r="O470" s="79"/>
      <c r="P470" s="80">
        <f>IF(C470=0,"",C470/B469)</f>
        <v>0.8970588235294118</v>
      </c>
      <c r="Q470" s="81">
        <v>61</v>
      </c>
      <c r="R470" s="82">
        <f t="shared" ref="R470:R478" si="87">IF(Q470=0,"",Q470/Q469)</f>
        <v>0.8970588235294118</v>
      </c>
      <c r="S470" s="82">
        <f t="shared" ref="S470:S478" si="88">IF(Q470=0,"",100%-R470)</f>
        <v>0.1029411764705882</v>
      </c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</row>
    <row r="471" spans="1:53" ht="15.75" customHeight="1">
      <c r="A471" s="68" t="s">
        <v>51</v>
      </c>
      <c r="B471" s="69"/>
      <c r="C471" s="69"/>
      <c r="D471" s="69">
        <v>56</v>
      </c>
      <c r="E471" s="69"/>
      <c r="F471" s="69"/>
      <c r="G471" s="69"/>
      <c r="H471" s="69"/>
      <c r="I471" s="69"/>
      <c r="J471" s="70"/>
      <c r="K471" s="69"/>
      <c r="L471" s="71"/>
      <c r="M471" s="78"/>
      <c r="N471" s="2"/>
      <c r="O471" s="79"/>
      <c r="P471" s="80">
        <f>IF(D471=0,"",D471/C470)</f>
        <v>0.91803278688524592</v>
      </c>
      <c r="Q471" s="81">
        <v>58</v>
      </c>
      <c r="R471" s="82">
        <f t="shared" si="87"/>
        <v>0.95081967213114749</v>
      </c>
      <c r="S471" s="82">
        <f t="shared" si="88"/>
        <v>4.9180327868852514E-2</v>
      </c>
      <c r="T471" s="83">
        <f>Q471/Q469</f>
        <v>0.8529411764705882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</row>
    <row r="472" spans="1:53" ht="15.75" customHeight="1">
      <c r="A472" s="68" t="s">
        <v>52</v>
      </c>
      <c r="B472" s="69"/>
      <c r="C472" s="69"/>
      <c r="D472" s="69"/>
      <c r="E472" s="69">
        <v>50</v>
      </c>
      <c r="F472" s="69"/>
      <c r="G472" s="69"/>
      <c r="H472" s="69"/>
      <c r="I472" s="69"/>
      <c r="J472" s="70"/>
      <c r="K472" s="69"/>
      <c r="L472" s="71"/>
      <c r="M472" s="78"/>
      <c r="N472" s="2"/>
      <c r="O472" s="79"/>
      <c r="P472" s="80">
        <f>IF(E472=0,"",E472/D471)</f>
        <v>0.8928571428571429</v>
      </c>
      <c r="Q472" s="81">
        <v>55</v>
      </c>
      <c r="R472" s="82">
        <f t="shared" si="87"/>
        <v>0.94827586206896552</v>
      </c>
      <c r="S472" s="82">
        <f t="shared" si="88"/>
        <v>5.1724137931034475E-2</v>
      </c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</row>
    <row r="473" spans="1:53" ht="15.75" customHeight="1">
      <c r="A473" s="68" t="s">
        <v>53</v>
      </c>
      <c r="B473" s="69"/>
      <c r="C473" s="69"/>
      <c r="D473" s="69"/>
      <c r="E473" s="69"/>
      <c r="F473" s="69">
        <v>45</v>
      </c>
      <c r="G473" s="69"/>
      <c r="H473" s="69"/>
      <c r="I473" s="69"/>
      <c r="J473" s="70"/>
      <c r="K473" s="69"/>
      <c r="L473" s="71"/>
      <c r="M473" s="78"/>
      <c r="N473" s="2"/>
      <c r="O473" s="79"/>
      <c r="P473" s="80">
        <f>IF(F473=0,"",F473/E472)</f>
        <v>0.9</v>
      </c>
      <c r="Q473" s="81">
        <v>56</v>
      </c>
      <c r="R473" s="82">
        <f t="shared" si="87"/>
        <v>1.0181818181818181</v>
      </c>
      <c r="S473" s="82">
        <f t="shared" si="88"/>
        <v>-1.8181818181818077E-2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</row>
    <row r="474" spans="1:53" ht="15.75" customHeight="1">
      <c r="A474" s="68">
        <v>1001</v>
      </c>
      <c r="B474" s="69"/>
      <c r="C474" s="69"/>
      <c r="D474" s="69"/>
      <c r="E474" s="69"/>
      <c r="F474" s="69"/>
      <c r="G474" s="69">
        <v>45</v>
      </c>
      <c r="H474" s="69"/>
      <c r="I474" s="69"/>
      <c r="J474" s="70"/>
      <c r="K474" s="69"/>
      <c r="L474" s="71"/>
      <c r="M474" s="78"/>
      <c r="N474" s="2"/>
      <c r="O474" s="79"/>
      <c r="P474" s="80">
        <f>IF(G474=0,"",G474/F473)</f>
        <v>1</v>
      </c>
      <c r="Q474" s="81">
        <v>53</v>
      </c>
      <c r="R474" s="82">
        <f t="shared" si="87"/>
        <v>0.9464285714285714</v>
      </c>
      <c r="S474" s="82">
        <f t="shared" si="88"/>
        <v>5.3571428571428603E-2</v>
      </c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</row>
    <row r="475" spans="1:53" ht="15.75" customHeight="1">
      <c r="A475" s="68">
        <v>1002</v>
      </c>
      <c r="B475" s="69"/>
      <c r="C475" s="69"/>
      <c r="D475" s="69"/>
      <c r="E475" s="69"/>
      <c r="F475" s="69"/>
      <c r="G475" s="69"/>
      <c r="H475" s="69">
        <v>45</v>
      </c>
      <c r="I475" s="69"/>
      <c r="J475" s="70"/>
      <c r="K475" s="69"/>
      <c r="L475" s="71"/>
      <c r="M475" s="78"/>
      <c r="N475" s="2"/>
      <c r="O475" s="79"/>
      <c r="P475" s="80">
        <f>IF(H475=0,"",H475/G474)</f>
        <v>1</v>
      </c>
      <c r="Q475" s="81">
        <v>52</v>
      </c>
      <c r="R475" s="82">
        <f t="shared" si="87"/>
        <v>0.98113207547169812</v>
      </c>
      <c r="S475" s="82">
        <f t="shared" si="88"/>
        <v>1.8867924528301883E-2</v>
      </c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</row>
    <row r="476" spans="1:53" ht="15.75" customHeight="1">
      <c r="A476" s="68">
        <v>1101</v>
      </c>
      <c r="B476" s="69"/>
      <c r="C476" s="69"/>
      <c r="D476" s="69"/>
      <c r="E476" s="69"/>
      <c r="F476" s="69"/>
      <c r="G476" s="69"/>
      <c r="H476" s="69"/>
      <c r="I476" s="69">
        <v>43</v>
      </c>
      <c r="J476" s="70"/>
      <c r="K476" s="69"/>
      <c r="L476" s="71"/>
      <c r="M476" s="78"/>
      <c r="N476" s="2"/>
      <c r="O476" s="79"/>
      <c r="P476" s="80">
        <f>IF(I476=0,"",I476/H475)</f>
        <v>0.9555555555555556</v>
      </c>
      <c r="Q476" s="81">
        <v>51</v>
      </c>
      <c r="R476" s="82">
        <f t="shared" si="87"/>
        <v>0.98076923076923073</v>
      </c>
      <c r="S476" s="82">
        <f t="shared" si="88"/>
        <v>1.9230769230769273E-2</v>
      </c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</row>
    <row r="477" spans="1:53" ht="15.75" customHeight="1">
      <c r="A477" s="68">
        <v>1102</v>
      </c>
      <c r="B477" s="69"/>
      <c r="C477" s="69"/>
      <c r="D477" s="69"/>
      <c r="E477" s="69"/>
      <c r="F477" s="69"/>
      <c r="G477" s="69"/>
      <c r="H477" s="69"/>
      <c r="I477" s="69"/>
      <c r="J477" s="70">
        <v>39</v>
      </c>
      <c r="K477" s="69"/>
      <c r="L477" s="71"/>
      <c r="M477" s="78"/>
      <c r="N477" s="2"/>
      <c r="O477" s="79"/>
      <c r="P477" s="84">
        <f>IF(J477=0,"",J477/I476)</f>
        <v>0.90697674418604646</v>
      </c>
      <c r="Q477" s="81">
        <v>50</v>
      </c>
      <c r="R477" s="85">
        <f t="shared" si="87"/>
        <v>0.98039215686274506</v>
      </c>
      <c r="S477" s="85">
        <f t="shared" si="88"/>
        <v>1.9607843137254943E-2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</row>
    <row r="478" spans="1:53" ht="15.75" customHeight="1">
      <c r="A478" s="68">
        <v>1201</v>
      </c>
      <c r="B478" s="69"/>
      <c r="C478" s="69"/>
      <c r="D478" s="69"/>
      <c r="E478" s="69"/>
      <c r="F478" s="69"/>
      <c r="G478" s="69"/>
      <c r="H478" s="69"/>
      <c r="I478" s="69"/>
      <c r="J478" s="70"/>
      <c r="K478" s="69">
        <v>39</v>
      </c>
      <c r="L478" s="71">
        <v>10</v>
      </c>
      <c r="M478" s="78"/>
      <c r="N478" s="2"/>
      <c r="O478" s="31"/>
      <c r="P478" s="84">
        <f>IF(K478=0,"",K478/J477)</f>
        <v>1</v>
      </c>
      <c r="Q478" s="81">
        <v>48</v>
      </c>
      <c r="R478" s="85">
        <f t="shared" si="87"/>
        <v>0.96</v>
      </c>
      <c r="S478" s="85">
        <f t="shared" si="88"/>
        <v>4.0000000000000036E-2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</row>
    <row r="479" spans="1:53" ht="15.75" customHeight="1">
      <c r="A479" s="68">
        <v>1202</v>
      </c>
      <c r="B479" s="69"/>
      <c r="C479" s="69"/>
      <c r="D479" s="69"/>
      <c r="E479" s="69"/>
      <c r="F479" s="69"/>
      <c r="G479" s="69"/>
      <c r="H479" s="69"/>
      <c r="I479" s="69"/>
      <c r="J479" s="70"/>
      <c r="K479" s="69">
        <v>29</v>
      </c>
      <c r="L479" s="71">
        <v>11</v>
      </c>
      <c r="M479" s="78"/>
      <c r="N479" s="2"/>
      <c r="O479" s="31"/>
      <c r="P479" s="86"/>
      <c r="Q479" s="87">
        <v>38</v>
      </c>
      <c r="R479" s="88"/>
      <c r="S479" s="86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</row>
    <row r="480" spans="1:53" ht="15.75" customHeight="1">
      <c r="A480" s="68">
        <v>1301</v>
      </c>
      <c r="B480" s="69"/>
      <c r="C480" s="69"/>
      <c r="D480" s="69"/>
      <c r="E480" s="69"/>
      <c r="F480" s="69"/>
      <c r="G480" s="69"/>
      <c r="H480" s="69"/>
      <c r="I480" s="69"/>
      <c r="J480" s="70"/>
      <c r="K480" s="69">
        <v>25</v>
      </c>
      <c r="L480" s="71">
        <v>17</v>
      </c>
      <c r="M480" s="78"/>
      <c r="N480" s="2"/>
      <c r="O480" s="31"/>
      <c r="P480" s="86"/>
      <c r="Q480" s="87">
        <v>28</v>
      </c>
      <c r="R480" s="88"/>
      <c r="S480" s="86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</row>
    <row r="481" spans="1:53" ht="15.75" customHeight="1">
      <c r="A481" s="68">
        <v>1302</v>
      </c>
      <c r="B481" s="69"/>
      <c r="C481" s="69"/>
      <c r="D481" s="69"/>
      <c r="E481" s="69"/>
      <c r="F481" s="69"/>
      <c r="G481" s="69"/>
      <c r="H481" s="69"/>
      <c r="I481" s="69"/>
      <c r="J481" s="70"/>
      <c r="K481" s="69">
        <v>25</v>
      </c>
      <c r="L481" s="71">
        <v>4</v>
      </c>
      <c r="M481" s="78"/>
      <c r="N481" s="2"/>
      <c r="O481" s="31"/>
      <c r="P481" s="86"/>
      <c r="Q481" s="87">
        <v>28</v>
      </c>
      <c r="R481" s="88"/>
      <c r="S481" s="86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</row>
    <row r="482" spans="1:53" ht="15.75" customHeight="1">
      <c r="A482" s="68">
        <v>1401</v>
      </c>
      <c r="B482" s="69"/>
      <c r="C482" s="69"/>
      <c r="D482" s="69"/>
      <c r="E482" s="69"/>
      <c r="F482" s="69"/>
      <c r="G482" s="69"/>
      <c r="H482" s="69"/>
      <c r="I482" s="69"/>
      <c r="J482" s="70"/>
      <c r="K482" s="69">
        <v>5</v>
      </c>
      <c r="L482" s="71">
        <v>3</v>
      </c>
      <c r="M482" s="78"/>
      <c r="N482" s="2"/>
      <c r="O482" s="31"/>
      <c r="P482" s="2"/>
      <c r="Q482" s="81">
        <v>5</v>
      </c>
      <c r="R482" s="25"/>
      <c r="S482" s="86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</row>
    <row r="483" spans="1:53" ht="15.75" customHeight="1">
      <c r="A483" s="68">
        <v>1402</v>
      </c>
      <c r="B483" s="69"/>
      <c r="C483" s="69"/>
      <c r="D483" s="69"/>
      <c r="E483" s="69"/>
      <c r="F483" s="69"/>
      <c r="G483" s="69"/>
      <c r="H483" s="69"/>
      <c r="I483" s="69"/>
      <c r="J483" s="70"/>
      <c r="K483" s="69">
        <v>1</v>
      </c>
      <c r="L483" s="71">
        <v>1</v>
      </c>
      <c r="M483" s="78"/>
      <c r="N483" s="2"/>
      <c r="O483" s="31"/>
      <c r="P483" s="2"/>
      <c r="Q483" s="81">
        <v>2</v>
      </c>
      <c r="R483" s="25"/>
      <c r="S483" s="86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</row>
    <row r="484" spans="1:53" ht="15.75" customHeight="1">
      <c r="A484" s="68">
        <v>1501</v>
      </c>
      <c r="B484" s="69"/>
      <c r="C484" s="69"/>
      <c r="D484" s="69"/>
      <c r="E484" s="69"/>
      <c r="F484" s="69"/>
      <c r="G484" s="69"/>
      <c r="H484" s="69"/>
      <c r="I484" s="69"/>
      <c r="J484" s="70"/>
      <c r="K484" s="69">
        <v>1</v>
      </c>
      <c r="L484" s="71">
        <v>1</v>
      </c>
      <c r="M484" s="78"/>
      <c r="N484" s="2"/>
      <c r="O484" s="31"/>
      <c r="P484" s="2"/>
      <c r="Q484" s="81">
        <v>1</v>
      </c>
      <c r="R484" s="25"/>
      <c r="S484" s="86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</row>
    <row r="485" spans="1:53" ht="15.75" customHeight="1">
      <c r="A485" s="68">
        <v>1502</v>
      </c>
      <c r="B485" s="69"/>
      <c r="C485" s="69"/>
      <c r="D485" s="69"/>
      <c r="E485" s="69"/>
      <c r="F485" s="69"/>
      <c r="G485" s="69"/>
      <c r="H485" s="69"/>
      <c r="I485" s="69"/>
      <c r="J485" s="70"/>
      <c r="K485" s="69"/>
      <c r="L485" s="71"/>
      <c r="M485" s="78"/>
      <c r="N485" s="2"/>
      <c r="O485" s="31"/>
      <c r="P485" s="89" t="s">
        <v>79</v>
      </c>
      <c r="Q485" s="90">
        <v>47</v>
      </c>
      <c r="R485" s="91">
        <f>L488</f>
        <v>47</v>
      </c>
      <c r="S485" s="92" t="s">
        <v>11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</row>
    <row r="486" spans="1:53" ht="15.75" customHeight="1">
      <c r="A486" s="68">
        <v>1601</v>
      </c>
      <c r="B486" s="69"/>
      <c r="C486" s="69"/>
      <c r="D486" s="69"/>
      <c r="E486" s="69"/>
      <c r="F486" s="69"/>
      <c r="G486" s="69"/>
      <c r="H486" s="69"/>
      <c r="I486" s="69"/>
      <c r="J486" s="70"/>
      <c r="K486" s="69"/>
      <c r="L486" s="71"/>
      <c r="M486" s="78"/>
      <c r="N486" s="2"/>
      <c r="O486" s="31"/>
      <c r="P486" s="93" t="s">
        <v>80</v>
      </c>
      <c r="Q486" s="94">
        <f>IF(Q485/B469=0,"",Q485/B469)</f>
        <v>0.69117647058823528</v>
      </c>
      <c r="R486" s="95">
        <f>IF(Q485/R485=0,"",Q485/R485)</f>
        <v>1</v>
      </c>
      <c r="S486" s="96" t="s">
        <v>81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</row>
    <row r="487" spans="1:53" ht="15.75" customHeight="1">
      <c r="A487" s="68">
        <v>1602</v>
      </c>
      <c r="B487" s="97"/>
      <c r="C487" s="97"/>
      <c r="D487" s="97"/>
      <c r="E487" s="97"/>
      <c r="F487" s="97"/>
      <c r="G487" s="97"/>
      <c r="H487" s="97"/>
      <c r="I487" s="97"/>
      <c r="J487" s="98"/>
      <c r="K487" s="97"/>
      <c r="L487" s="99"/>
      <c r="M487" s="100"/>
      <c r="N487" s="101"/>
      <c r="O487" s="102"/>
      <c r="P487" s="101"/>
      <c r="Q487" s="102"/>
      <c r="R487" s="102"/>
      <c r="S487" s="103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</row>
    <row r="488" spans="1:53" ht="18" customHeight="1">
      <c r="A488" s="35"/>
      <c r="B488" s="31"/>
      <c r="C488" s="31"/>
      <c r="D488" s="31"/>
      <c r="E488" s="31"/>
      <c r="F488" s="273" t="s">
        <v>100</v>
      </c>
      <c r="G488" s="261"/>
      <c r="H488" s="261"/>
      <c r="I488" s="261"/>
      <c r="J488" s="261"/>
      <c r="K488" s="262"/>
      <c r="L488" s="104">
        <f>SUM(L469:L487)</f>
        <v>47</v>
      </c>
      <c r="M488" s="105">
        <f>IF(SUM(L475:L478)=0,"0%",SUM(L475:L478)/B469)</f>
        <v>0.14705882352941177</v>
      </c>
      <c r="N488" s="105">
        <f>IF(L488=0,"0%",L488/B469)</f>
        <v>0.69117647058823528</v>
      </c>
      <c r="O488" s="105">
        <f>N488-M488</f>
        <v>0.54411764705882348</v>
      </c>
      <c r="P488" s="2"/>
      <c r="Q488" s="31"/>
      <c r="R488" s="25"/>
      <c r="S488" s="2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</row>
    <row r="489" spans="1:53" ht="12.75" customHeight="1">
      <c r="A489" s="46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2"/>
      <c r="N489" s="2"/>
      <c r="O489" s="31"/>
      <c r="P489" s="2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</row>
    <row r="490" spans="1:53" ht="12.75" customHeight="1">
      <c r="A490" s="46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2"/>
      <c r="N490" s="2"/>
      <c r="O490" s="31"/>
      <c r="P490" s="2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</row>
    <row r="491" spans="1:53" ht="26.25" customHeight="1">
      <c r="B491" s="65" t="s">
        <v>88</v>
      </c>
      <c r="C491" s="65"/>
      <c r="D491" s="65"/>
      <c r="E491" s="65"/>
      <c r="F491" s="65"/>
      <c r="G491" s="65"/>
      <c r="H491" s="65"/>
      <c r="I491" s="65"/>
      <c r="K491" s="66"/>
      <c r="L491" s="66" t="s">
        <v>50</v>
      </c>
      <c r="M491" s="2"/>
      <c r="N491" s="31"/>
      <c r="O491" s="2"/>
      <c r="P491" s="31"/>
      <c r="Q491" s="31"/>
      <c r="R491" s="31"/>
    </row>
    <row r="492" spans="1:53" ht="21" customHeight="1">
      <c r="A492" s="259" t="s">
        <v>10</v>
      </c>
      <c r="B492" s="260" t="s">
        <v>89</v>
      </c>
      <c r="C492" s="261"/>
      <c r="D492" s="261"/>
      <c r="E492" s="261"/>
      <c r="F492" s="261"/>
      <c r="G492" s="261"/>
      <c r="H492" s="261"/>
      <c r="I492" s="261"/>
      <c r="J492" s="261"/>
      <c r="K492" s="262"/>
      <c r="L492" s="263" t="s">
        <v>11</v>
      </c>
      <c r="M492" s="254" t="s">
        <v>3</v>
      </c>
      <c r="N492" s="254" t="s">
        <v>4</v>
      </c>
      <c r="O492" s="264" t="s">
        <v>5</v>
      </c>
      <c r="P492" s="254" t="s">
        <v>6</v>
      </c>
      <c r="Q492" s="265" t="s">
        <v>7</v>
      </c>
      <c r="R492" s="265" t="s">
        <v>8</v>
      </c>
      <c r="S492" s="254" t="s">
        <v>9</v>
      </c>
    </row>
    <row r="493" spans="1:53" ht="15.75" customHeight="1">
      <c r="A493" s="255"/>
      <c r="B493" s="68" t="s">
        <v>90</v>
      </c>
      <c r="C493" s="68" t="s">
        <v>91</v>
      </c>
      <c r="D493" s="68" t="s">
        <v>92</v>
      </c>
      <c r="E493" s="68" t="s">
        <v>93</v>
      </c>
      <c r="F493" s="68" t="s">
        <v>94</v>
      </c>
      <c r="G493" s="68" t="s">
        <v>95</v>
      </c>
      <c r="H493" s="68" t="s">
        <v>96</v>
      </c>
      <c r="I493" s="68" t="s">
        <v>97</v>
      </c>
      <c r="J493" s="68" t="s">
        <v>98</v>
      </c>
      <c r="K493" s="68" t="s">
        <v>99</v>
      </c>
      <c r="L493" s="255"/>
      <c r="M493" s="255"/>
      <c r="N493" s="255"/>
      <c r="O493" s="255"/>
      <c r="P493" s="255"/>
      <c r="Q493" s="255"/>
      <c r="R493" s="255"/>
      <c r="S493" s="255"/>
      <c r="U493" s="106"/>
    </row>
    <row r="494" spans="1:53" ht="15.75" customHeight="1">
      <c r="A494" s="68" t="s">
        <v>50</v>
      </c>
      <c r="B494" s="69">
        <v>67</v>
      </c>
      <c r="C494" s="69"/>
      <c r="D494" s="69"/>
      <c r="E494" s="69"/>
      <c r="F494" s="69"/>
      <c r="G494" s="69"/>
      <c r="H494" s="69"/>
      <c r="I494" s="69"/>
      <c r="J494" s="70"/>
      <c r="K494" s="69"/>
      <c r="L494" s="71"/>
      <c r="M494" s="107"/>
      <c r="N494" s="73"/>
      <c r="O494" s="74"/>
      <c r="P494" s="75"/>
      <c r="Q494" s="76">
        <f>B494</f>
        <v>67</v>
      </c>
      <c r="R494" s="77"/>
      <c r="S494" s="75"/>
      <c r="U494" s="106"/>
    </row>
    <row r="495" spans="1:53" ht="15.75" customHeight="1">
      <c r="A495" s="68" t="s">
        <v>51</v>
      </c>
      <c r="B495" s="69"/>
      <c r="C495" s="69">
        <v>52</v>
      </c>
      <c r="D495" s="69"/>
      <c r="E495" s="69"/>
      <c r="F495" s="69"/>
      <c r="G495" s="69"/>
      <c r="H495" s="69"/>
      <c r="I495" s="69"/>
      <c r="J495" s="70"/>
      <c r="K495" s="69"/>
      <c r="L495" s="71"/>
      <c r="M495" s="108"/>
      <c r="N495" s="2"/>
      <c r="O495" s="79"/>
      <c r="P495" s="80">
        <f>IF(C495=0,"",C495/B494)</f>
        <v>0.77611940298507465</v>
      </c>
      <c r="Q495" s="81">
        <v>53</v>
      </c>
      <c r="R495" s="82">
        <f t="shared" ref="R495:R503" si="89">IF(Q495=0,"",Q495/Q494)</f>
        <v>0.79104477611940294</v>
      </c>
      <c r="S495" s="82">
        <f t="shared" ref="S495:S503" si="90">IF(Q495=0,"",100%-R495)</f>
        <v>0.20895522388059706</v>
      </c>
      <c r="U495" s="106"/>
    </row>
    <row r="496" spans="1:53" ht="15.75" customHeight="1">
      <c r="A496" s="68" t="s">
        <v>52</v>
      </c>
      <c r="B496" s="69"/>
      <c r="C496" s="69"/>
      <c r="D496" s="69">
        <v>52</v>
      </c>
      <c r="E496" s="69"/>
      <c r="F496" s="69"/>
      <c r="G496" s="69"/>
      <c r="H496" s="69"/>
      <c r="I496" s="69"/>
      <c r="J496" s="70"/>
      <c r="K496" s="69"/>
      <c r="L496" s="71"/>
      <c r="M496" s="108"/>
      <c r="N496" s="2"/>
      <c r="O496" s="79"/>
      <c r="P496" s="80">
        <f>IF(D496=0,"",D496/C495)</f>
        <v>1</v>
      </c>
      <c r="Q496" s="81">
        <v>53</v>
      </c>
      <c r="R496" s="82">
        <f t="shared" si="89"/>
        <v>1</v>
      </c>
      <c r="S496" s="82">
        <f t="shared" si="90"/>
        <v>0</v>
      </c>
      <c r="T496" s="83">
        <f>Q496/Q494</f>
        <v>0.79104477611940294</v>
      </c>
    </row>
    <row r="497" spans="1:21" ht="15.75" customHeight="1">
      <c r="A497" s="68" t="s">
        <v>53</v>
      </c>
      <c r="B497" s="69"/>
      <c r="C497" s="69"/>
      <c r="D497" s="69"/>
      <c r="E497" s="69">
        <v>40</v>
      </c>
      <c r="F497" s="69"/>
      <c r="G497" s="69"/>
      <c r="H497" s="69"/>
      <c r="I497" s="69"/>
      <c r="J497" s="70"/>
      <c r="K497" s="69"/>
      <c r="L497" s="71"/>
      <c r="M497" s="108"/>
      <c r="N497" s="2"/>
      <c r="O497" s="79"/>
      <c r="P497" s="80">
        <f>IF(E497=0,"",E497/D496)</f>
        <v>0.76923076923076927</v>
      </c>
      <c r="Q497" s="81">
        <v>50</v>
      </c>
      <c r="R497" s="82">
        <f t="shared" si="89"/>
        <v>0.94339622641509435</v>
      </c>
      <c r="S497" s="82">
        <f t="shared" si="90"/>
        <v>5.6603773584905648E-2</v>
      </c>
      <c r="U497" s="106"/>
    </row>
    <row r="498" spans="1:21" ht="15.75" customHeight="1">
      <c r="A498" s="68">
        <v>1001</v>
      </c>
      <c r="B498" s="69"/>
      <c r="C498" s="69"/>
      <c r="D498" s="69"/>
      <c r="E498" s="69"/>
      <c r="F498" s="69">
        <v>39</v>
      </c>
      <c r="G498" s="69"/>
      <c r="H498" s="69"/>
      <c r="I498" s="69"/>
      <c r="J498" s="70"/>
      <c r="K498" s="69"/>
      <c r="L498" s="71"/>
      <c r="M498" s="108"/>
      <c r="N498" s="2"/>
      <c r="O498" s="79"/>
      <c r="P498" s="80">
        <f>IF(F498=0,"",F498/E497)</f>
        <v>0.97499999999999998</v>
      </c>
      <c r="Q498" s="81">
        <v>49</v>
      </c>
      <c r="R498" s="82">
        <f t="shared" si="89"/>
        <v>0.98</v>
      </c>
      <c r="S498" s="82">
        <f t="shared" si="90"/>
        <v>2.0000000000000018E-2</v>
      </c>
      <c r="U498" s="106"/>
    </row>
    <row r="499" spans="1:21" ht="15.75" customHeight="1">
      <c r="A499" s="68">
        <v>1002</v>
      </c>
      <c r="B499" s="69"/>
      <c r="C499" s="69"/>
      <c r="D499" s="69"/>
      <c r="E499" s="69"/>
      <c r="F499" s="69"/>
      <c r="G499" s="69">
        <v>39</v>
      </c>
      <c r="H499" s="69"/>
      <c r="I499" s="69"/>
      <c r="J499" s="70"/>
      <c r="K499" s="69"/>
      <c r="L499" s="71"/>
      <c r="M499" s="108"/>
      <c r="N499" s="2"/>
      <c r="O499" s="79"/>
      <c r="P499" s="80">
        <f>IF(G499=0,"",G499/F498)</f>
        <v>1</v>
      </c>
      <c r="Q499" s="81">
        <v>49</v>
      </c>
      <c r="R499" s="82">
        <f t="shared" si="89"/>
        <v>1</v>
      </c>
      <c r="S499" s="82">
        <f t="shared" si="90"/>
        <v>0</v>
      </c>
      <c r="U499" s="106"/>
    </row>
    <row r="500" spans="1:21" ht="15.75" customHeight="1">
      <c r="A500" s="68">
        <v>1101</v>
      </c>
      <c r="B500" s="69"/>
      <c r="C500" s="69"/>
      <c r="D500" s="69"/>
      <c r="E500" s="69"/>
      <c r="F500" s="69"/>
      <c r="G500" s="69"/>
      <c r="H500" s="69">
        <v>39</v>
      </c>
      <c r="I500" s="69"/>
      <c r="J500" s="70"/>
      <c r="K500" s="69"/>
      <c r="L500" s="71"/>
      <c r="M500" s="108"/>
      <c r="N500" s="2"/>
      <c r="O500" s="79"/>
      <c r="P500" s="80">
        <f>IF(H500=0,"",H500/G499)</f>
        <v>1</v>
      </c>
      <c r="Q500" s="81">
        <v>48</v>
      </c>
      <c r="R500" s="82">
        <f t="shared" si="89"/>
        <v>0.97959183673469385</v>
      </c>
      <c r="S500" s="82">
        <f t="shared" si="90"/>
        <v>2.0408163265306145E-2</v>
      </c>
      <c r="U500" s="106"/>
    </row>
    <row r="501" spans="1:21" ht="15.75" customHeight="1">
      <c r="A501" s="68">
        <v>1102</v>
      </c>
      <c r="B501" s="69"/>
      <c r="C501" s="69"/>
      <c r="D501" s="69"/>
      <c r="E501" s="69"/>
      <c r="F501" s="69"/>
      <c r="G501" s="69"/>
      <c r="H501" s="69"/>
      <c r="I501" s="69">
        <v>39</v>
      </c>
      <c r="J501" s="70"/>
      <c r="K501" s="69"/>
      <c r="L501" s="71"/>
      <c r="M501" s="108"/>
      <c r="N501" s="2"/>
      <c r="O501" s="79"/>
      <c r="P501" s="80">
        <f>IF(I501=0,"",I501/H500)</f>
        <v>1</v>
      </c>
      <c r="Q501" s="81">
        <v>47</v>
      </c>
      <c r="R501" s="82">
        <f t="shared" si="89"/>
        <v>0.97916666666666663</v>
      </c>
      <c r="S501" s="82">
        <f t="shared" si="90"/>
        <v>2.083333333333337E-2</v>
      </c>
      <c r="U501" s="106"/>
    </row>
    <row r="502" spans="1:21" ht="15.75" customHeight="1">
      <c r="A502" s="68">
        <v>1201</v>
      </c>
      <c r="B502" s="69"/>
      <c r="C502" s="69"/>
      <c r="D502" s="69"/>
      <c r="E502" s="69"/>
      <c r="F502" s="69"/>
      <c r="G502" s="69"/>
      <c r="H502" s="69"/>
      <c r="I502" s="69"/>
      <c r="J502" s="70">
        <v>39</v>
      </c>
      <c r="K502" s="69"/>
      <c r="L502" s="71"/>
      <c r="M502" s="108"/>
      <c r="N502" s="2"/>
      <c r="O502" s="79"/>
      <c r="P502" s="84">
        <f>IF(J502=0,"",J502/I501)</f>
        <v>1</v>
      </c>
      <c r="Q502" s="81">
        <v>47</v>
      </c>
      <c r="R502" s="85">
        <f t="shared" si="89"/>
        <v>1</v>
      </c>
      <c r="S502" s="85">
        <f t="shared" si="90"/>
        <v>0</v>
      </c>
      <c r="U502" s="106"/>
    </row>
    <row r="503" spans="1:21" ht="15.75" customHeight="1">
      <c r="A503" s="68">
        <v>1202</v>
      </c>
      <c r="B503" s="69"/>
      <c r="C503" s="69"/>
      <c r="D503" s="69"/>
      <c r="E503" s="69"/>
      <c r="F503" s="69"/>
      <c r="G503" s="69"/>
      <c r="H503" s="69"/>
      <c r="I503" s="69"/>
      <c r="J503" s="70"/>
      <c r="K503" s="69">
        <v>39</v>
      </c>
      <c r="L503" s="71">
        <v>7</v>
      </c>
      <c r="M503" s="108"/>
      <c r="N503" s="2"/>
      <c r="O503" s="31"/>
      <c r="P503" s="84">
        <f>IF(K503=0,"",K503/J502)</f>
        <v>1</v>
      </c>
      <c r="Q503" s="81">
        <v>45</v>
      </c>
      <c r="R503" s="85">
        <f t="shared" si="89"/>
        <v>0.95744680851063835</v>
      </c>
      <c r="S503" s="85">
        <f t="shared" si="90"/>
        <v>4.2553191489361653E-2</v>
      </c>
      <c r="U503" s="106"/>
    </row>
    <row r="504" spans="1:21" ht="15.75" customHeight="1">
      <c r="A504" s="68">
        <v>1301</v>
      </c>
      <c r="B504" s="69"/>
      <c r="C504" s="69"/>
      <c r="D504" s="69"/>
      <c r="E504" s="69"/>
      <c r="F504" s="69"/>
      <c r="G504" s="69"/>
      <c r="H504" s="69"/>
      <c r="I504" s="69"/>
      <c r="J504" s="70"/>
      <c r="K504" s="69">
        <v>32</v>
      </c>
      <c r="L504" s="71">
        <v>14</v>
      </c>
      <c r="M504" s="108"/>
      <c r="N504" s="2"/>
      <c r="O504" s="31"/>
      <c r="P504" s="86"/>
      <c r="Q504" s="87">
        <v>38</v>
      </c>
      <c r="R504" s="88"/>
      <c r="S504" s="86"/>
      <c r="U504" s="106"/>
    </row>
    <row r="505" spans="1:21" ht="15.75" customHeight="1">
      <c r="A505" s="68">
        <v>1302</v>
      </c>
      <c r="B505" s="69"/>
      <c r="C505" s="69"/>
      <c r="D505" s="69"/>
      <c r="E505" s="69"/>
      <c r="F505" s="69"/>
      <c r="G505" s="69"/>
      <c r="H505" s="69"/>
      <c r="I505" s="69"/>
      <c r="J505" s="70"/>
      <c r="K505" s="69">
        <v>32</v>
      </c>
      <c r="L505" s="71">
        <v>7</v>
      </c>
      <c r="M505" s="108"/>
      <c r="N505" s="2"/>
      <c r="O505" s="31"/>
      <c r="P505" s="86"/>
      <c r="Q505" s="87">
        <v>38</v>
      </c>
      <c r="R505" s="88"/>
      <c r="S505" s="86"/>
      <c r="U505" s="106"/>
    </row>
    <row r="506" spans="1:21" ht="15.75" customHeight="1">
      <c r="A506" s="68">
        <v>1401</v>
      </c>
      <c r="B506" s="69"/>
      <c r="C506" s="69"/>
      <c r="D506" s="69"/>
      <c r="E506" s="69"/>
      <c r="F506" s="69"/>
      <c r="G506" s="69"/>
      <c r="H506" s="69"/>
      <c r="I506" s="69"/>
      <c r="J506" s="70"/>
      <c r="K506" s="69">
        <v>11</v>
      </c>
      <c r="L506" s="71">
        <v>6</v>
      </c>
      <c r="M506" s="108"/>
      <c r="N506" s="2"/>
      <c r="O506" s="31"/>
      <c r="P506" s="86"/>
      <c r="Q506" s="87">
        <v>15</v>
      </c>
      <c r="R506" s="88"/>
      <c r="S506" s="86"/>
      <c r="U506" s="106"/>
    </row>
    <row r="507" spans="1:21" ht="15.75" customHeight="1">
      <c r="A507" s="68">
        <v>1402</v>
      </c>
      <c r="B507" s="69"/>
      <c r="C507" s="69"/>
      <c r="D507" s="69"/>
      <c r="E507" s="69"/>
      <c r="F507" s="69"/>
      <c r="G507" s="69"/>
      <c r="H507" s="69"/>
      <c r="I507" s="69"/>
      <c r="J507" s="70"/>
      <c r="K507" s="69">
        <v>6</v>
      </c>
      <c r="L507" s="71">
        <v>3</v>
      </c>
      <c r="M507" s="108"/>
      <c r="N507" s="2"/>
      <c r="O507" s="31"/>
      <c r="P507" s="2"/>
      <c r="Q507" s="81">
        <v>7</v>
      </c>
      <c r="R507" s="25"/>
      <c r="S507" s="86"/>
      <c r="U507" s="106"/>
    </row>
    <row r="508" spans="1:21" ht="15.75" customHeight="1">
      <c r="A508" s="68">
        <v>1501</v>
      </c>
      <c r="B508" s="69"/>
      <c r="C508" s="69"/>
      <c r="D508" s="69"/>
      <c r="E508" s="69"/>
      <c r="F508" s="69"/>
      <c r="G508" s="69"/>
      <c r="H508" s="69"/>
      <c r="I508" s="69"/>
      <c r="J508" s="70"/>
      <c r="K508" s="69">
        <v>1</v>
      </c>
      <c r="L508" s="71"/>
      <c r="M508" s="108"/>
      <c r="N508" s="2"/>
      <c r="O508" s="31"/>
      <c r="P508" s="2"/>
      <c r="Q508" s="81">
        <v>2</v>
      </c>
      <c r="R508" s="25"/>
      <c r="S508" s="86"/>
      <c r="U508" s="106"/>
    </row>
    <row r="509" spans="1:21" ht="15.75" customHeight="1">
      <c r="A509" s="68">
        <v>1502</v>
      </c>
      <c r="B509" s="97"/>
      <c r="C509" s="97"/>
      <c r="D509" s="97"/>
      <c r="E509" s="97"/>
      <c r="F509" s="97"/>
      <c r="G509" s="97"/>
      <c r="H509" s="97"/>
      <c r="I509" s="97"/>
      <c r="J509" s="98"/>
      <c r="K509" s="97"/>
      <c r="L509" s="99"/>
      <c r="M509" s="108"/>
      <c r="N509" s="2"/>
      <c r="O509" s="31"/>
      <c r="P509" s="89" t="s">
        <v>79</v>
      </c>
      <c r="Q509" s="90">
        <v>37</v>
      </c>
      <c r="R509" s="91">
        <f>IF(SUM(L500:L507)=0,"",SUM(L500:L507))</f>
        <v>37</v>
      </c>
      <c r="S509" s="92" t="s">
        <v>11</v>
      </c>
      <c r="U509" s="106"/>
    </row>
    <row r="510" spans="1:21" ht="15.75" customHeight="1">
      <c r="A510" s="68">
        <v>1601</v>
      </c>
      <c r="B510" s="97"/>
      <c r="C510" s="97"/>
      <c r="D510" s="97"/>
      <c r="E510" s="97"/>
      <c r="F510" s="97"/>
      <c r="G510" s="97"/>
      <c r="H510" s="97"/>
      <c r="I510" s="97"/>
      <c r="J510" s="98"/>
      <c r="K510" s="97"/>
      <c r="L510" s="99"/>
      <c r="M510" s="108"/>
      <c r="N510" s="2"/>
      <c r="O510" s="31"/>
      <c r="P510" s="93" t="s">
        <v>80</v>
      </c>
      <c r="Q510" s="94">
        <f>IF(Q509/B494=0,"",Q509/B494)</f>
        <v>0.55223880597014929</v>
      </c>
      <c r="R510" s="95">
        <f>IF(Q509/R509=0,"",Q509/R509)</f>
        <v>1</v>
      </c>
      <c r="S510" s="96" t="s">
        <v>81</v>
      </c>
      <c r="U510" s="106"/>
    </row>
    <row r="511" spans="1:21" ht="15.75" customHeight="1">
      <c r="A511" s="68">
        <v>1602</v>
      </c>
      <c r="B511" s="97"/>
      <c r="C511" s="97"/>
      <c r="D511" s="97"/>
      <c r="E511" s="97"/>
      <c r="F511" s="97"/>
      <c r="G511" s="97"/>
      <c r="H511" s="97"/>
      <c r="I511" s="97"/>
      <c r="J511" s="98"/>
      <c r="K511" s="97"/>
      <c r="L511" s="99"/>
      <c r="M511" s="100"/>
      <c r="N511" s="101"/>
      <c r="O511" s="102"/>
      <c r="P511" s="101"/>
      <c r="Q511" s="102"/>
      <c r="R511" s="102"/>
      <c r="S511" s="103"/>
      <c r="U511" s="106"/>
    </row>
    <row r="512" spans="1:21" ht="18" customHeight="1">
      <c r="A512" s="35"/>
      <c r="B512" s="31"/>
      <c r="C512" s="31"/>
      <c r="D512" s="31"/>
      <c r="E512" s="31"/>
      <c r="F512" s="273" t="s">
        <v>100</v>
      </c>
      <c r="G512" s="261"/>
      <c r="H512" s="261"/>
      <c r="I512" s="261"/>
      <c r="J512" s="261"/>
      <c r="K512" s="262"/>
      <c r="L512" s="104">
        <f>SUM(L494:L511)</f>
        <v>37</v>
      </c>
      <c r="M512" s="105">
        <f>IF(SUM(L500:L503)=0,"0%",SUM(L500:L503)/B494)</f>
        <v>0.1044776119402985</v>
      </c>
      <c r="N512" s="105">
        <f>IF(L512=0,"0%",L512/B494)</f>
        <v>0.55223880597014929</v>
      </c>
      <c r="O512" s="105">
        <f>N512-M512</f>
        <v>0.44776119402985082</v>
      </c>
      <c r="P512" s="2"/>
      <c r="Q512" s="31"/>
      <c r="R512" s="25"/>
      <c r="S512" s="2"/>
      <c r="U512" s="106"/>
    </row>
    <row r="513" spans="1:21" ht="12.75" customHeight="1">
      <c r="L513" s="2"/>
      <c r="M513" s="2"/>
      <c r="N513" s="2"/>
      <c r="O513" s="2"/>
    </row>
    <row r="514" spans="1:21" ht="12.75" customHeight="1">
      <c r="L514" s="2"/>
      <c r="M514" s="2"/>
      <c r="N514" s="2"/>
      <c r="O514" s="2"/>
    </row>
    <row r="515" spans="1:21" ht="26.25" customHeight="1">
      <c r="A515" s="274" t="s">
        <v>88</v>
      </c>
      <c r="B515" s="275"/>
      <c r="C515" s="275"/>
      <c r="D515" s="275"/>
      <c r="E515" s="275"/>
      <c r="F515" s="275"/>
      <c r="G515" s="275"/>
      <c r="H515" s="276" t="s">
        <v>51</v>
      </c>
      <c r="I515" s="275"/>
      <c r="J515" s="275"/>
      <c r="K515" s="31"/>
      <c r="L515" s="2"/>
      <c r="M515" s="2"/>
      <c r="N515" s="31"/>
      <c r="O515" s="2"/>
      <c r="P515" s="31"/>
      <c r="Q515" s="31"/>
      <c r="R515" s="31"/>
    </row>
    <row r="516" spans="1:21" ht="18.75" customHeight="1">
      <c r="A516" s="277" t="s">
        <v>10</v>
      </c>
      <c r="B516" s="260" t="s">
        <v>89</v>
      </c>
      <c r="C516" s="261"/>
      <c r="D516" s="261"/>
      <c r="E516" s="261"/>
      <c r="F516" s="261"/>
      <c r="G516" s="261"/>
      <c r="H516" s="261"/>
      <c r="I516" s="261"/>
      <c r="J516" s="261"/>
      <c r="K516" s="262"/>
      <c r="L516" s="278" t="s">
        <v>11</v>
      </c>
      <c r="M516" s="254" t="s">
        <v>3</v>
      </c>
      <c r="N516" s="254" t="s">
        <v>4</v>
      </c>
      <c r="O516" s="264" t="s">
        <v>5</v>
      </c>
      <c r="P516" s="254" t="s">
        <v>6</v>
      </c>
      <c r="Q516" s="265" t="s">
        <v>7</v>
      </c>
      <c r="R516" s="265" t="s">
        <v>8</v>
      </c>
      <c r="S516" s="254" t="s">
        <v>9</v>
      </c>
    </row>
    <row r="517" spans="1:21" ht="15.75" customHeight="1">
      <c r="A517" s="255"/>
      <c r="B517" s="68" t="s">
        <v>90</v>
      </c>
      <c r="C517" s="68" t="s">
        <v>91</v>
      </c>
      <c r="D517" s="68" t="s">
        <v>92</v>
      </c>
      <c r="E517" s="68" t="s">
        <v>93</v>
      </c>
      <c r="F517" s="68" t="s">
        <v>94</v>
      </c>
      <c r="G517" s="68" t="s">
        <v>95</v>
      </c>
      <c r="H517" s="68" t="s">
        <v>96</v>
      </c>
      <c r="I517" s="68" t="s">
        <v>97</v>
      </c>
      <c r="J517" s="109" t="s">
        <v>98</v>
      </c>
      <c r="K517" s="68" t="s">
        <v>99</v>
      </c>
      <c r="L517" s="279"/>
      <c r="M517" s="255"/>
      <c r="N517" s="255"/>
      <c r="O517" s="255"/>
      <c r="P517" s="255"/>
      <c r="Q517" s="255"/>
      <c r="R517" s="255"/>
      <c r="S517" s="255"/>
      <c r="U517" s="106"/>
    </row>
    <row r="518" spans="1:21" ht="15.75" customHeight="1">
      <c r="A518" s="68" t="s">
        <v>51</v>
      </c>
      <c r="B518" s="69">
        <v>63</v>
      </c>
      <c r="C518" s="69"/>
      <c r="D518" s="69"/>
      <c r="E518" s="69"/>
      <c r="F518" s="69"/>
      <c r="G518" s="69"/>
      <c r="H518" s="69"/>
      <c r="I518" s="69"/>
      <c r="J518" s="70"/>
      <c r="K518" s="69"/>
      <c r="L518" s="71"/>
      <c r="M518" s="107"/>
      <c r="N518" s="73"/>
      <c r="O518" s="74"/>
      <c r="P518" s="75"/>
      <c r="Q518" s="76">
        <f>B518</f>
        <v>63</v>
      </c>
      <c r="R518" s="77"/>
      <c r="S518" s="75"/>
      <c r="U518" s="106"/>
    </row>
    <row r="519" spans="1:21" ht="15.75" customHeight="1">
      <c r="A519" s="68" t="s">
        <v>52</v>
      </c>
      <c r="B519" s="69"/>
      <c r="C519" s="69">
        <v>56</v>
      </c>
      <c r="D519" s="69"/>
      <c r="E519" s="69"/>
      <c r="F519" s="69"/>
      <c r="G519" s="69"/>
      <c r="H519" s="69"/>
      <c r="I519" s="69"/>
      <c r="J519" s="70"/>
      <c r="K519" s="69"/>
      <c r="L519" s="71"/>
      <c r="M519" s="108"/>
      <c r="N519" s="2"/>
      <c r="O519" s="79"/>
      <c r="P519" s="80">
        <f>IF(C519=0,"",C519/B518)</f>
        <v>0.88888888888888884</v>
      </c>
      <c r="Q519" s="81">
        <v>56</v>
      </c>
      <c r="R519" s="82">
        <f t="shared" ref="R519:R527" si="91">IF(Q519=0,"",Q519/Q518)</f>
        <v>0.88888888888888884</v>
      </c>
      <c r="S519" s="82">
        <f t="shared" ref="S519:S527" si="92">IF(Q519=0,"",100%-R519)</f>
        <v>0.11111111111111116</v>
      </c>
      <c r="U519" s="106"/>
    </row>
    <row r="520" spans="1:21" ht="15.75" customHeight="1">
      <c r="A520" s="68" t="s">
        <v>53</v>
      </c>
      <c r="B520" s="69"/>
      <c r="C520" s="69"/>
      <c r="D520" s="69">
        <v>51</v>
      </c>
      <c r="E520" s="69"/>
      <c r="F520" s="69"/>
      <c r="G520" s="69"/>
      <c r="H520" s="69"/>
      <c r="I520" s="69"/>
      <c r="J520" s="70"/>
      <c r="K520" s="69"/>
      <c r="L520" s="71"/>
      <c r="M520" s="108"/>
      <c r="N520" s="2"/>
      <c r="O520" s="79"/>
      <c r="P520" s="80">
        <f>IF(D520=0,"",D520/C519)</f>
        <v>0.9107142857142857</v>
      </c>
      <c r="Q520" s="81">
        <v>56</v>
      </c>
      <c r="R520" s="82">
        <f t="shared" si="91"/>
        <v>1</v>
      </c>
      <c r="S520" s="82">
        <f t="shared" si="92"/>
        <v>0</v>
      </c>
      <c r="U520" s="83">
        <f>Q520/Q518</f>
        <v>0.88888888888888884</v>
      </c>
    </row>
    <row r="521" spans="1:21" ht="15.75" customHeight="1">
      <c r="A521" s="68">
        <v>1001</v>
      </c>
      <c r="B521" s="69"/>
      <c r="C521" s="69"/>
      <c r="D521" s="69"/>
      <c r="E521" s="69">
        <v>43</v>
      </c>
      <c r="F521" s="69"/>
      <c r="G521" s="69"/>
      <c r="H521" s="69"/>
      <c r="I521" s="69"/>
      <c r="J521" s="70"/>
      <c r="K521" s="69"/>
      <c r="L521" s="71"/>
      <c r="M521" s="108"/>
      <c r="N521" s="2"/>
      <c r="O521" s="79"/>
      <c r="P521" s="80">
        <f>IF(E521=0,"",E521/D520)</f>
        <v>0.84313725490196079</v>
      </c>
      <c r="Q521" s="81">
        <v>54</v>
      </c>
      <c r="R521" s="82">
        <f t="shared" si="91"/>
        <v>0.9642857142857143</v>
      </c>
      <c r="S521" s="82">
        <f t="shared" si="92"/>
        <v>3.5714285714285698E-2</v>
      </c>
      <c r="U521" s="106"/>
    </row>
    <row r="522" spans="1:21" ht="15.75" customHeight="1">
      <c r="A522" s="68">
        <v>1002</v>
      </c>
      <c r="B522" s="69"/>
      <c r="C522" s="69"/>
      <c r="D522" s="69"/>
      <c r="E522" s="69"/>
      <c r="F522" s="69">
        <v>39</v>
      </c>
      <c r="G522" s="69"/>
      <c r="H522" s="69"/>
      <c r="I522" s="69"/>
      <c r="J522" s="70"/>
      <c r="K522" s="69"/>
      <c r="L522" s="71"/>
      <c r="M522" s="108"/>
      <c r="N522" s="2"/>
      <c r="O522" s="79"/>
      <c r="P522" s="80">
        <f>IF(F522=0,"",F522/E521)</f>
        <v>0.90697674418604646</v>
      </c>
      <c r="Q522" s="81">
        <v>51</v>
      </c>
      <c r="R522" s="82">
        <f t="shared" si="91"/>
        <v>0.94444444444444442</v>
      </c>
      <c r="S522" s="82">
        <f t="shared" si="92"/>
        <v>5.555555555555558E-2</v>
      </c>
      <c r="U522" s="106"/>
    </row>
    <row r="523" spans="1:21" ht="15.75" customHeight="1">
      <c r="A523" s="68">
        <v>1101</v>
      </c>
      <c r="B523" s="69"/>
      <c r="C523" s="69"/>
      <c r="D523" s="69"/>
      <c r="E523" s="69"/>
      <c r="F523" s="69"/>
      <c r="G523" s="69">
        <v>39</v>
      </c>
      <c r="H523" s="69"/>
      <c r="I523" s="69"/>
      <c r="J523" s="70"/>
      <c r="K523" s="69"/>
      <c r="L523" s="71"/>
      <c r="M523" s="108"/>
      <c r="N523" s="2"/>
      <c r="O523" s="79"/>
      <c r="P523" s="80">
        <f>IF(G523=0,"",G523/F522)</f>
        <v>1</v>
      </c>
      <c r="Q523" s="81">
        <v>51</v>
      </c>
      <c r="R523" s="82">
        <f t="shared" si="91"/>
        <v>1</v>
      </c>
      <c r="S523" s="82">
        <f t="shared" si="92"/>
        <v>0</v>
      </c>
      <c r="U523" s="106"/>
    </row>
    <row r="524" spans="1:21" ht="15.75" customHeight="1">
      <c r="A524" s="68">
        <v>1102</v>
      </c>
      <c r="B524" s="69"/>
      <c r="C524" s="69"/>
      <c r="D524" s="69"/>
      <c r="E524" s="69"/>
      <c r="F524" s="69"/>
      <c r="G524" s="69"/>
      <c r="H524" s="69">
        <v>39</v>
      </c>
      <c r="I524" s="69"/>
      <c r="J524" s="70"/>
      <c r="K524" s="69"/>
      <c r="L524" s="71"/>
      <c r="M524" s="108"/>
      <c r="N524" s="2"/>
      <c r="O524" s="79"/>
      <c r="P524" s="80">
        <f>IF(H524=0,"",H524/G523)</f>
        <v>1</v>
      </c>
      <c r="Q524" s="81">
        <v>47</v>
      </c>
      <c r="R524" s="82">
        <f t="shared" si="91"/>
        <v>0.92156862745098034</v>
      </c>
      <c r="S524" s="82">
        <f t="shared" si="92"/>
        <v>7.8431372549019662E-2</v>
      </c>
      <c r="U524" s="106"/>
    </row>
    <row r="525" spans="1:21" ht="15.75" customHeight="1">
      <c r="A525" s="68">
        <v>1201</v>
      </c>
      <c r="B525" s="69"/>
      <c r="C525" s="69"/>
      <c r="D525" s="69"/>
      <c r="E525" s="69"/>
      <c r="F525" s="69"/>
      <c r="G525" s="69"/>
      <c r="H525" s="69"/>
      <c r="I525" s="69">
        <v>31</v>
      </c>
      <c r="J525" s="70"/>
      <c r="K525" s="69"/>
      <c r="L525" s="71"/>
      <c r="M525" s="108"/>
      <c r="N525" s="2"/>
      <c r="O525" s="79"/>
      <c r="P525" s="80">
        <f>IF(I525=0,"",I525/H524)</f>
        <v>0.79487179487179482</v>
      </c>
      <c r="Q525" s="81">
        <v>43</v>
      </c>
      <c r="R525" s="82">
        <f t="shared" si="91"/>
        <v>0.91489361702127658</v>
      </c>
      <c r="S525" s="82">
        <f t="shared" si="92"/>
        <v>8.5106382978723416E-2</v>
      </c>
      <c r="U525" s="106"/>
    </row>
    <row r="526" spans="1:21" ht="15.75" customHeight="1">
      <c r="A526" s="68">
        <v>1202</v>
      </c>
      <c r="B526" s="69"/>
      <c r="C526" s="69"/>
      <c r="D526" s="69"/>
      <c r="E526" s="69"/>
      <c r="F526" s="69"/>
      <c r="G526" s="69"/>
      <c r="H526" s="69"/>
      <c r="I526" s="69"/>
      <c r="J526" s="70">
        <v>30</v>
      </c>
      <c r="K526" s="69"/>
      <c r="L526" s="71"/>
      <c r="M526" s="108"/>
      <c r="N526" s="2"/>
      <c r="O526" s="79"/>
      <c r="P526" s="84">
        <f>IF(J526=0,"",J526/I525)</f>
        <v>0.967741935483871</v>
      </c>
      <c r="Q526" s="81">
        <v>41</v>
      </c>
      <c r="R526" s="85">
        <f t="shared" si="91"/>
        <v>0.95348837209302328</v>
      </c>
      <c r="S526" s="85">
        <f t="shared" si="92"/>
        <v>4.6511627906976716E-2</v>
      </c>
      <c r="U526" s="106"/>
    </row>
    <row r="527" spans="1:21" ht="15.75" customHeight="1">
      <c r="A527" s="68">
        <v>1301</v>
      </c>
      <c r="B527" s="69"/>
      <c r="C527" s="69"/>
      <c r="D527" s="69"/>
      <c r="E527" s="69"/>
      <c r="F527" s="69"/>
      <c r="G527" s="69"/>
      <c r="H527" s="69"/>
      <c r="I527" s="69"/>
      <c r="J527" s="70"/>
      <c r="K527" s="69">
        <v>30</v>
      </c>
      <c r="L527" s="71">
        <v>3</v>
      </c>
      <c r="M527" s="108"/>
      <c r="N527" s="2"/>
      <c r="O527" s="31"/>
      <c r="P527" s="84">
        <f>IF(K527=0,"",K527/J526)</f>
        <v>1</v>
      </c>
      <c r="Q527" s="81">
        <v>40</v>
      </c>
      <c r="R527" s="85">
        <f t="shared" si="91"/>
        <v>0.97560975609756095</v>
      </c>
      <c r="S527" s="85">
        <f t="shared" si="92"/>
        <v>2.4390243902439046E-2</v>
      </c>
      <c r="U527" s="106"/>
    </row>
    <row r="528" spans="1:21" ht="15.75" customHeight="1">
      <c r="A528" s="68">
        <v>1302</v>
      </c>
      <c r="B528" s="69"/>
      <c r="C528" s="69"/>
      <c r="D528" s="69"/>
      <c r="E528" s="69"/>
      <c r="F528" s="69"/>
      <c r="G528" s="69"/>
      <c r="H528" s="69"/>
      <c r="I528" s="69"/>
      <c r="J528" s="70"/>
      <c r="K528" s="69">
        <v>30</v>
      </c>
      <c r="L528" s="71">
        <v>9</v>
      </c>
      <c r="M528" s="108"/>
      <c r="N528" s="2"/>
      <c r="O528" s="31"/>
      <c r="P528" s="86"/>
      <c r="Q528" s="87">
        <v>40</v>
      </c>
      <c r="R528" s="88"/>
      <c r="S528" s="86"/>
      <c r="U528" s="106"/>
    </row>
    <row r="529" spans="1:21" ht="15.75" customHeight="1">
      <c r="A529" s="68">
        <v>1401</v>
      </c>
      <c r="B529" s="69"/>
      <c r="C529" s="69"/>
      <c r="D529" s="69"/>
      <c r="E529" s="69"/>
      <c r="F529" s="69"/>
      <c r="G529" s="69"/>
      <c r="H529" s="69"/>
      <c r="I529" s="69"/>
      <c r="J529" s="70"/>
      <c r="K529" s="69">
        <v>23</v>
      </c>
      <c r="L529" s="71">
        <v>17</v>
      </c>
      <c r="M529" s="108"/>
      <c r="N529" s="2"/>
      <c r="O529" s="31"/>
      <c r="P529" s="86"/>
      <c r="Q529" s="87">
        <v>24</v>
      </c>
      <c r="R529" s="88"/>
      <c r="S529" s="86"/>
      <c r="U529" s="106"/>
    </row>
    <row r="530" spans="1:21" ht="15.75" customHeight="1">
      <c r="A530" s="68">
        <v>1402</v>
      </c>
      <c r="B530" s="69"/>
      <c r="C530" s="69"/>
      <c r="D530" s="69"/>
      <c r="E530" s="69"/>
      <c r="F530" s="69"/>
      <c r="G530" s="69"/>
      <c r="H530" s="69"/>
      <c r="I530" s="69"/>
      <c r="J530" s="70"/>
      <c r="K530" s="69">
        <v>5</v>
      </c>
      <c r="L530" s="71">
        <v>2</v>
      </c>
      <c r="M530" s="108"/>
      <c r="N530" s="2"/>
      <c r="O530" s="31"/>
      <c r="P530" s="86"/>
      <c r="Q530" s="87">
        <v>5</v>
      </c>
      <c r="R530" s="88"/>
      <c r="S530" s="86"/>
      <c r="U530" s="106"/>
    </row>
    <row r="531" spans="1:21" ht="15.75" customHeight="1">
      <c r="A531" s="68">
        <v>1501</v>
      </c>
      <c r="B531" s="69"/>
      <c r="C531" s="69"/>
      <c r="D531" s="69"/>
      <c r="E531" s="69"/>
      <c r="F531" s="69"/>
      <c r="G531" s="69"/>
      <c r="H531" s="69"/>
      <c r="I531" s="69"/>
      <c r="J531" s="70"/>
      <c r="K531" s="69">
        <v>1</v>
      </c>
      <c r="L531" s="71">
        <v>1</v>
      </c>
      <c r="M531" s="108"/>
      <c r="N531" s="2"/>
      <c r="O531" s="31"/>
      <c r="P531" s="2"/>
      <c r="Q531" s="81">
        <v>1</v>
      </c>
      <c r="R531" s="25"/>
      <c r="S531" s="86"/>
      <c r="U531" s="106"/>
    </row>
    <row r="532" spans="1:21" ht="15.75" customHeight="1">
      <c r="A532" s="68">
        <v>1502</v>
      </c>
      <c r="B532" s="69"/>
      <c r="C532" s="69"/>
      <c r="D532" s="69"/>
      <c r="E532" s="69"/>
      <c r="F532" s="69"/>
      <c r="G532" s="69"/>
      <c r="H532" s="69"/>
      <c r="I532" s="69"/>
      <c r="J532" s="70"/>
      <c r="K532" s="69"/>
      <c r="L532" s="71"/>
      <c r="M532" s="108"/>
      <c r="N532" s="2"/>
      <c r="O532" s="31"/>
      <c r="P532" s="2"/>
      <c r="Q532" s="81"/>
      <c r="R532" s="25"/>
      <c r="S532" s="86"/>
      <c r="U532" s="106"/>
    </row>
    <row r="533" spans="1:21" ht="15.75" customHeight="1">
      <c r="A533" s="68">
        <v>1601</v>
      </c>
      <c r="B533" s="97"/>
      <c r="C533" s="97"/>
      <c r="D533" s="97"/>
      <c r="E533" s="97"/>
      <c r="F533" s="97"/>
      <c r="G533" s="97"/>
      <c r="H533" s="97"/>
      <c r="I533" s="97"/>
      <c r="J533" s="98"/>
      <c r="K533" s="97"/>
      <c r="L533" s="99"/>
      <c r="M533" s="108"/>
      <c r="N533" s="2"/>
      <c r="O533" s="31"/>
      <c r="P533" s="89" t="s">
        <v>79</v>
      </c>
      <c r="Q533" s="90">
        <v>32</v>
      </c>
      <c r="R533" s="91">
        <f>IF(SUM(L524:L531)=0,"",SUM(L524:L531))</f>
        <v>32</v>
      </c>
      <c r="S533" s="92" t="s">
        <v>11</v>
      </c>
      <c r="U533" s="106"/>
    </row>
    <row r="534" spans="1:21" ht="15.75" customHeight="1">
      <c r="A534" s="68">
        <v>1602</v>
      </c>
      <c r="B534" s="97"/>
      <c r="C534" s="97"/>
      <c r="D534" s="97"/>
      <c r="E534" s="97"/>
      <c r="F534" s="97"/>
      <c r="G534" s="97"/>
      <c r="H534" s="97"/>
      <c r="I534" s="97"/>
      <c r="J534" s="98"/>
      <c r="K534" s="97"/>
      <c r="L534" s="99"/>
      <c r="M534" s="108"/>
      <c r="N534" s="2"/>
      <c r="O534" s="31"/>
      <c r="P534" s="93" t="s">
        <v>80</v>
      </c>
      <c r="Q534" s="94">
        <f>IF(Q533/B518=0,"",Q533/B518)</f>
        <v>0.50793650793650791</v>
      </c>
      <c r="R534" s="95">
        <f>IF(Q533/R533=0,"",Q533/R533)</f>
        <v>1</v>
      </c>
      <c r="S534" s="96" t="s">
        <v>81</v>
      </c>
      <c r="U534" s="106"/>
    </row>
    <row r="535" spans="1:21" ht="15.75" customHeight="1">
      <c r="A535" s="68">
        <v>1701</v>
      </c>
      <c r="B535" s="97"/>
      <c r="C535" s="97"/>
      <c r="D535" s="97"/>
      <c r="E535" s="97"/>
      <c r="F535" s="97"/>
      <c r="G535" s="97"/>
      <c r="H535" s="97"/>
      <c r="I535" s="97"/>
      <c r="J535" s="98"/>
      <c r="K535" s="97"/>
      <c r="L535" s="99"/>
      <c r="M535" s="100"/>
      <c r="N535" s="101"/>
      <c r="O535" s="102"/>
      <c r="P535" s="101"/>
      <c r="Q535" s="102"/>
      <c r="R535" s="102"/>
      <c r="S535" s="103"/>
      <c r="U535" s="106"/>
    </row>
    <row r="536" spans="1:21" ht="18" customHeight="1">
      <c r="A536" s="35"/>
      <c r="B536" s="31"/>
      <c r="C536" s="31"/>
      <c r="D536" s="31"/>
      <c r="E536" s="31"/>
      <c r="F536" s="273" t="s">
        <v>100</v>
      </c>
      <c r="G536" s="261"/>
      <c r="H536" s="261"/>
      <c r="I536" s="261"/>
      <c r="J536" s="261"/>
      <c r="K536" s="262"/>
      <c r="L536" s="104">
        <f>SUM(L519:L535)</f>
        <v>32</v>
      </c>
      <c r="M536" s="105">
        <f>IF(SUM(L524:L527)=0,"0%",SUM(L524:L527)/B518)</f>
        <v>4.7619047619047616E-2</v>
      </c>
      <c r="N536" s="105">
        <f>IF(L536=0,"0%",L536/B518)</f>
        <v>0.50793650793650791</v>
      </c>
      <c r="O536" s="105">
        <f>N536-M536</f>
        <v>0.46031746031746029</v>
      </c>
      <c r="P536" s="2"/>
      <c r="Q536" s="31"/>
      <c r="R536" s="25"/>
      <c r="S536" s="2"/>
      <c r="U536" s="106"/>
    </row>
    <row r="537" spans="1:21" ht="12.75" customHeight="1">
      <c r="L537" s="2"/>
      <c r="M537" s="2"/>
      <c r="O537" s="2"/>
    </row>
    <row r="538" spans="1:21" ht="12.75" customHeight="1">
      <c r="L538" s="2"/>
      <c r="M538" s="2"/>
      <c r="O538" s="2"/>
    </row>
    <row r="539" spans="1:21" ht="26.25" customHeight="1">
      <c r="A539" s="274" t="s">
        <v>88</v>
      </c>
      <c r="B539" s="275"/>
      <c r="C539" s="275"/>
      <c r="D539" s="275"/>
      <c r="E539" s="275"/>
      <c r="F539" s="275"/>
      <c r="G539" s="275"/>
      <c r="H539" s="276" t="s">
        <v>52</v>
      </c>
      <c r="I539" s="275"/>
      <c r="J539" s="275"/>
      <c r="K539" s="31"/>
      <c r="L539" s="2"/>
      <c r="M539" s="2"/>
      <c r="N539" s="31"/>
      <c r="O539" s="2"/>
      <c r="P539" s="31"/>
      <c r="Q539" s="31"/>
      <c r="R539" s="31"/>
    </row>
    <row r="540" spans="1:21" ht="20.25" customHeight="1">
      <c r="A540" s="277" t="s">
        <v>10</v>
      </c>
      <c r="B540" s="260" t="s">
        <v>89</v>
      </c>
      <c r="C540" s="261"/>
      <c r="D540" s="261"/>
      <c r="E540" s="261"/>
      <c r="F540" s="261"/>
      <c r="G540" s="261"/>
      <c r="H540" s="261"/>
      <c r="I540" s="261"/>
      <c r="J540" s="261"/>
      <c r="K540" s="262"/>
      <c r="L540" s="278" t="s">
        <v>11</v>
      </c>
      <c r="M540" s="254" t="s">
        <v>3</v>
      </c>
      <c r="N540" s="254" t="s">
        <v>4</v>
      </c>
      <c r="O540" s="264" t="s">
        <v>5</v>
      </c>
      <c r="P540" s="254" t="s">
        <v>6</v>
      </c>
      <c r="Q540" s="265" t="s">
        <v>7</v>
      </c>
      <c r="R540" s="265" t="s">
        <v>8</v>
      </c>
      <c r="S540" s="254" t="s">
        <v>9</v>
      </c>
    </row>
    <row r="541" spans="1:21" ht="15.75" customHeight="1">
      <c r="A541" s="255"/>
      <c r="B541" s="68" t="s">
        <v>90</v>
      </c>
      <c r="C541" s="68" t="s">
        <v>91</v>
      </c>
      <c r="D541" s="68" t="s">
        <v>92</v>
      </c>
      <c r="E541" s="68" t="s">
        <v>93</v>
      </c>
      <c r="F541" s="68" t="s">
        <v>94</v>
      </c>
      <c r="G541" s="68" t="s">
        <v>95</v>
      </c>
      <c r="H541" s="68" t="s">
        <v>96</v>
      </c>
      <c r="I541" s="68" t="s">
        <v>97</v>
      </c>
      <c r="J541" s="109" t="s">
        <v>98</v>
      </c>
      <c r="K541" s="68" t="s">
        <v>99</v>
      </c>
      <c r="L541" s="279"/>
      <c r="M541" s="255"/>
      <c r="N541" s="255"/>
      <c r="O541" s="255"/>
      <c r="P541" s="255"/>
      <c r="Q541" s="255"/>
      <c r="R541" s="255"/>
      <c r="S541" s="255"/>
      <c r="U541" s="106"/>
    </row>
    <row r="542" spans="1:21" ht="15.75" customHeight="1">
      <c r="A542" s="68" t="s">
        <v>52</v>
      </c>
      <c r="B542" s="69">
        <v>72</v>
      </c>
      <c r="C542" s="69"/>
      <c r="D542" s="69"/>
      <c r="E542" s="69"/>
      <c r="F542" s="69"/>
      <c r="G542" s="69"/>
      <c r="H542" s="69"/>
      <c r="I542" s="69"/>
      <c r="J542" s="70"/>
      <c r="K542" s="69"/>
      <c r="L542" s="71"/>
      <c r="M542" s="107"/>
      <c r="N542" s="73"/>
      <c r="O542" s="74"/>
      <c r="P542" s="75"/>
      <c r="Q542" s="76">
        <f>B542</f>
        <v>72</v>
      </c>
      <c r="R542" s="77"/>
      <c r="S542" s="75"/>
      <c r="U542" s="106"/>
    </row>
    <row r="543" spans="1:21" ht="15.75" customHeight="1">
      <c r="A543" s="68" t="s">
        <v>53</v>
      </c>
      <c r="B543" s="69"/>
      <c r="C543" s="69">
        <v>60</v>
      </c>
      <c r="D543" s="69"/>
      <c r="E543" s="69"/>
      <c r="F543" s="69"/>
      <c r="G543" s="69"/>
      <c r="H543" s="69"/>
      <c r="I543" s="69"/>
      <c r="J543" s="70"/>
      <c r="K543" s="69"/>
      <c r="L543" s="71"/>
      <c r="M543" s="108"/>
      <c r="N543" s="2"/>
      <c r="O543" s="79"/>
      <c r="P543" s="80">
        <f>IF(C543=0,"",C543/B542)</f>
        <v>0.83333333333333337</v>
      </c>
      <c r="Q543" s="81">
        <v>60</v>
      </c>
      <c r="R543" s="82">
        <f t="shared" ref="R543:R551" si="93">IF(Q543=0,"",Q543/Q542)</f>
        <v>0.83333333333333337</v>
      </c>
      <c r="S543" s="82">
        <f t="shared" ref="S543:S551" si="94">IF(Q543=0,"",100%-R543)</f>
        <v>0.16666666666666663</v>
      </c>
      <c r="U543" s="106"/>
    </row>
    <row r="544" spans="1:21" ht="15.75" customHeight="1">
      <c r="A544" s="68">
        <v>1001</v>
      </c>
      <c r="B544" s="69"/>
      <c r="C544" s="69"/>
      <c r="D544" s="69">
        <v>50</v>
      </c>
      <c r="E544" s="69"/>
      <c r="F544" s="69"/>
      <c r="G544" s="69"/>
      <c r="H544" s="69"/>
      <c r="I544" s="69"/>
      <c r="J544" s="70"/>
      <c r="K544" s="69"/>
      <c r="L544" s="71"/>
      <c r="M544" s="108"/>
      <c r="N544" s="2"/>
      <c r="O544" s="79"/>
      <c r="P544" s="80">
        <f>IF(D544=0,"",D544/C543)</f>
        <v>0.83333333333333337</v>
      </c>
      <c r="Q544" s="81">
        <v>59</v>
      </c>
      <c r="R544" s="82">
        <f t="shared" si="93"/>
        <v>0.98333333333333328</v>
      </c>
      <c r="S544" s="82">
        <f t="shared" si="94"/>
        <v>1.6666666666666718E-2</v>
      </c>
      <c r="U544" s="83">
        <f>Q544/Q542</f>
        <v>0.81944444444444442</v>
      </c>
    </row>
    <row r="545" spans="1:21" ht="15.75" customHeight="1">
      <c r="A545" s="68">
        <v>1002</v>
      </c>
      <c r="B545" s="69"/>
      <c r="C545" s="69"/>
      <c r="D545" s="69"/>
      <c r="E545" s="69">
        <v>41</v>
      </c>
      <c r="F545" s="69"/>
      <c r="G545" s="69"/>
      <c r="H545" s="69"/>
      <c r="I545" s="69"/>
      <c r="J545" s="70"/>
      <c r="K545" s="69"/>
      <c r="L545" s="71"/>
      <c r="M545" s="108"/>
      <c r="N545" s="2"/>
      <c r="O545" s="79"/>
      <c r="P545" s="80">
        <f>IF(E545=0,"",E545/D544)</f>
        <v>0.82</v>
      </c>
      <c r="Q545" s="81">
        <v>59</v>
      </c>
      <c r="R545" s="82">
        <f t="shared" si="93"/>
        <v>1</v>
      </c>
      <c r="S545" s="82">
        <f t="shared" si="94"/>
        <v>0</v>
      </c>
      <c r="U545" s="106"/>
    </row>
    <row r="546" spans="1:21" ht="15.75" customHeight="1">
      <c r="A546" s="68">
        <v>1101</v>
      </c>
      <c r="B546" s="69"/>
      <c r="C546" s="69"/>
      <c r="D546" s="69"/>
      <c r="E546" s="69"/>
      <c r="F546" s="69">
        <v>37</v>
      </c>
      <c r="G546" s="69"/>
      <c r="H546" s="69"/>
      <c r="I546" s="69"/>
      <c r="J546" s="70"/>
      <c r="K546" s="69"/>
      <c r="L546" s="71"/>
      <c r="M546" s="108"/>
      <c r="N546" s="2"/>
      <c r="O546" s="79"/>
      <c r="P546" s="80">
        <f>IF(F546=0,"",F546/E545)</f>
        <v>0.90243902439024393</v>
      </c>
      <c r="Q546" s="81">
        <v>58</v>
      </c>
      <c r="R546" s="82">
        <f t="shared" si="93"/>
        <v>0.98305084745762716</v>
      </c>
      <c r="S546" s="82">
        <f t="shared" si="94"/>
        <v>1.6949152542372836E-2</v>
      </c>
      <c r="U546" s="106"/>
    </row>
    <row r="547" spans="1:21" ht="15.75" customHeight="1">
      <c r="A547" s="68">
        <v>1102</v>
      </c>
      <c r="B547" s="69"/>
      <c r="C547" s="69"/>
      <c r="D547" s="69"/>
      <c r="E547" s="69"/>
      <c r="F547" s="69"/>
      <c r="G547" s="69">
        <v>35</v>
      </c>
      <c r="H547" s="69"/>
      <c r="I547" s="69"/>
      <c r="J547" s="70"/>
      <c r="K547" s="69"/>
      <c r="L547" s="71"/>
      <c r="M547" s="108"/>
      <c r="N547" s="2"/>
      <c r="O547" s="79"/>
      <c r="P547" s="80">
        <f>IF(G547=0,"",G547/F546)</f>
        <v>0.94594594594594594</v>
      </c>
      <c r="Q547" s="81">
        <v>58</v>
      </c>
      <c r="R547" s="82">
        <f t="shared" si="93"/>
        <v>1</v>
      </c>
      <c r="S547" s="82">
        <f t="shared" si="94"/>
        <v>0</v>
      </c>
      <c r="U547" s="106"/>
    </row>
    <row r="548" spans="1:21" ht="15.75" customHeight="1">
      <c r="A548" s="68">
        <v>1201</v>
      </c>
      <c r="B548" s="69"/>
      <c r="C548" s="69"/>
      <c r="D548" s="69"/>
      <c r="E548" s="69"/>
      <c r="F548" s="69"/>
      <c r="G548" s="69"/>
      <c r="H548" s="69">
        <v>35</v>
      </c>
      <c r="I548" s="69"/>
      <c r="J548" s="70"/>
      <c r="K548" s="69"/>
      <c r="L548" s="71"/>
      <c r="M548" s="108"/>
      <c r="N548" s="2"/>
      <c r="O548" s="79"/>
      <c r="P548" s="80">
        <f>IF(H548=0,"",H548/G547)</f>
        <v>1</v>
      </c>
      <c r="Q548" s="81">
        <v>57</v>
      </c>
      <c r="R548" s="82">
        <f t="shared" si="93"/>
        <v>0.98275862068965514</v>
      </c>
      <c r="S548" s="82">
        <f t="shared" si="94"/>
        <v>1.7241379310344862E-2</v>
      </c>
      <c r="U548" s="106"/>
    </row>
    <row r="549" spans="1:21" ht="15.75" customHeight="1">
      <c r="A549" s="68">
        <v>1202</v>
      </c>
      <c r="B549" s="69"/>
      <c r="C549" s="69"/>
      <c r="D549" s="69"/>
      <c r="E549" s="69"/>
      <c r="F549" s="69"/>
      <c r="G549" s="69"/>
      <c r="H549" s="69"/>
      <c r="I549" s="69">
        <v>35</v>
      </c>
      <c r="J549" s="70"/>
      <c r="K549" s="69"/>
      <c r="L549" s="71"/>
      <c r="M549" s="108"/>
      <c r="N549" s="2"/>
      <c r="O549" s="79"/>
      <c r="P549" s="80">
        <f>IF(I549=0,"",I549/H548)</f>
        <v>1</v>
      </c>
      <c r="Q549" s="81">
        <v>56</v>
      </c>
      <c r="R549" s="82">
        <f t="shared" si="93"/>
        <v>0.98245614035087714</v>
      </c>
      <c r="S549" s="82">
        <f t="shared" si="94"/>
        <v>1.7543859649122862E-2</v>
      </c>
      <c r="U549" s="106"/>
    </row>
    <row r="550" spans="1:21" ht="15.75" customHeight="1">
      <c r="A550" s="68">
        <v>1301</v>
      </c>
      <c r="B550" s="69"/>
      <c r="C550" s="69"/>
      <c r="D550" s="69"/>
      <c r="E550" s="69"/>
      <c r="F550" s="69"/>
      <c r="G550" s="69"/>
      <c r="H550" s="69"/>
      <c r="I550" s="69"/>
      <c r="J550" s="70">
        <v>35</v>
      </c>
      <c r="K550" s="69"/>
      <c r="L550" s="71"/>
      <c r="M550" s="108"/>
      <c r="N550" s="2"/>
      <c r="O550" s="79"/>
      <c r="P550" s="84">
        <f>IF(J550=0,"",J550/I549)</f>
        <v>1</v>
      </c>
      <c r="Q550" s="81">
        <v>55</v>
      </c>
      <c r="R550" s="85">
        <f t="shared" si="93"/>
        <v>0.9821428571428571</v>
      </c>
      <c r="S550" s="85">
        <f t="shared" si="94"/>
        <v>1.7857142857142905E-2</v>
      </c>
      <c r="U550" s="106"/>
    </row>
    <row r="551" spans="1:21" ht="15.75" customHeight="1">
      <c r="A551" s="68">
        <v>1302</v>
      </c>
      <c r="B551" s="69"/>
      <c r="C551" s="69"/>
      <c r="D551" s="69"/>
      <c r="E551" s="69"/>
      <c r="F551" s="69"/>
      <c r="G551" s="69"/>
      <c r="H551" s="69"/>
      <c r="I551" s="69"/>
      <c r="J551" s="70"/>
      <c r="K551" s="69">
        <v>35</v>
      </c>
      <c r="L551" s="71">
        <v>9</v>
      </c>
      <c r="M551" s="108"/>
      <c r="N551" s="2"/>
      <c r="O551" s="31"/>
      <c r="P551" s="84">
        <f>IF(K551=0,"",K551/J550)</f>
        <v>1</v>
      </c>
      <c r="Q551" s="81">
        <v>55</v>
      </c>
      <c r="R551" s="85">
        <f t="shared" si="93"/>
        <v>1</v>
      </c>
      <c r="S551" s="85">
        <f t="shared" si="94"/>
        <v>0</v>
      </c>
      <c r="U551" s="106"/>
    </row>
    <row r="552" spans="1:21" ht="15.75" customHeight="1">
      <c r="A552" s="68">
        <v>1401</v>
      </c>
      <c r="B552" s="69"/>
      <c r="C552" s="69"/>
      <c r="D552" s="69"/>
      <c r="E552" s="69"/>
      <c r="F552" s="69"/>
      <c r="G552" s="69"/>
      <c r="H552" s="69"/>
      <c r="I552" s="69"/>
      <c r="J552" s="70"/>
      <c r="K552" s="69">
        <v>37</v>
      </c>
      <c r="L552" s="71">
        <v>11</v>
      </c>
      <c r="M552" s="108"/>
      <c r="N552" s="2"/>
      <c r="O552" s="31"/>
      <c r="P552" s="86"/>
      <c r="Q552" s="87">
        <v>42</v>
      </c>
      <c r="R552" s="88"/>
      <c r="S552" s="86"/>
      <c r="U552" s="106"/>
    </row>
    <row r="553" spans="1:21" ht="15.75" customHeight="1">
      <c r="A553" s="68">
        <v>1402</v>
      </c>
      <c r="B553" s="69"/>
      <c r="C553" s="69"/>
      <c r="D553" s="69"/>
      <c r="E553" s="69"/>
      <c r="F553" s="69"/>
      <c r="G553" s="69"/>
      <c r="H553" s="69"/>
      <c r="I553" s="69"/>
      <c r="J553" s="70"/>
      <c r="K553" s="69">
        <v>27</v>
      </c>
      <c r="L553" s="71">
        <v>9</v>
      </c>
      <c r="M553" s="108"/>
      <c r="N553" s="2"/>
      <c r="O553" s="31"/>
      <c r="P553" s="86"/>
      <c r="Q553" s="87">
        <v>31</v>
      </c>
      <c r="R553" s="88"/>
      <c r="S553" s="86"/>
      <c r="U553" s="106"/>
    </row>
    <row r="554" spans="1:21" ht="15.75" customHeight="1">
      <c r="A554" s="68">
        <v>1501</v>
      </c>
      <c r="B554" s="69"/>
      <c r="C554" s="69"/>
      <c r="D554" s="69"/>
      <c r="E554" s="69"/>
      <c r="F554" s="69"/>
      <c r="G554" s="69"/>
      <c r="H554" s="69"/>
      <c r="I554" s="69"/>
      <c r="J554" s="70"/>
      <c r="K554" s="69">
        <v>12</v>
      </c>
      <c r="L554" s="71">
        <v>8</v>
      </c>
      <c r="M554" s="108"/>
      <c r="N554" s="2"/>
      <c r="O554" s="31"/>
      <c r="P554" s="86"/>
      <c r="Q554" s="87">
        <v>14</v>
      </c>
      <c r="R554" s="88"/>
      <c r="S554" s="86"/>
      <c r="U554" s="106"/>
    </row>
    <row r="555" spans="1:21" ht="15.75" customHeight="1">
      <c r="A555" s="68">
        <v>1502</v>
      </c>
      <c r="B555" s="69"/>
      <c r="C555" s="69"/>
      <c r="D555" s="69"/>
      <c r="E555" s="69"/>
      <c r="F555" s="69"/>
      <c r="G555" s="69"/>
      <c r="H555" s="69"/>
      <c r="I555" s="69"/>
      <c r="J555" s="70"/>
      <c r="K555" s="69">
        <v>17</v>
      </c>
      <c r="L555" s="71">
        <v>3</v>
      </c>
      <c r="M555" s="108"/>
      <c r="N555" s="2"/>
      <c r="O555" s="31"/>
      <c r="P555" s="2"/>
      <c r="Q555" s="81">
        <v>18</v>
      </c>
      <c r="R555" s="25"/>
      <c r="S555" s="86"/>
      <c r="U555" s="106"/>
    </row>
    <row r="556" spans="1:21" ht="15.75" customHeight="1">
      <c r="A556" s="68">
        <v>1601</v>
      </c>
      <c r="B556" s="69"/>
      <c r="C556" s="69"/>
      <c r="D556" s="69"/>
      <c r="E556" s="69"/>
      <c r="F556" s="69"/>
      <c r="G556" s="69"/>
      <c r="H556" s="69"/>
      <c r="I556" s="69"/>
      <c r="J556" s="70"/>
      <c r="K556" s="69">
        <v>3</v>
      </c>
      <c r="L556" s="71">
        <v>3</v>
      </c>
      <c r="M556" s="108"/>
      <c r="N556" s="2"/>
      <c r="O556" s="31"/>
      <c r="P556" s="2"/>
      <c r="Q556" s="81">
        <v>3</v>
      </c>
      <c r="R556" s="25"/>
      <c r="S556" s="86"/>
      <c r="U556" s="106"/>
    </row>
    <row r="557" spans="1:21" ht="15.75" customHeight="1">
      <c r="A557" s="68">
        <v>1602</v>
      </c>
      <c r="B557" s="97"/>
      <c r="C557" s="97"/>
      <c r="D557" s="97"/>
      <c r="E557" s="97"/>
      <c r="F557" s="97"/>
      <c r="G557" s="97"/>
      <c r="H557" s="97"/>
      <c r="I557" s="97"/>
      <c r="J557" s="98"/>
      <c r="K557" s="97"/>
      <c r="L557" s="99"/>
      <c r="M557" s="108"/>
      <c r="N557" s="2"/>
      <c r="O557" s="31"/>
      <c r="P557" s="89" t="s">
        <v>79</v>
      </c>
      <c r="Q557" s="90">
        <v>43</v>
      </c>
      <c r="R557" s="91">
        <f>L560</f>
        <v>43</v>
      </c>
      <c r="S557" s="92" t="s">
        <v>11</v>
      </c>
      <c r="U557" s="106"/>
    </row>
    <row r="558" spans="1:21" ht="15.75" customHeight="1">
      <c r="A558" s="68">
        <v>1701</v>
      </c>
      <c r="B558" s="97"/>
      <c r="C558" s="97"/>
      <c r="D558" s="97"/>
      <c r="E558" s="97"/>
      <c r="F558" s="97"/>
      <c r="G558" s="97"/>
      <c r="H558" s="97"/>
      <c r="I558" s="97"/>
      <c r="J558" s="98"/>
      <c r="K558" s="97"/>
      <c r="L558" s="99"/>
      <c r="M558" s="108"/>
      <c r="N558" s="2"/>
      <c r="O558" s="31"/>
      <c r="P558" s="93" t="s">
        <v>80</v>
      </c>
      <c r="Q558" s="94">
        <f>IF(Q557/B542=0,"",Q557/B542)</f>
        <v>0.59722222222222221</v>
      </c>
      <c r="R558" s="95">
        <f>IF(Q557/R557=0,"",Q557/R557)</f>
        <v>1</v>
      </c>
      <c r="S558" s="96" t="s">
        <v>81</v>
      </c>
      <c r="U558" s="106"/>
    </row>
    <row r="559" spans="1:21" ht="15.75" customHeight="1">
      <c r="A559" s="68">
        <v>1702</v>
      </c>
      <c r="B559" s="97"/>
      <c r="C559" s="97"/>
      <c r="D559" s="97"/>
      <c r="E559" s="97"/>
      <c r="F559" s="97"/>
      <c r="G559" s="97"/>
      <c r="H559" s="97"/>
      <c r="I559" s="97"/>
      <c r="J559" s="98"/>
      <c r="K559" s="97"/>
      <c r="L559" s="99"/>
      <c r="M559" s="100"/>
      <c r="N559" s="101"/>
      <c r="O559" s="102"/>
      <c r="P559" s="101"/>
      <c r="Q559" s="102"/>
      <c r="R559" s="102"/>
      <c r="S559" s="103"/>
      <c r="U559" s="106"/>
    </row>
    <row r="560" spans="1:21" ht="18" customHeight="1">
      <c r="A560" s="35"/>
      <c r="B560" s="31"/>
      <c r="C560" s="31"/>
      <c r="D560" s="31"/>
      <c r="E560" s="31"/>
      <c r="F560" s="273" t="s">
        <v>100</v>
      </c>
      <c r="G560" s="261"/>
      <c r="H560" s="261"/>
      <c r="I560" s="261"/>
      <c r="J560" s="261"/>
      <c r="K560" s="262"/>
      <c r="L560" s="104">
        <f>SUM(L542:L559)</f>
        <v>43</v>
      </c>
      <c r="M560" s="105">
        <f>IF(SUM(L548:L551)=0,"0%",SUM(L548:L551)/B542)</f>
        <v>0.125</v>
      </c>
      <c r="N560" s="105">
        <f>IF(L560=0,"0%",L560/B542)</f>
        <v>0.59722222222222221</v>
      </c>
      <c r="O560" s="105">
        <f>N560-M560</f>
        <v>0.47222222222222221</v>
      </c>
      <c r="P560" s="2"/>
      <c r="Q560" s="31"/>
      <c r="R560" s="25"/>
      <c r="S560" s="2"/>
      <c r="U560" s="106"/>
    </row>
    <row r="561" spans="1:21" ht="12.75" customHeight="1">
      <c r="L561" s="2"/>
      <c r="M561" s="2"/>
      <c r="N561" s="2"/>
      <c r="O561" s="2"/>
    </row>
    <row r="562" spans="1:21" ht="12.75" customHeight="1">
      <c r="L562" s="2"/>
      <c r="M562" s="2"/>
      <c r="N562" s="2"/>
      <c r="O562" s="2"/>
    </row>
    <row r="563" spans="1:21" ht="26.25" customHeight="1">
      <c r="A563" s="274" t="s">
        <v>88</v>
      </c>
      <c r="B563" s="275"/>
      <c r="C563" s="275"/>
      <c r="D563" s="275"/>
      <c r="E563" s="275"/>
      <c r="F563" s="275"/>
      <c r="G563" s="275"/>
      <c r="H563" s="276" t="s">
        <v>53</v>
      </c>
      <c r="I563" s="275"/>
      <c r="J563" s="275"/>
      <c r="K563" s="31"/>
      <c r="L563" s="2"/>
      <c r="M563" s="2"/>
      <c r="N563" s="31"/>
      <c r="O563" s="2"/>
      <c r="P563" s="31"/>
      <c r="Q563" s="31"/>
      <c r="R563" s="31"/>
    </row>
    <row r="564" spans="1:21" ht="20.25" customHeight="1">
      <c r="A564" s="259" t="s">
        <v>10</v>
      </c>
      <c r="B564" s="260" t="s">
        <v>89</v>
      </c>
      <c r="C564" s="261"/>
      <c r="D564" s="261"/>
      <c r="E564" s="261"/>
      <c r="F564" s="261"/>
      <c r="G564" s="261"/>
      <c r="H564" s="261"/>
      <c r="I564" s="261"/>
      <c r="J564" s="261"/>
      <c r="K564" s="262"/>
      <c r="L564" s="263" t="s">
        <v>11</v>
      </c>
      <c r="M564" s="254" t="s">
        <v>3</v>
      </c>
      <c r="N564" s="254" t="s">
        <v>4</v>
      </c>
      <c r="O564" s="264" t="s">
        <v>5</v>
      </c>
      <c r="P564" s="254" t="s">
        <v>6</v>
      </c>
      <c r="Q564" s="265" t="s">
        <v>7</v>
      </c>
      <c r="R564" s="265" t="s">
        <v>8</v>
      </c>
      <c r="S564" s="254" t="s">
        <v>9</v>
      </c>
    </row>
    <row r="565" spans="1:21" ht="15.75" customHeight="1">
      <c r="A565" s="255"/>
      <c r="B565" s="68" t="s">
        <v>90</v>
      </c>
      <c r="C565" s="68" t="s">
        <v>91</v>
      </c>
      <c r="D565" s="68" t="s">
        <v>92</v>
      </c>
      <c r="E565" s="68" t="s">
        <v>93</v>
      </c>
      <c r="F565" s="68" t="s">
        <v>94</v>
      </c>
      <c r="G565" s="68" t="s">
        <v>95</v>
      </c>
      <c r="H565" s="68" t="s">
        <v>96</v>
      </c>
      <c r="I565" s="68" t="s">
        <v>97</v>
      </c>
      <c r="J565" s="68" t="s">
        <v>98</v>
      </c>
      <c r="K565" s="68" t="s">
        <v>99</v>
      </c>
      <c r="L565" s="255"/>
      <c r="M565" s="255"/>
      <c r="N565" s="255"/>
      <c r="O565" s="255"/>
      <c r="P565" s="255"/>
      <c r="Q565" s="255"/>
      <c r="R565" s="255"/>
      <c r="S565" s="255"/>
      <c r="U565" s="106"/>
    </row>
    <row r="566" spans="1:21" ht="15.75" customHeight="1">
      <c r="A566" s="68" t="s">
        <v>53</v>
      </c>
      <c r="B566" s="69">
        <v>67</v>
      </c>
      <c r="C566" s="69"/>
      <c r="D566" s="69"/>
      <c r="E566" s="69"/>
      <c r="F566" s="69"/>
      <c r="G566" s="69"/>
      <c r="H566" s="69"/>
      <c r="I566" s="69"/>
      <c r="J566" s="69"/>
      <c r="K566" s="69"/>
      <c r="L566" s="110"/>
      <c r="M566" s="72"/>
      <c r="N566" s="111"/>
      <c r="O566" s="112"/>
      <c r="P566" s="75"/>
      <c r="Q566" s="76">
        <f>B566</f>
        <v>67</v>
      </c>
      <c r="R566" s="77"/>
      <c r="S566" s="75"/>
      <c r="U566" s="106"/>
    </row>
    <row r="567" spans="1:21" ht="15.75" customHeight="1">
      <c r="A567" s="68">
        <v>1001</v>
      </c>
      <c r="B567" s="69"/>
      <c r="C567" s="69">
        <v>62</v>
      </c>
      <c r="D567" s="69"/>
      <c r="E567" s="69"/>
      <c r="F567" s="69"/>
      <c r="G567" s="69"/>
      <c r="H567" s="69"/>
      <c r="I567" s="69"/>
      <c r="J567" s="69"/>
      <c r="K567" s="69"/>
      <c r="L567" s="110"/>
      <c r="M567" s="78"/>
      <c r="N567" s="113"/>
      <c r="O567" s="114"/>
      <c r="P567" s="80">
        <f>IF(C567=0,"",C567/B566)</f>
        <v>0.92537313432835822</v>
      </c>
      <c r="Q567" s="81">
        <v>62</v>
      </c>
      <c r="R567" s="82">
        <f t="shared" ref="R567:R575" si="95">IF(Q567=0,"",Q567/Q566)</f>
        <v>0.92537313432835822</v>
      </c>
      <c r="S567" s="82">
        <f t="shared" ref="S567:S575" si="96">IF(Q567=0,"",100%-R567)</f>
        <v>7.4626865671641784E-2</v>
      </c>
      <c r="U567" s="106"/>
    </row>
    <row r="568" spans="1:21" ht="15.75" customHeight="1">
      <c r="A568" s="68">
        <v>1002</v>
      </c>
      <c r="B568" s="69"/>
      <c r="C568" s="69"/>
      <c r="D568" s="69">
        <v>55</v>
      </c>
      <c r="E568" s="69"/>
      <c r="F568" s="69"/>
      <c r="G568" s="69"/>
      <c r="H568" s="69"/>
      <c r="I568" s="69"/>
      <c r="J568" s="69"/>
      <c r="K568" s="69"/>
      <c r="L568" s="110"/>
      <c r="M568" s="78"/>
      <c r="N568" s="113"/>
      <c r="O568" s="114"/>
      <c r="P568" s="80">
        <f>IF(D568=0,"",D568/C567)</f>
        <v>0.88709677419354838</v>
      </c>
      <c r="Q568" s="81">
        <v>61</v>
      </c>
      <c r="R568" s="82">
        <f t="shared" si="95"/>
        <v>0.9838709677419355</v>
      </c>
      <c r="S568" s="82">
        <f t="shared" si="96"/>
        <v>1.6129032258064502E-2</v>
      </c>
      <c r="U568" s="83">
        <f>Q568/Q566</f>
        <v>0.91044776119402981</v>
      </c>
    </row>
    <row r="569" spans="1:21" ht="15.75" customHeight="1">
      <c r="A569" s="68">
        <v>1101</v>
      </c>
      <c r="B569" s="69"/>
      <c r="C569" s="69"/>
      <c r="D569" s="69"/>
      <c r="E569" s="69">
        <v>55</v>
      </c>
      <c r="F569" s="69"/>
      <c r="G569" s="69"/>
      <c r="H569" s="69"/>
      <c r="I569" s="69"/>
      <c r="J569" s="69"/>
      <c r="K569" s="69"/>
      <c r="L569" s="110"/>
      <c r="M569" s="78"/>
      <c r="N569" s="113"/>
      <c r="O569" s="114"/>
      <c r="P569" s="80">
        <f>IF(E569=0,"",E569/D568)</f>
        <v>1</v>
      </c>
      <c r="Q569" s="81">
        <v>60</v>
      </c>
      <c r="R569" s="82">
        <f t="shared" si="95"/>
        <v>0.98360655737704916</v>
      </c>
      <c r="S569" s="82">
        <f t="shared" si="96"/>
        <v>1.6393442622950838E-2</v>
      </c>
      <c r="U569" s="106"/>
    </row>
    <row r="570" spans="1:21" ht="15.75" customHeight="1">
      <c r="A570" s="68">
        <v>1102</v>
      </c>
      <c r="B570" s="69"/>
      <c r="C570" s="69"/>
      <c r="D570" s="69"/>
      <c r="E570" s="69"/>
      <c r="F570" s="69">
        <v>46</v>
      </c>
      <c r="G570" s="69"/>
      <c r="H570" s="69"/>
      <c r="I570" s="69"/>
      <c r="J570" s="69"/>
      <c r="K570" s="69"/>
      <c r="L570" s="110"/>
      <c r="M570" s="78"/>
      <c r="N570" s="113"/>
      <c r="O570" s="114"/>
      <c r="P570" s="80">
        <f>IF(F570=0,"",F570/E569)</f>
        <v>0.83636363636363631</v>
      </c>
      <c r="Q570" s="81">
        <v>58</v>
      </c>
      <c r="R570" s="82">
        <f t="shared" si="95"/>
        <v>0.96666666666666667</v>
      </c>
      <c r="S570" s="82">
        <f t="shared" si="96"/>
        <v>3.3333333333333326E-2</v>
      </c>
      <c r="U570" s="106"/>
    </row>
    <row r="571" spans="1:21" ht="15.75" customHeight="1">
      <c r="A571" s="68">
        <v>1201</v>
      </c>
      <c r="B571" s="69"/>
      <c r="C571" s="69"/>
      <c r="D571" s="69"/>
      <c r="E571" s="69"/>
      <c r="F571" s="69"/>
      <c r="G571" s="69">
        <v>45</v>
      </c>
      <c r="H571" s="69"/>
      <c r="I571" s="69"/>
      <c r="J571" s="69"/>
      <c r="K571" s="69"/>
      <c r="L571" s="110"/>
      <c r="M571" s="78"/>
      <c r="N571" s="113"/>
      <c r="O571" s="114"/>
      <c r="P571" s="80">
        <f>IF(G571=0,"",G571/F570)</f>
        <v>0.97826086956521741</v>
      </c>
      <c r="Q571" s="81">
        <v>54</v>
      </c>
      <c r="R571" s="82">
        <f t="shared" si="95"/>
        <v>0.93103448275862066</v>
      </c>
      <c r="S571" s="82">
        <f t="shared" si="96"/>
        <v>6.8965517241379337E-2</v>
      </c>
      <c r="U571" s="106"/>
    </row>
    <row r="572" spans="1:21" ht="15.75" customHeight="1">
      <c r="A572" s="68">
        <v>1202</v>
      </c>
      <c r="B572" s="69"/>
      <c r="C572" s="69"/>
      <c r="D572" s="69"/>
      <c r="E572" s="69"/>
      <c r="F572" s="69"/>
      <c r="G572" s="69"/>
      <c r="H572" s="69">
        <v>45</v>
      </c>
      <c r="I572" s="69"/>
      <c r="J572" s="69"/>
      <c r="K572" s="69"/>
      <c r="L572" s="110"/>
      <c r="M572" s="78"/>
      <c r="N572" s="113"/>
      <c r="O572" s="114"/>
      <c r="P572" s="80">
        <f>IF(H572=0,"",H572/G571)</f>
        <v>1</v>
      </c>
      <c r="Q572" s="81">
        <v>54</v>
      </c>
      <c r="R572" s="82">
        <f t="shared" si="95"/>
        <v>1</v>
      </c>
      <c r="S572" s="82">
        <f t="shared" si="96"/>
        <v>0</v>
      </c>
      <c r="U572" s="106"/>
    </row>
    <row r="573" spans="1:21" ht="15.75" customHeight="1">
      <c r="A573" s="68">
        <v>1301</v>
      </c>
      <c r="B573" s="69"/>
      <c r="C573" s="69"/>
      <c r="D573" s="69"/>
      <c r="E573" s="69"/>
      <c r="F573" s="69"/>
      <c r="G573" s="69"/>
      <c r="H573" s="69"/>
      <c r="I573" s="69">
        <v>40</v>
      </c>
      <c r="J573" s="69"/>
      <c r="K573" s="69"/>
      <c r="L573" s="110"/>
      <c r="M573" s="78"/>
      <c r="N573" s="113"/>
      <c r="O573" s="114"/>
      <c r="P573" s="80">
        <f>IF(I573=0,"",I573/H572)</f>
        <v>0.88888888888888884</v>
      </c>
      <c r="Q573" s="81">
        <v>54</v>
      </c>
      <c r="R573" s="82">
        <f t="shared" si="95"/>
        <v>1</v>
      </c>
      <c r="S573" s="82">
        <f t="shared" si="96"/>
        <v>0</v>
      </c>
      <c r="U573" s="106"/>
    </row>
    <row r="574" spans="1:21" ht="15.75" customHeight="1">
      <c r="A574" s="68">
        <v>1302</v>
      </c>
      <c r="B574" s="69"/>
      <c r="C574" s="69"/>
      <c r="D574" s="69"/>
      <c r="E574" s="69"/>
      <c r="F574" s="69"/>
      <c r="G574" s="69"/>
      <c r="H574" s="69"/>
      <c r="I574" s="69"/>
      <c r="J574" s="69">
        <v>40</v>
      </c>
      <c r="K574" s="69"/>
      <c r="L574" s="110"/>
      <c r="M574" s="78"/>
      <c r="N574" s="113"/>
      <c r="O574" s="114"/>
      <c r="P574" s="80">
        <f>IF(J574=0,"",J574/I573)</f>
        <v>1</v>
      </c>
      <c r="Q574" s="81">
        <v>54</v>
      </c>
      <c r="R574" s="82">
        <f t="shared" si="95"/>
        <v>1</v>
      </c>
      <c r="S574" s="82">
        <f t="shared" si="96"/>
        <v>0</v>
      </c>
      <c r="U574" s="106"/>
    </row>
    <row r="575" spans="1:21" ht="15.75" customHeight="1">
      <c r="A575" s="68">
        <v>1401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>
        <v>40</v>
      </c>
      <c r="L575" s="110">
        <v>12</v>
      </c>
      <c r="M575" s="78"/>
      <c r="N575" s="113"/>
      <c r="O575" s="114"/>
      <c r="P575" s="80">
        <f>IF(K575=0,"",K575/J574)</f>
        <v>1</v>
      </c>
      <c r="Q575" s="81">
        <v>52</v>
      </c>
      <c r="R575" s="82">
        <f t="shared" si="95"/>
        <v>0.96296296296296291</v>
      </c>
      <c r="S575" s="82">
        <f t="shared" si="96"/>
        <v>3.703703703703709E-2</v>
      </c>
      <c r="U575" s="106"/>
    </row>
    <row r="576" spans="1:21" ht="15.75" customHeight="1">
      <c r="A576" s="68">
        <v>1402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>
        <v>29</v>
      </c>
      <c r="L576" s="110">
        <v>13</v>
      </c>
      <c r="M576" s="78"/>
      <c r="N576" s="113"/>
      <c r="O576" s="106"/>
      <c r="P576" s="115"/>
      <c r="Q576" s="87">
        <v>38</v>
      </c>
      <c r="R576" s="116"/>
      <c r="S576" s="115"/>
      <c r="U576" s="106"/>
    </row>
    <row r="577" spans="1:21" ht="15.75" customHeight="1">
      <c r="A577" s="68">
        <v>1501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>
        <v>7</v>
      </c>
      <c r="L577" s="110">
        <v>7</v>
      </c>
      <c r="M577" s="78"/>
      <c r="N577" s="113"/>
      <c r="O577" s="106"/>
      <c r="P577" s="117"/>
      <c r="Q577" s="87">
        <v>11</v>
      </c>
      <c r="R577" s="118"/>
      <c r="S577" s="117"/>
      <c r="U577" s="106"/>
    </row>
    <row r="578" spans="1:21" ht="15.75" customHeight="1">
      <c r="A578" s="68">
        <v>1502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>
        <v>7</v>
      </c>
      <c r="L578" s="110">
        <v>2</v>
      </c>
      <c r="M578" s="78"/>
      <c r="N578" s="113"/>
      <c r="O578" s="106"/>
      <c r="P578" s="117"/>
      <c r="Q578" s="87">
        <v>9</v>
      </c>
      <c r="R578" s="118"/>
      <c r="S578" s="117"/>
      <c r="U578" s="106"/>
    </row>
    <row r="579" spans="1:21" ht="15.75" customHeight="1">
      <c r="A579" s="68">
        <v>1601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>
        <v>3</v>
      </c>
      <c r="L579" s="110">
        <v>2</v>
      </c>
      <c r="M579" s="78"/>
      <c r="N579" s="113"/>
      <c r="O579" s="106"/>
      <c r="P579" s="119"/>
      <c r="Q579" s="120">
        <v>5</v>
      </c>
      <c r="R579" s="121"/>
      <c r="S579" s="122"/>
      <c r="U579" s="106"/>
    </row>
    <row r="580" spans="1:21" ht="15.75" customHeight="1">
      <c r="A580" s="68">
        <v>1602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>
        <v>3</v>
      </c>
      <c r="L580" s="110">
        <v>1</v>
      </c>
      <c r="M580" s="78"/>
      <c r="N580" s="113"/>
      <c r="O580" s="106"/>
      <c r="P580" s="89" t="s">
        <v>79</v>
      </c>
      <c r="Q580" s="90">
        <v>37</v>
      </c>
      <c r="R580" s="91">
        <f>L583</f>
        <v>37</v>
      </c>
      <c r="S580" s="92" t="s">
        <v>11</v>
      </c>
      <c r="U580" s="106"/>
    </row>
    <row r="581" spans="1:21" ht="15.75" customHeight="1">
      <c r="A581" s="68">
        <v>1701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110"/>
      <c r="M581" s="78"/>
      <c r="N581" s="113"/>
      <c r="O581" s="106"/>
      <c r="P581" s="93" t="s">
        <v>80</v>
      </c>
      <c r="Q581" s="94">
        <f>IF(Q580/B566=0,"",Q580/B566)</f>
        <v>0.55223880597014929</v>
      </c>
      <c r="R581" s="95">
        <f>IF(Q580/R580=0,"",Q580/R580)</f>
        <v>1</v>
      </c>
      <c r="S581" s="96" t="s">
        <v>81</v>
      </c>
      <c r="U581" s="106"/>
    </row>
    <row r="582" spans="1:21" ht="15.75" customHeight="1">
      <c r="A582" s="68">
        <v>1702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110"/>
      <c r="M582" s="123"/>
      <c r="N582" s="124"/>
      <c r="O582" s="125"/>
      <c r="P582" s="101"/>
      <c r="Q582" s="102"/>
      <c r="R582" s="102"/>
      <c r="S582" s="103"/>
      <c r="U582" s="106"/>
    </row>
    <row r="583" spans="1:21" ht="18" customHeight="1">
      <c r="A583" s="35"/>
      <c r="B583" s="31"/>
      <c r="C583" s="31"/>
      <c r="D583" s="31"/>
      <c r="E583" s="31"/>
      <c r="F583" s="273" t="s">
        <v>100</v>
      </c>
      <c r="G583" s="261"/>
      <c r="H583" s="261"/>
      <c r="I583" s="261"/>
      <c r="J583" s="261"/>
      <c r="K583" s="262"/>
      <c r="L583" s="126">
        <f>SUM(L566:L582)</f>
        <v>37</v>
      </c>
      <c r="M583" s="105">
        <f>IF(SUM(L572:L575)=0,"0%",SUM(L572:L575)/B566)</f>
        <v>0.17910447761194029</v>
      </c>
      <c r="N583" s="105">
        <f>IF(L583=0,"0%",L583/B566)</f>
        <v>0.55223880597014929</v>
      </c>
      <c r="O583" s="105">
        <f>N583-M583</f>
        <v>0.37313432835820903</v>
      </c>
      <c r="P583" s="2"/>
      <c r="Q583" s="31"/>
      <c r="R583" s="25"/>
      <c r="S583" s="2"/>
      <c r="U583" s="106"/>
    </row>
    <row r="584" spans="1:21" ht="12.75" customHeight="1">
      <c r="L584" s="2"/>
      <c r="M584" s="2"/>
      <c r="N584" s="2"/>
      <c r="O584" s="2"/>
    </row>
    <row r="585" spans="1:21" ht="12.75" customHeight="1">
      <c r="L585" s="2"/>
      <c r="M585" s="2"/>
      <c r="N585" s="2"/>
      <c r="O585" s="2"/>
      <c r="S585" s="31"/>
      <c r="T585" s="25"/>
    </row>
    <row r="586" spans="1:21" ht="26.25" customHeight="1">
      <c r="A586" s="280" t="s">
        <v>88</v>
      </c>
      <c r="B586" s="269"/>
      <c r="C586" s="269"/>
      <c r="D586" s="269"/>
      <c r="E586" s="269"/>
      <c r="F586" s="269"/>
      <c r="G586" s="269"/>
      <c r="H586" s="281" t="s">
        <v>62</v>
      </c>
      <c r="I586" s="269"/>
      <c r="J586" s="269"/>
      <c r="K586" s="31"/>
      <c r="L586" s="2"/>
      <c r="M586" s="2"/>
      <c r="N586" s="31"/>
      <c r="O586" s="2"/>
      <c r="P586" s="31"/>
      <c r="Q586" s="31"/>
      <c r="R586" s="31"/>
    </row>
    <row r="587" spans="1:21" ht="20.25" customHeight="1">
      <c r="A587" s="277" t="s">
        <v>10</v>
      </c>
      <c r="B587" s="260" t="s">
        <v>89</v>
      </c>
      <c r="C587" s="261"/>
      <c r="D587" s="261"/>
      <c r="E587" s="261"/>
      <c r="F587" s="261"/>
      <c r="G587" s="261"/>
      <c r="H587" s="261"/>
      <c r="I587" s="261"/>
      <c r="J587" s="261"/>
      <c r="K587" s="262"/>
      <c r="L587" s="278" t="s">
        <v>11</v>
      </c>
      <c r="M587" s="254" t="s">
        <v>3</v>
      </c>
      <c r="N587" s="254" t="s">
        <v>4</v>
      </c>
      <c r="O587" s="264" t="s">
        <v>5</v>
      </c>
      <c r="P587" s="254" t="s">
        <v>6</v>
      </c>
      <c r="Q587" s="265" t="s">
        <v>7</v>
      </c>
      <c r="R587" s="265" t="s">
        <v>8</v>
      </c>
      <c r="S587" s="254" t="s">
        <v>9</v>
      </c>
    </row>
    <row r="588" spans="1:21" ht="15.75" customHeight="1">
      <c r="A588" s="255"/>
      <c r="B588" s="68" t="s">
        <v>90</v>
      </c>
      <c r="C588" s="68" t="s">
        <v>91</v>
      </c>
      <c r="D588" s="68" t="s">
        <v>92</v>
      </c>
      <c r="E588" s="68" t="s">
        <v>93</v>
      </c>
      <c r="F588" s="68" t="s">
        <v>94</v>
      </c>
      <c r="G588" s="68" t="s">
        <v>95</v>
      </c>
      <c r="H588" s="68" t="s">
        <v>96</v>
      </c>
      <c r="I588" s="68" t="s">
        <v>97</v>
      </c>
      <c r="J588" s="109" t="s">
        <v>98</v>
      </c>
      <c r="K588" s="68" t="s">
        <v>99</v>
      </c>
      <c r="L588" s="279"/>
      <c r="M588" s="255"/>
      <c r="N588" s="255"/>
      <c r="O588" s="255"/>
      <c r="P588" s="255"/>
      <c r="Q588" s="255"/>
      <c r="R588" s="255"/>
      <c r="S588" s="255"/>
      <c r="U588" s="106"/>
    </row>
    <row r="589" spans="1:21" ht="15.75" customHeight="1">
      <c r="A589" s="68">
        <v>1001</v>
      </c>
      <c r="B589" s="69">
        <v>68</v>
      </c>
      <c r="C589" s="69"/>
      <c r="D589" s="69"/>
      <c r="E589" s="69"/>
      <c r="F589" s="69"/>
      <c r="G589" s="69"/>
      <c r="H589" s="69"/>
      <c r="I589" s="69"/>
      <c r="J589" s="70"/>
      <c r="K589" s="69"/>
      <c r="L589" s="71"/>
      <c r="M589" s="107"/>
      <c r="N589" s="73"/>
      <c r="O589" s="74"/>
      <c r="P589" s="75"/>
      <c r="Q589" s="76">
        <f>B589</f>
        <v>68</v>
      </c>
      <c r="R589" s="77"/>
      <c r="S589" s="75"/>
      <c r="U589" s="106"/>
    </row>
    <row r="590" spans="1:21" ht="15.75" customHeight="1">
      <c r="A590" s="68">
        <v>1002</v>
      </c>
      <c r="B590" s="69"/>
      <c r="C590" s="69">
        <v>56</v>
      </c>
      <c r="D590" s="69"/>
      <c r="E590" s="69"/>
      <c r="F590" s="69"/>
      <c r="G590" s="69"/>
      <c r="H590" s="69"/>
      <c r="I590" s="69"/>
      <c r="J590" s="70"/>
      <c r="K590" s="69"/>
      <c r="L590" s="71"/>
      <c r="M590" s="108"/>
      <c r="N590" s="2"/>
      <c r="O590" s="79"/>
      <c r="P590" s="80">
        <f>IF(C590=0,"",C590/B589)</f>
        <v>0.82352941176470584</v>
      </c>
      <c r="Q590" s="81">
        <v>56</v>
      </c>
      <c r="R590" s="82">
        <f t="shared" ref="R590:R598" si="97">IF(Q590=0,"",Q590/Q589)</f>
        <v>0.82352941176470584</v>
      </c>
      <c r="S590" s="82">
        <f t="shared" ref="S590:S598" si="98">IF(Q590=0,"",100%-R590)</f>
        <v>0.17647058823529416</v>
      </c>
      <c r="U590" s="106"/>
    </row>
    <row r="591" spans="1:21" ht="15.75" customHeight="1">
      <c r="A591" s="68">
        <v>1101</v>
      </c>
      <c r="B591" s="69"/>
      <c r="C591" s="69"/>
      <c r="D591" s="69">
        <v>52</v>
      </c>
      <c r="E591" s="69"/>
      <c r="F591" s="69"/>
      <c r="G591" s="69"/>
      <c r="H591" s="69"/>
      <c r="I591" s="69"/>
      <c r="J591" s="70"/>
      <c r="K591" s="69"/>
      <c r="L591" s="71"/>
      <c r="M591" s="108"/>
      <c r="N591" s="2"/>
      <c r="O591" s="79"/>
      <c r="P591" s="80">
        <f>IF(D591=0,"",D591/C590)</f>
        <v>0.9285714285714286</v>
      </c>
      <c r="Q591" s="81">
        <v>54</v>
      </c>
      <c r="R591" s="82">
        <f t="shared" si="97"/>
        <v>0.9642857142857143</v>
      </c>
      <c r="S591" s="82">
        <f t="shared" si="98"/>
        <v>3.5714285714285698E-2</v>
      </c>
      <c r="U591" s="83">
        <f>Q591/Q589</f>
        <v>0.79411764705882348</v>
      </c>
    </row>
    <row r="592" spans="1:21" ht="15.75" customHeight="1">
      <c r="A592" s="68">
        <v>1102</v>
      </c>
      <c r="B592" s="69"/>
      <c r="C592" s="69"/>
      <c r="D592" s="69"/>
      <c r="E592" s="69">
        <v>49</v>
      </c>
      <c r="F592" s="69"/>
      <c r="G592" s="69"/>
      <c r="H592" s="69"/>
      <c r="I592" s="69"/>
      <c r="J592" s="70"/>
      <c r="K592" s="69"/>
      <c r="L592" s="71"/>
      <c r="M592" s="108"/>
      <c r="N592" s="2"/>
      <c r="O592" s="79"/>
      <c r="P592" s="80">
        <f>IF(E592=0,"",E592/D591)</f>
        <v>0.94230769230769229</v>
      </c>
      <c r="Q592" s="81">
        <v>53</v>
      </c>
      <c r="R592" s="82">
        <f t="shared" si="97"/>
        <v>0.98148148148148151</v>
      </c>
      <c r="S592" s="82">
        <f t="shared" si="98"/>
        <v>1.851851851851849E-2</v>
      </c>
      <c r="U592" s="106"/>
    </row>
    <row r="593" spans="1:21" ht="15.75" customHeight="1">
      <c r="A593" s="68">
        <v>1201</v>
      </c>
      <c r="B593" s="69"/>
      <c r="C593" s="69"/>
      <c r="D593" s="69"/>
      <c r="E593" s="69"/>
      <c r="F593" s="69">
        <v>34</v>
      </c>
      <c r="G593" s="69"/>
      <c r="H593" s="69"/>
      <c r="I593" s="69"/>
      <c r="J593" s="70"/>
      <c r="K593" s="69"/>
      <c r="L593" s="71"/>
      <c r="M593" s="108"/>
      <c r="N593" s="2"/>
      <c r="O593" s="79"/>
      <c r="P593" s="80">
        <f>IF(F593=0,"",F593/E592)</f>
        <v>0.69387755102040816</v>
      </c>
      <c r="Q593" s="81">
        <v>53</v>
      </c>
      <c r="R593" s="82">
        <f t="shared" si="97"/>
        <v>1</v>
      </c>
      <c r="S593" s="82">
        <f t="shared" si="98"/>
        <v>0</v>
      </c>
      <c r="U593" s="106"/>
    </row>
    <row r="594" spans="1:21" ht="15.75" customHeight="1">
      <c r="A594" s="68">
        <v>1202</v>
      </c>
      <c r="B594" s="69"/>
      <c r="C594" s="69"/>
      <c r="D594" s="69"/>
      <c r="E594" s="69"/>
      <c r="F594" s="69"/>
      <c r="G594" s="69">
        <v>30</v>
      </c>
      <c r="H594" s="69"/>
      <c r="I594" s="69"/>
      <c r="J594" s="70"/>
      <c r="K594" s="69"/>
      <c r="L594" s="71"/>
      <c r="M594" s="108"/>
      <c r="N594" s="2"/>
      <c r="O594" s="79"/>
      <c r="P594" s="80">
        <f>IF(G594=0,"",G594/F593)</f>
        <v>0.88235294117647056</v>
      </c>
      <c r="Q594" s="81">
        <v>53</v>
      </c>
      <c r="R594" s="82">
        <f t="shared" si="97"/>
        <v>1</v>
      </c>
      <c r="S594" s="82">
        <f t="shared" si="98"/>
        <v>0</v>
      </c>
      <c r="U594" s="106"/>
    </row>
    <row r="595" spans="1:21" ht="15.75" customHeight="1">
      <c r="A595" s="68">
        <v>1301</v>
      </c>
      <c r="B595" s="69"/>
      <c r="C595" s="69"/>
      <c r="D595" s="69"/>
      <c r="E595" s="69"/>
      <c r="F595" s="69"/>
      <c r="G595" s="69"/>
      <c r="H595" s="69">
        <v>30</v>
      </c>
      <c r="I595" s="69"/>
      <c r="J595" s="70"/>
      <c r="K595" s="69"/>
      <c r="L595" s="71"/>
      <c r="M595" s="108"/>
      <c r="N595" s="2"/>
      <c r="O595" s="79"/>
      <c r="P595" s="80">
        <f>IF(H595=0,"",H595/G594)</f>
        <v>1</v>
      </c>
      <c r="Q595" s="81">
        <v>50</v>
      </c>
      <c r="R595" s="82">
        <f t="shared" si="97"/>
        <v>0.94339622641509435</v>
      </c>
      <c r="S595" s="82">
        <f t="shared" si="98"/>
        <v>5.6603773584905648E-2</v>
      </c>
      <c r="U595" s="106"/>
    </row>
    <row r="596" spans="1:21" ht="15.75" customHeight="1">
      <c r="A596" s="68">
        <v>1302</v>
      </c>
      <c r="B596" s="69"/>
      <c r="C596" s="69"/>
      <c r="D596" s="69"/>
      <c r="E596" s="69"/>
      <c r="F596" s="69"/>
      <c r="G596" s="69"/>
      <c r="H596" s="69"/>
      <c r="I596" s="69">
        <v>30</v>
      </c>
      <c r="J596" s="70"/>
      <c r="K596" s="69"/>
      <c r="L596" s="71"/>
      <c r="M596" s="108"/>
      <c r="N596" s="2"/>
      <c r="O596" s="79"/>
      <c r="P596" s="80">
        <f>IF(I596=0,"",I596/H595)</f>
        <v>1</v>
      </c>
      <c r="Q596" s="81">
        <v>50</v>
      </c>
      <c r="R596" s="82">
        <f t="shared" si="97"/>
        <v>1</v>
      </c>
      <c r="S596" s="82">
        <f t="shared" si="98"/>
        <v>0</v>
      </c>
      <c r="U596" s="106"/>
    </row>
    <row r="597" spans="1:21" ht="15.75" customHeight="1">
      <c r="A597" s="68">
        <v>1401</v>
      </c>
      <c r="B597" s="69"/>
      <c r="C597" s="69"/>
      <c r="D597" s="69"/>
      <c r="E597" s="69"/>
      <c r="F597" s="69"/>
      <c r="G597" s="69"/>
      <c r="H597" s="69"/>
      <c r="I597" s="69"/>
      <c r="J597" s="70">
        <v>29</v>
      </c>
      <c r="K597" s="69"/>
      <c r="L597" s="71"/>
      <c r="M597" s="108"/>
      <c r="N597" s="2"/>
      <c r="O597" s="79"/>
      <c r="P597" s="84">
        <f>IF(J597=0,"",J597/I596)</f>
        <v>0.96666666666666667</v>
      </c>
      <c r="Q597" s="81">
        <v>48</v>
      </c>
      <c r="R597" s="85">
        <f t="shared" si="97"/>
        <v>0.96</v>
      </c>
      <c r="S597" s="85">
        <f t="shared" si="98"/>
        <v>4.0000000000000036E-2</v>
      </c>
      <c r="U597" s="106"/>
    </row>
    <row r="598" spans="1:21" ht="15.75" customHeight="1">
      <c r="A598" s="68">
        <v>1402</v>
      </c>
      <c r="B598" s="69"/>
      <c r="C598" s="69"/>
      <c r="D598" s="69"/>
      <c r="E598" s="69"/>
      <c r="F598" s="69"/>
      <c r="G598" s="69"/>
      <c r="H598" s="69"/>
      <c r="I598" s="69"/>
      <c r="J598" s="70"/>
      <c r="K598" s="69">
        <v>29</v>
      </c>
      <c r="L598" s="71">
        <v>4</v>
      </c>
      <c r="M598" s="108"/>
      <c r="N598" s="2"/>
      <c r="O598" s="31"/>
      <c r="P598" s="84">
        <f>IF(K598=0,"",K598/J597)</f>
        <v>1</v>
      </c>
      <c r="Q598" s="81">
        <v>46</v>
      </c>
      <c r="R598" s="85">
        <f t="shared" si="97"/>
        <v>0.95833333333333337</v>
      </c>
      <c r="S598" s="85">
        <f t="shared" si="98"/>
        <v>4.166666666666663E-2</v>
      </c>
      <c r="U598" s="106"/>
    </row>
    <row r="599" spans="1:21" ht="15.75" customHeight="1">
      <c r="A599" s="68">
        <v>1501</v>
      </c>
      <c r="B599" s="69"/>
      <c r="C599" s="69"/>
      <c r="D599" s="69"/>
      <c r="E599" s="69"/>
      <c r="F599" s="69"/>
      <c r="G599" s="69"/>
      <c r="H599" s="69"/>
      <c r="I599" s="69"/>
      <c r="J599" s="70"/>
      <c r="K599" s="69">
        <v>17</v>
      </c>
      <c r="L599" s="71">
        <v>8</v>
      </c>
      <c r="M599" s="108"/>
      <c r="N599" s="2"/>
      <c r="O599" s="31"/>
      <c r="P599" s="86"/>
      <c r="Q599" s="87">
        <v>30</v>
      </c>
      <c r="R599" s="88"/>
      <c r="S599" s="86"/>
      <c r="U599" s="106"/>
    </row>
    <row r="600" spans="1:21" ht="15.75" customHeight="1">
      <c r="A600" s="68">
        <v>1502</v>
      </c>
      <c r="B600" s="69"/>
      <c r="C600" s="69"/>
      <c r="D600" s="69"/>
      <c r="E600" s="69"/>
      <c r="F600" s="69"/>
      <c r="G600" s="69"/>
      <c r="H600" s="69"/>
      <c r="I600" s="69"/>
      <c r="J600" s="70"/>
      <c r="K600" s="69">
        <v>24</v>
      </c>
      <c r="L600" s="71">
        <v>8</v>
      </c>
      <c r="M600" s="108"/>
      <c r="N600" s="2"/>
      <c r="O600" s="31"/>
      <c r="P600" s="86"/>
      <c r="Q600" s="87">
        <v>30</v>
      </c>
      <c r="R600" s="88"/>
      <c r="S600" s="86"/>
      <c r="U600" s="106"/>
    </row>
    <row r="601" spans="1:21" ht="15.75" customHeight="1">
      <c r="A601" s="68">
        <v>1601</v>
      </c>
      <c r="B601" s="69"/>
      <c r="C601" s="69"/>
      <c r="D601" s="69"/>
      <c r="E601" s="69"/>
      <c r="F601" s="69"/>
      <c r="G601" s="69"/>
      <c r="H601" s="69"/>
      <c r="I601" s="69"/>
      <c r="J601" s="70"/>
      <c r="K601" s="69">
        <v>6</v>
      </c>
      <c r="L601" s="71">
        <v>1</v>
      </c>
      <c r="M601" s="108"/>
      <c r="N601" s="2"/>
      <c r="O601" s="31"/>
      <c r="P601" s="86"/>
      <c r="Q601" s="87">
        <v>10</v>
      </c>
      <c r="R601" s="88"/>
      <c r="S601" s="86"/>
      <c r="U601" s="106"/>
    </row>
    <row r="602" spans="1:21" ht="15.75" customHeight="1">
      <c r="A602" s="68">
        <v>1602</v>
      </c>
      <c r="B602" s="69"/>
      <c r="C602" s="69"/>
      <c r="D602" s="69"/>
      <c r="E602" s="69"/>
      <c r="F602" s="69"/>
      <c r="G602" s="69"/>
      <c r="H602" s="69"/>
      <c r="I602" s="69"/>
      <c r="J602" s="70"/>
      <c r="K602" s="69">
        <v>7</v>
      </c>
      <c r="L602" s="71">
        <v>1</v>
      </c>
      <c r="M602" s="108"/>
      <c r="N602" s="2"/>
      <c r="O602" s="31"/>
      <c r="P602" s="2"/>
      <c r="Q602" s="81">
        <v>10</v>
      </c>
      <c r="R602" s="25"/>
      <c r="S602" s="86"/>
      <c r="U602" s="106"/>
    </row>
    <row r="603" spans="1:21" ht="15.75" customHeight="1">
      <c r="A603" s="68">
        <v>1701</v>
      </c>
      <c r="B603" s="97"/>
      <c r="C603" s="97"/>
      <c r="D603" s="97"/>
      <c r="E603" s="97"/>
      <c r="F603" s="97"/>
      <c r="G603" s="97"/>
      <c r="H603" s="97"/>
      <c r="I603" s="97"/>
      <c r="J603" s="98"/>
      <c r="K603" s="69">
        <v>2</v>
      </c>
      <c r="L603" s="99">
        <v>1</v>
      </c>
      <c r="M603" s="108"/>
      <c r="N603" s="2"/>
      <c r="O603" s="31"/>
      <c r="P603" s="2"/>
      <c r="Q603" s="81">
        <v>4</v>
      </c>
      <c r="R603" s="31"/>
      <c r="S603" s="79"/>
      <c r="U603" s="106"/>
    </row>
    <row r="604" spans="1:21" ht="15.75" customHeight="1">
      <c r="A604" s="68">
        <v>1702</v>
      </c>
      <c r="B604" s="97"/>
      <c r="C604" s="97"/>
      <c r="D604" s="97"/>
      <c r="E604" s="97"/>
      <c r="F604" s="97"/>
      <c r="G604" s="97"/>
      <c r="H604" s="97"/>
      <c r="I604" s="97"/>
      <c r="J604" s="98"/>
      <c r="K604" s="69">
        <v>3</v>
      </c>
      <c r="L604" s="99">
        <v>2</v>
      </c>
      <c r="M604" s="108"/>
      <c r="N604" s="2"/>
      <c r="O604" s="31"/>
      <c r="P604" s="2"/>
      <c r="Q604" s="81">
        <v>3</v>
      </c>
      <c r="R604" s="31"/>
      <c r="S604" s="79"/>
      <c r="U604" s="106"/>
    </row>
    <row r="605" spans="1:21" ht="15.75" customHeight="1">
      <c r="A605" s="68">
        <v>1801</v>
      </c>
      <c r="B605" s="97"/>
      <c r="C605" s="97"/>
      <c r="D605" s="97"/>
      <c r="E605" s="97"/>
      <c r="F605" s="97"/>
      <c r="G605" s="97"/>
      <c r="H605" s="97"/>
      <c r="I605" s="97"/>
      <c r="J605" s="98"/>
      <c r="K605" s="97"/>
      <c r="L605" s="99"/>
      <c r="M605" s="108"/>
      <c r="N605" s="2"/>
      <c r="O605" s="31"/>
      <c r="P605" s="89" t="s">
        <v>79</v>
      </c>
      <c r="Q605" s="90">
        <v>25</v>
      </c>
      <c r="R605" s="91">
        <f>L608</f>
        <v>25</v>
      </c>
      <c r="S605" s="92" t="s">
        <v>11</v>
      </c>
      <c r="U605" s="106"/>
    </row>
    <row r="606" spans="1:21" ht="15.75" customHeight="1">
      <c r="A606" s="68">
        <v>1802</v>
      </c>
      <c r="B606" s="97"/>
      <c r="C606" s="97"/>
      <c r="D606" s="97"/>
      <c r="E606" s="97"/>
      <c r="F606" s="97"/>
      <c r="G606" s="97"/>
      <c r="H606" s="97"/>
      <c r="I606" s="97"/>
      <c r="J606" s="98"/>
      <c r="K606" s="97"/>
      <c r="L606" s="99"/>
      <c r="M606" s="108"/>
      <c r="N606" s="2"/>
      <c r="O606" s="31"/>
      <c r="P606" s="93" t="s">
        <v>80</v>
      </c>
      <c r="Q606" s="94">
        <f>IF(Q605/B589=0,"",Q605/B589)</f>
        <v>0.36764705882352944</v>
      </c>
      <c r="R606" s="95">
        <f>IF(Q605/R605=0,"",Q605/R605)</f>
        <v>1</v>
      </c>
      <c r="S606" s="96" t="s">
        <v>81</v>
      </c>
      <c r="U606" s="106"/>
    </row>
    <row r="607" spans="1:21" ht="15.75" customHeight="1">
      <c r="A607" s="68">
        <v>1901</v>
      </c>
      <c r="B607" s="97"/>
      <c r="C607" s="97"/>
      <c r="D607" s="97"/>
      <c r="E607" s="97"/>
      <c r="F607" s="97"/>
      <c r="G607" s="97"/>
      <c r="H607" s="97"/>
      <c r="I607" s="97"/>
      <c r="J607" s="98"/>
      <c r="K607" s="97"/>
      <c r="L607" s="99"/>
      <c r="M607" s="100"/>
      <c r="N607" s="101"/>
      <c r="O607" s="102"/>
      <c r="P607" s="101"/>
      <c r="Q607" s="102"/>
      <c r="R607" s="102"/>
      <c r="S607" s="103"/>
      <c r="U607" s="106"/>
    </row>
    <row r="608" spans="1:21" ht="18" customHeight="1">
      <c r="A608" s="35"/>
      <c r="B608" s="31"/>
      <c r="C608" s="31"/>
      <c r="D608" s="31"/>
      <c r="E608" s="31"/>
      <c r="F608" s="273" t="s">
        <v>100</v>
      </c>
      <c r="G608" s="261"/>
      <c r="H608" s="261"/>
      <c r="I608" s="261"/>
      <c r="J608" s="261"/>
      <c r="K608" s="262"/>
      <c r="L608" s="104">
        <f>SUM(L590:L607)</f>
        <v>25</v>
      </c>
      <c r="M608" s="105">
        <f>IF(SUM(L595:L598)=0,"0%",SUM(L595:L598)/B589)</f>
        <v>5.8823529411764705E-2</v>
      </c>
      <c r="N608" s="105">
        <f>IF(L608=0,"0%",L608/B589)</f>
        <v>0.36764705882352944</v>
      </c>
      <c r="O608" s="105">
        <f>N608-M608</f>
        <v>0.30882352941176472</v>
      </c>
      <c r="P608" s="2"/>
      <c r="Q608" s="31"/>
      <c r="R608" s="25"/>
      <c r="S608" s="2"/>
      <c r="U608" s="106"/>
    </row>
    <row r="609" spans="1:21" ht="12.75" customHeight="1">
      <c r="A609" s="35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2"/>
      <c r="M609" s="2"/>
      <c r="N609" s="31"/>
      <c r="O609" s="2"/>
      <c r="P609" s="43"/>
      <c r="Q609" s="16"/>
      <c r="R609" s="2"/>
      <c r="S609" s="31"/>
      <c r="T609" s="31"/>
    </row>
    <row r="610" spans="1:21" ht="12.75" customHeight="1">
      <c r="A610" s="35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2"/>
      <c r="M610" s="2"/>
      <c r="N610" s="2"/>
      <c r="O610" s="2"/>
      <c r="P610" s="31"/>
      <c r="Q610" s="25"/>
      <c r="R610" s="2"/>
      <c r="S610" s="31"/>
      <c r="T610" s="31"/>
    </row>
    <row r="611" spans="1:21" ht="26.25" customHeight="1">
      <c r="A611" s="274" t="s">
        <v>88</v>
      </c>
      <c r="B611" s="275"/>
      <c r="C611" s="275"/>
      <c r="D611" s="275"/>
      <c r="E611" s="275"/>
      <c r="F611" s="275"/>
      <c r="G611" s="275"/>
      <c r="H611" s="276" t="s">
        <v>63</v>
      </c>
      <c r="I611" s="275"/>
      <c r="J611" s="275"/>
      <c r="K611" s="102"/>
      <c r="L611" s="2"/>
      <c r="M611" s="2"/>
      <c r="N611" s="31"/>
      <c r="O611" s="2"/>
      <c r="P611" s="31"/>
      <c r="Q611" s="31"/>
      <c r="R611" s="31"/>
    </row>
    <row r="612" spans="1:21" ht="20.25" customHeight="1">
      <c r="A612" s="277" t="s">
        <v>10</v>
      </c>
      <c r="B612" s="260" t="s">
        <v>89</v>
      </c>
      <c r="C612" s="261"/>
      <c r="D612" s="261"/>
      <c r="E612" s="261"/>
      <c r="F612" s="261"/>
      <c r="G612" s="261"/>
      <c r="H612" s="261"/>
      <c r="I612" s="261"/>
      <c r="J612" s="261"/>
      <c r="K612" s="262"/>
      <c r="L612" s="278" t="s">
        <v>11</v>
      </c>
      <c r="M612" s="254" t="s">
        <v>3</v>
      </c>
      <c r="N612" s="254" t="s">
        <v>4</v>
      </c>
      <c r="O612" s="264" t="s">
        <v>5</v>
      </c>
      <c r="P612" s="254" t="s">
        <v>6</v>
      </c>
      <c r="Q612" s="265" t="s">
        <v>7</v>
      </c>
      <c r="R612" s="265" t="s">
        <v>8</v>
      </c>
      <c r="S612" s="254" t="s">
        <v>9</v>
      </c>
    </row>
    <row r="613" spans="1:21" ht="15.75" customHeight="1">
      <c r="A613" s="255"/>
      <c r="B613" s="68" t="s">
        <v>90</v>
      </c>
      <c r="C613" s="68" t="s">
        <v>91</v>
      </c>
      <c r="D613" s="68" t="s">
        <v>92</v>
      </c>
      <c r="E613" s="68" t="s">
        <v>93</v>
      </c>
      <c r="F613" s="68" t="s">
        <v>94</v>
      </c>
      <c r="G613" s="68" t="s">
        <v>95</v>
      </c>
      <c r="H613" s="68" t="s">
        <v>96</v>
      </c>
      <c r="I613" s="68" t="s">
        <v>97</v>
      </c>
      <c r="J613" s="109" t="s">
        <v>98</v>
      </c>
      <c r="K613" s="68" t="s">
        <v>99</v>
      </c>
      <c r="L613" s="279"/>
      <c r="M613" s="255"/>
      <c r="N613" s="255"/>
      <c r="O613" s="255"/>
      <c r="P613" s="255"/>
      <c r="Q613" s="255"/>
      <c r="R613" s="255"/>
      <c r="S613" s="255"/>
      <c r="U613" s="106"/>
    </row>
    <row r="614" spans="1:21" ht="15.75" customHeight="1">
      <c r="A614" s="68">
        <v>1002</v>
      </c>
      <c r="B614" s="69">
        <v>69</v>
      </c>
      <c r="C614" s="69"/>
      <c r="D614" s="69"/>
      <c r="E614" s="69"/>
      <c r="F614" s="69"/>
      <c r="G614" s="69"/>
      <c r="H614" s="69"/>
      <c r="I614" s="69"/>
      <c r="J614" s="70"/>
      <c r="K614" s="69"/>
      <c r="L614" s="71"/>
      <c r="M614" s="107"/>
      <c r="N614" s="73"/>
      <c r="O614" s="74"/>
      <c r="P614" s="75"/>
      <c r="Q614" s="76">
        <f>B614</f>
        <v>69</v>
      </c>
      <c r="R614" s="77"/>
      <c r="S614" s="75"/>
      <c r="U614" s="106"/>
    </row>
    <row r="615" spans="1:21" ht="15.75" customHeight="1">
      <c r="A615" s="68">
        <v>1101</v>
      </c>
      <c r="B615" s="69"/>
      <c r="C615" s="69">
        <v>65</v>
      </c>
      <c r="D615" s="69"/>
      <c r="E615" s="69"/>
      <c r="F615" s="69"/>
      <c r="G615" s="69"/>
      <c r="H615" s="69"/>
      <c r="I615" s="69"/>
      <c r="J615" s="70"/>
      <c r="K615" s="69"/>
      <c r="L615" s="71"/>
      <c r="M615" s="108"/>
      <c r="N615" s="2"/>
      <c r="O615" s="79"/>
      <c r="P615" s="80">
        <f>IF(C615=0,"",C615/B614)</f>
        <v>0.94202898550724634</v>
      </c>
      <c r="Q615" s="81">
        <v>65</v>
      </c>
      <c r="R615" s="82">
        <f t="shared" ref="R615:R623" si="99">IF(Q615=0,"",Q615/Q614)</f>
        <v>0.94202898550724634</v>
      </c>
      <c r="S615" s="82">
        <f t="shared" ref="S615:S623" si="100">IF(Q615=0,"",100%-R615)</f>
        <v>5.7971014492753659E-2</v>
      </c>
      <c r="U615" s="106"/>
    </row>
    <row r="616" spans="1:21" ht="15.75" customHeight="1">
      <c r="A616" s="68">
        <v>1102</v>
      </c>
      <c r="B616" s="69"/>
      <c r="C616" s="69"/>
      <c r="D616" s="69">
        <v>61</v>
      </c>
      <c r="E616" s="69"/>
      <c r="F616" s="69"/>
      <c r="G616" s="69"/>
      <c r="H616" s="69"/>
      <c r="I616" s="69"/>
      <c r="J616" s="70"/>
      <c r="K616" s="69"/>
      <c r="L616" s="71"/>
      <c r="M616" s="108"/>
      <c r="N616" s="2"/>
      <c r="O616" s="79"/>
      <c r="P616" s="80">
        <f>IF(D616=0,"",D616/C615)</f>
        <v>0.93846153846153846</v>
      </c>
      <c r="Q616" s="81">
        <v>61</v>
      </c>
      <c r="R616" s="82">
        <f t="shared" si="99"/>
        <v>0.93846153846153846</v>
      </c>
      <c r="S616" s="82">
        <f t="shared" si="100"/>
        <v>6.1538461538461542E-2</v>
      </c>
      <c r="U616" s="83">
        <f>Q616/Q614</f>
        <v>0.88405797101449279</v>
      </c>
    </row>
    <row r="617" spans="1:21" ht="15.75" customHeight="1">
      <c r="A617" s="68">
        <v>1201</v>
      </c>
      <c r="B617" s="69"/>
      <c r="C617" s="69"/>
      <c r="D617" s="69"/>
      <c r="E617" s="69">
        <v>58</v>
      </c>
      <c r="F617" s="69"/>
      <c r="G617" s="69"/>
      <c r="H617" s="69"/>
      <c r="I617" s="69"/>
      <c r="J617" s="70"/>
      <c r="K617" s="69"/>
      <c r="L617" s="71"/>
      <c r="M617" s="108"/>
      <c r="N617" s="2"/>
      <c r="O617" s="79"/>
      <c r="P617" s="80">
        <f>IF(E617=0,"",E617/D616)</f>
        <v>0.95081967213114749</v>
      </c>
      <c r="Q617" s="81">
        <v>60</v>
      </c>
      <c r="R617" s="82">
        <f t="shared" si="99"/>
        <v>0.98360655737704916</v>
      </c>
      <c r="S617" s="82">
        <f t="shared" si="100"/>
        <v>1.6393442622950838E-2</v>
      </c>
      <c r="U617" s="106"/>
    </row>
    <row r="618" spans="1:21" ht="15.75" customHeight="1">
      <c r="A618" s="68">
        <v>1202</v>
      </c>
      <c r="B618" s="69"/>
      <c r="C618" s="69"/>
      <c r="D618" s="69"/>
      <c r="E618" s="69"/>
      <c r="F618" s="69">
        <v>55</v>
      </c>
      <c r="G618" s="69"/>
      <c r="H618" s="69"/>
      <c r="I618" s="69"/>
      <c r="J618" s="70"/>
      <c r="K618" s="69"/>
      <c r="L618" s="71"/>
      <c r="M618" s="108"/>
      <c r="N618" s="2"/>
      <c r="O618" s="79"/>
      <c r="P618" s="80">
        <f>IF(F618=0,"",F618/E617)</f>
        <v>0.94827586206896552</v>
      </c>
      <c r="Q618" s="81">
        <v>57</v>
      </c>
      <c r="R618" s="82">
        <f t="shared" si="99"/>
        <v>0.95</v>
      </c>
      <c r="S618" s="82">
        <f t="shared" si="100"/>
        <v>5.0000000000000044E-2</v>
      </c>
      <c r="U618" s="106"/>
    </row>
    <row r="619" spans="1:21" ht="15.75" customHeight="1">
      <c r="A619" s="68">
        <v>1301</v>
      </c>
      <c r="B619" s="69"/>
      <c r="C619" s="69"/>
      <c r="D619" s="69"/>
      <c r="E619" s="69"/>
      <c r="F619" s="69"/>
      <c r="G619" s="69">
        <v>53</v>
      </c>
      <c r="H619" s="69"/>
      <c r="I619" s="69"/>
      <c r="J619" s="70"/>
      <c r="K619" s="69"/>
      <c r="L619" s="71"/>
      <c r="M619" s="108"/>
      <c r="N619" s="2"/>
      <c r="O619" s="79"/>
      <c r="P619" s="80">
        <f>IF(G619=0,"",G619/F618)</f>
        <v>0.96363636363636362</v>
      </c>
      <c r="Q619" s="81">
        <v>57</v>
      </c>
      <c r="R619" s="82">
        <f t="shared" si="99"/>
        <v>1</v>
      </c>
      <c r="S619" s="82">
        <f t="shared" si="100"/>
        <v>0</v>
      </c>
      <c r="U619" s="106"/>
    </row>
    <row r="620" spans="1:21" ht="15.75" customHeight="1">
      <c r="A620" s="68">
        <v>1302</v>
      </c>
      <c r="B620" s="69"/>
      <c r="C620" s="69"/>
      <c r="D620" s="69"/>
      <c r="E620" s="69"/>
      <c r="F620" s="69"/>
      <c r="G620" s="69"/>
      <c r="H620" s="69">
        <v>53</v>
      </c>
      <c r="I620" s="69"/>
      <c r="J620" s="70"/>
      <c r="K620" s="69"/>
      <c r="L620" s="71"/>
      <c r="M620" s="108"/>
      <c r="N620" s="2"/>
      <c r="O620" s="79"/>
      <c r="P620" s="80">
        <f>IF(H620=0,"",H620/G619)</f>
        <v>1</v>
      </c>
      <c r="Q620" s="81">
        <v>57</v>
      </c>
      <c r="R620" s="82">
        <f t="shared" si="99"/>
        <v>1</v>
      </c>
      <c r="S620" s="82">
        <f t="shared" si="100"/>
        <v>0</v>
      </c>
      <c r="U620" s="106"/>
    </row>
    <row r="621" spans="1:21" ht="15.75" customHeight="1">
      <c r="A621" s="68">
        <v>1401</v>
      </c>
      <c r="B621" s="69"/>
      <c r="C621" s="69"/>
      <c r="D621" s="69"/>
      <c r="E621" s="69"/>
      <c r="F621" s="69"/>
      <c r="G621" s="69"/>
      <c r="H621" s="69"/>
      <c r="I621" s="69">
        <v>39</v>
      </c>
      <c r="J621" s="70"/>
      <c r="K621" s="69"/>
      <c r="L621" s="71"/>
      <c r="M621" s="108"/>
      <c r="N621" s="2"/>
      <c r="O621" s="79"/>
      <c r="P621" s="80">
        <f>IF(I621=0,"",I621/H620)</f>
        <v>0.73584905660377353</v>
      </c>
      <c r="Q621" s="81">
        <v>52</v>
      </c>
      <c r="R621" s="82">
        <f t="shared" si="99"/>
        <v>0.91228070175438591</v>
      </c>
      <c r="S621" s="82">
        <f t="shared" si="100"/>
        <v>8.7719298245614086E-2</v>
      </c>
      <c r="U621" s="106"/>
    </row>
    <row r="622" spans="1:21" ht="15.75" customHeight="1">
      <c r="A622" s="68">
        <v>1402</v>
      </c>
      <c r="B622" s="69"/>
      <c r="C622" s="69"/>
      <c r="D622" s="69"/>
      <c r="E622" s="69"/>
      <c r="F622" s="69"/>
      <c r="G622" s="69"/>
      <c r="H622" s="69"/>
      <c r="I622" s="69"/>
      <c r="J622" s="70">
        <v>39</v>
      </c>
      <c r="K622" s="69"/>
      <c r="L622" s="71"/>
      <c r="M622" s="108"/>
      <c r="N622" s="2"/>
      <c r="O622" s="79"/>
      <c r="P622" s="84">
        <f>IF(J622=0,"",J622/I621)</f>
        <v>1</v>
      </c>
      <c r="Q622" s="81">
        <v>50</v>
      </c>
      <c r="R622" s="85">
        <f t="shared" si="99"/>
        <v>0.96153846153846156</v>
      </c>
      <c r="S622" s="85">
        <f t="shared" si="100"/>
        <v>3.8461538461538436E-2</v>
      </c>
      <c r="U622" s="106"/>
    </row>
    <row r="623" spans="1:21" ht="15.75" customHeight="1">
      <c r="A623" s="68">
        <v>1501</v>
      </c>
      <c r="B623" s="69"/>
      <c r="C623" s="69"/>
      <c r="D623" s="69"/>
      <c r="E623" s="69"/>
      <c r="F623" s="69"/>
      <c r="G623" s="69"/>
      <c r="H623" s="69"/>
      <c r="I623" s="69"/>
      <c r="J623" s="70"/>
      <c r="K623" s="69">
        <v>22</v>
      </c>
      <c r="L623" s="71">
        <v>14</v>
      </c>
      <c r="M623" s="108"/>
      <c r="N623" s="2"/>
      <c r="O623" s="31"/>
      <c r="P623" s="84">
        <f>IF(K623=0,"",K623/J622)</f>
        <v>0.5641025641025641</v>
      </c>
      <c r="Q623" s="81">
        <v>32</v>
      </c>
      <c r="R623" s="85">
        <f t="shared" si="99"/>
        <v>0.64</v>
      </c>
      <c r="S623" s="85">
        <f t="shared" si="100"/>
        <v>0.36</v>
      </c>
      <c r="U623" s="106"/>
    </row>
    <row r="624" spans="1:21" ht="15.75" customHeight="1">
      <c r="A624" s="68">
        <v>1502</v>
      </c>
      <c r="B624" s="69"/>
      <c r="C624" s="69"/>
      <c r="D624" s="69"/>
      <c r="E624" s="69"/>
      <c r="F624" s="69"/>
      <c r="G624" s="69"/>
      <c r="H624" s="69"/>
      <c r="I624" s="69"/>
      <c r="J624" s="70"/>
      <c r="K624" s="69">
        <v>27</v>
      </c>
      <c r="L624" s="71">
        <v>7</v>
      </c>
      <c r="M624" s="108"/>
      <c r="N624" s="2"/>
      <c r="O624" s="31"/>
      <c r="P624" s="86"/>
      <c r="Q624" s="87">
        <v>32</v>
      </c>
      <c r="R624" s="88"/>
      <c r="S624" s="86"/>
      <c r="U624" s="106"/>
    </row>
    <row r="625" spans="1:21" ht="15.75" customHeight="1">
      <c r="A625" s="68">
        <v>1601</v>
      </c>
      <c r="B625" s="69"/>
      <c r="C625" s="69"/>
      <c r="D625" s="69"/>
      <c r="E625" s="69"/>
      <c r="F625" s="69"/>
      <c r="G625" s="69"/>
      <c r="H625" s="69"/>
      <c r="I625" s="69"/>
      <c r="J625" s="70"/>
      <c r="K625" s="69">
        <v>16</v>
      </c>
      <c r="L625" s="71">
        <v>10</v>
      </c>
      <c r="M625" s="108"/>
      <c r="N625" s="2"/>
      <c r="O625" s="31"/>
      <c r="P625" s="86"/>
      <c r="Q625" s="87">
        <v>19</v>
      </c>
      <c r="R625" s="88"/>
      <c r="S625" s="86"/>
      <c r="U625" s="106"/>
    </row>
    <row r="626" spans="1:21" ht="15.75" customHeight="1">
      <c r="A626" s="68">
        <v>1602</v>
      </c>
      <c r="B626" s="69"/>
      <c r="C626" s="69"/>
      <c r="D626" s="69"/>
      <c r="E626" s="69"/>
      <c r="F626" s="69"/>
      <c r="G626" s="69"/>
      <c r="H626" s="69"/>
      <c r="I626" s="69"/>
      <c r="J626" s="70"/>
      <c r="K626" s="69">
        <v>4</v>
      </c>
      <c r="L626" s="71"/>
      <c r="M626" s="108"/>
      <c r="N626" s="2"/>
      <c r="O626" s="31"/>
      <c r="P626" s="86"/>
      <c r="Q626" s="87">
        <v>9</v>
      </c>
      <c r="R626" s="88"/>
      <c r="S626" s="86"/>
      <c r="U626" s="106"/>
    </row>
    <row r="627" spans="1:21" ht="15.75" customHeight="1">
      <c r="A627" s="68">
        <v>1701</v>
      </c>
      <c r="B627" s="69"/>
      <c r="C627" s="69"/>
      <c r="D627" s="69"/>
      <c r="E627" s="69"/>
      <c r="F627" s="69"/>
      <c r="G627" s="69"/>
      <c r="H627" s="69"/>
      <c r="I627" s="69"/>
      <c r="J627" s="70"/>
      <c r="K627" s="69">
        <v>4</v>
      </c>
      <c r="L627" s="71">
        <v>3</v>
      </c>
      <c r="M627" s="108"/>
      <c r="N627" s="2"/>
      <c r="O627" s="31"/>
      <c r="P627" s="2"/>
      <c r="Q627" s="81">
        <v>8</v>
      </c>
      <c r="R627" s="25"/>
      <c r="S627" s="86"/>
      <c r="U627" s="106"/>
    </row>
    <row r="628" spans="1:21" ht="15.75" customHeight="1">
      <c r="A628" s="68">
        <v>1702</v>
      </c>
      <c r="B628" s="69"/>
      <c r="C628" s="69"/>
      <c r="D628" s="69"/>
      <c r="E628" s="69"/>
      <c r="F628" s="69"/>
      <c r="G628" s="69"/>
      <c r="H628" s="69"/>
      <c r="I628" s="69"/>
      <c r="J628" s="70"/>
      <c r="K628" s="69">
        <v>1</v>
      </c>
      <c r="L628" s="71">
        <v>1</v>
      </c>
      <c r="M628" s="108"/>
      <c r="N628" s="2"/>
      <c r="O628" s="31"/>
      <c r="P628" s="2"/>
      <c r="Q628" s="81">
        <v>1</v>
      </c>
      <c r="R628" s="25"/>
      <c r="S628" s="86"/>
      <c r="U628" s="106"/>
    </row>
    <row r="629" spans="1:21" ht="15.75" customHeight="1">
      <c r="A629" s="68">
        <v>1801</v>
      </c>
      <c r="B629" s="97"/>
      <c r="C629" s="97"/>
      <c r="D629" s="97"/>
      <c r="E629" s="97"/>
      <c r="F629" s="97"/>
      <c r="G629" s="97"/>
      <c r="H629" s="97"/>
      <c r="I629" s="97"/>
      <c r="J629" s="98"/>
      <c r="K629" s="97"/>
      <c r="L629" s="99"/>
      <c r="M629" s="108"/>
      <c r="N629" s="2"/>
      <c r="O629" s="31"/>
      <c r="P629" s="89" t="s">
        <v>79</v>
      </c>
      <c r="Q629" s="90">
        <v>35</v>
      </c>
      <c r="R629" s="91">
        <f>L632</f>
        <v>35</v>
      </c>
      <c r="S629" s="92" t="s">
        <v>11</v>
      </c>
      <c r="U629" s="106"/>
    </row>
    <row r="630" spans="1:21" ht="15.75" customHeight="1">
      <c r="A630" s="68">
        <v>1802</v>
      </c>
      <c r="B630" s="97"/>
      <c r="C630" s="97"/>
      <c r="D630" s="97"/>
      <c r="E630" s="97"/>
      <c r="F630" s="97"/>
      <c r="G630" s="97"/>
      <c r="H630" s="97"/>
      <c r="I630" s="97"/>
      <c r="J630" s="98"/>
      <c r="K630" s="97"/>
      <c r="L630" s="99"/>
      <c r="M630" s="108"/>
      <c r="N630" s="2"/>
      <c r="O630" s="31"/>
      <c r="P630" s="93" t="s">
        <v>80</v>
      </c>
      <c r="Q630" s="94">
        <f>IF(Q629/B614=0,"",Q629/B614)</f>
        <v>0.50724637681159424</v>
      </c>
      <c r="R630" s="95">
        <f>IF(Q629/R629=0,"",Q629/R629)</f>
        <v>1</v>
      </c>
      <c r="S630" s="96" t="s">
        <v>81</v>
      </c>
      <c r="U630" s="106"/>
    </row>
    <row r="631" spans="1:21" ht="15.75" customHeight="1">
      <c r="A631" s="68">
        <v>1901</v>
      </c>
      <c r="B631" s="97"/>
      <c r="C631" s="97"/>
      <c r="D631" s="97"/>
      <c r="E631" s="97"/>
      <c r="F631" s="97"/>
      <c r="G631" s="97"/>
      <c r="H631" s="97"/>
      <c r="I631" s="97"/>
      <c r="J631" s="98"/>
      <c r="K631" s="97"/>
      <c r="L631" s="99"/>
      <c r="M631" s="100"/>
      <c r="N631" s="101"/>
      <c r="O631" s="102"/>
      <c r="P631" s="101"/>
      <c r="Q631" s="102"/>
      <c r="R631" s="102"/>
      <c r="S631" s="103"/>
      <c r="U631" s="106"/>
    </row>
    <row r="632" spans="1:21" ht="18" customHeight="1">
      <c r="A632" s="35"/>
      <c r="B632" s="31"/>
      <c r="C632" s="31"/>
      <c r="D632" s="31"/>
      <c r="E632" s="31"/>
      <c r="F632" s="273" t="s">
        <v>100</v>
      </c>
      <c r="G632" s="261"/>
      <c r="H632" s="261"/>
      <c r="I632" s="261"/>
      <c r="J632" s="261"/>
      <c r="K632" s="262"/>
      <c r="L632" s="104">
        <f>SUM(L614:L631)</f>
        <v>35</v>
      </c>
      <c r="M632" s="105">
        <f>IF(SUM(L620:L623)=0,"0%",SUM(L620:L623)/B614)</f>
        <v>0.20289855072463769</v>
      </c>
      <c r="N632" s="105">
        <f>IF(L632=0,"",L632/B614)</f>
        <v>0.50724637681159424</v>
      </c>
      <c r="O632" s="105">
        <f>N632-M632</f>
        <v>0.30434782608695654</v>
      </c>
      <c r="P632" s="2"/>
      <c r="Q632" s="31"/>
      <c r="R632" s="25"/>
      <c r="S632" s="2"/>
      <c r="U632" s="106"/>
    </row>
    <row r="633" spans="1:21" ht="12.75" customHeight="1">
      <c r="A633" s="35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2"/>
      <c r="M633" s="2"/>
      <c r="N633" s="31"/>
      <c r="O633" s="2"/>
      <c r="P633" s="31"/>
      <c r="Q633" s="25"/>
      <c r="R633" s="2"/>
      <c r="S633" s="31"/>
      <c r="T633" s="38"/>
    </row>
    <row r="634" spans="1:21" ht="12.75" customHeight="1">
      <c r="A634" s="35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2"/>
      <c r="M634" s="2"/>
      <c r="N634" s="31"/>
      <c r="O634" s="2"/>
      <c r="P634" s="31"/>
      <c r="Q634" s="25"/>
      <c r="R634" s="2"/>
      <c r="S634" s="31"/>
      <c r="T634" s="38"/>
    </row>
    <row r="635" spans="1:21" ht="26.25" customHeight="1">
      <c r="A635" s="274" t="s">
        <v>88</v>
      </c>
      <c r="B635" s="275"/>
      <c r="C635" s="275"/>
      <c r="D635" s="275"/>
      <c r="E635" s="275"/>
      <c r="F635" s="275"/>
      <c r="G635" s="275"/>
      <c r="H635" s="276" t="s">
        <v>67</v>
      </c>
      <c r="I635" s="275"/>
      <c r="J635" s="275"/>
      <c r="K635" s="31"/>
      <c r="L635" s="2"/>
      <c r="M635" s="2"/>
      <c r="N635" s="31"/>
      <c r="O635" s="2"/>
      <c r="P635" s="31"/>
      <c r="Q635" s="31"/>
      <c r="R635" s="31"/>
    </row>
    <row r="636" spans="1:21" ht="20.25" customHeight="1">
      <c r="A636" s="259" t="s">
        <v>10</v>
      </c>
      <c r="B636" s="260" t="s">
        <v>89</v>
      </c>
      <c r="C636" s="261"/>
      <c r="D636" s="261"/>
      <c r="E636" s="261"/>
      <c r="F636" s="261"/>
      <c r="G636" s="261"/>
      <c r="H636" s="261"/>
      <c r="I636" s="261"/>
      <c r="J636" s="261"/>
      <c r="K636" s="262"/>
      <c r="L636" s="263" t="s">
        <v>11</v>
      </c>
      <c r="M636" s="254" t="s">
        <v>3</v>
      </c>
      <c r="N636" s="254" t="s">
        <v>4</v>
      </c>
      <c r="O636" s="264" t="s">
        <v>5</v>
      </c>
      <c r="P636" s="254" t="s">
        <v>6</v>
      </c>
      <c r="Q636" s="265" t="s">
        <v>7</v>
      </c>
      <c r="R636" s="265" t="s">
        <v>8</v>
      </c>
      <c r="S636" s="254" t="s">
        <v>9</v>
      </c>
    </row>
    <row r="637" spans="1:21" ht="15.75" customHeight="1">
      <c r="A637" s="255"/>
      <c r="B637" s="68" t="s">
        <v>90</v>
      </c>
      <c r="C637" s="68" t="s">
        <v>91</v>
      </c>
      <c r="D637" s="68" t="s">
        <v>92</v>
      </c>
      <c r="E637" s="68" t="s">
        <v>93</v>
      </c>
      <c r="F637" s="68" t="s">
        <v>94</v>
      </c>
      <c r="G637" s="68" t="s">
        <v>95</v>
      </c>
      <c r="H637" s="68" t="s">
        <v>96</v>
      </c>
      <c r="I637" s="68" t="s">
        <v>97</v>
      </c>
      <c r="J637" s="68" t="s">
        <v>98</v>
      </c>
      <c r="K637" s="68" t="s">
        <v>99</v>
      </c>
      <c r="L637" s="255"/>
      <c r="M637" s="255"/>
      <c r="N637" s="255"/>
      <c r="O637" s="255"/>
      <c r="P637" s="255"/>
      <c r="Q637" s="255"/>
      <c r="R637" s="255"/>
      <c r="S637" s="255"/>
      <c r="U637" s="106"/>
    </row>
    <row r="638" spans="1:21" ht="15.75" customHeight="1">
      <c r="A638" s="68">
        <v>1101</v>
      </c>
      <c r="B638" s="69">
        <v>101</v>
      </c>
      <c r="C638" s="69"/>
      <c r="D638" s="69"/>
      <c r="E638" s="69"/>
      <c r="F638" s="69"/>
      <c r="G638" s="69"/>
      <c r="H638" s="69"/>
      <c r="I638" s="69"/>
      <c r="J638" s="69"/>
      <c r="K638" s="69"/>
      <c r="L638" s="110"/>
      <c r="M638" s="72"/>
      <c r="N638" s="111"/>
      <c r="O638" s="112"/>
      <c r="P638" s="75"/>
      <c r="Q638" s="76">
        <f>B638</f>
        <v>101</v>
      </c>
      <c r="R638" s="77"/>
      <c r="S638" s="75"/>
      <c r="U638" s="106"/>
    </row>
    <row r="639" spans="1:21" ht="15.75" customHeight="1">
      <c r="A639" s="68">
        <v>1102</v>
      </c>
      <c r="B639" s="69"/>
      <c r="C639" s="69">
        <v>86</v>
      </c>
      <c r="D639" s="69"/>
      <c r="E639" s="69"/>
      <c r="F639" s="69"/>
      <c r="G639" s="69"/>
      <c r="H639" s="69"/>
      <c r="I639" s="69"/>
      <c r="J639" s="69"/>
      <c r="K639" s="69"/>
      <c r="L639" s="110"/>
      <c r="M639" s="78"/>
      <c r="N639" s="113"/>
      <c r="O639" s="114"/>
      <c r="P639" s="80">
        <f>IF(C639=0,"",C639/B638)</f>
        <v>0.85148514851485146</v>
      </c>
      <c r="Q639" s="81">
        <v>86</v>
      </c>
      <c r="R639" s="82">
        <f t="shared" ref="R639:R647" si="101">IF(Q639=0,"",Q639/Q638)</f>
        <v>0.85148514851485146</v>
      </c>
      <c r="S639" s="82">
        <f t="shared" ref="S639:S647" si="102">IF(Q639=0,"",100%-R639)</f>
        <v>0.14851485148514854</v>
      </c>
      <c r="U639" s="106"/>
    </row>
    <row r="640" spans="1:21" ht="15.75" customHeight="1">
      <c r="A640" s="68">
        <v>1201</v>
      </c>
      <c r="B640" s="69"/>
      <c r="C640" s="69"/>
      <c r="D640" s="69">
        <v>83</v>
      </c>
      <c r="E640" s="69"/>
      <c r="F640" s="69"/>
      <c r="G640" s="69"/>
      <c r="H640" s="69"/>
      <c r="I640" s="69"/>
      <c r="J640" s="69"/>
      <c r="K640" s="69"/>
      <c r="L640" s="110"/>
      <c r="M640" s="78"/>
      <c r="N640" s="113"/>
      <c r="O640" s="114"/>
      <c r="P640" s="80">
        <f>IF(D640=0,"",D640/C639)</f>
        <v>0.96511627906976749</v>
      </c>
      <c r="Q640" s="81">
        <v>84</v>
      </c>
      <c r="R640" s="82">
        <f t="shared" si="101"/>
        <v>0.97674418604651159</v>
      </c>
      <c r="S640" s="82">
        <f t="shared" si="102"/>
        <v>2.3255813953488413E-2</v>
      </c>
      <c r="U640" s="83">
        <f>Q640/Q638</f>
        <v>0.83168316831683164</v>
      </c>
    </row>
    <row r="641" spans="1:21" ht="15.75" customHeight="1">
      <c r="A641" s="68">
        <v>1202</v>
      </c>
      <c r="B641" s="69"/>
      <c r="C641" s="69"/>
      <c r="D641" s="69"/>
      <c r="E641" s="69">
        <v>72</v>
      </c>
      <c r="F641" s="69"/>
      <c r="G641" s="69"/>
      <c r="H641" s="69"/>
      <c r="I641" s="69"/>
      <c r="J641" s="69"/>
      <c r="K641" s="69"/>
      <c r="L641" s="110"/>
      <c r="M641" s="78"/>
      <c r="N641" s="113"/>
      <c r="O641" s="114"/>
      <c r="P641" s="80">
        <f>IF(E641=0,"",E641/D640)</f>
        <v>0.86746987951807231</v>
      </c>
      <c r="Q641" s="81">
        <v>82</v>
      </c>
      <c r="R641" s="82">
        <f t="shared" si="101"/>
        <v>0.97619047619047616</v>
      </c>
      <c r="S641" s="82">
        <f t="shared" si="102"/>
        <v>2.3809523809523836E-2</v>
      </c>
      <c r="U641" s="106"/>
    </row>
    <row r="642" spans="1:21" ht="15.75" customHeight="1">
      <c r="A642" s="68">
        <v>1301</v>
      </c>
      <c r="B642" s="69"/>
      <c r="C642" s="69"/>
      <c r="D642" s="69"/>
      <c r="E642" s="69"/>
      <c r="F642" s="69">
        <v>66</v>
      </c>
      <c r="G642" s="69"/>
      <c r="H642" s="69"/>
      <c r="I642" s="69"/>
      <c r="J642" s="69"/>
      <c r="K642" s="69"/>
      <c r="L642" s="110"/>
      <c r="M642" s="78"/>
      <c r="N642" s="113"/>
      <c r="O642" s="114"/>
      <c r="P642" s="80">
        <f>IF(F642=0,"",F642/E641)</f>
        <v>0.91666666666666663</v>
      </c>
      <c r="Q642" s="81">
        <v>82</v>
      </c>
      <c r="R642" s="82">
        <f t="shared" si="101"/>
        <v>1</v>
      </c>
      <c r="S642" s="82">
        <f t="shared" si="102"/>
        <v>0</v>
      </c>
      <c r="U642" s="106"/>
    </row>
    <row r="643" spans="1:21" ht="15.75" customHeight="1">
      <c r="A643" s="68">
        <v>1302</v>
      </c>
      <c r="B643" s="69"/>
      <c r="C643" s="69"/>
      <c r="D643" s="69"/>
      <c r="E643" s="69"/>
      <c r="F643" s="69"/>
      <c r="G643" s="69">
        <v>66</v>
      </c>
      <c r="H643" s="69"/>
      <c r="I643" s="69"/>
      <c r="J643" s="69"/>
      <c r="K643" s="69"/>
      <c r="L643" s="110"/>
      <c r="M643" s="78"/>
      <c r="N643" s="113"/>
      <c r="O643" s="114"/>
      <c r="P643" s="80">
        <f>IF(G643=0,"",G643/F642)</f>
        <v>1</v>
      </c>
      <c r="Q643" s="81">
        <v>82</v>
      </c>
      <c r="R643" s="82">
        <f t="shared" si="101"/>
        <v>1</v>
      </c>
      <c r="S643" s="82">
        <f t="shared" si="102"/>
        <v>0</v>
      </c>
      <c r="U643" s="106"/>
    </row>
    <row r="644" spans="1:21" ht="15.75" customHeight="1">
      <c r="A644" s="68">
        <v>1401</v>
      </c>
      <c r="B644" s="69"/>
      <c r="C644" s="69"/>
      <c r="D644" s="69"/>
      <c r="E644" s="69"/>
      <c r="F644" s="69"/>
      <c r="G644" s="69"/>
      <c r="H644" s="69">
        <v>66</v>
      </c>
      <c r="I644" s="69"/>
      <c r="J644" s="69"/>
      <c r="K644" s="69"/>
      <c r="L644" s="110"/>
      <c r="M644" s="78"/>
      <c r="N644" s="113"/>
      <c r="O644" s="114"/>
      <c r="P644" s="80">
        <f>IF(H644=0,"",H644/G643)</f>
        <v>1</v>
      </c>
      <c r="Q644" s="81">
        <v>73</v>
      </c>
      <c r="R644" s="82">
        <f t="shared" si="101"/>
        <v>0.8902439024390244</v>
      </c>
      <c r="S644" s="82">
        <f t="shared" si="102"/>
        <v>0.1097560975609756</v>
      </c>
      <c r="U644" s="106"/>
    </row>
    <row r="645" spans="1:21" ht="15.75" customHeight="1">
      <c r="A645" s="68">
        <v>1402</v>
      </c>
      <c r="B645" s="69"/>
      <c r="C645" s="69"/>
      <c r="D645" s="69"/>
      <c r="E645" s="69"/>
      <c r="F645" s="69"/>
      <c r="G645" s="69"/>
      <c r="H645" s="69"/>
      <c r="I645" s="69">
        <v>49</v>
      </c>
      <c r="J645" s="69"/>
      <c r="K645" s="69"/>
      <c r="L645" s="110"/>
      <c r="M645" s="78"/>
      <c r="N645" s="113"/>
      <c r="O645" s="114"/>
      <c r="P645" s="80">
        <f>IF(I645=0,"",I645/H644)</f>
        <v>0.74242424242424243</v>
      </c>
      <c r="Q645" s="81">
        <v>71</v>
      </c>
      <c r="R645" s="82">
        <f t="shared" si="101"/>
        <v>0.9726027397260274</v>
      </c>
      <c r="S645" s="82">
        <f t="shared" si="102"/>
        <v>2.7397260273972601E-2</v>
      </c>
      <c r="U645" s="106"/>
    </row>
    <row r="646" spans="1:21" ht="15.75" customHeight="1">
      <c r="A646" s="68">
        <v>1501</v>
      </c>
      <c r="B646" s="69"/>
      <c r="C646" s="69"/>
      <c r="D646" s="69"/>
      <c r="E646" s="69"/>
      <c r="F646" s="69"/>
      <c r="G646" s="69"/>
      <c r="H646" s="69"/>
      <c r="I646" s="69"/>
      <c r="J646" s="69">
        <v>48</v>
      </c>
      <c r="K646" s="69"/>
      <c r="L646" s="110"/>
      <c r="M646" s="78"/>
      <c r="N646" s="113"/>
      <c r="O646" s="114"/>
      <c r="P646" s="80">
        <f>IF(J646=0,"",J646/I645)</f>
        <v>0.97959183673469385</v>
      </c>
      <c r="Q646" s="81">
        <v>67</v>
      </c>
      <c r="R646" s="82">
        <f t="shared" si="101"/>
        <v>0.94366197183098588</v>
      </c>
      <c r="S646" s="82">
        <f t="shared" si="102"/>
        <v>5.633802816901412E-2</v>
      </c>
      <c r="U646" s="106"/>
    </row>
    <row r="647" spans="1:21" ht="15.75" customHeight="1">
      <c r="A647" s="68">
        <v>1502</v>
      </c>
      <c r="B647" s="69"/>
      <c r="C647" s="69"/>
      <c r="D647" s="69"/>
      <c r="E647" s="69"/>
      <c r="F647" s="69"/>
      <c r="G647" s="69"/>
      <c r="H647" s="69"/>
      <c r="I647" s="69"/>
      <c r="J647" s="69"/>
      <c r="K647" s="69">
        <v>47</v>
      </c>
      <c r="L647" s="110">
        <v>15</v>
      </c>
      <c r="M647" s="78"/>
      <c r="N647" s="113"/>
      <c r="O647" s="114"/>
      <c r="P647" s="80">
        <f>IF(K647=0,"",K647/J646)</f>
        <v>0.97916666666666663</v>
      </c>
      <c r="Q647" s="81">
        <v>64</v>
      </c>
      <c r="R647" s="82">
        <f t="shared" si="101"/>
        <v>0.95522388059701491</v>
      </c>
      <c r="S647" s="82">
        <f t="shared" si="102"/>
        <v>4.4776119402985093E-2</v>
      </c>
      <c r="U647" s="106"/>
    </row>
    <row r="648" spans="1:21" ht="15.75" customHeight="1">
      <c r="A648" s="68">
        <v>1601</v>
      </c>
      <c r="B648" s="69"/>
      <c r="C648" s="69"/>
      <c r="D648" s="69"/>
      <c r="E648" s="69"/>
      <c r="F648" s="69"/>
      <c r="G648" s="69"/>
      <c r="H648" s="69"/>
      <c r="I648" s="69"/>
      <c r="J648" s="69"/>
      <c r="K648" s="69">
        <v>39</v>
      </c>
      <c r="L648" s="110">
        <v>18</v>
      </c>
      <c r="M648" s="78"/>
      <c r="N648" s="113"/>
      <c r="O648" s="106"/>
      <c r="P648" s="115"/>
      <c r="Q648" s="87">
        <v>47</v>
      </c>
      <c r="R648" s="116"/>
      <c r="S648" s="115"/>
      <c r="U648" s="106"/>
    </row>
    <row r="649" spans="1:21" ht="15.75" customHeight="1">
      <c r="A649" s="68">
        <v>1602</v>
      </c>
      <c r="B649" s="69"/>
      <c r="C649" s="69"/>
      <c r="D649" s="69"/>
      <c r="E649" s="69"/>
      <c r="F649" s="69"/>
      <c r="G649" s="69"/>
      <c r="H649" s="69"/>
      <c r="I649" s="69"/>
      <c r="J649" s="69"/>
      <c r="K649" s="69">
        <v>22</v>
      </c>
      <c r="L649" s="110">
        <v>10</v>
      </c>
      <c r="M649" s="78"/>
      <c r="N649" s="113"/>
      <c r="O649" s="106"/>
      <c r="P649" s="117"/>
      <c r="Q649" s="87">
        <v>29</v>
      </c>
      <c r="R649" s="118"/>
      <c r="S649" s="117"/>
      <c r="U649" s="106"/>
    </row>
    <row r="650" spans="1:21" ht="15.75" customHeight="1">
      <c r="A650" s="68">
        <v>1701</v>
      </c>
      <c r="B650" s="69"/>
      <c r="C650" s="69"/>
      <c r="D650" s="69"/>
      <c r="E650" s="69"/>
      <c r="F650" s="69"/>
      <c r="G650" s="69"/>
      <c r="H650" s="69"/>
      <c r="I650" s="69"/>
      <c r="J650" s="69"/>
      <c r="K650" s="69">
        <v>11</v>
      </c>
      <c r="L650" s="110">
        <v>6</v>
      </c>
      <c r="M650" s="78"/>
      <c r="N650" s="113"/>
      <c r="O650" s="106"/>
      <c r="P650" s="117"/>
      <c r="Q650" s="87">
        <v>17</v>
      </c>
      <c r="R650" s="118"/>
      <c r="S650" s="117"/>
      <c r="U650" s="106"/>
    </row>
    <row r="651" spans="1:21" ht="15.75" customHeight="1">
      <c r="A651" s="68">
        <v>1702</v>
      </c>
      <c r="B651" s="69"/>
      <c r="C651" s="69"/>
      <c r="D651" s="69"/>
      <c r="E651" s="69"/>
      <c r="F651" s="69"/>
      <c r="G651" s="69"/>
      <c r="H651" s="69"/>
      <c r="I651" s="69"/>
      <c r="J651" s="69"/>
      <c r="K651" s="69">
        <v>8</v>
      </c>
      <c r="L651" s="110">
        <v>7</v>
      </c>
      <c r="M651" s="78"/>
      <c r="N651" s="113"/>
      <c r="O651" s="106"/>
      <c r="P651" s="119"/>
      <c r="Q651" s="120">
        <v>9</v>
      </c>
      <c r="R651" s="121"/>
      <c r="S651" s="122"/>
      <c r="U651" s="106"/>
    </row>
    <row r="652" spans="1:21" ht="15.75" customHeight="1">
      <c r="A652" s="68">
        <v>1801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>
        <v>1</v>
      </c>
      <c r="L652" s="110"/>
      <c r="M652" s="78"/>
      <c r="N652" s="113"/>
      <c r="O652" s="106"/>
      <c r="P652" s="89" t="s">
        <v>79</v>
      </c>
      <c r="Q652" s="90">
        <v>56</v>
      </c>
      <c r="R652" s="91">
        <f>L655</f>
        <v>56</v>
      </c>
      <c r="S652" s="92" t="s">
        <v>11</v>
      </c>
      <c r="U652" s="106"/>
    </row>
    <row r="653" spans="1:21" ht="15.75" customHeight="1">
      <c r="A653" s="68">
        <v>1802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110"/>
      <c r="M653" s="78"/>
      <c r="N653" s="113"/>
      <c r="O653" s="106"/>
      <c r="P653" s="93" t="s">
        <v>80</v>
      </c>
      <c r="Q653" s="94">
        <f>IF(Q652/B638=0,"",Q652/B638)</f>
        <v>0.5544554455445545</v>
      </c>
      <c r="R653" s="95">
        <f>IF(Q652/R652=0,"",Q652/R652)</f>
        <v>1</v>
      </c>
      <c r="S653" s="96" t="s">
        <v>81</v>
      </c>
      <c r="U653" s="106"/>
    </row>
    <row r="654" spans="1:21" ht="15.75" customHeight="1">
      <c r="A654" s="68">
        <v>1901</v>
      </c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110"/>
      <c r="M654" s="123"/>
      <c r="N654" s="124"/>
      <c r="O654" s="125"/>
      <c r="P654" s="101"/>
      <c r="Q654" s="102"/>
      <c r="R654" s="102"/>
      <c r="S654" s="103"/>
      <c r="U654" s="106"/>
    </row>
    <row r="655" spans="1:21" ht="18" customHeight="1">
      <c r="A655" s="35"/>
      <c r="B655" s="31"/>
      <c r="C655" s="31"/>
      <c r="D655" s="31"/>
      <c r="E655" s="31"/>
      <c r="F655" s="273" t="s">
        <v>100</v>
      </c>
      <c r="G655" s="261"/>
      <c r="H655" s="261"/>
      <c r="I655" s="261"/>
      <c r="J655" s="261"/>
      <c r="K655" s="262"/>
      <c r="L655" s="126">
        <f>SUM(L638:L654)</f>
        <v>56</v>
      </c>
      <c r="M655" s="105">
        <f>IF(SUM(L644:L647)=0,"0%",SUM(L644:L647)/B638)</f>
        <v>0.14851485148514851</v>
      </c>
      <c r="N655" s="105">
        <f>IF(L655=0,"",L655/B638)</f>
        <v>0.5544554455445545</v>
      </c>
      <c r="O655" s="105">
        <f>N655-M655</f>
        <v>0.40594059405940597</v>
      </c>
      <c r="P655" s="2"/>
      <c r="Q655" s="31"/>
      <c r="R655" s="25"/>
      <c r="S655" s="2"/>
      <c r="U655" s="106"/>
    </row>
    <row r="656" spans="1:21" ht="12.75" customHeight="1">
      <c r="A656" s="35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2"/>
      <c r="M656" s="2"/>
      <c r="N656" s="31"/>
      <c r="O656" s="2"/>
      <c r="P656" s="31"/>
      <c r="Q656" s="25"/>
      <c r="R656" s="2"/>
      <c r="S656" s="31"/>
      <c r="T656" s="25"/>
    </row>
    <row r="657" spans="1:21" ht="12.75" customHeight="1">
      <c r="A657" s="35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2"/>
      <c r="M657" s="2"/>
      <c r="N657" s="31"/>
      <c r="O657" s="2"/>
      <c r="P657" s="31"/>
      <c r="Q657" s="25"/>
      <c r="R657" s="2"/>
      <c r="S657" s="31"/>
      <c r="T657" s="25"/>
    </row>
    <row r="658" spans="1:21" ht="26.25" customHeight="1">
      <c r="A658" s="274" t="s">
        <v>88</v>
      </c>
      <c r="B658" s="275"/>
      <c r="C658" s="275"/>
      <c r="D658" s="275"/>
      <c r="E658" s="275"/>
      <c r="F658" s="275"/>
      <c r="G658" s="275"/>
      <c r="H658" s="276" t="s">
        <v>68</v>
      </c>
      <c r="I658" s="275"/>
      <c r="J658" s="275"/>
      <c r="K658" s="31"/>
      <c r="L658" s="2"/>
      <c r="M658" s="2"/>
      <c r="N658" s="31"/>
      <c r="O658" s="2"/>
      <c r="P658" s="31"/>
      <c r="Q658" s="31"/>
      <c r="R658" s="31"/>
    </row>
    <row r="659" spans="1:21" ht="20.25" customHeight="1">
      <c r="A659" s="259" t="s">
        <v>10</v>
      </c>
      <c r="B659" s="260" t="s">
        <v>89</v>
      </c>
      <c r="C659" s="261"/>
      <c r="D659" s="261"/>
      <c r="E659" s="261"/>
      <c r="F659" s="261"/>
      <c r="G659" s="261"/>
      <c r="H659" s="261"/>
      <c r="I659" s="261"/>
      <c r="J659" s="261"/>
      <c r="K659" s="262"/>
      <c r="L659" s="263" t="s">
        <v>11</v>
      </c>
      <c r="M659" s="254" t="s">
        <v>3</v>
      </c>
      <c r="N659" s="254" t="s">
        <v>4</v>
      </c>
      <c r="O659" s="264" t="s">
        <v>5</v>
      </c>
      <c r="P659" s="254" t="s">
        <v>6</v>
      </c>
      <c r="Q659" s="265" t="s">
        <v>7</v>
      </c>
      <c r="R659" s="265" t="s">
        <v>8</v>
      </c>
      <c r="S659" s="254" t="s">
        <v>9</v>
      </c>
    </row>
    <row r="660" spans="1:21" ht="15.75" customHeight="1">
      <c r="A660" s="255"/>
      <c r="B660" s="68" t="s">
        <v>90</v>
      </c>
      <c r="C660" s="68" t="s">
        <v>91</v>
      </c>
      <c r="D660" s="68" t="s">
        <v>92</v>
      </c>
      <c r="E660" s="68" t="s">
        <v>93</v>
      </c>
      <c r="F660" s="68" t="s">
        <v>94</v>
      </c>
      <c r="G660" s="68" t="s">
        <v>95</v>
      </c>
      <c r="H660" s="68" t="s">
        <v>96</v>
      </c>
      <c r="I660" s="68" t="s">
        <v>97</v>
      </c>
      <c r="J660" s="68" t="s">
        <v>98</v>
      </c>
      <c r="K660" s="68" t="s">
        <v>99</v>
      </c>
      <c r="L660" s="255"/>
      <c r="M660" s="255"/>
      <c r="N660" s="255"/>
      <c r="O660" s="255"/>
      <c r="P660" s="255"/>
      <c r="Q660" s="255"/>
      <c r="R660" s="255"/>
      <c r="S660" s="255"/>
      <c r="U660" s="106"/>
    </row>
    <row r="661" spans="1:21" ht="15.75" customHeight="1">
      <c r="A661" s="68">
        <v>1102</v>
      </c>
      <c r="B661" s="69">
        <v>99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110"/>
      <c r="M661" s="72"/>
      <c r="N661" s="111"/>
      <c r="O661" s="112"/>
      <c r="P661" s="75"/>
      <c r="Q661" s="76">
        <f>B661</f>
        <v>99</v>
      </c>
      <c r="R661" s="77"/>
      <c r="S661" s="75"/>
      <c r="U661" s="106"/>
    </row>
    <row r="662" spans="1:21" ht="15.75" customHeight="1">
      <c r="A662" s="68">
        <v>1201</v>
      </c>
      <c r="B662" s="69"/>
      <c r="C662" s="69">
        <v>86</v>
      </c>
      <c r="D662" s="69"/>
      <c r="E662" s="69"/>
      <c r="F662" s="69"/>
      <c r="G662" s="69"/>
      <c r="H662" s="69"/>
      <c r="I662" s="69"/>
      <c r="J662" s="69"/>
      <c r="K662" s="69"/>
      <c r="L662" s="110"/>
      <c r="M662" s="78"/>
      <c r="N662" s="113"/>
      <c r="O662" s="114"/>
      <c r="P662" s="80">
        <f>IF(C662=0,"",C662/B661)</f>
        <v>0.86868686868686873</v>
      </c>
      <c r="Q662" s="81">
        <v>86</v>
      </c>
      <c r="R662" s="82">
        <f t="shared" ref="R662:R670" si="103">IF(Q662=0,"",Q662/Q661)</f>
        <v>0.86868686868686873</v>
      </c>
      <c r="S662" s="82">
        <f t="shared" ref="S662:S670" si="104">IF(Q662=0,"",100%-R662)</f>
        <v>0.13131313131313127</v>
      </c>
      <c r="U662" s="106"/>
    </row>
    <row r="663" spans="1:21" ht="15.75" customHeight="1">
      <c r="A663" s="68">
        <v>1202</v>
      </c>
      <c r="B663" s="69"/>
      <c r="C663" s="69"/>
      <c r="D663" s="69">
        <v>68</v>
      </c>
      <c r="E663" s="69"/>
      <c r="F663" s="69"/>
      <c r="G663" s="69"/>
      <c r="H663" s="69"/>
      <c r="I663" s="69"/>
      <c r="J663" s="69"/>
      <c r="K663" s="69"/>
      <c r="L663" s="110"/>
      <c r="M663" s="78"/>
      <c r="N663" s="113"/>
      <c r="O663" s="114"/>
      <c r="P663" s="80">
        <f>IF(D663=0,"",D663/C662)</f>
        <v>0.79069767441860461</v>
      </c>
      <c r="Q663" s="81">
        <v>80</v>
      </c>
      <c r="R663" s="82">
        <f t="shared" si="103"/>
        <v>0.93023255813953487</v>
      </c>
      <c r="S663" s="82">
        <f t="shared" si="104"/>
        <v>6.9767441860465129E-2</v>
      </c>
      <c r="U663" s="83">
        <f>Q663/Q661</f>
        <v>0.80808080808080807</v>
      </c>
    </row>
    <row r="664" spans="1:21" ht="15.75" customHeight="1">
      <c r="A664" s="68">
        <v>1301</v>
      </c>
      <c r="B664" s="69"/>
      <c r="C664" s="69"/>
      <c r="D664" s="69"/>
      <c r="E664" s="69">
        <v>68</v>
      </c>
      <c r="F664" s="69"/>
      <c r="G664" s="69"/>
      <c r="H664" s="69"/>
      <c r="I664" s="69"/>
      <c r="J664" s="69"/>
      <c r="K664" s="69"/>
      <c r="L664" s="110"/>
      <c r="M664" s="78"/>
      <c r="N664" s="113"/>
      <c r="O664" s="114"/>
      <c r="P664" s="80">
        <f>IF(E664=0,"",E664/D663)</f>
        <v>1</v>
      </c>
      <c r="Q664" s="81">
        <v>80</v>
      </c>
      <c r="R664" s="82">
        <f t="shared" si="103"/>
        <v>1</v>
      </c>
      <c r="S664" s="82">
        <f t="shared" si="104"/>
        <v>0</v>
      </c>
      <c r="U664" s="106"/>
    </row>
    <row r="665" spans="1:21" ht="15.75" customHeight="1">
      <c r="A665" s="68">
        <v>1302</v>
      </c>
      <c r="B665" s="69"/>
      <c r="C665" s="69"/>
      <c r="D665" s="69"/>
      <c r="E665" s="69"/>
      <c r="F665" s="69">
        <v>66</v>
      </c>
      <c r="G665" s="69"/>
      <c r="H665" s="69"/>
      <c r="I665" s="69"/>
      <c r="J665" s="69"/>
      <c r="K665" s="69"/>
      <c r="L665" s="110"/>
      <c r="M665" s="78"/>
      <c r="N665" s="113"/>
      <c r="O665" s="114"/>
      <c r="P665" s="80">
        <f>IF(F665=0,"",F665/E664)</f>
        <v>0.97058823529411764</v>
      </c>
      <c r="Q665" s="81">
        <v>80</v>
      </c>
      <c r="R665" s="82">
        <f t="shared" si="103"/>
        <v>1</v>
      </c>
      <c r="S665" s="82">
        <f t="shared" si="104"/>
        <v>0</v>
      </c>
      <c r="U665" s="106"/>
    </row>
    <row r="666" spans="1:21" ht="15.75" customHeight="1">
      <c r="A666" s="68">
        <v>1401</v>
      </c>
      <c r="B666" s="69"/>
      <c r="C666" s="69"/>
      <c r="D666" s="69"/>
      <c r="E666" s="69"/>
      <c r="F666" s="69"/>
      <c r="G666" s="69">
        <v>61</v>
      </c>
      <c r="H666" s="69"/>
      <c r="I666" s="69"/>
      <c r="J666" s="69"/>
      <c r="K666" s="69"/>
      <c r="L666" s="110"/>
      <c r="M666" s="78"/>
      <c r="N666" s="113"/>
      <c r="O666" s="114"/>
      <c r="P666" s="80">
        <f>IF(G666=0,"",G666/F665)</f>
        <v>0.9242424242424242</v>
      </c>
      <c r="Q666" s="81">
        <v>79</v>
      </c>
      <c r="R666" s="82">
        <f t="shared" si="103"/>
        <v>0.98750000000000004</v>
      </c>
      <c r="S666" s="82">
        <f t="shared" si="104"/>
        <v>1.2499999999999956E-2</v>
      </c>
      <c r="U666" s="106"/>
    </row>
    <row r="667" spans="1:21" ht="15.75" customHeight="1">
      <c r="A667" s="68">
        <v>1402</v>
      </c>
      <c r="B667" s="69"/>
      <c r="C667" s="69"/>
      <c r="D667" s="69"/>
      <c r="E667" s="69"/>
      <c r="F667" s="69"/>
      <c r="G667" s="69"/>
      <c r="H667" s="69">
        <v>61</v>
      </c>
      <c r="I667" s="69"/>
      <c r="J667" s="69"/>
      <c r="K667" s="69"/>
      <c r="L667" s="110"/>
      <c r="M667" s="78"/>
      <c r="N667" s="113"/>
      <c r="O667" s="114"/>
      <c r="P667" s="80">
        <f>IF(H667=0,"",H667/G666)</f>
        <v>1</v>
      </c>
      <c r="Q667" s="81">
        <v>78</v>
      </c>
      <c r="R667" s="82">
        <f t="shared" si="103"/>
        <v>0.98734177215189878</v>
      </c>
      <c r="S667" s="82">
        <f t="shared" si="104"/>
        <v>1.2658227848101222E-2</v>
      </c>
      <c r="U667" s="106"/>
    </row>
    <row r="668" spans="1:21" ht="15.75" customHeight="1">
      <c r="A668" s="68">
        <v>1501</v>
      </c>
      <c r="B668" s="69"/>
      <c r="C668" s="69"/>
      <c r="D668" s="69"/>
      <c r="E668" s="69"/>
      <c r="F668" s="69"/>
      <c r="G668" s="69"/>
      <c r="H668" s="69"/>
      <c r="I668" s="69">
        <v>60</v>
      </c>
      <c r="J668" s="69"/>
      <c r="K668" s="69"/>
      <c r="L668" s="110"/>
      <c r="M668" s="78"/>
      <c r="N668" s="113"/>
      <c r="O668" s="114"/>
      <c r="P668" s="80">
        <f>IF(I668=0,"",I668/H667)</f>
        <v>0.98360655737704916</v>
      </c>
      <c r="Q668" s="81">
        <v>75</v>
      </c>
      <c r="R668" s="82">
        <f t="shared" si="103"/>
        <v>0.96153846153846156</v>
      </c>
      <c r="S668" s="82">
        <f t="shared" si="104"/>
        <v>3.8461538461538436E-2</v>
      </c>
      <c r="U668" s="106"/>
    </row>
    <row r="669" spans="1:21" ht="15.75" customHeight="1">
      <c r="A669" s="68">
        <v>1502</v>
      </c>
      <c r="B669" s="69"/>
      <c r="C669" s="69"/>
      <c r="D669" s="69"/>
      <c r="E669" s="69"/>
      <c r="F669" s="69"/>
      <c r="G669" s="69"/>
      <c r="H669" s="69"/>
      <c r="I669" s="69"/>
      <c r="J669" s="69">
        <v>60</v>
      </c>
      <c r="K669" s="69"/>
      <c r="L669" s="110"/>
      <c r="M669" s="78"/>
      <c r="N669" s="113"/>
      <c r="O669" s="114"/>
      <c r="P669" s="80">
        <f>IF(J669=0,"",J669/I668)</f>
        <v>1</v>
      </c>
      <c r="Q669" s="81">
        <v>72</v>
      </c>
      <c r="R669" s="82">
        <f t="shared" si="103"/>
        <v>0.96</v>
      </c>
      <c r="S669" s="82">
        <f t="shared" si="104"/>
        <v>4.0000000000000036E-2</v>
      </c>
      <c r="U669" s="106"/>
    </row>
    <row r="670" spans="1:21" ht="15.75" customHeight="1">
      <c r="A670" s="68">
        <v>1601</v>
      </c>
      <c r="B670" s="69"/>
      <c r="C670" s="69"/>
      <c r="D670" s="69"/>
      <c r="E670" s="69"/>
      <c r="F670" s="69"/>
      <c r="G670" s="69"/>
      <c r="H670" s="69"/>
      <c r="I670" s="69"/>
      <c r="J670" s="69"/>
      <c r="K670" s="69">
        <v>59</v>
      </c>
      <c r="L670" s="110">
        <v>19</v>
      </c>
      <c r="M670" s="78"/>
      <c r="N670" s="113"/>
      <c r="O670" s="114"/>
      <c r="P670" s="80">
        <f>IF(K670=0,"",K670/J669)</f>
        <v>0.98333333333333328</v>
      </c>
      <c r="Q670" s="81">
        <v>72</v>
      </c>
      <c r="R670" s="82">
        <f t="shared" si="103"/>
        <v>1</v>
      </c>
      <c r="S670" s="82">
        <f t="shared" si="104"/>
        <v>0</v>
      </c>
      <c r="U670" s="106"/>
    </row>
    <row r="671" spans="1:21" ht="15.75" customHeight="1">
      <c r="A671" s="68">
        <v>1602</v>
      </c>
      <c r="B671" s="69"/>
      <c r="C671" s="69"/>
      <c r="D671" s="69"/>
      <c r="E671" s="69"/>
      <c r="F671" s="69"/>
      <c r="G671" s="69"/>
      <c r="H671" s="69"/>
      <c r="I671" s="69"/>
      <c r="J671" s="69"/>
      <c r="K671" s="69">
        <v>42</v>
      </c>
      <c r="L671" s="110">
        <v>21</v>
      </c>
      <c r="M671" s="78"/>
      <c r="N671" s="113"/>
      <c r="O671" s="106"/>
      <c r="P671" s="115"/>
      <c r="Q671" s="87">
        <v>53</v>
      </c>
      <c r="R671" s="116"/>
      <c r="S671" s="115"/>
      <c r="U671" s="106"/>
    </row>
    <row r="672" spans="1:21" ht="15.75" customHeight="1">
      <c r="A672" s="68">
        <v>1701</v>
      </c>
      <c r="B672" s="69"/>
      <c r="C672" s="69"/>
      <c r="D672" s="69"/>
      <c r="E672" s="69"/>
      <c r="F672" s="69"/>
      <c r="G672" s="69"/>
      <c r="H672" s="69"/>
      <c r="I672" s="69"/>
      <c r="J672" s="69"/>
      <c r="K672" s="69">
        <v>23</v>
      </c>
      <c r="L672" s="110">
        <v>17</v>
      </c>
      <c r="M672" s="78"/>
      <c r="N672" s="113"/>
      <c r="O672" s="106"/>
      <c r="P672" s="117"/>
      <c r="Q672" s="87">
        <v>28</v>
      </c>
      <c r="R672" s="118"/>
      <c r="S672" s="117"/>
      <c r="U672" s="106"/>
    </row>
    <row r="673" spans="1:21" ht="15.75" customHeight="1">
      <c r="A673" s="68">
        <v>1702</v>
      </c>
      <c r="B673" s="69"/>
      <c r="C673" s="69"/>
      <c r="D673" s="69"/>
      <c r="E673" s="69"/>
      <c r="F673" s="69"/>
      <c r="G673" s="69"/>
      <c r="H673" s="69"/>
      <c r="I673" s="69"/>
      <c r="J673" s="69"/>
      <c r="K673" s="69">
        <v>4</v>
      </c>
      <c r="L673" s="110">
        <v>4</v>
      </c>
      <c r="M673" s="78"/>
      <c r="N673" s="113"/>
      <c r="O673" s="106"/>
      <c r="P673" s="117"/>
      <c r="Q673" s="87">
        <v>10</v>
      </c>
      <c r="R673" s="118"/>
      <c r="S673" s="117"/>
      <c r="U673" s="106"/>
    </row>
    <row r="674" spans="1:21" ht="15.75" customHeight="1">
      <c r="A674" s="68">
        <v>1801</v>
      </c>
      <c r="B674" s="69"/>
      <c r="C674" s="69"/>
      <c r="D674" s="69"/>
      <c r="E674" s="69"/>
      <c r="F674" s="69"/>
      <c r="G674" s="69"/>
      <c r="H674" s="69"/>
      <c r="I674" s="69"/>
      <c r="J674" s="69"/>
      <c r="K674" s="69">
        <v>1</v>
      </c>
      <c r="L674" s="110"/>
      <c r="M674" s="78"/>
      <c r="N674" s="113"/>
      <c r="O674" s="106"/>
      <c r="P674" s="119"/>
      <c r="Q674" s="120"/>
      <c r="R674" s="121"/>
      <c r="S674" s="122"/>
      <c r="U674" s="106"/>
    </row>
    <row r="675" spans="1:21" ht="15.75" customHeight="1">
      <c r="A675" s="68">
        <v>1802</v>
      </c>
      <c r="B675" s="69"/>
      <c r="C675" s="69"/>
      <c r="D675" s="69"/>
      <c r="E675" s="69"/>
      <c r="F675" s="69"/>
      <c r="G675" s="69"/>
      <c r="H675" s="69"/>
      <c r="I675" s="69"/>
      <c r="J675" s="69"/>
      <c r="K675" s="69">
        <v>1</v>
      </c>
      <c r="L675" s="110">
        <v>1</v>
      </c>
      <c r="M675" s="78"/>
      <c r="N675" s="113"/>
      <c r="O675" s="106"/>
      <c r="P675" s="89" t="s">
        <v>79</v>
      </c>
      <c r="Q675" s="90">
        <v>62</v>
      </c>
      <c r="R675" s="91">
        <f>L678</f>
        <v>62</v>
      </c>
      <c r="S675" s="92" t="s">
        <v>11</v>
      </c>
      <c r="U675" s="106"/>
    </row>
    <row r="676" spans="1:21" ht="15.75" customHeight="1">
      <c r="A676" s="68">
        <v>1901</v>
      </c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110"/>
      <c r="M676" s="78"/>
      <c r="N676" s="113"/>
      <c r="O676" s="106"/>
      <c r="P676" s="93" t="s">
        <v>80</v>
      </c>
      <c r="Q676" s="94">
        <f>IF(Q675/B661=0,"",Q675/B661)</f>
        <v>0.6262626262626263</v>
      </c>
      <c r="R676" s="95">
        <f>IF(Q675/R675=0,"",Q675/R675)</f>
        <v>1</v>
      </c>
      <c r="S676" s="96" t="s">
        <v>81</v>
      </c>
      <c r="U676" s="106"/>
    </row>
    <row r="677" spans="1:21" ht="15.75" customHeight="1">
      <c r="A677" s="68">
        <v>1902</v>
      </c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110"/>
      <c r="M677" s="123"/>
      <c r="N677" s="124"/>
      <c r="O677" s="125"/>
      <c r="P677" s="101"/>
      <c r="Q677" s="102"/>
      <c r="R677" s="102"/>
      <c r="S677" s="103"/>
      <c r="U677" s="106"/>
    </row>
    <row r="678" spans="1:21" ht="18" customHeight="1">
      <c r="A678" s="35"/>
      <c r="B678" s="31"/>
      <c r="C678" s="31"/>
      <c r="D678" s="31"/>
      <c r="E678" s="31"/>
      <c r="F678" s="273" t="s">
        <v>100</v>
      </c>
      <c r="G678" s="261"/>
      <c r="H678" s="261"/>
      <c r="I678" s="261"/>
      <c r="J678" s="261"/>
      <c r="K678" s="262"/>
      <c r="L678" s="126">
        <f>SUM(L661:L677)</f>
        <v>62</v>
      </c>
      <c r="M678" s="105">
        <f>IF(SUM(L667:L670)=0,"0%",SUM(L667:L670)/B661)</f>
        <v>0.19191919191919191</v>
      </c>
      <c r="N678" s="105">
        <f>IF(L678=0,"",L678/B661)</f>
        <v>0.6262626262626263</v>
      </c>
      <c r="O678" s="105">
        <f>N678-M678</f>
        <v>0.43434343434343436</v>
      </c>
      <c r="P678" s="2"/>
      <c r="Q678" s="31"/>
      <c r="R678" s="25"/>
      <c r="S678" s="2"/>
      <c r="U678" s="106"/>
    </row>
    <row r="679" spans="1:21" ht="12.75" customHeight="1">
      <c r="L679" s="2"/>
      <c r="M679" s="2"/>
      <c r="O679" s="2"/>
    </row>
    <row r="680" spans="1:21" ht="12.75" customHeight="1">
      <c r="L680" s="2"/>
      <c r="M680" s="2"/>
      <c r="O680" s="2"/>
    </row>
    <row r="681" spans="1:21" ht="26.25" customHeight="1">
      <c r="A681" s="274" t="s">
        <v>88</v>
      </c>
      <c r="B681" s="275"/>
      <c r="C681" s="275"/>
      <c r="D681" s="275"/>
      <c r="E681" s="275"/>
      <c r="F681" s="275"/>
      <c r="G681" s="275"/>
      <c r="H681" s="276" t="s">
        <v>72</v>
      </c>
      <c r="I681" s="275"/>
      <c r="J681" s="275"/>
      <c r="K681" s="31"/>
      <c r="L681" s="2"/>
      <c r="M681" s="2"/>
      <c r="N681" s="31"/>
      <c r="O681" s="2"/>
      <c r="P681" s="31"/>
      <c r="Q681" s="31"/>
      <c r="R681" s="31"/>
    </row>
    <row r="682" spans="1:21" ht="20.25" customHeight="1">
      <c r="A682" s="259" t="s">
        <v>10</v>
      </c>
      <c r="B682" s="260" t="s">
        <v>89</v>
      </c>
      <c r="C682" s="261"/>
      <c r="D682" s="261"/>
      <c r="E682" s="261"/>
      <c r="F682" s="261"/>
      <c r="G682" s="261"/>
      <c r="H682" s="261"/>
      <c r="I682" s="261"/>
      <c r="J682" s="261"/>
      <c r="K682" s="262"/>
      <c r="L682" s="263" t="s">
        <v>11</v>
      </c>
      <c r="M682" s="254" t="s">
        <v>3</v>
      </c>
      <c r="N682" s="254" t="s">
        <v>4</v>
      </c>
      <c r="O682" s="264" t="s">
        <v>5</v>
      </c>
      <c r="P682" s="254" t="s">
        <v>6</v>
      </c>
      <c r="Q682" s="265" t="s">
        <v>7</v>
      </c>
      <c r="R682" s="265" t="s">
        <v>8</v>
      </c>
      <c r="S682" s="254" t="s">
        <v>9</v>
      </c>
    </row>
    <row r="683" spans="1:21" ht="15.75" customHeight="1">
      <c r="A683" s="255"/>
      <c r="B683" s="68" t="s">
        <v>90</v>
      </c>
      <c r="C683" s="68" t="s">
        <v>91</v>
      </c>
      <c r="D683" s="68" t="s">
        <v>92</v>
      </c>
      <c r="E683" s="68" t="s">
        <v>93</v>
      </c>
      <c r="F683" s="68" t="s">
        <v>94</v>
      </c>
      <c r="G683" s="68" t="s">
        <v>95</v>
      </c>
      <c r="H683" s="68" t="s">
        <v>96</v>
      </c>
      <c r="I683" s="68" t="s">
        <v>97</v>
      </c>
      <c r="J683" s="68" t="s">
        <v>98</v>
      </c>
      <c r="K683" s="68" t="s">
        <v>99</v>
      </c>
      <c r="L683" s="255"/>
      <c r="M683" s="255"/>
      <c r="N683" s="255"/>
      <c r="O683" s="255"/>
      <c r="P683" s="255"/>
      <c r="Q683" s="255"/>
      <c r="R683" s="255"/>
      <c r="S683" s="255"/>
      <c r="U683" s="106"/>
    </row>
    <row r="684" spans="1:21" ht="15.75" customHeight="1">
      <c r="A684" s="68">
        <v>1201</v>
      </c>
      <c r="B684" s="69">
        <v>102</v>
      </c>
      <c r="C684" s="69"/>
      <c r="D684" s="69"/>
      <c r="E684" s="69"/>
      <c r="F684" s="69"/>
      <c r="G684" s="69"/>
      <c r="H684" s="69"/>
      <c r="I684" s="69"/>
      <c r="J684" s="69"/>
      <c r="K684" s="69"/>
      <c r="L684" s="110"/>
      <c r="M684" s="72"/>
      <c r="N684" s="111"/>
      <c r="O684" s="112"/>
      <c r="P684" s="75"/>
      <c r="Q684" s="76">
        <f>B684</f>
        <v>102</v>
      </c>
      <c r="R684" s="77"/>
      <c r="S684" s="75"/>
      <c r="U684" s="106"/>
    </row>
    <row r="685" spans="1:21" ht="15.75" customHeight="1">
      <c r="A685" s="68">
        <v>1202</v>
      </c>
      <c r="B685" s="69"/>
      <c r="C685" s="69">
        <v>89</v>
      </c>
      <c r="D685" s="69"/>
      <c r="E685" s="69"/>
      <c r="F685" s="69"/>
      <c r="G685" s="69"/>
      <c r="H685" s="69"/>
      <c r="I685" s="69"/>
      <c r="J685" s="69"/>
      <c r="K685" s="69"/>
      <c r="L685" s="110"/>
      <c r="M685" s="78"/>
      <c r="N685" s="113"/>
      <c r="O685" s="114"/>
      <c r="P685" s="80">
        <f>IF(C685=0,"",C685/B684)</f>
        <v>0.87254901960784315</v>
      </c>
      <c r="Q685" s="81">
        <v>89</v>
      </c>
      <c r="R685" s="82">
        <f t="shared" ref="R685:R693" si="105">IF(Q685=0,"",Q685/Q684)</f>
        <v>0.87254901960784315</v>
      </c>
      <c r="S685" s="82">
        <f t="shared" ref="S685:S693" si="106">IF(Q685=0,"",100%-R685)</f>
        <v>0.12745098039215685</v>
      </c>
      <c r="U685" s="106"/>
    </row>
    <row r="686" spans="1:21" ht="15.75" customHeight="1">
      <c r="A686" s="68">
        <v>1301</v>
      </c>
      <c r="B686" s="69"/>
      <c r="C686" s="69"/>
      <c r="D686" s="69">
        <v>79</v>
      </c>
      <c r="E686" s="69"/>
      <c r="F686" s="69"/>
      <c r="G686" s="69"/>
      <c r="H686" s="69"/>
      <c r="I686" s="69"/>
      <c r="J686" s="69"/>
      <c r="K686" s="69"/>
      <c r="L686" s="110"/>
      <c r="M686" s="78"/>
      <c r="N686" s="113"/>
      <c r="O686" s="114"/>
      <c r="P686" s="80">
        <f>IF(D686=0,"",D686/C685)</f>
        <v>0.88764044943820219</v>
      </c>
      <c r="Q686" s="81">
        <v>83</v>
      </c>
      <c r="R686" s="82">
        <f t="shared" si="105"/>
        <v>0.93258426966292129</v>
      </c>
      <c r="S686" s="82">
        <f t="shared" si="106"/>
        <v>6.7415730337078705E-2</v>
      </c>
      <c r="U686" s="83">
        <f>Q686/Q684</f>
        <v>0.81372549019607843</v>
      </c>
    </row>
    <row r="687" spans="1:21" ht="15.75" customHeight="1">
      <c r="A687" s="68">
        <v>1302</v>
      </c>
      <c r="B687" s="69"/>
      <c r="C687" s="69"/>
      <c r="D687" s="69"/>
      <c r="E687" s="69">
        <v>65</v>
      </c>
      <c r="F687" s="69"/>
      <c r="G687" s="69"/>
      <c r="H687" s="69"/>
      <c r="I687" s="69"/>
      <c r="J687" s="69"/>
      <c r="K687" s="69"/>
      <c r="L687" s="110"/>
      <c r="M687" s="78"/>
      <c r="N687" s="113"/>
      <c r="O687" s="114"/>
      <c r="P687" s="80">
        <f>IF(E687=0,"",E687/D686)</f>
        <v>0.82278481012658233</v>
      </c>
      <c r="Q687" s="81">
        <v>83</v>
      </c>
      <c r="R687" s="82">
        <f t="shared" si="105"/>
        <v>1</v>
      </c>
      <c r="S687" s="82">
        <f t="shared" si="106"/>
        <v>0</v>
      </c>
      <c r="U687" s="106"/>
    </row>
    <row r="688" spans="1:21" ht="15.75" customHeight="1">
      <c r="A688" s="68">
        <v>1401</v>
      </c>
      <c r="B688" s="69"/>
      <c r="C688" s="69"/>
      <c r="D688" s="69"/>
      <c r="E688" s="69"/>
      <c r="F688" s="69">
        <v>65</v>
      </c>
      <c r="G688" s="69"/>
      <c r="H688" s="69"/>
      <c r="I688" s="69"/>
      <c r="J688" s="69"/>
      <c r="K688" s="69"/>
      <c r="L688" s="110"/>
      <c r="M688" s="78"/>
      <c r="N688" s="113"/>
      <c r="O688" s="114"/>
      <c r="P688" s="80">
        <f>IF(F688=0,"",F688/E687)</f>
        <v>1</v>
      </c>
      <c r="Q688" s="81">
        <v>75</v>
      </c>
      <c r="R688" s="82">
        <f t="shared" si="105"/>
        <v>0.90361445783132532</v>
      </c>
      <c r="S688" s="82">
        <f t="shared" si="106"/>
        <v>9.6385542168674676E-2</v>
      </c>
      <c r="U688" s="106"/>
    </row>
    <row r="689" spans="1:21" ht="15.75" customHeight="1">
      <c r="A689" s="68">
        <v>1402</v>
      </c>
      <c r="B689" s="69"/>
      <c r="C689" s="69"/>
      <c r="D689" s="69"/>
      <c r="E689" s="69"/>
      <c r="F689" s="69"/>
      <c r="G689" s="69">
        <v>60</v>
      </c>
      <c r="H689" s="69"/>
      <c r="I689" s="69"/>
      <c r="J689" s="69"/>
      <c r="K689" s="69"/>
      <c r="L689" s="110"/>
      <c r="M689" s="78"/>
      <c r="N689" s="113"/>
      <c r="O689" s="114"/>
      <c r="P689" s="80">
        <f>IF(G689=0,"",G689/F688)</f>
        <v>0.92307692307692313</v>
      </c>
      <c r="Q689" s="81">
        <v>74</v>
      </c>
      <c r="R689" s="82">
        <f t="shared" si="105"/>
        <v>0.98666666666666669</v>
      </c>
      <c r="S689" s="82">
        <f t="shared" si="106"/>
        <v>1.3333333333333308E-2</v>
      </c>
      <c r="U689" s="106"/>
    </row>
    <row r="690" spans="1:21" ht="15.75" customHeight="1">
      <c r="A690" s="68">
        <v>1501</v>
      </c>
      <c r="B690" s="69"/>
      <c r="C690" s="69"/>
      <c r="D690" s="69"/>
      <c r="E690" s="69"/>
      <c r="F690" s="69"/>
      <c r="G690" s="69"/>
      <c r="H690" s="69">
        <v>55</v>
      </c>
      <c r="I690" s="69"/>
      <c r="J690" s="69"/>
      <c r="K690" s="69"/>
      <c r="L690" s="110"/>
      <c r="M690" s="78"/>
      <c r="N690" s="113"/>
      <c r="O690" s="114"/>
      <c r="P690" s="80">
        <f>IF(H690=0,"",H690/G689)</f>
        <v>0.91666666666666663</v>
      </c>
      <c r="Q690" s="81">
        <v>70</v>
      </c>
      <c r="R690" s="82">
        <f t="shared" si="105"/>
        <v>0.94594594594594594</v>
      </c>
      <c r="S690" s="82">
        <f t="shared" si="106"/>
        <v>5.4054054054054057E-2</v>
      </c>
      <c r="U690" s="106"/>
    </row>
    <row r="691" spans="1:21" ht="15.75" customHeight="1">
      <c r="A691" s="68">
        <v>1502</v>
      </c>
      <c r="B691" s="69"/>
      <c r="C691" s="69"/>
      <c r="D691" s="69"/>
      <c r="E691" s="69"/>
      <c r="F691" s="69"/>
      <c r="G691" s="69"/>
      <c r="H691" s="69"/>
      <c r="I691" s="69">
        <v>51</v>
      </c>
      <c r="J691" s="69"/>
      <c r="K691" s="69"/>
      <c r="L691" s="110"/>
      <c r="M691" s="78"/>
      <c r="N691" s="113"/>
      <c r="O691" s="114"/>
      <c r="P691" s="80">
        <f>IF(I691=0,"",I691/H690)</f>
        <v>0.92727272727272725</v>
      </c>
      <c r="Q691" s="81">
        <v>68</v>
      </c>
      <c r="R691" s="82">
        <f t="shared" si="105"/>
        <v>0.97142857142857142</v>
      </c>
      <c r="S691" s="82">
        <f t="shared" si="106"/>
        <v>2.8571428571428581E-2</v>
      </c>
      <c r="U691" s="106"/>
    </row>
    <row r="692" spans="1:21" ht="15.75" customHeight="1">
      <c r="A692" s="68">
        <v>1601</v>
      </c>
      <c r="B692" s="69"/>
      <c r="C692" s="69"/>
      <c r="D692" s="69"/>
      <c r="E692" s="69"/>
      <c r="F692" s="69"/>
      <c r="G692" s="69"/>
      <c r="H692" s="69"/>
      <c r="I692" s="69"/>
      <c r="J692" s="69">
        <v>49</v>
      </c>
      <c r="K692" s="69"/>
      <c r="L692" s="110"/>
      <c r="M692" s="78"/>
      <c r="N692" s="113"/>
      <c r="O692" s="114"/>
      <c r="P692" s="80">
        <f>IF(J692=0,"",J692/I691)</f>
        <v>0.96078431372549022</v>
      </c>
      <c r="Q692" s="81">
        <v>67</v>
      </c>
      <c r="R692" s="82">
        <f t="shared" si="105"/>
        <v>0.98529411764705888</v>
      </c>
      <c r="S692" s="82">
        <f t="shared" si="106"/>
        <v>1.4705882352941124E-2</v>
      </c>
      <c r="U692" s="106"/>
    </row>
    <row r="693" spans="1:21" ht="15.75" customHeight="1">
      <c r="A693" s="68">
        <v>1602</v>
      </c>
      <c r="B693" s="69"/>
      <c r="C693" s="69"/>
      <c r="D693" s="69"/>
      <c r="E693" s="69"/>
      <c r="F693" s="69"/>
      <c r="G693" s="69"/>
      <c r="H693" s="69"/>
      <c r="I693" s="69"/>
      <c r="J693" s="69"/>
      <c r="K693" s="69">
        <v>47</v>
      </c>
      <c r="L693" s="110">
        <v>17</v>
      </c>
      <c r="M693" s="78"/>
      <c r="N693" s="113"/>
      <c r="O693" s="114"/>
      <c r="P693" s="80">
        <f>IF(K693=0,"",K693/J692)</f>
        <v>0.95918367346938771</v>
      </c>
      <c r="Q693" s="81">
        <v>65</v>
      </c>
      <c r="R693" s="82">
        <f t="shared" si="105"/>
        <v>0.97014925373134331</v>
      </c>
      <c r="S693" s="82">
        <f t="shared" si="106"/>
        <v>2.9850746268656692E-2</v>
      </c>
      <c r="U693" s="106"/>
    </row>
    <row r="694" spans="1:21" ht="15.75" customHeight="1">
      <c r="A694" s="68">
        <v>1701</v>
      </c>
      <c r="B694" s="69"/>
      <c r="C694" s="69"/>
      <c r="D694" s="69"/>
      <c r="E694" s="69"/>
      <c r="F694" s="69"/>
      <c r="G694" s="69"/>
      <c r="H694" s="69"/>
      <c r="I694" s="69"/>
      <c r="J694" s="69"/>
      <c r="K694" s="69">
        <v>36</v>
      </c>
      <c r="L694" s="110">
        <v>16</v>
      </c>
      <c r="M694" s="78"/>
      <c r="N694" s="113"/>
      <c r="O694" s="106"/>
      <c r="P694" s="115"/>
      <c r="Q694" s="87">
        <v>44</v>
      </c>
      <c r="R694" s="116"/>
      <c r="S694" s="115"/>
      <c r="U694" s="106"/>
    </row>
    <row r="695" spans="1:21" ht="15.75" customHeight="1">
      <c r="A695" s="68">
        <v>1702</v>
      </c>
      <c r="B695" s="69"/>
      <c r="C695" s="69"/>
      <c r="D695" s="69"/>
      <c r="E695" s="69"/>
      <c r="F695" s="69"/>
      <c r="G695" s="69"/>
      <c r="H695" s="69"/>
      <c r="I695" s="69"/>
      <c r="J695" s="69"/>
      <c r="K695" s="69">
        <v>19</v>
      </c>
      <c r="L695" s="110">
        <v>8</v>
      </c>
      <c r="M695" s="78"/>
      <c r="N695" s="113"/>
      <c r="O695" s="106"/>
      <c r="P695" s="117"/>
      <c r="Q695" s="87">
        <v>24</v>
      </c>
      <c r="R695" s="118"/>
      <c r="S695" s="117"/>
      <c r="U695" s="106"/>
    </row>
    <row r="696" spans="1:21" ht="15.75" customHeight="1">
      <c r="A696" s="68">
        <v>1801</v>
      </c>
      <c r="B696" s="69"/>
      <c r="C696" s="69"/>
      <c r="D696" s="69"/>
      <c r="E696" s="69"/>
      <c r="F696" s="69"/>
      <c r="G696" s="69"/>
      <c r="H696" s="69"/>
      <c r="I696" s="69"/>
      <c r="J696" s="69"/>
      <c r="K696" s="69">
        <v>9</v>
      </c>
      <c r="L696" s="110"/>
      <c r="M696" s="78"/>
      <c r="N696" s="113"/>
      <c r="O696" s="106"/>
      <c r="P696" s="117"/>
      <c r="Q696" s="87"/>
      <c r="R696" s="118"/>
      <c r="S696" s="117"/>
      <c r="U696" s="106"/>
    </row>
    <row r="697" spans="1:21" ht="15.75" customHeight="1">
      <c r="A697" s="68">
        <v>1802</v>
      </c>
      <c r="B697" s="69"/>
      <c r="C697" s="69"/>
      <c r="D697" s="69"/>
      <c r="E697" s="69"/>
      <c r="F697" s="69"/>
      <c r="G697" s="69"/>
      <c r="H697" s="69"/>
      <c r="I697" s="69"/>
      <c r="J697" s="69"/>
      <c r="K697" s="69">
        <v>5</v>
      </c>
      <c r="L697" s="110">
        <v>4</v>
      </c>
      <c r="M697" s="78"/>
      <c r="N697" s="113"/>
      <c r="O697" s="106"/>
      <c r="P697" s="119"/>
      <c r="Q697" s="120"/>
      <c r="R697" s="121"/>
      <c r="S697" s="122"/>
      <c r="U697" s="106"/>
    </row>
    <row r="698" spans="1:21" ht="15.75" customHeight="1">
      <c r="A698" s="68">
        <v>1901</v>
      </c>
      <c r="B698" s="69"/>
      <c r="C698" s="69"/>
      <c r="D698" s="69"/>
      <c r="E698" s="69"/>
      <c r="F698" s="69"/>
      <c r="G698" s="69"/>
      <c r="H698" s="69"/>
      <c r="I698" s="69"/>
      <c r="J698" s="69"/>
      <c r="K698" s="69">
        <v>2</v>
      </c>
      <c r="L698" s="110"/>
      <c r="M698" s="78"/>
      <c r="N698" s="113"/>
      <c r="O698" s="106"/>
      <c r="P698" s="89" t="s">
        <v>79</v>
      </c>
      <c r="Q698" s="90">
        <v>46</v>
      </c>
      <c r="R698" s="91">
        <f>L701</f>
        <v>46</v>
      </c>
      <c r="S698" s="92" t="s">
        <v>11</v>
      </c>
      <c r="U698" s="106"/>
    </row>
    <row r="699" spans="1:21" ht="15.75" customHeight="1">
      <c r="A699" s="68">
        <v>1902</v>
      </c>
      <c r="B699" s="69"/>
      <c r="C699" s="69"/>
      <c r="D699" s="69"/>
      <c r="E699" s="69"/>
      <c r="F699" s="69"/>
      <c r="G699" s="69"/>
      <c r="H699" s="69"/>
      <c r="I699" s="69"/>
      <c r="J699" s="69"/>
      <c r="K699" s="69">
        <v>2</v>
      </c>
      <c r="L699" s="110">
        <v>1</v>
      </c>
      <c r="M699" s="78"/>
      <c r="N699" s="113"/>
      <c r="O699" s="106"/>
      <c r="P699" s="93" t="s">
        <v>80</v>
      </c>
      <c r="Q699" s="94">
        <f>IF(Q698/B684=0,"",Q698/B684)</f>
        <v>0.45098039215686275</v>
      </c>
      <c r="R699" s="95">
        <f>IF(Q698/R698=0,"",Q698/R698)</f>
        <v>1</v>
      </c>
      <c r="S699" s="96" t="s">
        <v>81</v>
      </c>
      <c r="U699" s="106"/>
    </row>
    <row r="700" spans="1:21" ht="15.75" customHeight="1">
      <c r="A700" s="68">
        <v>2001</v>
      </c>
      <c r="B700" s="69"/>
      <c r="C700" s="69"/>
      <c r="D700" s="69"/>
      <c r="E700" s="69"/>
      <c r="F700" s="69"/>
      <c r="G700" s="69"/>
      <c r="H700" s="69"/>
      <c r="I700" s="69"/>
      <c r="J700" s="69"/>
      <c r="K700" s="69">
        <v>1</v>
      </c>
      <c r="L700" s="110"/>
      <c r="M700" s="123"/>
      <c r="N700" s="124"/>
      <c r="O700" s="125"/>
      <c r="P700" s="101"/>
      <c r="Q700" s="102"/>
      <c r="R700" s="102"/>
      <c r="S700" s="103"/>
      <c r="U700" s="106"/>
    </row>
    <row r="701" spans="1:21" ht="18" customHeight="1">
      <c r="A701" s="35"/>
      <c r="B701" s="31"/>
      <c r="C701" s="31"/>
      <c r="D701" s="31"/>
      <c r="E701" s="31"/>
      <c r="F701" s="273" t="s">
        <v>100</v>
      </c>
      <c r="G701" s="261"/>
      <c r="H701" s="261"/>
      <c r="I701" s="261"/>
      <c r="J701" s="261"/>
      <c r="K701" s="262"/>
      <c r="L701" s="126">
        <f>SUM(L684:L700)</f>
        <v>46</v>
      </c>
      <c r="M701" s="105">
        <f>IF(SUM(L690:L693)=0,"0%",SUM(L690:L693)/B684)</f>
        <v>0.16666666666666666</v>
      </c>
      <c r="N701" s="105">
        <f>IF(L701=0,"",L701/B684)</f>
        <v>0.45098039215686275</v>
      </c>
      <c r="O701" s="105">
        <f>N701-M701</f>
        <v>0.28431372549019607</v>
      </c>
      <c r="P701" s="2"/>
      <c r="Q701" s="31"/>
      <c r="R701" s="25"/>
      <c r="S701" s="2"/>
      <c r="U701" s="106"/>
    </row>
    <row r="702" spans="1:21" ht="12.75" customHeight="1">
      <c r="L702" s="2"/>
      <c r="M702" s="2"/>
      <c r="N702" s="2"/>
      <c r="O702" s="2"/>
    </row>
    <row r="703" spans="1:21" ht="12.75" customHeight="1">
      <c r="L703" s="2"/>
      <c r="M703" s="2"/>
      <c r="N703" s="2"/>
      <c r="O703" s="2"/>
    </row>
    <row r="704" spans="1:21" ht="26.25" customHeight="1">
      <c r="D704" s="282" t="s">
        <v>88</v>
      </c>
      <c r="E704" s="269"/>
      <c r="F704" s="269"/>
      <c r="G704" s="269"/>
      <c r="H704" s="269"/>
      <c r="I704" s="269"/>
      <c r="J704" s="269"/>
      <c r="K704" s="269"/>
      <c r="L704" s="129" t="s">
        <v>73</v>
      </c>
      <c r="M704" s="129"/>
      <c r="N704" s="129"/>
      <c r="O704" s="2"/>
      <c r="P704" s="31"/>
      <c r="Q704" s="31"/>
      <c r="R704" s="31"/>
    </row>
    <row r="705" spans="1:21" ht="20.25" customHeight="1">
      <c r="A705" s="259" t="s">
        <v>10</v>
      </c>
      <c r="B705" s="260" t="s">
        <v>89</v>
      </c>
      <c r="C705" s="261"/>
      <c r="D705" s="261"/>
      <c r="E705" s="261"/>
      <c r="F705" s="261"/>
      <c r="G705" s="261"/>
      <c r="H705" s="261"/>
      <c r="I705" s="261"/>
      <c r="J705" s="261"/>
      <c r="K705" s="262"/>
      <c r="L705" s="263" t="s">
        <v>11</v>
      </c>
      <c r="M705" s="254" t="s">
        <v>3</v>
      </c>
      <c r="N705" s="254" t="s">
        <v>4</v>
      </c>
      <c r="O705" s="264" t="s">
        <v>5</v>
      </c>
      <c r="P705" s="254" t="s">
        <v>6</v>
      </c>
      <c r="Q705" s="265" t="s">
        <v>7</v>
      </c>
      <c r="R705" s="265" t="s">
        <v>8</v>
      </c>
      <c r="S705" s="254" t="s">
        <v>9</v>
      </c>
    </row>
    <row r="706" spans="1:21" ht="15.75" customHeight="1">
      <c r="A706" s="255"/>
      <c r="B706" s="68" t="s">
        <v>90</v>
      </c>
      <c r="C706" s="68" t="s">
        <v>91</v>
      </c>
      <c r="D706" s="68" t="s">
        <v>92</v>
      </c>
      <c r="E706" s="68" t="s">
        <v>93</v>
      </c>
      <c r="F706" s="68" t="s">
        <v>94</v>
      </c>
      <c r="G706" s="68" t="s">
        <v>95</v>
      </c>
      <c r="H706" s="68" t="s">
        <v>96</v>
      </c>
      <c r="I706" s="68" t="s">
        <v>97</v>
      </c>
      <c r="J706" s="68" t="s">
        <v>98</v>
      </c>
      <c r="K706" s="68" t="s">
        <v>99</v>
      </c>
      <c r="L706" s="255"/>
      <c r="M706" s="255"/>
      <c r="N706" s="255"/>
      <c r="O706" s="255"/>
      <c r="P706" s="255"/>
      <c r="Q706" s="255"/>
      <c r="R706" s="255"/>
      <c r="S706" s="255"/>
      <c r="U706" s="106"/>
    </row>
    <row r="707" spans="1:21" ht="15.75" customHeight="1">
      <c r="A707" s="68">
        <v>1202</v>
      </c>
      <c r="B707" s="69">
        <v>103</v>
      </c>
      <c r="C707" s="69"/>
      <c r="D707" s="69"/>
      <c r="E707" s="69"/>
      <c r="F707" s="69"/>
      <c r="G707" s="69"/>
      <c r="H707" s="69"/>
      <c r="I707" s="69"/>
      <c r="J707" s="69"/>
      <c r="K707" s="69"/>
      <c r="L707" s="110"/>
      <c r="M707" s="72"/>
      <c r="N707" s="111"/>
      <c r="O707" s="112"/>
      <c r="P707" s="75"/>
      <c r="Q707" s="76">
        <f>B707</f>
        <v>103</v>
      </c>
      <c r="R707" s="77"/>
      <c r="S707" s="75"/>
      <c r="U707" s="106"/>
    </row>
    <row r="708" spans="1:21" ht="15.75" customHeight="1">
      <c r="A708" s="68">
        <v>1301</v>
      </c>
      <c r="B708" s="69"/>
      <c r="C708" s="69">
        <v>93</v>
      </c>
      <c r="D708" s="69"/>
      <c r="E708" s="69"/>
      <c r="F708" s="69"/>
      <c r="G708" s="69"/>
      <c r="H708" s="69"/>
      <c r="I708" s="69"/>
      <c r="J708" s="69"/>
      <c r="K708" s="69"/>
      <c r="L708" s="110"/>
      <c r="M708" s="78"/>
      <c r="N708" s="113"/>
      <c r="O708" s="114"/>
      <c r="P708" s="80">
        <f>IF(C708=0,"",C708/B707)</f>
        <v>0.90291262135922334</v>
      </c>
      <c r="Q708" s="81">
        <v>93</v>
      </c>
      <c r="R708" s="82">
        <f t="shared" ref="R708:R716" si="107">IF(Q708=0,"",Q708/Q707)</f>
        <v>0.90291262135922334</v>
      </c>
      <c r="S708" s="82">
        <f t="shared" ref="S708:S716" si="108">IF(Q708=0,"",100%-R708)</f>
        <v>9.7087378640776656E-2</v>
      </c>
      <c r="U708" s="106"/>
    </row>
    <row r="709" spans="1:21" ht="15.75" customHeight="1">
      <c r="A709" s="68">
        <v>1302</v>
      </c>
      <c r="B709" s="69"/>
      <c r="C709" s="69"/>
      <c r="D709" s="69">
        <v>93</v>
      </c>
      <c r="E709" s="69"/>
      <c r="F709" s="69"/>
      <c r="G709" s="69"/>
      <c r="H709" s="69"/>
      <c r="I709" s="69"/>
      <c r="J709" s="69"/>
      <c r="K709" s="69"/>
      <c r="L709" s="110"/>
      <c r="M709" s="78"/>
      <c r="N709" s="113"/>
      <c r="O709" s="114"/>
      <c r="P709" s="80">
        <f>IF(D709=0,"",D709/C708)</f>
        <v>1</v>
      </c>
      <c r="Q709" s="81">
        <v>93</v>
      </c>
      <c r="R709" s="82">
        <f t="shared" si="107"/>
        <v>1</v>
      </c>
      <c r="S709" s="82">
        <f t="shared" si="108"/>
        <v>0</v>
      </c>
      <c r="U709" s="83">
        <f>Q709/Q707</f>
        <v>0.90291262135922334</v>
      </c>
    </row>
    <row r="710" spans="1:21" ht="15.75" customHeight="1">
      <c r="A710" s="68">
        <v>1401</v>
      </c>
      <c r="B710" s="69"/>
      <c r="C710" s="69"/>
      <c r="D710" s="69"/>
      <c r="E710" s="69">
        <v>85</v>
      </c>
      <c r="F710" s="69"/>
      <c r="G710" s="69"/>
      <c r="H710" s="69"/>
      <c r="I710" s="69"/>
      <c r="J710" s="69"/>
      <c r="K710" s="69"/>
      <c r="L710" s="110"/>
      <c r="M710" s="78"/>
      <c r="N710" s="113"/>
      <c r="O710" s="114"/>
      <c r="P710" s="80">
        <f>IF(E710=0,"",E710/D709)</f>
        <v>0.91397849462365588</v>
      </c>
      <c r="Q710" s="81">
        <v>88</v>
      </c>
      <c r="R710" s="82">
        <f t="shared" si="107"/>
        <v>0.94623655913978499</v>
      </c>
      <c r="S710" s="82">
        <f t="shared" si="108"/>
        <v>5.3763440860215006E-2</v>
      </c>
      <c r="U710" s="106"/>
    </row>
    <row r="711" spans="1:21" ht="15.75" customHeight="1">
      <c r="A711" s="68">
        <v>1402</v>
      </c>
      <c r="B711" s="69"/>
      <c r="C711" s="69"/>
      <c r="D711" s="69"/>
      <c r="E711" s="69"/>
      <c r="F711" s="69">
        <v>70</v>
      </c>
      <c r="G711" s="69"/>
      <c r="H711" s="69"/>
      <c r="I711" s="69"/>
      <c r="J711" s="69"/>
      <c r="K711" s="69"/>
      <c r="L711" s="110"/>
      <c r="M711" s="78"/>
      <c r="N711" s="113"/>
      <c r="O711" s="114"/>
      <c r="P711" s="80">
        <f>IF(F711=0,"",F711/E710)</f>
        <v>0.82352941176470584</v>
      </c>
      <c r="Q711" s="81">
        <v>85</v>
      </c>
      <c r="R711" s="82">
        <f t="shared" si="107"/>
        <v>0.96590909090909094</v>
      </c>
      <c r="S711" s="82">
        <f t="shared" si="108"/>
        <v>3.4090909090909061E-2</v>
      </c>
      <c r="U711" s="106"/>
    </row>
    <row r="712" spans="1:21" ht="15.75" customHeight="1">
      <c r="A712" s="68">
        <v>1501</v>
      </c>
      <c r="B712" s="69"/>
      <c r="C712" s="69"/>
      <c r="D712" s="69"/>
      <c r="E712" s="69"/>
      <c r="F712" s="69"/>
      <c r="G712" s="69">
        <v>67</v>
      </c>
      <c r="H712" s="69"/>
      <c r="I712" s="69"/>
      <c r="J712" s="69"/>
      <c r="K712" s="69"/>
      <c r="L712" s="110"/>
      <c r="M712" s="78"/>
      <c r="N712" s="113"/>
      <c r="O712" s="114"/>
      <c r="P712" s="80">
        <f>IF(G712=0,"",G712/F711)</f>
        <v>0.95714285714285718</v>
      </c>
      <c r="Q712" s="81">
        <v>83</v>
      </c>
      <c r="R712" s="82">
        <f t="shared" si="107"/>
        <v>0.97647058823529409</v>
      </c>
      <c r="S712" s="82">
        <f t="shared" si="108"/>
        <v>2.352941176470591E-2</v>
      </c>
      <c r="U712" s="106"/>
    </row>
    <row r="713" spans="1:21" ht="15.75" customHeight="1">
      <c r="A713" s="68">
        <v>1502</v>
      </c>
      <c r="B713" s="69"/>
      <c r="C713" s="69"/>
      <c r="D713" s="69"/>
      <c r="E713" s="69"/>
      <c r="F713" s="69"/>
      <c r="G713" s="69"/>
      <c r="H713" s="69">
        <v>67</v>
      </c>
      <c r="I713" s="69"/>
      <c r="J713" s="69"/>
      <c r="K713" s="69"/>
      <c r="L713" s="110"/>
      <c r="M713" s="78"/>
      <c r="N713" s="113"/>
      <c r="O713" s="114"/>
      <c r="P713" s="80">
        <f>IF(H713=0,"",H713/G712)</f>
        <v>1</v>
      </c>
      <c r="Q713" s="81">
        <v>81</v>
      </c>
      <c r="R713" s="82">
        <f t="shared" si="107"/>
        <v>0.97590361445783136</v>
      </c>
      <c r="S713" s="82">
        <f t="shared" si="108"/>
        <v>2.4096385542168641E-2</v>
      </c>
      <c r="U713" s="106"/>
    </row>
    <row r="714" spans="1:21" ht="15.75" customHeight="1">
      <c r="A714" s="68">
        <v>1601</v>
      </c>
      <c r="B714" s="69"/>
      <c r="C714" s="69"/>
      <c r="D714" s="69"/>
      <c r="E714" s="69"/>
      <c r="F714" s="69"/>
      <c r="G714" s="69"/>
      <c r="H714" s="69"/>
      <c r="I714" s="69">
        <v>64</v>
      </c>
      <c r="J714" s="69"/>
      <c r="K714" s="69"/>
      <c r="L714" s="110"/>
      <c r="M714" s="78"/>
      <c r="N714" s="113"/>
      <c r="O714" s="114"/>
      <c r="P714" s="80">
        <f>IF(I714=0,"",I714/H713)</f>
        <v>0.95522388059701491</v>
      </c>
      <c r="Q714" s="81">
        <v>79</v>
      </c>
      <c r="R714" s="82">
        <f t="shared" si="107"/>
        <v>0.97530864197530864</v>
      </c>
      <c r="S714" s="82">
        <f t="shared" si="108"/>
        <v>2.4691358024691357E-2</v>
      </c>
      <c r="U714" s="106"/>
    </row>
    <row r="715" spans="1:21" ht="15.75" customHeight="1">
      <c r="A715" s="68">
        <v>1602</v>
      </c>
      <c r="B715" s="69"/>
      <c r="C715" s="69"/>
      <c r="D715" s="69"/>
      <c r="E715" s="69"/>
      <c r="F715" s="69"/>
      <c r="G715" s="69"/>
      <c r="H715" s="69"/>
      <c r="I715" s="69"/>
      <c r="J715" s="69">
        <v>52</v>
      </c>
      <c r="K715" s="69"/>
      <c r="L715" s="110"/>
      <c r="M715" s="78"/>
      <c r="N715" s="113"/>
      <c r="O715" s="114"/>
      <c r="P715" s="80">
        <f>IF(J715=0,"",J715/I714)</f>
        <v>0.8125</v>
      </c>
      <c r="Q715" s="81">
        <v>77</v>
      </c>
      <c r="R715" s="82">
        <f t="shared" si="107"/>
        <v>0.97468354430379744</v>
      </c>
      <c r="S715" s="82">
        <f t="shared" si="108"/>
        <v>2.5316455696202556E-2</v>
      </c>
      <c r="U715" s="106"/>
    </row>
    <row r="716" spans="1:21" ht="15.75" customHeight="1">
      <c r="A716" s="68">
        <v>1701</v>
      </c>
      <c r="B716" s="69"/>
      <c r="C716" s="69"/>
      <c r="D716" s="69"/>
      <c r="E716" s="69"/>
      <c r="F716" s="69"/>
      <c r="G716" s="69"/>
      <c r="H716" s="69"/>
      <c r="I716" s="69"/>
      <c r="J716" s="69"/>
      <c r="K716" s="69">
        <v>56</v>
      </c>
      <c r="L716" s="110">
        <v>25</v>
      </c>
      <c r="M716" s="78"/>
      <c r="N716" s="113"/>
      <c r="O716" s="114"/>
      <c r="P716" s="80">
        <f>IF(K716=0,"",K716/J715)</f>
        <v>1.0769230769230769</v>
      </c>
      <c r="Q716" s="81">
        <v>74</v>
      </c>
      <c r="R716" s="82">
        <f t="shared" si="107"/>
        <v>0.96103896103896103</v>
      </c>
      <c r="S716" s="82">
        <f t="shared" si="108"/>
        <v>3.8961038961038974E-2</v>
      </c>
      <c r="U716" s="106"/>
    </row>
    <row r="717" spans="1:21" ht="15.75" customHeight="1">
      <c r="A717" s="68">
        <v>1702</v>
      </c>
      <c r="B717" s="69"/>
      <c r="C717" s="69"/>
      <c r="D717" s="69"/>
      <c r="E717" s="69"/>
      <c r="F717" s="69"/>
      <c r="G717" s="69"/>
      <c r="H717" s="69"/>
      <c r="I717" s="69"/>
      <c r="J717" s="69"/>
      <c r="K717" s="69">
        <v>41</v>
      </c>
      <c r="L717" s="110">
        <v>27</v>
      </c>
      <c r="M717" s="78"/>
      <c r="N717" s="113"/>
      <c r="O717" s="106"/>
      <c r="P717" s="115"/>
      <c r="Q717" s="87">
        <v>48</v>
      </c>
      <c r="R717" s="116"/>
      <c r="S717" s="115"/>
      <c r="U717" s="106"/>
    </row>
    <row r="718" spans="1:21" ht="15.75" customHeight="1">
      <c r="A718" s="68">
        <v>1801</v>
      </c>
      <c r="B718" s="69"/>
      <c r="C718" s="69"/>
      <c r="D718" s="69"/>
      <c r="E718" s="69"/>
      <c r="F718" s="69"/>
      <c r="G718" s="69"/>
      <c r="H718" s="69"/>
      <c r="I718" s="69"/>
      <c r="J718" s="69"/>
      <c r="K718" s="69">
        <v>16</v>
      </c>
      <c r="L718" s="110"/>
      <c r="M718" s="78"/>
      <c r="N718" s="113"/>
      <c r="O718" s="106"/>
      <c r="P718" s="117"/>
      <c r="Q718" s="87">
        <v>21</v>
      </c>
      <c r="R718" s="118"/>
      <c r="S718" s="117"/>
      <c r="U718" s="106"/>
    </row>
    <row r="719" spans="1:21" ht="15.75" customHeight="1">
      <c r="A719" s="68">
        <v>1802</v>
      </c>
      <c r="B719" s="69"/>
      <c r="C719" s="69"/>
      <c r="D719" s="69"/>
      <c r="E719" s="69"/>
      <c r="F719" s="69"/>
      <c r="G719" s="69"/>
      <c r="H719" s="69"/>
      <c r="I719" s="69"/>
      <c r="J719" s="69"/>
      <c r="K719" s="69">
        <v>10</v>
      </c>
      <c r="L719" s="110">
        <v>6</v>
      </c>
      <c r="M719" s="78"/>
      <c r="N719" s="113"/>
      <c r="O719" s="106"/>
      <c r="P719" s="117"/>
      <c r="Q719" s="87">
        <v>11</v>
      </c>
      <c r="R719" s="118"/>
      <c r="S719" s="117"/>
      <c r="U719" s="106"/>
    </row>
    <row r="720" spans="1:21" ht="15.75" customHeight="1">
      <c r="A720" s="68">
        <v>1901</v>
      </c>
      <c r="B720" s="69"/>
      <c r="C720" s="69"/>
      <c r="D720" s="69"/>
      <c r="E720" s="69"/>
      <c r="F720" s="69"/>
      <c r="G720" s="69"/>
      <c r="H720" s="69"/>
      <c r="I720" s="69"/>
      <c r="J720" s="69"/>
      <c r="K720" s="69">
        <v>4</v>
      </c>
      <c r="L720" s="110">
        <v>3</v>
      </c>
      <c r="M720" s="78"/>
      <c r="N720" s="113"/>
      <c r="O720" s="106"/>
      <c r="P720" s="119"/>
      <c r="Q720" s="120">
        <v>6</v>
      </c>
      <c r="R720" s="121"/>
      <c r="S720" s="122"/>
      <c r="U720" s="106"/>
    </row>
    <row r="721" spans="1:21" ht="15.75" customHeight="1">
      <c r="A721" s="68">
        <v>1902</v>
      </c>
      <c r="B721" s="69"/>
      <c r="C721" s="69"/>
      <c r="D721" s="69"/>
      <c r="E721" s="69"/>
      <c r="F721" s="69"/>
      <c r="G721" s="69"/>
      <c r="H721" s="69"/>
      <c r="I721" s="69"/>
      <c r="J721" s="69"/>
      <c r="K721" s="69">
        <v>1</v>
      </c>
      <c r="L721" s="110"/>
      <c r="M721" s="78"/>
      <c r="N721" s="113"/>
      <c r="O721" s="106"/>
      <c r="P721" s="89" t="s">
        <v>79</v>
      </c>
      <c r="Q721" s="90">
        <v>62</v>
      </c>
      <c r="R721" s="91">
        <f>L724</f>
        <v>62</v>
      </c>
      <c r="S721" s="92" t="s">
        <v>11</v>
      </c>
      <c r="U721" s="106"/>
    </row>
    <row r="722" spans="1:21" ht="15.75" customHeight="1">
      <c r="A722" s="68">
        <v>2001</v>
      </c>
      <c r="B722" s="69"/>
      <c r="C722" s="69"/>
      <c r="D722" s="69"/>
      <c r="E722" s="69"/>
      <c r="F722" s="69"/>
      <c r="G722" s="69"/>
      <c r="H722" s="69"/>
      <c r="I722" s="69"/>
      <c r="J722" s="69"/>
      <c r="K722" s="69">
        <v>1</v>
      </c>
      <c r="L722" s="110">
        <v>1</v>
      </c>
      <c r="M722" s="78"/>
      <c r="N722" s="113"/>
      <c r="O722" s="106"/>
      <c r="P722" s="93" t="s">
        <v>80</v>
      </c>
      <c r="Q722" s="94">
        <f>IF(Q721/B707=0,"",Q721/B707)</f>
        <v>0.60194174757281549</v>
      </c>
      <c r="R722" s="95">
        <f>IF(Q721/R721=0,"",Q721/R721)</f>
        <v>1</v>
      </c>
      <c r="S722" s="96" t="s">
        <v>81</v>
      </c>
      <c r="U722" s="106"/>
    </row>
    <row r="723" spans="1:21" ht="15.75" customHeight="1">
      <c r="A723" s="68">
        <v>2002</v>
      </c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110"/>
      <c r="M723" s="123"/>
      <c r="N723" s="124"/>
      <c r="O723" s="125"/>
      <c r="P723" s="101"/>
      <c r="Q723" s="102"/>
      <c r="R723" s="102"/>
      <c r="S723" s="103"/>
      <c r="U723" s="106"/>
    </row>
    <row r="724" spans="1:21" ht="18" customHeight="1">
      <c r="A724" s="35"/>
      <c r="B724" s="31"/>
      <c r="C724" s="31"/>
      <c r="D724" s="31"/>
      <c r="E724" s="31"/>
      <c r="F724" s="273" t="s">
        <v>100</v>
      </c>
      <c r="G724" s="261"/>
      <c r="H724" s="261"/>
      <c r="I724" s="261"/>
      <c r="J724" s="261"/>
      <c r="K724" s="262"/>
      <c r="L724" s="126">
        <f>SUM(L707:L723)</f>
        <v>62</v>
      </c>
      <c r="M724" s="105">
        <f>IF(SUM(L713:L716)=0,"0%",SUM(L713:L716)/B707)</f>
        <v>0.24271844660194175</v>
      </c>
      <c r="N724" s="105">
        <f>IF(L724=0,"",L724/B707)</f>
        <v>0.60194174757281549</v>
      </c>
      <c r="O724" s="105">
        <f>N724-M724</f>
        <v>0.35922330097087374</v>
      </c>
      <c r="P724" s="2"/>
      <c r="Q724" s="31"/>
      <c r="R724" s="25"/>
      <c r="S724" s="2"/>
      <c r="U724" s="106"/>
    </row>
    <row r="725" spans="1:21" ht="12.75" customHeight="1">
      <c r="L725" s="2"/>
      <c r="M725" s="2"/>
      <c r="O725" s="2"/>
    </row>
    <row r="726" spans="1:21" ht="12.75" customHeight="1">
      <c r="L726" s="2"/>
      <c r="M726" s="2"/>
      <c r="O726" s="2"/>
    </row>
    <row r="727" spans="1:21" ht="26.25" customHeight="1">
      <c r="B727" s="65" t="s">
        <v>88</v>
      </c>
      <c r="C727" s="65"/>
      <c r="D727" s="65"/>
      <c r="E727" s="65"/>
      <c r="F727" s="65"/>
      <c r="G727" s="65"/>
      <c r="H727" s="65"/>
      <c r="I727" s="65"/>
      <c r="K727" s="66"/>
      <c r="L727" s="129" t="s">
        <v>74</v>
      </c>
      <c r="M727" s="2"/>
      <c r="N727" s="31"/>
      <c r="O727" s="2"/>
      <c r="P727" s="31"/>
      <c r="Q727" s="31"/>
      <c r="R727" s="31"/>
    </row>
    <row r="728" spans="1:21" ht="20.25" customHeight="1">
      <c r="A728" s="259" t="s">
        <v>10</v>
      </c>
      <c r="B728" s="260" t="s">
        <v>89</v>
      </c>
      <c r="C728" s="261"/>
      <c r="D728" s="261"/>
      <c r="E728" s="261"/>
      <c r="F728" s="261"/>
      <c r="G728" s="261"/>
      <c r="H728" s="261"/>
      <c r="I728" s="261"/>
      <c r="J728" s="261"/>
      <c r="K728" s="262"/>
      <c r="L728" s="263" t="s">
        <v>11</v>
      </c>
      <c r="M728" s="254" t="s">
        <v>3</v>
      </c>
      <c r="N728" s="254" t="s">
        <v>4</v>
      </c>
      <c r="O728" s="264" t="s">
        <v>5</v>
      </c>
      <c r="P728" s="254" t="s">
        <v>6</v>
      </c>
      <c r="Q728" s="265" t="s">
        <v>7</v>
      </c>
      <c r="R728" s="265" t="s">
        <v>8</v>
      </c>
      <c r="S728" s="254" t="s">
        <v>9</v>
      </c>
    </row>
    <row r="729" spans="1:21" ht="15.75" customHeight="1">
      <c r="A729" s="255"/>
      <c r="B729" s="68" t="s">
        <v>90</v>
      </c>
      <c r="C729" s="68" t="s">
        <v>91</v>
      </c>
      <c r="D729" s="68" t="s">
        <v>92</v>
      </c>
      <c r="E729" s="68" t="s">
        <v>93</v>
      </c>
      <c r="F729" s="68" t="s">
        <v>94</v>
      </c>
      <c r="G729" s="68" t="s">
        <v>95</v>
      </c>
      <c r="H729" s="68" t="s">
        <v>96</v>
      </c>
      <c r="I729" s="68" t="s">
        <v>97</v>
      </c>
      <c r="J729" s="68" t="s">
        <v>98</v>
      </c>
      <c r="K729" s="68" t="s">
        <v>101</v>
      </c>
      <c r="L729" s="255"/>
      <c r="M729" s="255"/>
      <c r="N729" s="255"/>
      <c r="O729" s="255"/>
      <c r="P729" s="255"/>
      <c r="Q729" s="255"/>
      <c r="R729" s="255"/>
      <c r="S729" s="255"/>
      <c r="U729" s="106"/>
    </row>
    <row r="730" spans="1:21" ht="15.75" customHeight="1">
      <c r="A730" s="68">
        <v>1301</v>
      </c>
      <c r="B730" s="69">
        <v>105</v>
      </c>
      <c r="C730" s="69"/>
      <c r="D730" s="69"/>
      <c r="E730" s="69"/>
      <c r="F730" s="69"/>
      <c r="G730" s="69"/>
      <c r="H730" s="69"/>
      <c r="I730" s="69"/>
      <c r="J730" s="69"/>
      <c r="K730" s="69"/>
      <c r="L730" s="110"/>
      <c r="M730" s="72"/>
      <c r="N730" s="111"/>
      <c r="O730" s="112"/>
      <c r="P730" s="75"/>
      <c r="Q730" s="76">
        <f>B730</f>
        <v>105</v>
      </c>
      <c r="R730" s="77"/>
      <c r="S730" s="75"/>
      <c r="U730" s="106"/>
    </row>
    <row r="731" spans="1:21" ht="15.75" customHeight="1">
      <c r="A731" s="68">
        <v>1302</v>
      </c>
      <c r="B731" s="69"/>
      <c r="C731" s="69">
        <v>104</v>
      </c>
      <c r="D731" s="69"/>
      <c r="E731" s="69"/>
      <c r="F731" s="69"/>
      <c r="G731" s="69"/>
      <c r="H731" s="69"/>
      <c r="I731" s="69"/>
      <c r="J731" s="69"/>
      <c r="K731" s="69"/>
      <c r="L731" s="110"/>
      <c r="M731" s="78"/>
      <c r="N731" s="113"/>
      <c r="O731" s="114"/>
      <c r="P731" s="80">
        <f>IF(C731=0,"",C731/B730)</f>
        <v>0.99047619047619051</v>
      </c>
      <c r="Q731" s="81">
        <v>105</v>
      </c>
      <c r="R731" s="82">
        <f t="shared" ref="R731:R739" si="109">IF(Q731=0,"",Q731/Q730)</f>
        <v>1</v>
      </c>
      <c r="S731" s="82">
        <f t="shared" ref="S731:S739" si="110">IF(Q731=0,"",100%-R731)</f>
        <v>0</v>
      </c>
      <c r="U731" s="106"/>
    </row>
    <row r="732" spans="1:21" ht="15.75" customHeight="1">
      <c r="A732" s="68">
        <v>1401</v>
      </c>
      <c r="B732" s="69"/>
      <c r="C732" s="69"/>
      <c r="D732" s="69">
        <v>77</v>
      </c>
      <c r="E732" s="69"/>
      <c r="F732" s="69"/>
      <c r="G732" s="69"/>
      <c r="H732" s="69"/>
      <c r="I732" s="69"/>
      <c r="J732" s="69"/>
      <c r="K732" s="69"/>
      <c r="L732" s="110"/>
      <c r="M732" s="78"/>
      <c r="N732" s="113"/>
      <c r="O732" s="114"/>
      <c r="P732" s="80">
        <f>IF(D732=0,"",D732/C731)</f>
        <v>0.74038461538461542</v>
      </c>
      <c r="Q732" s="81">
        <v>84</v>
      </c>
      <c r="R732" s="82">
        <f t="shared" si="109"/>
        <v>0.8</v>
      </c>
      <c r="S732" s="82">
        <f t="shared" si="110"/>
        <v>0.19999999999999996</v>
      </c>
      <c r="U732" s="83">
        <f>Q732/Q730</f>
        <v>0.8</v>
      </c>
    </row>
    <row r="733" spans="1:21" ht="15.75" customHeight="1">
      <c r="A733" s="68">
        <v>1402</v>
      </c>
      <c r="B733" s="69"/>
      <c r="C733" s="69"/>
      <c r="D733" s="69"/>
      <c r="E733" s="69">
        <v>71</v>
      </c>
      <c r="F733" s="69"/>
      <c r="G733" s="69"/>
      <c r="H733" s="69"/>
      <c r="I733" s="69"/>
      <c r="J733" s="69"/>
      <c r="K733" s="69"/>
      <c r="L733" s="110"/>
      <c r="M733" s="78"/>
      <c r="N733" s="113"/>
      <c r="O733" s="114"/>
      <c r="P733" s="80">
        <f>IF(E733=0,"",E733/D732)</f>
        <v>0.92207792207792205</v>
      </c>
      <c r="Q733" s="81">
        <v>76</v>
      </c>
      <c r="R733" s="82">
        <f t="shared" si="109"/>
        <v>0.90476190476190477</v>
      </c>
      <c r="S733" s="82">
        <f t="shared" si="110"/>
        <v>9.5238095238095233E-2</v>
      </c>
      <c r="U733" s="106"/>
    </row>
    <row r="734" spans="1:21" ht="15.75" customHeight="1">
      <c r="A734" s="68">
        <v>1501</v>
      </c>
      <c r="B734" s="69"/>
      <c r="C734" s="69"/>
      <c r="D734" s="69"/>
      <c r="E734" s="69"/>
      <c r="F734" s="69">
        <v>70</v>
      </c>
      <c r="G734" s="69"/>
      <c r="H734" s="69"/>
      <c r="I734" s="69"/>
      <c r="J734" s="69"/>
      <c r="K734" s="69"/>
      <c r="L734" s="110"/>
      <c r="M734" s="78"/>
      <c r="N734" s="113"/>
      <c r="O734" s="114"/>
      <c r="P734" s="80">
        <f>IF(F734=0,"",F734/E733)</f>
        <v>0.9859154929577465</v>
      </c>
      <c r="Q734" s="81">
        <v>76</v>
      </c>
      <c r="R734" s="82">
        <f t="shared" si="109"/>
        <v>1</v>
      </c>
      <c r="S734" s="82">
        <f t="shared" si="110"/>
        <v>0</v>
      </c>
      <c r="U734" s="106"/>
    </row>
    <row r="735" spans="1:21" ht="15.75" customHeight="1">
      <c r="A735" s="68">
        <v>1502</v>
      </c>
      <c r="B735" s="69"/>
      <c r="C735" s="69"/>
      <c r="D735" s="69"/>
      <c r="E735" s="69"/>
      <c r="F735" s="69"/>
      <c r="G735" s="69">
        <v>67</v>
      </c>
      <c r="H735" s="69"/>
      <c r="I735" s="69"/>
      <c r="J735" s="69"/>
      <c r="K735" s="69"/>
      <c r="L735" s="110"/>
      <c r="M735" s="78"/>
      <c r="N735" s="113"/>
      <c r="O735" s="114"/>
      <c r="P735" s="80">
        <f>IF(G735=0,"",G735/F734)</f>
        <v>0.95714285714285718</v>
      </c>
      <c r="Q735" s="81">
        <v>76</v>
      </c>
      <c r="R735" s="82">
        <f t="shared" si="109"/>
        <v>1</v>
      </c>
      <c r="S735" s="82">
        <f t="shared" si="110"/>
        <v>0</v>
      </c>
      <c r="U735" s="106"/>
    </row>
    <row r="736" spans="1:21" ht="15.75" customHeight="1">
      <c r="A736" s="68">
        <v>1601</v>
      </c>
      <c r="B736" s="69"/>
      <c r="C736" s="69"/>
      <c r="D736" s="69"/>
      <c r="E736" s="69"/>
      <c r="F736" s="69"/>
      <c r="G736" s="69"/>
      <c r="H736" s="69">
        <v>63</v>
      </c>
      <c r="I736" s="69"/>
      <c r="J736" s="69"/>
      <c r="K736" s="69"/>
      <c r="L736" s="110"/>
      <c r="M736" s="78"/>
      <c r="N736" s="113"/>
      <c r="O736" s="114"/>
      <c r="P736" s="80">
        <f>IF(H736=0,"",H736/G735)</f>
        <v>0.94029850746268662</v>
      </c>
      <c r="Q736" s="81">
        <v>76</v>
      </c>
      <c r="R736" s="82">
        <f t="shared" si="109"/>
        <v>1</v>
      </c>
      <c r="S736" s="82">
        <f t="shared" si="110"/>
        <v>0</v>
      </c>
      <c r="U736" s="106"/>
    </row>
    <row r="737" spans="1:21" ht="15.75" customHeight="1">
      <c r="A737" s="68">
        <v>1602</v>
      </c>
      <c r="B737" s="69"/>
      <c r="C737" s="69"/>
      <c r="D737" s="69"/>
      <c r="E737" s="69"/>
      <c r="F737" s="69"/>
      <c r="G737" s="69"/>
      <c r="H737" s="69"/>
      <c r="I737" s="69">
        <v>40</v>
      </c>
      <c r="J737" s="69"/>
      <c r="K737" s="69"/>
      <c r="L737" s="110">
        <v>1</v>
      </c>
      <c r="M737" s="78"/>
      <c r="N737" s="113"/>
      <c r="O737" s="114"/>
      <c r="P737" s="80">
        <f>IF(I737=0,"",I737/H736)</f>
        <v>0.63492063492063489</v>
      </c>
      <c r="Q737" s="81">
        <v>71</v>
      </c>
      <c r="R737" s="82">
        <f t="shared" si="109"/>
        <v>0.93421052631578949</v>
      </c>
      <c r="S737" s="82">
        <f t="shared" si="110"/>
        <v>6.5789473684210509E-2</v>
      </c>
      <c r="U737" s="106"/>
    </row>
    <row r="738" spans="1:21" ht="15.75" customHeight="1">
      <c r="A738" s="68">
        <v>1701</v>
      </c>
      <c r="B738" s="69"/>
      <c r="C738" s="69"/>
      <c r="D738" s="69"/>
      <c r="E738" s="69"/>
      <c r="F738" s="69"/>
      <c r="G738" s="69"/>
      <c r="H738" s="69"/>
      <c r="I738" s="69"/>
      <c r="J738" s="69">
        <v>30</v>
      </c>
      <c r="K738" s="69"/>
      <c r="L738" s="110">
        <v>1</v>
      </c>
      <c r="M738" s="78"/>
      <c r="N738" s="113"/>
      <c r="O738" s="114"/>
      <c r="P738" s="80">
        <f>IF(J738=0,"",J738/I737)</f>
        <v>0.75</v>
      </c>
      <c r="Q738" s="81">
        <v>70</v>
      </c>
      <c r="R738" s="82">
        <f t="shared" si="109"/>
        <v>0.9859154929577465</v>
      </c>
      <c r="S738" s="82">
        <f t="shared" si="110"/>
        <v>1.4084507042253502E-2</v>
      </c>
      <c r="U738" s="106"/>
    </row>
    <row r="739" spans="1:21" ht="15.75" customHeight="1">
      <c r="A739" s="68">
        <v>1702</v>
      </c>
      <c r="B739" s="69"/>
      <c r="C739" s="69"/>
      <c r="D739" s="69"/>
      <c r="E739" s="69"/>
      <c r="F739" s="69"/>
      <c r="G739" s="69"/>
      <c r="H739" s="69"/>
      <c r="I739" s="69"/>
      <c r="J739" s="69"/>
      <c r="K739" s="69">
        <v>53</v>
      </c>
      <c r="L739" s="110">
        <v>21</v>
      </c>
      <c r="M739" s="78"/>
      <c r="N739" s="113"/>
      <c r="O739" s="114"/>
      <c r="P739" s="80">
        <f>IF(K739=0,"",K739/J738)</f>
        <v>1.7666666666666666</v>
      </c>
      <c r="Q739" s="81">
        <v>65</v>
      </c>
      <c r="R739" s="82">
        <f t="shared" si="109"/>
        <v>0.9285714285714286</v>
      </c>
      <c r="S739" s="82">
        <f t="shared" si="110"/>
        <v>7.1428571428571397E-2</v>
      </c>
      <c r="U739" s="106"/>
    </row>
    <row r="740" spans="1:21" ht="15.75" customHeight="1">
      <c r="A740" s="68">
        <v>1801</v>
      </c>
      <c r="B740" s="69"/>
      <c r="C740" s="69"/>
      <c r="D740" s="69"/>
      <c r="E740" s="69"/>
      <c r="F740" s="69"/>
      <c r="G740" s="69"/>
      <c r="H740" s="69"/>
      <c r="I740" s="69"/>
      <c r="J740" s="69"/>
      <c r="K740" s="69">
        <v>34</v>
      </c>
      <c r="L740" s="110">
        <v>6</v>
      </c>
      <c r="M740" s="78"/>
      <c r="N740" s="113"/>
      <c r="O740" s="106"/>
      <c r="P740" s="115"/>
      <c r="Q740" s="87">
        <v>40</v>
      </c>
      <c r="R740" s="116"/>
      <c r="S740" s="115"/>
      <c r="U740" s="106"/>
    </row>
    <row r="741" spans="1:21" ht="15.75" customHeight="1">
      <c r="A741" s="68">
        <v>1802</v>
      </c>
      <c r="B741" s="69"/>
      <c r="C741" s="69"/>
      <c r="D741" s="69"/>
      <c r="E741" s="69"/>
      <c r="F741" s="69"/>
      <c r="G741" s="69"/>
      <c r="H741" s="69"/>
      <c r="I741" s="69"/>
      <c r="J741" s="69"/>
      <c r="K741" s="69">
        <v>24</v>
      </c>
      <c r="L741" s="110">
        <v>11</v>
      </c>
      <c r="M741" s="78"/>
      <c r="N741" s="113"/>
      <c r="O741" s="106"/>
      <c r="P741" s="117"/>
      <c r="Q741" s="87">
        <v>26</v>
      </c>
      <c r="R741" s="118"/>
      <c r="S741" s="117"/>
      <c r="U741" s="106"/>
    </row>
    <row r="742" spans="1:21" ht="15.75" customHeight="1">
      <c r="A742" s="68">
        <v>1901</v>
      </c>
      <c r="B742" s="69"/>
      <c r="C742" s="69"/>
      <c r="D742" s="69"/>
      <c r="E742" s="69"/>
      <c r="F742" s="69"/>
      <c r="G742" s="69"/>
      <c r="H742" s="69"/>
      <c r="I742" s="69"/>
      <c r="J742" s="69"/>
      <c r="K742" s="69">
        <v>13</v>
      </c>
      <c r="L742" s="110">
        <v>8</v>
      </c>
      <c r="M742" s="78"/>
      <c r="N742" s="113"/>
      <c r="O742" s="106"/>
      <c r="P742" s="117"/>
      <c r="Q742" s="87">
        <v>18</v>
      </c>
      <c r="R742" s="118"/>
      <c r="S742" s="117"/>
      <c r="U742" s="106"/>
    </row>
    <row r="743" spans="1:21" ht="15.75" customHeight="1">
      <c r="A743" s="68">
        <v>1902</v>
      </c>
      <c r="B743" s="69"/>
      <c r="C743" s="69"/>
      <c r="D743" s="69"/>
      <c r="E743" s="69"/>
      <c r="F743" s="69"/>
      <c r="G743" s="69"/>
      <c r="H743" s="69"/>
      <c r="I743" s="69"/>
      <c r="J743" s="69"/>
      <c r="K743" s="69">
        <v>6</v>
      </c>
      <c r="L743" s="110">
        <v>3</v>
      </c>
      <c r="M743" s="78"/>
      <c r="N743" s="113"/>
      <c r="O743" s="106"/>
      <c r="P743" s="119"/>
      <c r="Q743" s="120">
        <v>7</v>
      </c>
      <c r="R743" s="121"/>
      <c r="S743" s="122"/>
      <c r="U743" s="106"/>
    </row>
    <row r="744" spans="1:21" ht="15.75" customHeight="1">
      <c r="A744" s="68">
        <v>2001</v>
      </c>
      <c r="B744" s="69"/>
      <c r="C744" s="69"/>
      <c r="D744" s="69"/>
      <c r="E744" s="69"/>
      <c r="F744" s="69"/>
      <c r="G744" s="69"/>
      <c r="H744" s="69"/>
      <c r="I744" s="69"/>
      <c r="J744" s="69"/>
      <c r="K744" s="69">
        <v>2</v>
      </c>
      <c r="L744" s="110">
        <v>2</v>
      </c>
      <c r="M744" s="78"/>
      <c r="N744" s="113"/>
      <c r="O744" s="106"/>
      <c r="P744" s="89" t="s">
        <v>79</v>
      </c>
      <c r="Q744" s="90">
        <v>53</v>
      </c>
      <c r="R744" s="91">
        <f>L747</f>
        <v>53</v>
      </c>
      <c r="S744" s="92" t="s">
        <v>11</v>
      </c>
      <c r="U744" s="106"/>
    </row>
    <row r="745" spans="1:21" ht="15.75" customHeight="1">
      <c r="A745" s="68">
        <v>2002</v>
      </c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110"/>
      <c r="M745" s="78"/>
      <c r="N745" s="113"/>
      <c r="O745" s="106"/>
      <c r="P745" s="93" t="s">
        <v>80</v>
      </c>
      <c r="Q745" s="94">
        <f>IF(Q744/B730=0,"",Q744/B730)</f>
        <v>0.50476190476190474</v>
      </c>
      <c r="R745" s="95">
        <f>IF(Q744/R744=0,"",Q744/R744)</f>
        <v>1</v>
      </c>
      <c r="S745" s="96" t="s">
        <v>81</v>
      </c>
      <c r="U745" s="106"/>
    </row>
    <row r="746" spans="1:21" ht="15.75" customHeight="1">
      <c r="A746" s="68">
        <v>2101</v>
      </c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110"/>
      <c r="M746" s="123"/>
      <c r="N746" s="124"/>
      <c r="O746" s="125"/>
      <c r="P746" s="101"/>
      <c r="Q746" s="102"/>
      <c r="R746" s="102"/>
      <c r="S746" s="103"/>
      <c r="U746" s="106"/>
    </row>
    <row r="747" spans="1:21" ht="18" customHeight="1">
      <c r="A747" s="35"/>
      <c r="B747" s="31"/>
      <c r="C747" s="31"/>
      <c r="D747" s="31"/>
      <c r="E747" s="31"/>
      <c r="F747" s="273" t="s">
        <v>100</v>
      </c>
      <c r="G747" s="261"/>
      <c r="H747" s="261"/>
      <c r="I747" s="261"/>
      <c r="J747" s="261"/>
      <c r="K747" s="262"/>
      <c r="L747" s="126">
        <f>SUM(L730:L746)</f>
        <v>53</v>
      </c>
      <c r="M747" s="105">
        <f>IF(SUM(L736:L739)=0,"",SUM(L736:L739)/B730)</f>
        <v>0.21904761904761905</v>
      </c>
      <c r="N747" s="105">
        <f>IF(L747=0,"",L747/B730)</f>
        <v>0.50476190476190474</v>
      </c>
      <c r="O747" s="105">
        <f>IF(L738=0,"",N747-M747)</f>
        <v>0.2857142857142857</v>
      </c>
      <c r="P747" s="2"/>
      <c r="Q747" s="31"/>
      <c r="R747" s="25"/>
      <c r="S747" s="2"/>
      <c r="U747" s="106"/>
    </row>
    <row r="748" spans="1:21" ht="12.75" customHeight="1">
      <c r="L748" s="2"/>
      <c r="M748" s="2"/>
      <c r="O748" s="2"/>
    </row>
    <row r="749" spans="1:21" ht="12.75" customHeight="1">
      <c r="L749" s="2"/>
      <c r="M749" s="2"/>
      <c r="O749" s="2"/>
    </row>
    <row r="750" spans="1:21" ht="26.25" customHeight="1">
      <c r="B750" s="65" t="s">
        <v>88</v>
      </c>
      <c r="C750" s="65"/>
      <c r="D750" s="65"/>
      <c r="E750" s="65"/>
      <c r="F750" s="65"/>
      <c r="G750" s="65"/>
      <c r="H750" s="65"/>
      <c r="I750" s="65"/>
      <c r="K750" s="66"/>
      <c r="L750" s="129" t="s">
        <v>82</v>
      </c>
      <c r="M750" s="129"/>
      <c r="N750" s="129"/>
      <c r="O750" s="31"/>
      <c r="P750" s="2"/>
      <c r="Q750" s="31"/>
      <c r="R750" s="31"/>
      <c r="S750" s="31"/>
    </row>
    <row r="751" spans="1:21" ht="20.25" customHeight="1">
      <c r="A751" s="259" t="s">
        <v>10</v>
      </c>
      <c r="B751" s="260" t="s">
        <v>89</v>
      </c>
      <c r="C751" s="261"/>
      <c r="D751" s="261"/>
      <c r="E751" s="261"/>
      <c r="F751" s="261"/>
      <c r="G751" s="261"/>
      <c r="H751" s="261"/>
      <c r="I751" s="261"/>
      <c r="J751" s="261"/>
      <c r="K751" s="262"/>
      <c r="L751" s="263" t="s">
        <v>11</v>
      </c>
      <c r="M751" s="254" t="s">
        <v>3</v>
      </c>
      <c r="N751" s="254" t="s">
        <v>4</v>
      </c>
      <c r="O751" s="264" t="s">
        <v>5</v>
      </c>
      <c r="P751" s="254" t="s">
        <v>6</v>
      </c>
      <c r="Q751" s="265" t="s">
        <v>7</v>
      </c>
      <c r="R751" s="265" t="s">
        <v>8</v>
      </c>
      <c r="S751" s="254" t="s">
        <v>9</v>
      </c>
    </row>
    <row r="752" spans="1:21" ht="15.75" customHeight="1">
      <c r="A752" s="255"/>
      <c r="B752" s="68" t="s">
        <v>90</v>
      </c>
      <c r="C752" s="68" t="s">
        <v>91</v>
      </c>
      <c r="D752" s="68" t="s">
        <v>92</v>
      </c>
      <c r="E752" s="68" t="s">
        <v>93</v>
      </c>
      <c r="F752" s="68" t="s">
        <v>94</v>
      </c>
      <c r="G752" s="68" t="s">
        <v>95</v>
      </c>
      <c r="H752" s="68" t="s">
        <v>96</v>
      </c>
      <c r="I752" s="68" t="s">
        <v>97</v>
      </c>
      <c r="J752" s="68" t="s">
        <v>98</v>
      </c>
      <c r="K752" s="68" t="s">
        <v>101</v>
      </c>
      <c r="L752" s="255"/>
      <c r="M752" s="255"/>
      <c r="N752" s="255"/>
      <c r="O752" s="255"/>
      <c r="P752" s="255"/>
      <c r="Q752" s="255"/>
      <c r="R752" s="255"/>
      <c r="S752" s="255"/>
      <c r="U752" s="106"/>
    </row>
    <row r="753" spans="1:21" ht="15.75" customHeight="1">
      <c r="A753" s="68">
        <v>1302</v>
      </c>
      <c r="B753" s="69">
        <v>106</v>
      </c>
      <c r="C753" s="69"/>
      <c r="D753" s="69"/>
      <c r="E753" s="69"/>
      <c r="F753" s="69"/>
      <c r="G753" s="69"/>
      <c r="H753" s="69"/>
      <c r="I753" s="69"/>
      <c r="J753" s="69"/>
      <c r="K753" s="69"/>
      <c r="L753" s="110"/>
      <c r="M753" s="72"/>
      <c r="N753" s="111"/>
      <c r="O753" s="112"/>
      <c r="P753" s="75"/>
      <c r="Q753" s="76">
        <f>B753</f>
        <v>106</v>
      </c>
      <c r="R753" s="77"/>
      <c r="S753" s="75"/>
      <c r="U753" s="106"/>
    </row>
    <row r="754" spans="1:21" ht="15.75" customHeight="1">
      <c r="A754" s="68">
        <v>1401</v>
      </c>
      <c r="B754" s="69"/>
      <c r="C754" s="69">
        <v>102</v>
      </c>
      <c r="D754" s="69"/>
      <c r="E754" s="69"/>
      <c r="F754" s="69"/>
      <c r="G754" s="69"/>
      <c r="H754" s="69"/>
      <c r="I754" s="69"/>
      <c r="J754" s="69"/>
      <c r="K754" s="69"/>
      <c r="L754" s="110"/>
      <c r="M754" s="78"/>
      <c r="N754" s="113"/>
      <c r="O754" s="114"/>
      <c r="P754" s="80">
        <f>IF(C754=0,"",C754/B753)</f>
        <v>0.96226415094339623</v>
      </c>
      <c r="Q754" s="81">
        <v>102</v>
      </c>
      <c r="R754" s="82">
        <f t="shared" ref="R754:R762" si="111">IF(Q754=0,"",Q754/Q753)</f>
        <v>0.96226415094339623</v>
      </c>
      <c r="S754" s="82">
        <f t="shared" ref="S754:S762" si="112">IF(Q754=0,"",100%-R754)</f>
        <v>3.7735849056603765E-2</v>
      </c>
      <c r="U754" s="106"/>
    </row>
    <row r="755" spans="1:21" ht="15.75" customHeight="1">
      <c r="A755" s="68">
        <v>1402</v>
      </c>
      <c r="B755" s="69"/>
      <c r="C755" s="69"/>
      <c r="D755" s="69">
        <v>92</v>
      </c>
      <c r="E755" s="69"/>
      <c r="F755" s="69"/>
      <c r="G755" s="69"/>
      <c r="H755" s="69"/>
      <c r="I755" s="69"/>
      <c r="J755" s="69"/>
      <c r="K755" s="69"/>
      <c r="L755" s="110"/>
      <c r="M755" s="78"/>
      <c r="N755" s="113"/>
      <c r="O755" s="114"/>
      <c r="P755" s="80">
        <f>IF(D755=0,"",D755/C754)</f>
        <v>0.90196078431372551</v>
      </c>
      <c r="Q755" s="81">
        <v>98</v>
      </c>
      <c r="R755" s="82">
        <f t="shared" si="111"/>
        <v>0.96078431372549022</v>
      </c>
      <c r="S755" s="82">
        <f t="shared" si="112"/>
        <v>3.9215686274509776E-2</v>
      </c>
      <c r="U755" s="83">
        <f>Q755/Q753</f>
        <v>0.92452830188679247</v>
      </c>
    </row>
    <row r="756" spans="1:21" ht="15.75" customHeight="1">
      <c r="A756" s="68">
        <v>1501</v>
      </c>
      <c r="B756" s="69"/>
      <c r="C756" s="69"/>
      <c r="D756" s="69"/>
      <c r="E756" s="69">
        <v>90</v>
      </c>
      <c r="F756" s="69"/>
      <c r="G756" s="69"/>
      <c r="H756" s="69"/>
      <c r="I756" s="69"/>
      <c r="J756" s="69"/>
      <c r="K756" s="69"/>
      <c r="L756" s="110"/>
      <c r="M756" s="78"/>
      <c r="N756" s="113"/>
      <c r="O756" s="114"/>
      <c r="P756" s="80">
        <f>IF(E756=0,"",E756/D755)</f>
        <v>0.97826086956521741</v>
      </c>
      <c r="Q756" s="81">
        <v>98</v>
      </c>
      <c r="R756" s="82">
        <f t="shared" si="111"/>
        <v>1</v>
      </c>
      <c r="S756" s="82">
        <f t="shared" si="112"/>
        <v>0</v>
      </c>
      <c r="U756" s="106"/>
    </row>
    <row r="757" spans="1:21" ht="15.75" customHeight="1">
      <c r="A757" s="68">
        <v>1502</v>
      </c>
      <c r="B757" s="69"/>
      <c r="C757" s="69"/>
      <c r="D757" s="69"/>
      <c r="E757" s="69"/>
      <c r="F757" s="69">
        <v>81</v>
      </c>
      <c r="G757" s="69"/>
      <c r="H757" s="69"/>
      <c r="I757" s="69"/>
      <c r="J757" s="69"/>
      <c r="K757" s="69"/>
      <c r="L757" s="110"/>
      <c r="M757" s="78"/>
      <c r="N757" s="113"/>
      <c r="O757" s="114"/>
      <c r="P757" s="80">
        <f>IF(F757=0,"",F757/E756)</f>
        <v>0.9</v>
      </c>
      <c r="Q757" s="81">
        <v>98</v>
      </c>
      <c r="R757" s="82">
        <f t="shared" si="111"/>
        <v>1</v>
      </c>
      <c r="S757" s="82">
        <f t="shared" si="112"/>
        <v>0</v>
      </c>
      <c r="U757" s="106"/>
    </row>
    <row r="758" spans="1:21" ht="15.75" customHeight="1">
      <c r="A758" s="68">
        <v>1601</v>
      </c>
      <c r="B758" s="69"/>
      <c r="C758" s="69"/>
      <c r="D758" s="69"/>
      <c r="E758" s="69"/>
      <c r="F758" s="69"/>
      <c r="G758" s="69">
        <v>62</v>
      </c>
      <c r="H758" s="69"/>
      <c r="I758" s="69"/>
      <c r="J758" s="69"/>
      <c r="K758" s="69"/>
      <c r="L758" s="110"/>
      <c r="M758" s="78"/>
      <c r="N758" s="113"/>
      <c r="O758" s="114"/>
      <c r="P758" s="80">
        <f>IF(G758=0,"",G758/F757)</f>
        <v>0.76543209876543206</v>
      </c>
      <c r="Q758" s="81">
        <v>96</v>
      </c>
      <c r="R758" s="82">
        <f t="shared" si="111"/>
        <v>0.97959183673469385</v>
      </c>
      <c r="S758" s="82">
        <f t="shared" si="112"/>
        <v>2.0408163265306145E-2</v>
      </c>
      <c r="U758" s="106"/>
    </row>
    <row r="759" spans="1:21" ht="15.75" customHeight="1">
      <c r="A759" s="68">
        <v>1602</v>
      </c>
      <c r="B759" s="69"/>
      <c r="C759" s="69"/>
      <c r="D759" s="69"/>
      <c r="E759" s="69"/>
      <c r="F759" s="69"/>
      <c r="G759" s="69"/>
      <c r="H759" s="69">
        <v>83</v>
      </c>
      <c r="I759" s="69"/>
      <c r="J759" s="69"/>
      <c r="K759" s="69"/>
      <c r="L759" s="110"/>
      <c r="M759" s="78"/>
      <c r="N759" s="113"/>
      <c r="O759" s="114"/>
      <c r="P759" s="80">
        <f>IF(H759=0,"",H759/G758)</f>
        <v>1.3387096774193548</v>
      </c>
      <c r="Q759" s="81">
        <v>93</v>
      </c>
      <c r="R759" s="82">
        <f t="shared" si="111"/>
        <v>0.96875</v>
      </c>
      <c r="S759" s="82">
        <f t="shared" si="112"/>
        <v>3.125E-2</v>
      </c>
      <c r="U759" s="106"/>
    </row>
    <row r="760" spans="1:21" ht="15.75" customHeight="1">
      <c r="A760" s="68">
        <v>1701</v>
      </c>
      <c r="B760" s="69"/>
      <c r="C760" s="69"/>
      <c r="D760" s="69"/>
      <c r="E760" s="69"/>
      <c r="F760" s="69"/>
      <c r="G760" s="69"/>
      <c r="H760" s="69"/>
      <c r="I760" s="69">
        <v>51</v>
      </c>
      <c r="J760" s="69"/>
      <c r="K760" s="69"/>
      <c r="L760" s="110"/>
      <c r="M760" s="78"/>
      <c r="N760" s="113"/>
      <c r="O760" s="114"/>
      <c r="P760" s="80">
        <f>IF(I760=0,"",I760/H759)</f>
        <v>0.61445783132530118</v>
      </c>
      <c r="Q760" s="81">
        <v>93</v>
      </c>
      <c r="R760" s="82">
        <f t="shared" si="111"/>
        <v>1</v>
      </c>
      <c r="S760" s="82">
        <f t="shared" si="112"/>
        <v>0</v>
      </c>
      <c r="U760" s="106"/>
    </row>
    <row r="761" spans="1:21" ht="15.75" customHeight="1">
      <c r="A761" s="68">
        <v>1702</v>
      </c>
      <c r="B761" s="69"/>
      <c r="C761" s="69"/>
      <c r="D761" s="69"/>
      <c r="E761" s="69"/>
      <c r="F761" s="69"/>
      <c r="G761" s="69"/>
      <c r="H761" s="69"/>
      <c r="I761" s="69"/>
      <c r="J761" s="69">
        <v>39</v>
      </c>
      <c r="K761" s="69"/>
      <c r="L761" s="110">
        <v>1</v>
      </c>
      <c r="M761" s="78"/>
      <c r="N761" s="113"/>
      <c r="O761" s="114"/>
      <c r="P761" s="80">
        <f>IF(J761=0,"",J761/I760)</f>
        <v>0.76470588235294112</v>
      </c>
      <c r="Q761" s="81">
        <v>91</v>
      </c>
      <c r="R761" s="82">
        <f t="shared" si="111"/>
        <v>0.978494623655914</v>
      </c>
      <c r="S761" s="82">
        <f t="shared" si="112"/>
        <v>2.1505376344086002E-2</v>
      </c>
      <c r="U761" s="106"/>
    </row>
    <row r="762" spans="1:21" ht="15.75" customHeight="1">
      <c r="A762" s="68">
        <v>1801</v>
      </c>
      <c r="B762" s="69"/>
      <c r="C762" s="69"/>
      <c r="D762" s="69"/>
      <c r="E762" s="69"/>
      <c r="F762" s="69"/>
      <c r="G762" s="69"/>
      <c r="H762" s="69"/>
      <c r="I762" s="69"/>
      <c r="J762" s="69"/>
      <c r="K762" s="69">
        <v>39</v>
      </c>
      <c r="L762" s="110">
        <v>8</v>
      </c>
      <c r="M762" s="78"/>
      <c r="N762" s="113"/>
      <c r="O762" s="114"/>
      <c r="P762" s="80">
        <f>IF(K762=0,"",K762/J761)</f>
        <v>1</v>
      </c>
      <c r="Q762" s="81">
        <v>89</v>
      </c>
      <c r="R762" s="82">
        <f t="shared" si="111"/>
        <v>0.97802197802197799</v>
      </c>
      <c r="S762" s="82">
        <f t="shared" si="112"/>
        <v>2.1978021978022011E-2</v>
      </c>
      <c r="U762" s="106"/>
    </row>
    <row r="763" spans="1:21" ht="15.75" customHeight="1">
      <c r="A763" s="68">
        <v>1802</v>
      </c>
      <c r="B763" s="69"/>
      <c r="C763" s="69"/>
      <c r="D763" s="69"/>
      <c r="E763" s="69"/>
      <c r="F763" s="69"/>
      <c r="G763" s="69"/>
      <c r="H763" s="69"/>
      <c r="I763" s="69"/>
      <c r="J763" s="69"/>
      <c r="K763" s="69">
        <v>45</v>
      </c>
      <c r="L763" s="110">
        <v>15</v>
      </c>
      <c r="M763" s="78"/>
      <c r="N763" s="113"/>
      <c r="O763" s="106"/>
      <c r="P763" s="115"/>
      <c r="Q763" s="87">
        <v>54</v>
      </c>
      <c r="R763" s="116"/>
      <c r="S763" s="115"/>
      <c r="U763" s="106"/>
    </row>
    <row r="764" spans="1:21" ht="15.75" customHeight="1">
      <c r="A764" s="68">
        <v>1901</v>
      </c>
      <c r="B764" s="69"/>
      <c r="C764" s="69"/>
      <c r="D764" s="69"/>
      <c r="E764" s="69"/>
      <c r="F764" s="69"/>
      <c r="G764" s="69"/>
      <c r="H764" s="69"/>
      <c r="I764" s="69"/>
      <c r="J764" s="69"/>
      <c r="K764" s="69">
        <v>33</v>
      </c>
      <c r="L764" s="110">
        <v>17</v>
      </c>
      <c r="M764" s="78"/>
      <c r="N764" s="113"/>
      <c r="O764" s="106"/>
      <c r="P764" s="117"/>
      <c r="Q764" s="87">
        <v>47</v>
      </c>
      <c r="R764" s="118"/>
      <c r="S764" s="117"/>
      <c r="U764" s="106"/>
    </row>
    <row r="765" spans="1:21" ht="15.75" customHeight="1">
      <c r="A765" s="68">
        <v>1902</v>
      </c>
      <c r="B765" s="69"/>
      <c r="C765" s="69"/>
      <c r="D765" s="69"/>
      <c r="E765" s="69"/>
      <c r="F765" s="69"/>
      <c r="G765" s="69"/>
      <c r="H765" s="69"/>
      <c r="I765" s="69"/>
      <c r="J765" s="69"/>
      <c r="K765" s="69">
        <v>23</v>
      </c>
      <c r="L765" s="110">
        <v>8</v>
      </c>
      <c r="M765" s="78"/>
      <c r="N765" s="113"/>
      <c r="O765" s="106"/>
      <c r="P765" s="117"/>
      <c r="Q765" s="87">
        <v>29</v>
      </c>
      <c r="R765" s="118"/>
      <c r="S765" s="117"/>
      <c r="U765" s="106"/>
    </row>
    <row r="766" spans="1:21" ht="15.75" customHeight="1">
      <c r="A766" s="68">
        <v>2001</v>
      </c>
      <c r="B766" s="69"/>
      <c r="C766" s="69"/>
      <c r="D766" s="69"/>
      <c r="E766" s="69"/>
      <c r="F766" s="69"/>
      <c r="G766" s="69"/>
      <c r="H766" s="69"/>
      <c r="I766" s="69"/>
      <c r="J766" s="69"/>
      <c r="K766" s="69">
        <v>17</v>
      </c>
      <c r="L766" s="110">
        <v>10</v>
      </c>
      <c r="M766" s="78"/>
      <c r="N766" s="113"/>
      <c r="O766" s="106"/>
      <c r="P766" s="119"/>
      <c r="Q766" s="120">
        <v>20</v>
      </c>
      <c r="R766" s="121"/>
      <c r="S766" s="122"/>
      <c r="U766" s="106"/>
    </row>
    <row r="767" spans="1:21" ht="15.75" customHeight="1">
      <c r="A767" s="68">
        <v>2002</v>
      </c>
      <c r="B767" s="69"/>
      <c r="C767" s="69"/>
      <c r="D767" s="69"/>
      <c r="E767" s="69"/>
      <c r="F767" s="69"/>
      <c r="G767" s="69"/>
      <c r="H767" s="69"/>
      <c r="I767" s="69"/>
      <c r="J767" s="69"/>
      <c r="K767" s="69">
        <v>8</v>
      </c>
      <c r="L767" s="110">
        <v>5</v>
      </c>
      <c r="M767" s="78"/>
      <c r="N767" s="113"/>
      <c r="O767" s="106"/>
      <c r="P767" s="89" t="s">
        <v>79</v>
      </c>
      <c r="Q767" s="90">
        <v>81</v>
      </c>
      <c r="R767" s="242">
        <f>L770</f>
        <v>68</v>
      </c>
      <c r="S767" s="92" t="s">
        <v>11</v>
      </c>
      <c r="U767" s="106"/>
    </row>
    <row r="768" spans="1:21" ht="15.75" customHeight="1">
      <c r="A768" s="68">
        <v>2101</v>
      </c>
      <c r="B768" s="69"/>
      <c r="C768" s="69"/>
      <c r="D768" s="69"/>
      <c r="E768" s="69"/>
      <c r="F768" s="69"/>
      <c r="G768" s="69"/>
      <c r="H768" s="69"/>
      <c r="I768" s="69"/>
      <c r="J768" s="69"/>
      <c r="K768" s="69">
        <v>4</v>
      </c>
      <c r="L768" s="110">
        <v>4</v>
      </c>
      <c r="M768" s="78"/>
      <c r="N768" s="113"/>
      <c r="O768" s="106"/>
      <c r="P768" s="93" t="s">
        <v>80</v>
      </c>
      <c r="Q768" s="94">
        <f>IF(Q767/B753=0,"",Q767/B753)</f>
        <v>0.76415094339622647</v>
      </c>
      <c r="R768" s="243">
        <f>IF(Q767/R767=0,"",Q767/R767)</f>
        <v>1.1911764705882353</v>
      </c>
      <c r="S768" s="96" t="s">
        <v>81</v>
      </c>
      <c r="U768" s="106"/>
    </row>
    <row r="769" spans="1:21" ht="15.75" customHeight="1">
      <c r="A769" s="68">
        <v>2102</v>
      </c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110"/>
      <c r="M769" s="123"/>
      <c r="N769" s="124"/>
      <c r="O769" s="125"/>
      <c r="P769" s="101"/>
      <c r="Q769" s="102"/>
      <c r="R769" s="102"/>
      <c r="S769" s="103"/>
      <c r="U769" s="106"/>
    </row>
    <row r="770" spans="1:21" ht="18" customHeight="1">
      <c r="A770" s="35"/>
      <c r="B770" s="31"/>
      <c r="C770" s="31"/>
      <c r="D770" s="31"/>
      <c r="E770" s="31"/>
      <c r="F770" s="273" t="s">
        <v>100</v>
      </c>
      <c r="G770" s="261"/>
      <c r="H770" s="261"/>
      <c r="I770" s="261"/>
      <c r="J770" s="261"/>
      <c r="K770" s="262"/>
      <c r="L770" s="126">
        <f>SUM(L753:L769)</f>
        <v>68</v>
      </c>
      <c r="M770" s="105">
        <f>SUM(L762+L761)/B753</f>
        <v>8.4905660377358486E-2</v>
      </c>
      <c r="N770" s="105">
        <f>IF(L770=0,"",L770/B753)</f>
        <v>0.64150943396226412</v>
      </c>
      <c r="O770" s="105">
        <f>IF(L761=0,"",N770-M770)</f>
        <v>0.55660377358490565</v>
      </c>
      <c r="P770" s="2"/>
      <c r="Q770" s="31"/>
      <c r="R770" s="25"/>
      <c r="S770" s="2"/>
      <c r="U770" s="106"/>
    </row>
    <row r="771" spans="1:21" ht="12.75" customHeight="1">
      <c r="L771" s="2"/>
      <c r="M771" s="2"/>
      <c r="O771" s="2"/>
    </row>
    <row r="772" spans="1:21" ht="12.75" customHeight="1">
      <c r="L772" s="2"/>
      <c r="M772" s="2"/>
      <c r="O772" s="2"/>
    </row>
    <row r="773" spans="1:21" ht="26.25" customHeight="1">
      <c r="A773" s="3"/>
      <c r="B773" s="65" t="s">
        <v>88</v>
      </c>
      <c r="C773" s="65"/>
      <c r="D773" s="65"/>
      <c r="E773" s="65"/>
      <c r="F773" s="65"/>
      <c r="G773" s="65"/>
      <c r="K773" s="31"/>
      <c r="L773" s="129" t="s">
        <v>85</v>
      </c>
      <c r="M773" s="129"/>
      <c r="N773" s="129"/>
      <c r="O773" s="2"/>
      <c r="P773" s="31"/>
      <c r="Q773" s="31"/>
      <c r="R773" s="31"/>
    </row>
    <row r="774" spans="1:21" ht="20.25" customHeight="1">
      <c r="A774" s="259" t="s">
        <v>10</v>
      </c>
      <c r="B774" s="260" t="s">
        <v>89</v>
      </c>
      <c r="C774" s="261"/>
      <c r="D774" s="261"/>
      <c r="E774" s="261"/>
      <c r="F774" s="261"/>
      <c r="G774" s="261"/>
      <c r="H774" s="261"/>
      <c r="I774" s="261"/>
      <c r="J774" s="261"/>
      <c r="K774" s="262"/>
      <c r="L774" s="263" t="s">
        <v>11</v>
      </c>
      <c r="M774" s="254" t="s">
        <v>3</v>
      </c>
      <c r="N774" s="254" t="s">
        <v>4</v>
      </c>
      <c r="O774" s="264" t="s">
        <v>5</v>
      </c>
      <c r="P774" s="254" t="s">
        <v>6</v>
      </c>
      <c r="Q774" s="265" t="s">
        <v>7</v>
      </c>
      <c r="R774" s="265" t="s">
        <v>8</v>
      </c>
      <c r="S774" s="254" t="s">
        <v>9</v>
      </c>
    </row>
    <row r="775" spans="1:21" ht="15.75" customHeight="1">
      <c r="A775" s="255"/>
      <c r="B775" s="68" t="s">
        <v>90</v>
      </c>
      <c r="C775" s="68" t="s">
        <v>91</v>
      </c>
      <c r="D775" s="68" t="s">
        <v>92</v>
      </c>
      <c r="E775" s="68" t="s">
        <v>93</v>
      </c>
      <c r="F775" s="68" t="s">
        <v>94</v>
      </c>
      <c r="G775" s="68" t="s">
        <v>95</v>
      </c>
      <c r="H775" s="68" t="s">
        <v>96</v>
      </c>
      <c r="I775" s="68" t="s">
        <v>97</v>
      </c>
      <c r="J775" s="68" t="s">
        <v>98</v>
      </c>
      <c r="K775" s="68" t="s">
        <v>101</v>
      </c>
      <c r="L775" s="255"/>
      <c r="M775" s="255"/>
      <c r="N775" s="255"/>
      <c r="O775" s="255"/>
      <c r="P775" s="255"/>
      <c r="Q775" s="255"/>
      <c r="R775" s="255"/>
      <c r="S775" s="255"/>
      <c r="U775" s="106"/>
    </row>
    <row r="776" spans="1:21" ht="15.75" customHeight="1">
      <c r="A776" s="68">
        <v>1401</v>
      </c>
      <c r="B776" s="69">
        <v>100</v>
      </c>
      <c r="C776" s="69"/>
      <c r="D776" s="69"/>
      <c r="E776" s="69"/>
      <c r="F776" s="69"/>
      <c r="G776" s="69"/>
      <c r="H776" s="69"/>
      <c r="I776" s="69"/>
      <c r="J776" s="69"/>
      <c r="K776" s="69"/>
      <c r="L776" s="110"/>
      <c r="M776" s="72"/>
      <c r="N776" s="111"/>
      <c r="O776" s="112"/>
      <c r="P776" s="75"/>
      <c r="Q776" s="76">
        <f>B776</f>
        <v>100</v>
      </c>
      <c r="R776" s="77"/>
      <c r="S776" s="75"/>
      <c r="U776" s="106"/>
    </row>
    <row r="777" spans="1:21" ht="15.75" customHeight="1">
      <c r="A777" s="68">
        <v>1402</v>
      </c>
      <c r="B777" s="69"/>
      <c r="C777" s="69">
        <v>86</v>
      </c>
      <c r="D777" s="69"/>
      <c r="E777" s="69"/>
      <c r="F777" s="69"/>
      <c r="G777" s="69"/>
      <c r="H777" s="69"/>
      <c r="I777" s="69"/>
      <c r="J777" s="69"/>
      <c r="K777" s="69"/>
      <c r="L777" s="110"/>
      <c r="M777" s="78"/>
      <c r="N777" s="113"/>
      <c r="O777" s="114"/>
      <c r="P777" s="80">
        <f>IF(C777=0,"",C777/B776)</f>
        <v>0.86</v>
      </c>
      <c r="Q777" s="81">
        <v>86</v>
      </c>
      <c r="R777" s="82">
        <f t="shared" ref="R777:R785" si="113">IF(Q777=0,"",Q777/Q776)</f>
        <v>0.86</v>
      </c>
      <c r="S777" s="82">
        <f t="shared" ref="S777:S785" si="114">IF(Q777=0,"",100%-R777)</f>
        <v>0.14000000000000001</v>
      </c>
      <c r="U777" s="106"/>
    </row>
    <row r="778" spans="1:21" ht="15.75" customHeight="1">
      <c r="A778" s="68">
        <v>1501</v>
      </c>
      <c r="B778" s="69"/>
      <c r="C778" s="69"/>
      <c r="D778" s="69">
        <v>80</v>
      </c>
      <c r="E778" s="69"/>
      <c r="F778" s="69"/>
      <c r="G778" s="69"/>
      <c r="H778" s="69"/>
      <c r="I778" s="69"/>
      <c r="J778" s="69"/>
      <c r="K778" s="69"/>
      <c r="L778" s="110"/>
      <c r="M778" s="78"/>
      <c r="N778" s="113"/>
      <c r="O778" s="114"/>
      <c r="P778" s="80">
        <f>IF(D778=0,"",D778/C777)</f>
        <v>0.93023255813953487</v>
      </c>
      <c r="Q778" s="81">
        <v>85</v>
      </c>
      <c r="R778" s="82">
        <f t="shared" si="113"/>
        <v>0.98837209302325579</v>
      </c>
      <c r="S778" s="82">
        <f t="shared" si="114"/>
        <v>1.1627906976744207E-2</v>
      </c>
      <c r="U778" s="83">
        <f>Q778/Q776</f>
        <v>0.85</v>
      </c>
    </row>
    <row r="779" spans="1:21" ht="15.75" customHeight="1">
      <c r="A779" s="68">
        <v>1502</v>
      </c>
      <c r="B779" s="69"/>
      <c r="C779" s="69"/>
      <c r="D779" s="69"/>
      <c r="E779" s="69">
        <v>79</v>
      </c>
      <c r="F779" s="69"/>
      <c r="G779" s="69"/>
      <c r="H779" s="69"/>
      <c r="I779" s="69"/>
      <c r="J779" s="69"/>
      <c r="K779" s="69"/>
      <c r="L779" s="110"/>
      <c r="M779" s="78"/>
      <c r="N779" s="113"/>
      <c r="O779" s="114"/>
      <c r="P779" s="80">
        <f>IF(E779=0,"",E779/D778)</f>
        <v>0.98750000000000004</v>
      </c>
      <c r="Q779" s="81">
        <v>79</v>
      </c>
      <c r="R779" s="82">
        <f t="shared" si="113"/>
        <v>0.92941176470588238</v>
      </c>
      <c r="S779" s="82">
        <f t="shared" si="114"/>
        <v>7.0588235294117618E-2</v>
      </c>
      <c r="U779" s="106"/>
    </row>
    <row r="780" spans="1:21" ht="15.75" customHeight="1">
      <c r="A780" s="68">
        <v>1601</v>
      </c>
      <c r="B780" s="69"/>
      <c r="C780" s="69"/>
      <c r="D780" s="69"/>
      <c r="E780" s="69"/>
      <c r="F780" s="69">
        <v>77</v>
      </c>
      <c r="G780" s="69"/>
      <c r="H780" s="69"/>
      <c r="I780" s="69"/>
      <c r="J780" s="69"/>
      <c r="K780" s="69"/>
      <c r="L780" s="110"/>
      <c r="M780" s="78"/>
      <c r="N780" s="113"/>
      <c r="O780" s="114"/>
      <c r="P780" s="80">
        <f>IF(F780=0,"",F780/E779)</f>
        <v>0.97468354430379744</v>
      </c>
      <c r="Q780" s="81">
        <v>79</v>
      </c>
      <c r="R780" s="82">
        <f t="shared" si="113"/>
        <v>1</v>
      </c>
      <c r="S780" s="82">
        <f t="shared" si="114"/>
        <v>0</v>
      </c>
      <c r="U780" s="106"/>
    </row>
    <row r="781" spans="1:21" ht="15.75" customHeight="1">
      <c r="A781" s="68">
        <v>1602</v>
      </c>
      <c r="B781" s="69"/>
      <c r="C781" s="69"/>
      <c r="D781" s="69"/>
      <c r="E781" s="69"/>
      <c r="F781" s="69"/>
      <c r="G781" s="69">
        <v>74</v>
      </c>
      <c r="H781" s="69"/>
      <c r="I781" s="69"/>
      <c r="J781" s="69"/>
      <c r="K781" s="69"/>
      <c r="L781" s="110"/>
      <c r="M781" s="78"/>
      <c r="N781" s="113"/>
      <c r="O781" s="114"/>
      <c r="P781" s="80">
        <f>IF(G781=0,"",G781/F780)</f>
        <v>0.96103896103896103</v>
      </c>
      <c r="Q781" s="81">
        <v>79</v>
      </c>
      <c r="R781" s="82">
        <f t="shared" si="113"/>
        <v>1</v>
      </c>
      <c r="S781" s="82">
        <f t="shared" si="114"/>
        <v>0</v>
      </c>
      <c r="U781" s="106"/>
    </row>
    <row r="782" spans="1:21" ht="15.75" customHeight="1">
      <c r="A782" s="68">
        <v>1701</v>
      </c>
      <c r="B782" s="69"/>
      <c r="C782" s="69"/>
      <c r="D782" s="69"/>
      <c r="E782" s="69"/>
      <c r="F782" s="69"/>
      <c r="G782" s="69"/>
      <c r="H782" s="69">
        <v>74</v>
      </c>
      <c r="I782" s="69"/>
      <c r="J782" s="69"/>
      <c r="K782" s="69"/>
      <c r="L782" s="110"/>
      <c r="M782" s="78"/>
      <c r="N782" s="113"/>
      <c r="O782" s="114"/>
      <c r="P782" s="80">
        <f>IF(H782=0,"",H782/G781)</f>
        <v>1</v>
      </c>
      <c r="Q782" s="81">
        <v>76</v>
      </c>
      <c r="R782" s="82">
        <f t="shared" si="113"/>
        <v>0.96202531645569622</v>
      </c>
      <c r="S782" s="82">
        <f t="shared" si="114"/>
        <v>3.7974683544303778E-2</v>
      </c>
      <c r="U782" s="106"/>
    </row>
    <row r="783" spans="1:21" ht="15.75" customHeight="1">
      <c r="A783" s="68">
        <v>1702</v>
      </c>
      <c r="B783" s="69"/>
      <c r="C783" s="69"/>
      <c r="D783" s="69"/>
      <c r="E783" s="69"/>
      <c r="F783" s="69"/>
      <c r="G783" s="69"/>
      <c r="H783" s="69"/>
      <c r="I783" s="69">
        <v>59</v>
      </c>
      <c r="J783" s="69"/>
      <c r="K783" s="69"/>
      <c r="L783" s="110"/>
      <c r="M783" s="78"/>
      <c r="N783" s="113"/>
      <c r="O783" s="114"/>
      <c r="P783" s="80">
        <f>IF(I783=0,"",I783/H782)</f>
        <v>0.79729729729729726</v>
      </c>
      <c r="Q783" s="81">
        <v>77</v>
      </c>
      <c r="R783" s="82">
        <f t="shared" si="113"/>
        <v>1.013157894736842</v>
      </c>
      <c r="S783" s="82">
        <f t="shared" si="114"/>
        <v>-1.3157894736842035E-2</v>
      </c>
      <c r="U783" s="106"/>
    </row>
    <row r="784" spans="1:21" ht="15.75" customHeight="1">
      <c r="A784" s="68">
        <v>1801</v>
      </c>
      <c r="B784" s="69"/>
      <c r="C784" s="69"/>
      <c r="D784" s="69"/>
      <c r="E784" s="69"/>
      <c r="F784" s="69"/>
      <c r="G784" s="69"/>
      <c r="H784" s="69"/>
      <c r="I784" s="69"/>
      <c r="J784" s="69">
        <v>59</v>
      </c>
      <c r="K784" s="69"/>
      <c r="L784" s="110">
        <v>17</v>
      </c>
      <c r="M784" s="78"/>
      <c r="N784" s="113"/>
      <c r="O784" s="114"/>
      <c r="P784" s="80">
        <f>IF(J784=0,"",J784/I783)</f>
        <v>1</v>
      </c>
      <c r="Q784" s="81">
        <v>74</v>
      </c>
      <c r="R784" s="82">
        <f t="shared" si="113"/>
        <v>0.96103896103896103</v>
      </c>
      <c r="S784" s="82">
        <f t="shared" si="114"/>
        <v>3.8961038961038974E-2</v>
      </c>
      <c r="U784" s="106"/>
    </row>
    <row r="785" spans="1:21" ht="15.75" customHeight="1">
      <c r="A785" s="68">
        <v>1802</v>
      </c>
      <c r="B785" s="69"/>
      <c r="C785" s="69"/>
      <c r="D785" s="69"/>
      <c r="E785" s="69"/>
      <c r="F785" s="69"/>
      <c r="G785" s="69"/>
      <c r="H785" s="69"/>
      <c r="I785" s="69"/>
      <c r="J785" s="69"/>
      <c r="K785" s="69">
        <v>59</v>
      </c>
      <c r="L785" s="110">
        <v>23</v>
      </c>
      <c r="M785" s="78"/>
      <c r="N785" s="113"/>
      <c r="O785" s="114"/>
      <c r="P785" s="80">
        <f>IF(K785=0,"",K785/J784)</f>
        <v>1</v>
      </c>
      <c r="Q785" s="81">
        <v>73</v>
      </c>
      <c r="R785" s="82">
        <f t="shared" si="113"/>
        <v>0.98648648648648651</v>
      </c>
      <c r="S785" s="82">
        <f t="shared" si="114"/>
        <v>1.3513513513513487E-2</v>
      </c>
      <c r="U785" s="106"/>
    </row>
    <row r="786" spans="1:21" ht="15.75" customHeight="1">
      <c r="A786" s="68">
        <v>1901</v>
      </c>
      <c r="B786" s="69"/>
      <c r="C786" s="69"/>
      <c r="D786" s="69"/>
      <c r="E786" s="69"/>
      <c r="F786" s="69"/>
      <c r="G786" s="69"/>
      <c r="H786" s="69"/>
      <c r="I786" s="69"/>
      <c r="J786" s="69"/>
      <c r="K786" s="69">
        <v>42</v>
      </c>
      <c r="L786" s="110">
        <v>21</v>
      </c>
      <c r="M786" s="78"/>
      <c r="N786" s="113"/>
      <c r="O786" s="106"/>
      <c r="P786" s="115"/>
      <c r="Q786" s="87">
        <v>51</v>
      </c>
      <c r="R786" s="116"/>
      <c r="S786" s="115"/>
      <c r="U786" s="106"/>
    </row>
    <row r="787" spans="1:21" ht="15.75" customHeight="1">
      <c r="A787" s="68">
        <v>1902</v>
      </c>
      <c r="B787" s="69"/>
      <c r="C787" s="69"/>
      <c r="D787" s="69"/>
      <c r="E787" s="69"/>
      <c r="F787" s="69"/>
      <c r="G787" s="69"/>
      <c r="H787" s="69"/>
      <c r="I787" s="69"/>
      <c r="J787" s="69"/>
      <c r="K787" s="69">
        <v>31</v>
      </c>
      <c r="L787" s="110">
        <v>10</v>
      </c>
      <c r="M787" s="78"/>
      <c r="N787" s="113"/>
      <c r="O787" s="106"/>
      <c r="P787" s="117"/>
      <c r="Q787" s="87">
        <v>32</v>
      </c>
      <c r="R787" s="118"/>
      <c r="S787" s="117"/>
      <c r="U787" s="106"/>
    </row>
    <row r="788" spans="1:21" ht="15.75" customHeight="1">
      <c r="A788" s="68">
        <v>2001</v>
      </c>
      <c r="B788" s="69"/>
      <c r="C788" s="69"/>
      <c r="D788" s="69"/>
      <c r="E788" s="69"/>
      <c r="F788" s="69"/>
      <c r="G788" s="69"/>
      <c r="H788" s="69"/>
      <c r="I788" s="69"/>
      <c r="J788" s="69"/>
      <c r="K788" s="69">
        <v>31</v>
      </c>
      <c r="L788" s="110">
        <v>13</v>
      </c>
      <c r="M788" s="78"/>
      <c r="N788" s="113"/>
      <c r="O788" s="106"/>
      <c r="P788" s="117"/>
      <c r="Q788" s="87">
        <v>32</v>
      </c>
      <c r="R788" s="118"/>
      <c r="S788" s="117"/>
      <c r="U788" s="106"/>
    </row>
    <row r="789" spans="1:21" ht="15.75" customHeight="1">
      <c r="A789" s="68">
        <v>2002</v>
      </c>
      <c r="B789" s="69"/>
      <c r="C789" s="69"/>
      <c r="D789" s="69"/>
      <c r="E789" s="69"/>
      <c r="F789" s="69"/>
      <c r="G789" s="69"/>
      <c r="H789" s="69"/>
      <c r="I789" s="69"/>
      <c r="J789" s="69"/>
      <c r="K789" s="69">
        <v>16</v>
      </c>
      <c r="L789" s="110">
        <v>11</v>
      </c>
      <c r="M789" s="78"/>
      <c r="N789" s="113"/>
      <c r="O789" s="106"/>
      <c r="P789" s="119"/>
      <c r="Q789" s="120">
        <v>18</v>
      </c>
      <c r="R789" s="121"/>
      <c r="S789" s="122"/>
      <c r="U789" s="106"/>
    </row>
    <row r="790" spans="1:21" ht="15.75" customHeight="1">
      <c r="A790" s="68">
        <v>2101</v>
      </c>
      <c r="B790" s="69"/>
      <c r="C790" s="69"/>
      <c r="D790" s="69"/>
      <c r="E790" s="69"/>
      <c r="F790" s="69"/>
      <c r="G790" s="69"/>
      <c r="H790" s="69"/>
      <c r="I790" s="69"/>
      <c r="J790" s="69"/>
      <c r="K790" s="69">
        <v>4</v>
      </c>
      <c r="L790" s="110">
        <v>4</v>
      </c>
      <c r="M790" s="78"/>
      <c r="N790" s="113"/>
      <c r="O790" s="106"/>
      <c r="P790" s="89" t="s">
        <v>79</v>
      </c>
      <c r="Q790" s="90">
        <v>70</v>
      </c>
      <c r="R790" s="91">
        <f>L793</f>
        <v>99</v>
      </c>
      <c r="S790" s="92" t="s">
        <v>11</v>
      </c>
      <c r="U790" s="106"/>
    </row>
    <row r="791" spans="1:21" ht="15.75" customHeight="1">
      <c r="A791" s="68">
        <v>2102</v>
      </c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110"/>
      <c r="M791" s="78"/>
      <c r="N791" s="113"/>
      <c r="O791" s="106"/>
      <c r="P791" s="93" t="s">
        <v>80</v>
      </c>
      <c r="Q791" s="94">
        <f>IF(Q790/B776=0,"",Q790/B776)</f>
        <v>0.7</v>
      </c>
      <c r="R791" s="95">
        <f>IF(Q790/R790=0,"",Q790/R790)</f>
        <v>0.70707070707070707</v>
      </c>
      <c r="S791" s="96" t="s">
        <v>81</v>
      </c>
      <c r="U791" s="106"/>
    </row>
    <row r="792" spans="1:21" ht="15.75" customHeight="1">
      <c r="A792" s="68">
        <v>2201</v>
      </c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110"/>
      <c r="M792" s="123"/>
      <c r="N792" s="124"/>
      <c r="O792" s="125"/>
      <c r="P792" s="101"/>
      <c r="Q792" s="102"/>
      <c r="R792" s="102"/>
      <c r="S792" s="103"/>
      <c r="U792" s="106"/>
    </row>
    <row r="793" spans="1:21" ht="18" customHeight="1">
      <c r="A793" s="35"/>
      <c r="B793" s="31"/>
      <c r="C793" s="31"/>
      <c r="D793" s="31"/>
      <c r="E793" s="31"/>
      <c r="F793" s="273" t="s">
        <v>100</v>
      </c>
      <c r="G793" s="261"/>
      <c r="H793" s="261"/>
      <c r="I793" s="261"/>
      <c r="J793" s="261"/>
      <c r="K793" s="262"/>
      <c r="L793" s="126">
        <f>SUM(L776:L792)</f>
        <v>99</v>
      </c>
      <c r="M793" s="105">
        <f>IF((L784+L785)=0,"",(L784+L785)/B776)</f>
        <v>0.4</v>
      </c>
      <c r="N793" s="105">
        <f>IF(L793=0,"",L793/B776)</f>
        <v>0.99</v>
      </c>
      <c r="O793" s="105">
        <f>IF(L784=0,"",N793-M793)</f>
        <v>0.59</v>
      </c>
      <c r="P793" s="2"/>
      <c r="Q793" s="31"/>
      <c r="R793" s="25"/>
      <c r="S793" s="2"/>
      <c r="U793" s="106"/>
    </row>
    <row r="794" spans="1:21" ht="12.75" customHeight="1">
      <c r="L794" s="2"/>
      <c r="M794" s="2"/>
      <c r="O794" s="2"/>
    </row>
    <row r="795" spans="1:21" ht="12.75" customHeight="1">
      <c r="L795" s="2"/>
      <c r="M795" s="2"/>
      <c r="O795" s="2"/>
    </row>
    <row r="796" spans="1:21" ht="26.25" customHeight="1">
      <c r="A796" s="3"/>
      <c r="B796" s="65" t="s">
        <v>88</v>
      </c>
      <c r="C796" s="65"/>
      <c r="D796" s="65"/>
      <c r="E796" s="65"/>
      <c r="F796" s="65"/>
      <c r="G796" s="65"/>
      <c r="K796" s="31"/>
      <c r="L796" s="129" t="s">
        <v>87</v>
      </c>
      <c r="M796" s="129"/>
      <c r="N796" s="129"/>
      <c r="O796" s="2"/>
      <c r="P796" s="31"/>
      <c r="Q796" s="31"/>
      <c r="R796" s="31"/>
    </row>
    <row r="797" spans="1:21" ht="20.25" customHeight="1">
      <c r="A797" s="259" t="s">
        <v>10</v>
      </c>
      <c r="B797" s="260" t="s">
        <v>89</v>
      </c>
      <c r="C797" s="261"/>
      <c r="D797" s="261"/>
      <c r="E797" s="261"/>
      <c r="F797" s="261"/>
      <c r="G797" s="261"/>
      <c r="H797" s="261"/>
      <c r="I797" s="261"/>
      <c r="J797" s="261"/>
      <c r="K797" s="262"/>
      <c r="L797" s="263" t="s">
        <v>11</v>
      </c>
      <c r="M797" s="254" t="s">
        <v>3</v>
      </c>
      <c r="N797" s="254" t="s">
        <v>4</v>
      </c>
      <c r="O797" s="264" t="s">
        <v>5</v>
      </c>
      <c r="P797" s="254" t="s">
        <v>6</v>
      </c>
      <c r="Q797" s="265" t="s">
        <v>7</v>
      </c>
      <c r="R797" s="265" t="s">
        <v>8</v>
      </c>
      <c r="S797" s="254" t="s">
        <v>9</v>
      </c>
    </row>
    <row r="798" spans="1:21" ht="15.75" customHeight="1">
      <c r="A798" s="255"/>
      <c r="B798" s="68" t="s">
        <v>90</v>
      </c>
      <c r="C798" s="68" t="s">
        <v>91</v>
      </c>
      <c r="D798" s="68" t="s">
        <v>92</v>
      </c>
      <c r="E798" s="68" t="s">
        <v>93</v>
      </c>
      <c r="F798" s="68" t="s">
        <v>94</v>
      </c>
      <c r="G798" s="68" t="s">
        <v>95</v>
      </c>
      <c r="H798" s="68" t="s">
        <v>96</v>
      </c>
      <c r="I798" s="68" t="s">
        <v>97</v>
      </c>
      <c r="J798" s="68" t="s">
        <v>98</v>
      </c>
      <c r="K798" s="68" t="s">
        <v>101</v>
      </c>
      <c r="L798" s="255"/>
      <c r="M798" s="255"/>
      <c r="N798" s="255"/>
      <c r="O798" s="255"/>
      <c r="P798" s="255"/>
      <c r="Q798" s="255"/>
      <c r="R798" s="255"/>
      <c r="S798" s="255"/>
      <c r="U798" s="106"/>
    </row>
    <row r="799" spans="1:21" ht="15.75" customHeight="1">
      <c r="A799" s="68">
        <v>1402</v>
      </c>
      <c r="B799" s="69">
        <v>98</v>
      </c>
      <c r="C799" s="69"/>
      <c r="D799" s="69"/>
      <c r="E799" s="69"/>
      <c r="F799" s="69"/>
      <c r="G799" s="69"/>
      <c r="H799" s="69"/>
      <c r="I799" s="69"/>
      <c r="J799" s="69"/>
      <c r="K799" s="69"/>
      <c r="L799" s="110"/>
      <c r="M799" s="72"/>
      <c r="N799" s="111"/>
      <c r="O799" s="112"/>
      <c r="P799" s="75"/>
      <c r="Q799" s="76">
        <f>B799</f>
        <v>98</v>
      </c>
      <c r="R799" s="77"/>
      <c r="S799" s="75"/>
      <c r="U799" s="106"/>
    </row>
    <row r="800" spans="1:21" ht="15.75" customHeight="1">
      <c r="A800" s="68">
        <v>1501</v>
      </c>
      <c r="B800" s="69"/>
      <c r="C800" s="69">
        <v>95</v>
      </c>
      <c r="D800" s="69"/>
      <c r="E800" s="69"/>
      <c r="F800" s="69"/>
      <c r="G800" s="69"/>
      <c r="H800" s="69"/>
      <c r="I800" s="69"/>
      <c r="J800" s="69"/>
      <c r="K800" s="69"/>
      <c r="L800" s="110"/>
      <c r="M800" s="78"/>
      <c r="N800" s="113"/>
      <c r="O800" s="114"/>
      <c r="P800" s="80">
        <f>IF(C800=0,"",C800/B799)</f>
        <v>0.96938775510204078</v>
      </c>
      <c r="Q800" s="81">
        <v>95</v>
      </c>
      <c r="R800" s="82">
        <f t="shared" ref="R800:R807" si="115">IF(Q800=0,"",Q800/Q799)</f>
        <v>0.96938775510204078</v>
      </c>
      <c r="S800" s="82">
        <f t="shared" ref="S800:S807" si="116">IF(Q800=0,"",100%-R800)</f>
        <v>3.0612244897959218E-2</v>
      </c>
      <c r="U800" s="106"/>
    </row>
    <row r="801" spans="1:21" ht="15.75" customHeight="1">
      <c r="A801" s="68">
        <v>1502</v>
      </c>
      <c r="B801" s="69"/>
      <c r="C801" s="69"/>
      <c r="D801" s="69">
        <v>75</v>
      </c>
      <c r="E801" s="69"/>
      <c r="F801" s="69"/>
      <c r="G801" s="69"/>
      <c r="H801" s="69"/>
      <c r="I801" s="69"/>
      <c r="J801" s="69"/>
      <c r="K801" s="69"/>
      <c r="L801" s="110"/>
      <c r="M801" s="78"/>
      <c r="N801" s="113"/>
      <c r="O801" s="114"/>
      <c r="P801" s="80">
        <f>IF(D801=0,"",D801/C800)</f>
        <v>0.78947368421052633</v>
      </c>
      <c r="Q801" s="81">
        <v>82</v>
      </c>
      <c r="R801" s="82">
        <f t="shared" si="115"/>
        <v>0.86315789473684212</v>
      </c>
      <c r="S801" s="82">
        <f t="shared" si="116"/>
        <v>0.13684210526315788</v>
      </c>
      <c r="U801" s="83">
        <f>Q801/Q799</f>
        <v>0.83673469387755106</v>
      </c>
    </row>
    <row r="802" spans="1:21" ht="15.75" customHeight="1">
      <c r="A802" s="68">
        <v>1601</v>
      </c>
      <c r="B802" s="69"/>
      <c r="C802" s="69"/>
      <c r="D802" s="69"/>
      <c r="E802" s="69">
        <v>74</v>
      </c>
      <c r="F802" s="69"/>
      <c r="G802" s="69"/>
      <c r="H802" s="69"/>
      <c r="I802" s="69"/>
      <c r="J802" s="69"/>
      <c r="K802" s="69"/>
      <c r="L802" s="110"/>
      <c r="M802" s="78"/>
      <c r="N802" s="113"/>
      <c r="O802" s="114"/>
      <c r="P802" s="80">
        <f>IF(E802=0,"",E802/D801)</f>
        <v>0.98666666666666669</v>
      </c>
      <c r="Q802" s="81">
        <v>78</v>
      </c>
      <c r="R802" s="82">
        <f t="shared" si="115"/>
        <v>0.95121951219512191</v>
      </c>
      <c r="S802" s="82">
        <f t="shared" si="116"/>
        <v>4.8780487804878092E-2</v>
      </c>
      <c r="U802" s="106"/>
    </row>
    <row r="803" spans="1:21" ht="15.75" customHeight="1">
      <c r="A803" s="68">
        <v>1602</v>
      </c>
      <c r="B803" s="69"/>
      <c r="C803" s="69"/>
      <c r="D803" s="69"/>
      <c r="E803" s="69"/>
      <c r="F803" s="69">
        <v>61</v>
      </c>
      <c r="G803" s="69"/>
      <c r="H803" s="69"/>
      <c r="I803" s="69"/>
      <c r="J803" s="69"/>
      <c r="K803" s="69"/>
      <c r="L803" s="110"/>
      <c r="M803" s="78"/>
      <c r="N803" s="113"/>
      <c r="O803" s="114"/>
      <c r="P803" s="80">
        <f>IF(F803=0,"",F803/E802)</f>
        <v>0.82432432432432434</v>
      </c>
      <c r="Q803" s="81">
        <v>75</v>
      </c>
      <c r="R803" s="82">
        <f t="shared" si="115"/>
        <v>0.96153846153846156</v>
      </c>
      <c r="S803" s="82">
        <f t="shared" si="116"/>
        <v>3.8461538461538436E-2</v>
      </c>
      <c r="U803" s="106"/>
    </row>
    <row r="804" spans="1:21" ht="15.75" customHeight="1">
      <c r="A804" s="68">
        <v>1701</v>
      </c>
      <c r="B804" s="69"/>
      <c r="C804" s="69"/>
      <c r="D804" s="69"/>
      <c r="E804" s="69"/>
      <c r="F804" s="69"/>
      <c r="G804" s="69">
        <v>61</v>
      </c>
      <c r="H804" s="69"/>
      <c r="I804" s="69"/>
      <c r="J804" s="69"/>
      <c r="K804" s="69"/>
      <c r="L804" s="110"/>
      <c r="M804" s="78"/>
      <c r="N804" s="113"/>
      <c r="O804" s="114"/>
      <c r="P804" s="80">
        <f>IF(G804=0,"",G804/F803)</f>
        <v>1</v>
      </c>
      <c r="Q804" s="81">
        <v>73</v>
      </c>
      <c r="R804" s="82">
        <f t="shared" si="115"/>
        <v>0.97333333333333338</v>
      </c>
      <c r="S804" s="82">
        <f t="shared" si="116"/>
        <v>2.6666666666666616E-2</v>
      </c>
      <c r="U804" s="106"/>
    </row>
    <row r="805" spans="1:21" ht="15.75" customHeight="1">
      <c r="A805" s="68">
        <v>1702</v>
      </c>
      <c r="B805" s="69"/>
      <c r="C805" s="69"/>
      <c r="D805" s="69"/>
      <c r="E805" s="69"/>
      <c r="F805" s="69"/>
      <c r="G805" s="69"/>
      <c r="H805" s="69">
        <v>61</v>
      </c>
      <c r="I805" s="69"/>
      <c r="J805" s="69"/>
      <c r="K805" s="69"/>
      <c r="L805" s="110"/>
      <c r="M805" s="78"/>
      <c r="N805" s="113"/>
      <c r="O805" s="114"/>
      <c r="P805" s="80">
        <f>IF(H805=0,"",H805/G804)</f>
        <v>1</v>
      </c>
      <c r="Q805" s="81">
        <v>72</v>
      </c>
      <c r="R805" s="82">
        <f t="shared" si="115"/>
        <v>0.98630136986301364</v>
      </c>
      <c r="S805" s="82">
        <f t="shared" si="116"/>
        <v>1.3698630136986356E-2</v>
      </c>
      <c r="U805" s="106"/>
    </row>
    <row r="806" spans="1:21" ht="15.75" customHeight="1">
      <c r="A806" s="68">
        <v>1801</v>
      </c>
      <c r="B806" s="69"/>
      <c r="C806" s="69"/>
      <c r="D806" s="69"/>
      <c r="E806" s="69"/>
      <c r="F806" s="69"/>
      <c r="G806" s="69"/>
      <c r="H806" s="69"/>
      <c r="I806" s="69">
        <v>61</v>
      </c>
      <c r="J806" s="69"/>
      <c r="K806" s="69"/>
      <c r="L806" s="110">
        <v>1</v>
      </c>
      <c r="M806" s="78"/>
      <c r="N806" s="113"/>
      <c r="O806" s="114"/>
      <c r="P806" s="80">
        <f>IF(I806=0,"",I806/H805)</f>
        <v>1</v>
      </c>
      <c r="Q806" s="81">
        <v>72</v>
      </c>
      <c r="R806" s="82">
        <f t="shared" si="115"/>
        <v>1</v>
      </c>
      <c r="S806" s="82">
        <f t="shared" si="116"/>
        <v>0</v>
      </c>
      <c r="U806" s="106"/>
    </row>
    <row r="807" spans="1:21" ht="15.75" customHeight="1">
      <c r="A807" s="68">
        <v>1802</v>
      </c>
      <c r="B807" s="69"/>
      <c r="C807" s="69"/>
      <c r="D807" s="69"/>
      <c r="E807" s="69"/>
      <c r="F807" s="69"/>
      <c r="G807" s="69"/>
      <c r="H807" s="69"/>
      <c r="I807" s="69"/>
      <c r="J807" s="69">
        <v>61</v>
      </c>
      <c r="K807" s="69"/>
      <c r="L807" s="110"/>
      <c r="M807" s="78"/>
      <c r="N807" s="113"/>
      <c r="O807" s="114"/>
      <c r="P807" s="80">
        <f>IF(J807=0,"",J807/I806)</f>
        <v>1</v>
      </c>
      <c r="Q807" s="81">
        <v>72</v>
      </c>
      <c r="R807" s="82">
        <f t="shared" si="115"/>
        <v>1</v>
      </c>
      <c r="S807" s="82">
        <f t="shared" si="116"/>
        <v>0</v>
      </c>
      <c r="U807" s="106"/>
    </row>
    <row r="808" spans="1:21" ht="15.75" customHeight="1">
      <c r="A808" s="68">
        <v>1901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69">
        <v>61</v>
      </c>
      <c r="L808" s="110">
        <v>14</v>
      </c>
      <c r="M808" s="78"/>
      <c r="N808" s="113"/>
      <c r="O808" s="114"/>
      <c r="P808" s="80"/>
      <c r="Q808" s="81">
        <v>70</v>
      </c>
      <c r="R808" s="82"/>
      <c r="S808" s="82"/>
      <c r="U808" s="106"/>
    </row>
    <row r="809" spans="1:21" ht="15.75" customHeight="1">
      <c r="A809" s="68">
        <v>1902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69">
        <v>50</v>
      </c>
      <c r="L809" s="110">
        <v>18</v>
      </c>
      <c r="M809" s="78"/>
      <c r="N809" s="113"/>
      <c r="O809" s="106"/>
      <c r="P809" s="115"/>
      <c r="Q809" s="87">
        <v>56</v>
      </c>
      <c r="R809" s="116"/>
      <c r="S809" s="115"/>
      <c r="U809" s="106"/>
    </row>
    <row r="810" spans="1:21" ht="15.75" customHeight="1">
      <c r="A810" s="68">
        <v>2001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69">
        <v>30</v>
      </c>
      <c r="L810" s="110">
        <v>20</v>
      </c>
      <c r="M810" s="78"/>
      <c r="N810" s="113"/>
      <c r="O810" s="106"/>
      <c r="P810" s="117"/>
      <c r="Q810" s="87">
        <v>32</v>
      </c>
      <c r="R810" s="118"/>
      <c r="S810" s="117"/>
      <c r="U810" s="106"/>
    </row>
    <row r="811" spans="1:21" ht="15.75" customHeight="1">
      <c r="A811" s="68">
        <v>2002</v>
      </c>
      <c r="B811" s="69"/>
      <c r="C811" s="69"/>
      <c r="D811" s="69"/>
      <c r="E811" s="69"/>
      <c r="F811" s="69"/>
      <c r="G811" s="69"/>
      <c r="H811" s="69"/>
      <c r="I811" s="69"/>
      <c r="J811" s="69"/>
      <c r="K811" s="69">
        <v>9</v>
      </c>
      <c r="L811" s="110">
        <v>6</v>
      </c>
      <c r="M811" s="78"/>
      <c r="N811" s="113"/>
      <c r="O811" s="106"/>
      <c r="P811" s="117"/>
      <c r="Q811" s="87">
        <v>12</v>
      </c>
      <c r="R811" s="118"/>
      <c r="S811" s="117"/>
      <c r="U811" s="106"/>
    </row>
    <row r="812" spans="1:21" ht="15.75" customHeight="1">
      <c r="A812" s="68">
        <v>2101</v>
      </c>
      <c r="B812" s="69"/>
      <c r="C812" s="69"/>
      <c r="D812" s="69"/>
      <c r="E812" s="69"/>
      <c r="F812" s="69"/>
      <c r="G812" s="69"/>
      <c r="H812" s="69"/>
      <c r="I812" s="69"/>
      <c r="J812" s="69"/>
      <c r="K812" s="69">
        <v>7</v>
      </c>
      <c r="L812" s="110">
        <v>7</v>
      </c>
      <c r="M812" s="78"/>
      <c r="N812" s="113"/>
      <c r="O812" s="106"/>
      <c r="P812" s="119"/>
      <c r="Q812" s="120">
        <v>7</v>
      </c>
      <c r="R812" s="121"/>
      <c r="S812" s="122"/>
      <c r="U812" s="106"/>
    </row>
    <row r="813" spans="1:21" ht="15.75" customHeight="1">
      <c r="A813" s="68">
        <v>2102</v>
      </c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110"/>
      <c r="M813" s="78"/>
      <c r="N813" s="113"/>
      <c r="O813" s="106"/>
      <c r="P813" s="89" t="s">
        <v>79</v>
      </c>
      <c r="Q813" s="90">
        <v>68</v>
      </c>
      <c r="R813" s="242">
        <f>IF(SUM(L805:L812)=0,"",SUM(L805:L812))</f>
        <v>66</v>
      </c>
      <c r="S813" s="92" t="s">
        <v>11</v>
      </c>
      <c r="U813" s="106"/>
    </row>
    <row r="814" spans="1:21" ht="15.75" customHeight="1">
      <c r="A814" s="68">
        <v>2201</v>
      </c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110"/>
      <c r="M814" s="78"/>
      <c r="N814" s="113"/>
      <c r="O814" s="106"/>
      <c r="P814" s="93" t="s">
        <v>80</v>
      </c>
      <c r="Q814" s="94">
        <f>IF(Q813/B799=0,"",Q813/B799)</f>
        <v>0.69387755102040816</v>
      </c>
      <c r="R814" s="243">
        <f>IF(Q813/R813=0,"",Q813/R813)</f>
        <v>1.0303030303030303</v>
      </c>
      <c r="S814" s="96" t="s">
        <v>81</v>
      </c>
      <c r="U814" s="106"/>
    </row>
    <row r="815" spans="1:21" ht="15.75" customHeight="1">
      <c r="A815" s="68">
        <v>2202</v>
      </c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110"/>
      <c r="M815" s="123"/>
      <c r="N815" s="124"/>
      <c r="O815" s="125"/>
      <c r="P815" s="101"/>
      <c r="Q815" s="102"/>
      <c r="R815" s="102"/>
      <c r="S815" s="103"/>
      <c r="U815" s="106"/>
    </row>
    <row r="816" spans="1:21" ht="18" customHeight="1">
      <c r="A816" s="35"/>
      <c r="B816" s="31"/>
      <c r="C816" s="31"/>
      <c r="D816" s="31"/>
      <c r="E816" s="31"/>
      <c r="F816" s="273" t="s">
        <v>100</v>
      </c>
      <c r="G816" s="261"/>
      <c r="H816" s="261"/>
      <c r="I816" s="261"/>
      <c r="J816" s="261"/>
      <c r="K816" s="262"/>
      <c r="L816" s="126">
        <f>SUM(L799:L815)</f>
        <v>66</v>
      </c>
      <c r="M816" s="105">
        <f>SUM(L806:L808)/B799</f>
        <v>0.15306122448979592</v>
      </c>
      <c r="N816" s="105">
        <f>IF(L816=0,"",L816/B799)</f>
        <v>0.67346938775510201</v>
      </c>
      <c r="O816" s="105" t="str">
        <f>IF(L807=0,"",N816-M816)</f>
        <v/>
      </c>
      <c r="P816" s="2"/>
      <c r="Q816" s="31"/>
      <c r="R816" s="25"/>
      <c r="S816" s="2"/>
      <c r="U816" s="106"/>
    </row>
    <row r="817" spans="1:21" ht="12.75" customHeight="1">
      <c r="M817" s="2"/>
      <c r="N817" s="2"/>
      <c r="P817" s="2"/>
    </row>
    <row r="818" spans="1:21" ht="12.75" customHeight="1">
      <c r="M818" s="2"/>
      <c r="N818" s="2"/>
      <c r="P818" s="2"/>
    </row>
    <row r="819" spans="1:21" ht="26.25" customHeight="1">
      <c r="A819" s="3"/>
      <c r="B819" s="65" t="s">
        <v>88</v>
      </c>
      <c r="C819" s="65"/>
      <c r="D819" s="65"/>
      <c r="E819" s="65"/>
      <c r="F819" s="65"/>
      <c r="G819" s="65"/>
      <c r="L819" s="129" t="s">
        <v>102</v>
      </c>
      <c r="M819" s="129"/>
      <c r="N819" s="129"/>
      <c r="O819" s="31"/>
      <c r="P819" s="2"/>
      <c r="Q819" s="31"/>
      <c r="R819" s="31"/>
      <c r="S819" s="31"/>
    </row>
    <row r="820" spans="1:21" ht="20.25" customHeight="1">
      <c r="A820" s="259" t="s">
        <v>10</v>
      </c>
      <c r="B820" s="260" t="s">
        <v>89</v>
      </c>
      <c r="C820" s="261"/>
      <c r="D820" s="261"/>
      <c r="E820" s="261"/>
      <c r="F820" s="261"/>
      <c r="G820" s="261"/>
      <c r="H820" s="261"/>
      <c r="I820" s="261"/>
      <c r="J820" s="261"/>
      <c r="K820" s="262"/>
      <c r="L820" s="263" t="s">
        <v>11</v>
      </c>
      <c r="M820" s="254" t="s">
        <v>3</v>
      </c>
      <c r="N820" s="254" t="s">
        <v>4</v>
      </c>
      <c r="O820" s="264" t="s">
        <v>5</v>
      </c>
      <c r="P820" s="254" t="s">
        <v>6</v>
      </c>
      <c r="Q820" s="265" t="s">
        <v>7</v>
      </c>
      <c r="R820" s="265" t="s">
        <v>8</v>
      </c>
      <c r="S820" s="254" t="s">
        <v>9</v>
      </c>
    </row>
    <row r="821" spans="1:21" ht="15.75" customHeight="1">
      <c r="A821" s="255"/>
      <c r="B821" s="68" t="s">
        <v>90</v>
      </c>
      <c r="C821" s="68" t="s">
        <v>91</v>
      </c>
      <c r="D821" s="68" t="s">
        <v>92</v>
      </c>
      <c r="E821" s="68" t="s">
        <v>93</v>
      </c>
      <c r="F821" s="68" t="s">
        <v>94</v>
      </c>
      <c r="G821" s="68" t="s">
        <v>95</v>
      </c>
      <c r="H821" s="68" t="s">
        <v>96</v>
      </c>
      <c r="I821" s="68" t="s">
        <v>97</v>
      </c>
      <c r="J821" s="68" t="s">
        <v>98</v>
      </c>
      <c r="K821" s="68" t="s">
        <v>101</v>
      </c>
      <c r="L821" s="255"/>
      <c r="M821" s="255"/>
      <c r="N821" s="255"/>
      <c r="O821" s="255"/>
      <c r="P821" s="255"/>
      <c r="Q821" s="255"/>
      <c r="R821" s="255"/>
      <c r="S821" s="255"/>
      <c r="U821" s="106"/>
    </row>
    <row r="822" spans="1:21" ht="15.75" customHeight="1">
      <c r="A822" s="68">
        <v>1501</v>
      </c>
      <c r="B822" s="69">
        <v>120</v>
      </c>
      <c r="C822" s="69"/>
      <c r="D822" s="69"/>
      <c r="E822" s="69"/>
      <c r="F822" s="69"/>
      <c r="G822" s="69"/>
      <c r="H822" s="69"/>
      <c r="I822" s="69"/>
      <c r="J822" s="69"/>
      <c r="K822" s="69"/>
      <c r="L822" s="110"/>
      <c r="M822" s="72"/>
      <c r="N822" s="111"/>
      <c r="O822" s="112"/>
      <c r="P822" s="75"/>
      <c r="Q822" s="76">
        <f>B822</f>
        <v>120</v>
      </c>
      <c r="R822" s="77"/>
      <c r="S822" s="75"/>
      <c r="U822" s="106"/>
    </row>
    <row r="823" spans="1:21" ht="15.75" customHeight="1">
      <c r="A823" s="68">
        <v>1502</v>
      </c>
      <c r="B823" s="69"/>
      <c r="C823" s="69">
        <v>94</v>
      </c>
      <c r="D823" s="69"/>
      <c r="E823" s="69"/>
      <c r="F823" s="69"/>
      <c r="G823" s="69"/>
      <c r="H823" s="69"/>
      <c r="I823" s="69"/>
      <c r="J823" s="69"/>
      <c r="K823" s="69"/>
      <c r="L823" s="110"/>
      <c r="M823" s="78"/>
      <c r="N823" s="113"/>
      <c r="O823" s="114"/>
      <c r="P823" s="80">
        <f>IF(C823=0,"",C823/B822)</f>
        <v>0.78333333333333333</v>
      </c>
      <c r="Q823" s="81">
        <v>94</v>
      </c>
      <c r="R823" s="82">
        <f t="shared" ref="R823:R830" si="117">IF(Q823=0,"",Q823/Q822)</f>
        <v>0.78333333333333333</v>
      </c>
      <c r="S823" s="82">
        <f t="shared" ref="S823:S830" si="118">IF(Q823=0,"",100%-R823)</f>
        <v>0.21666666666666667</v>
      </c>
      <c r="U823" s="106"/>
    </row>
    <row r="824" spans="1:21" ht="15.75" customHeight="1">
      <c r="A824" s="68">
        <v>1601</v>
      </c>
      <c r="B824" s="69"/>
      <c r="C824" s="69"/>
      <c r="D824" s="69">
        <v>91</v>
      </c>
      <c r="E824" s="69"/>
      <c r="F824" s="69"/>
      <c r="G824" s="69"/>
      <c r="H824" s="69"/>
      <c r="I824" s="69"/>
      <c r="J824" s="69"/>
      <c r="K824" s="69"/>
      <c r="L824" s="110"/>
      <c r="M824" s="78"/>
      <c r="N824" s="113"/>
      <c r="O824" s="114"/>
      <c r="P824" s="80">
        <f>IF(D824=0,"",D824/C823)</f>
        <v>0.96808510638297873</v>
      </c>
      <c r="Q824" s="81">
        <v>92</v>
      </c>
      <c r="R824" s="82">
        <f t="shared" si="117"/>
        <v>0.97872340425531912</v>
      </c>
      <c r="S824" s="82">
        <f t="shared" si="118"/>
        <v>2.1276595744680882E-2</v>
      </c>
      <c r="U824" s="83">
        <f>Q824/Q822</f>
        <v>0.76666666666666672</v>
      </c>
    </row>
    <row r="825" spans="1:21" ht="15.75" customHeight="1">
      <c r="A825" s="68">
        <v>1602</v>
      </c>
      <c r="B825" s="69"/>
      <c r="C825" s="69"/>
      <c r="D825" s="69"/>
      <c r="E825" s="69">
        <v>83</v>
      </c>
      <c r="F825" s="69"/>
      <c r="G825" s="69"/>
      <c r="H825" s="69"/>
      <c r="I825" s="69"/>
      <c r="J825" s="69"/>
      <c r="K825" s="69"/>
      <c r="L825" s="110"/>
      <c r="M825" s="78"/>
      <c r="N825" s="113"/>
      <c r="O825" s="114"/>
      <c r="P825" s="80">
        <f>IF(E825=0,"",E825/D824)</f>
        <v>0.91208791208791207</v>
      </c>
      <c r="Q825" s="81">
        <v>91</v>
      </c>
      <c r="R825" s="82">
        <f t="shared" si="117"/>
        <v>0.98913043478260865</v>
      </c>
      <c r="S825" s="82">
        <f t="shared" si="118"/>
        <v>1.0869565217391353E-2</v>
      </c>
      <c r="U825" s="106"/>
    </row>
    <row r="826" spans="1:21" ht="15.75" customHeight="1">
      <c r="A826" s="68">
        <v>1701</v>
      </c>
      <c r="B826" s="69"/>
      <c r="C826" s="69"/>
      <c r="D826" s="69"/>
      <c r="E826" s="69"/>
      <c r="F826" s="69">
        <v>81</v>
      </c>
      <c r="G826" s="69"/>
      <c r="H826" s="69"/>
      <c r="I826" s="69"/>
      <c r="J826" s="69"/>
      <c r="K826" s="69"/>
      <c r="L826" s="110"/>
      <c r="M826" s="78"/>
      <c r="N826" s="113"/>
      <c r="O826" s="114"/>
      <c r="P826" s="80">
        <f>IF(F826=0,"",F826/E825)</f>
        <v>0.97590361445783136</v>
      </c>
      <c r="Q826" s="81">
        <v>91</v>
      </c>
      <c r="R826" s="82">
        <f t="shared" si="117"/>
        <v>1</v>
      </c>
      <c r="S826" s="82">
        <f t="shared" si="118"/>
        <v>0</v>
      </c>
      <c r="U826" s="106"/>
    </row>
    <row r="827" spans="1:21" ht="15.75" customHeight="1">
      <c r="A827" s="68">
        <v>1702</v>
      </c>
      <c r="B827" s="69"/>
      <c r="C827" s="69"/>
      <c r="D827" s="69"/>
      <c r="E827" s="69"/>
      <c r="F827" s="69"/>
      <c r="G827" s="69">
        <v>81</v>
      </c>
      <c r="H827" s="69"/>
      <c r="I827" s="69"/>
      <c r="J827" s="69"/>
      <c r="K827" s="69"/>
      <c r="L827" s="110"/>
      <c r="M827" s="78"/>
      <c r="N827" s="113"/>
      <c r="O827" s="114"/>
      <c r="P827" s="80">
        <f>IF(G827=0,"",G827/F826)</f>
        <v>1</v>
      </c>
      <c r="Q827" s="81">
        <v>89</v>
      </c>
      <c r="R827" s="82">
        <f t="shared" si="117"/>
        <v>0.97802197802197799</v>
      </c>
      <c r="S827" s="82">
        <f t="shared" si="118"/>
        <v>2.1978021978022011E-2</v>
      </c>
      <c r="U827" s="106"/>
    </row>
    <row r="828" spans="1:21" ht="15.75" customHeight="1">
      <c r="A828" s="68">
        <v>1801</v>
      </c>
      <c r="B828" s="69"/>
      <c r="C828" s="69"/>
      <c r="D828" s="69"/>
      <c r="E828" s="69"/>
      <c r="F828" s="69"/>
      <c r="G828" s="69"/>
      <c r="H828" s="69">
        <v>81</v>
      </c>
      <c r="I828" s="69"/>
      <c r="J828" s="69"/>
      <c r="K828" s="69"/>
      <c r="L828" s="110"/>
      <c r="M828" s="78"/>
      <c r="N828" s="113"/>
      <c r="O828" s="114"/>
      <c r="P828" s="80">
        <f>IF(H828=0,"",H828/G827)</f>
        <v>1</v>
      </c>
      <c r="Q828" s="81">
        <v>86</v>
      </c>
      <c r="R828" s="82">
        <f t="shared" si="117"/>
        <v>0.9662921348314607</v>
      </c>
      <c r="S828" s="82">
        <f t="shared" si="118"/>
        <v>3.3707865168539297E-2</v>
      </c>
      <c r="U828" s="106"/>
    </row>
    <row r="829" spans="1:21" ht="15.75" customHeight="1">
      <c r="A829" s="68">
        <v>1802</v>
      </c>
      <c r="B829" s="69"/>
      <c r="C829" s="69"/>
      <c r="D829" s="69"/>
      <c r="E829" s="69"/>
      <c r="F829" s="69"/>
      <c r="G829" s="69"/>
      <c r="H829" s="69"/>
      <c r="I829" s="69">
        <v>73</v>
      </c>
      <c r="J829" s="69"/>
      <c r="K829" s="69"/>
      <c r="L829" s="110"/>
      <c r="M829" s="78"/>
      <c r="N829" s="113"/>
      <c r="O829" s="114"/>
      <c r="P829" s="80">
        <f>IF(I829=0,"",I829/H828)</f>
        <v>0.90123456790123457</v>
      </c>
      <c r="Q829" s="81">
        <v>83</v>
      </c>
      <c r="R829" s="82">
        <f t="shared" si="117"/>
        <v>0.96511627906976749</v>
      </c>
      <c r="S829" s="82">
        <f t="shared" si="118"/>
        <v>3.4883720930232509E-2</v>
      </c>
      <c r="U829" s="106"/>
    </row>
    <row r="830" spans="1:21" ht="15.75" customHeight="1">
      <c r="A830" s="68">
        <v>1901</v>
      </c>
      <c r="B830" s="69"/>
      <c r="C830" s="69"/>
      <c r="D830" s="69"/>
      <c r="E830" s="69"/>
      <c r="F830" s="69"/>
      <c r="G830" s="69"/>
      <c r="H830" s="69"/>
      <c r="I830" s="69"/>
      <c r="J830" s="69">
        <v>73</v>
      </c>
      <c r="K830" s="69"/>
      <c r="L830" s="110"/>
      <c r="M830" s="78"/>
      <c r="N830" s="113"/>
      <c r="O830" s="114"/>
      <c r="P830" s="80">
        <f>IF(J830=0,"",J830/I829)</f>
        <v>1</v>
      </c>
      <c r="Q830" s="81">
        <v>82</v>
      </c>
      <c r="R830" s="82">
        <f t="shared" si="117"/>
        <v>0.98795180722891562</v>
      </c>
      <c r="S830" s="82">
        <f t="shared" si="118"/>
        <v>1.2048192771084376E-2</v>
      </c>
      <c r="U830" s="106"/>
    </row>
    <row r="831" spans="1:21" ht="15.75" customHeight="1">
      <c r="A831" s="68">
        <v>1902</v>
      </c>
      <c r="B831" s="69"/>
      <c r="C831" s="69"/>
      <c r="D831" s="69"/>
      <c r="E831" s="69"/>
      <c r="F831" s="69"/>
      <c r="G831" s="69"/>
      <c r="H831" s="69"/>
      <c r="I831" s="69"/>
      <c r="J831" s="69"/>
      <c r="K831" s="69">
        <v>73</v>
      </c>
      <c r="L831" s="110">
        <v>19</v>
      </c>
      <c r="M831" s="78"/>
      <c r="N831" s="113"/>
      <c r="O831" s="114"/>
      <c r="P831" s="80">
        <f>K831/J830</f>
        <v>1</v>
      </c>
      <c r="Q831" s="81">
        <v>80</v>
      </c>
      <c r="R831" s="82"/>
      <c r="S831" s="82"/>
      <c r="U831" s="106"/>
    </row>
    <row r="832" spans="1:21" ht="15.75" customHeight="1">
      <c r="A832" s="68">
        <v>2001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69">
        <v>50</v>
      </c>
      <c r="L832" s="110">
        <v>29</v>
      </c>
      <c r="M832" s="78"/>
      <c r="N832" s="113"/>
      <c r="O832" s="106"/>
      <c r="P832" s="115"/>
      <c r="Q832" s="87">
        <v>57</v>
      </c>
      <c r="R832" s="116"/>
      <c r="S832" s="115"/>
      <c r="U832" s="106"/>
    </row>
    <row r="833" spans="1:21" ht="15.75" customHeight="1">
      <c r="A833" s="68">
        <v>2002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69">
        <v>22</v>
      </c>
      <c r="L833" s="110">
        <v>17</v>
      </c>
      <c r="M833" s="78"/>
      <c r="N833" s="113"/>
      <c r="O833" s="106"/>
      <c r="P833" s="117"/>
      <c r="Q833" s="87">
        <v>26</v>
      </c>
      <c r="R833" s="118"/>
      <c r="S833" s="117"/>
      <c r="U833" s="106"/>
    </row>
    <row r="834" spans="1:21" ht="15.75" customHeight="1">
      <c r="A834" s="68">
        <v>2101</v>
      </c>
      <c r="B834" s="69"/>
      <c r="C834" s="69"/>
      <c r="D834" s="69"/>
      <c r="E834" s="69"/>
      <c r="F834" s="69"/>
      <c r="G834" s="69"/>
      <c r="H834" s="69"/>
      <c r="I834" s="69"/>
      <c r="J834" s="69"/>
      <c r="K834" s="69">
        <v>11</v>
      </c>
      <c r="L834" s="110">
        <v>10</v>
      </c>
      <c r="M834" s="78"/>
      <c r="N834" s="113"/>
      <c r="O834" s="106"/>
      <c r="P834" s="117"/>
      <c r="Q834" s="87">
        <v>11</v>
      </c>
      <c r="R834" s="118"/>
      <c r="S834" s="117"/>
      <c r="U834" s="106"/>
    </row>
    <row r="835" spans="1:21" ht="15.75" customHeight="1">
      <c r="A835" s="68">
        <v>2102</v>
      </c>
      <c r="B835" s="69"/>
      <c r="C835" s="69"/>
      <c r="D835" s="69"/>
      <c r="E835" s="69"/>
      <c r="F835" s="69"/>
      <c r="G835" s="69"/>
      <c r="H835" s="69"/>
      <c r="I835" s="69"/>
      <c r="J835" s="69"/>
      <c r="K835" s="69">
        <v>1</v>
      </c>
      <c r="L835" s="110"/>
      <c r="M835" s="78"/>
      <c r="N835" s="113"/>
      <c r="O835" s="106"/>
      <c r="P835" s="119"/>
      <c r="Q835" s="120">
        <v>1</v>
      </c>
      <c r="R835" s="121"/>
      <c r="S835" s="122"/>
      <c r="U835" s="106"/>
    </row>
    <row r="836" spans="1:21" ht="15.75" customHeight="1">
      <c r="A836" s="68">
        <v>2201</v>
      </c>
      <c r="B836" s="69"/>
      <c r="C836" s="69"/>
      <c r="D836" s="69"/>
      <c r="E836" s="69"/>
      <c r="F836" s="69"/>
      <c r="G836" s="69"/>
      <c r="H836" s="69"/>
      <c r="I836" s="69"/>
      <c r="J836" s="69"/>
      <c r="K836" s="69">
        <v>1</v>
      </c>
      <c r="L836" s="130">
        <v>1</v>
      </c>
      <c r="M836" s="78"/>
      <c r="N836" s="113"/>
      <c r="O836" s="106"/>
      <c r="P836" s="89" t="s">
        <v>79</v>
      </c>
      <c r="Q836" s="90">
        <v>76</v>
      </c>
      <c r="R836" s="91">
        <f>L839</f>
        <v>76</v>
      </c>
      <c r="S836" s="92" t="s">
        <v>11</v>
      </c>
      <c r="U836" s="106"/>
    </row>
    <row r="837" spans="1:21" ht="15.75" customHeight="1">
      <c r="A837" s="68">
        <v>2202</v>
      </c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130"/>
      <c r="M837" s="78"/>
      <c r="N837" s="113"/>
      <c r="O837" s="106"/>
      <c r="P837" s="93" t="s">
        <v>80</v>
      </c>
      <c r="Q837" s="94">
        <f>IF(Q836/B822=0,"",Q836/B822)</f>
        <v>0.6333333333333333</v>
      </c>
      <c r="R837" s="95">
        <f>IF(Q836/R836=0,"",Q836/R836)</f>
        <v>1</v>
      </c>
      <c r="S837" s="96" t="s">
        <v>81</v>
      </c>
      <c r="U837" s="106"/>
    </row>
    <row r="838" spans="1:21" ht="15.75" customHeight="1">
      <c r="A838" s="68">
        <v>2301</v>
      </c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110"/>
      <c r="M838" s="123"/>
      <c r="N838" s="124"/>
      <c r="O838" s="125"/>
      <c r="P838" s="101"/>
      <c r="Q838" s="102"/>
      <c r="R838" s="102"/>
      <c r="S838" s="103"/>
      <c r="U838" s="106"/>
    </row>
    <row r="839" spans="1:21" ht="18" customHeight="1">
      <c r="A839" s="35"/>
      <c r="B839" s="31"/>
      <c r="C839" s="31"/>
      <c r="D839" s="31"/>
      <c r="E839" s="31"/>
      <c r="F839" s="273" t="s">
        <v>100</v>
      </c>
      <c r="G839" s="261"/>
      <c r="H839" s="261"/>
      <c r="I839" s="261"/>
      <c r="J839" s="261"/>
      <c r="K839" s="262"/>
      <c r="L839" s="126">
        <f>SUM(L822:L838)</f>
        <v>76</v>
      </c>
      <c r="M839" s="105">
        <f>IF(L831=0,"",L831/B822)</f>
        <v>0.15833333333333333</v>
      </c>
      <c r="N839" s="105">
        <f>IF(L839=0,"",L839/B822)</f>
        <v>0.6333333333333333</v>
      </c>
      <c r="O839" s="105">
        <f>N839-M839</f>
        <v>0.47499999999999998</v>
      </c>
      <c r="P839" s="2"/>
      <c r="Q839" s="31"/>
      <c r="R839" s="25"/>
      <c r="S839" s="2"/>
      <c r="U839" s="106"/>
    </row>
    <row r="840" spans="1:21" ht="14.25" customHeight="1">
      <c r="U840" s="106"/>
    </row>
    <row r="841" spans="1:21" ht="14.25" customHeight="1">
      <c r="M841" s="2"/>
      <c r="N841" s="2"/>
      <c r="P841" s="2"/>
      <c r="U841" s="106"/>
    </row>
    <row r="842" spans="1:21" ht="26.25" customHeight="1">
      <c r="A842" s="3"/>
      <c r="B842" s="65" t="s">
        <v>88</v>
      </c>
      <c r="C842" s="65"/>
      <c r="D842" s="65"/>
      <c r="E842" s="65"/>
      <c r="F842" s="65"/>
      <c r="G842" s="65"/>
      <c r="L842" s="129" t="s">
        <v>103</v>
      </c>
      <c r="M842" s="129"/>
      <c r="N842" s="129"/>
      <c r="O842" s="31"/>
      <c r="P842" s="2"/>
      <c r="Q842" s="31"/>
      <c r="R842" s="31"/>
      <c r="S842" s="31"/>
      <c r="U842" s="106"/>
    </row>
    <row r="843" spans="1:21" ht="20.25" customHeight="1">
      <c r="A843" s="259" t="s">
        <v>10</v>
      </c>
      <c r="B843" s="260" t="s">
        <v>89</v>
      </c>
      <c r="C843" s="261"/>
      <c r="D843" s="261"/>
      <c r="E843" s="261"/>
      <c r="F843" s="261"/>
      <c r="G843" s="261"/>
      <c r="H843" s="261"/>
      <c r="I843" s="261"/>
      <c r="J843" s="261"/>
      <c r="K843" s="262"/>
      <c r="L843" s="263" t="s">
        <v>11</v>
      </c>
      <c r="M843" s="254" t="s">
        <v>3</v>
      </c>
      <c r="N843" s="254" t="s">
        <v>4</v>
      </c>
      <c r="O843" s="264" t="s">
        <v>5</v>
      </c>
      <c r="P843" s="254" t="s">
        <v>6</v>
      </c>
      <c r="Q843" s="265" t="s">
        <v>7</v>
      </c>
      <c r="R843" s="265" t="s">
        <v>8</v>
      </c>
      <c r="S843" s="254" t="s">
        <v>9</v>
      </c>
      <c r="U843" s="106"/>
    </row>
    <row r="844" spans="1:21" ht="15.75" customHeight="1">
      <c r="A844" s="255"/>
      <c r="B844" s="68" t="s">
        <v>90</v>
      </c>
      <c r="C844" s="68" t="s">
        <v>91</v>
      </c>
      <c r="D844" s="68" t="s">
        <v>92</v>
      </c>
      <c r="E844" s="68" t="s">
        <v>93</v>
      </c>
      <c r="F844" s="68" t="s">
        <v>94</v>
      </c>
      <c r="G844" s="68" t="s">
        <v>95</v>
      </c>
      <c r="H844" s="68" t="s">
        <v>96</v>
      </c>
      <c r="I844" s="68" t="s">
        <v>97</v>
      </c>
      <c r="J844" s="68" t="s">
        <v>98</v>
      </c>
      <c r="K844" s="68" t="s">
        <v>101</v>
      </c>
      <c r="L844" s="255"/>
      <c r="M844" s="255"/>
      <c r="N844" s="255"/>
      <c r="O844" s="255"/>
      <c r="P844" s="255"/>
      <c r="Q844" s="255"/>
      <c r="R844" s="255"/>
      <c r="S844" s="255"/>
      <c r="U844" s="106"/>
    </row>
    <row r="845" spans="1:21" ht="15.75" customHeight="1">
      <c r="A845" s="68">
        <v>1502</v>
      </c>
      <c r="B845" s="69">
        <v>95</v>
      </c>
      <c r="C845" s="69"/>
      <c r="D845" s="69"/>
      <c r="E845" s="69"/>
      <c r="F845" s="69"/>
      <c r="G845" s="69"/>
      <c r="H845" s="69"/>
      <c r="I845" s="69"/>
      <c r="J845" s="69"/>
      <c r="K845" s="69"/>
      <c r="L845" s="110"/>
      <c r="M845" s="72"/>
      <c r="N845" s="111"/>
      <c r="O845" s="112"/>
      <c r="P845" s="75"/>
      <c r="Q845" s="76">
        <f>B845</f>
        <v>95</v>
      </c>
      <c r="R845" s="77"/>
      <c r="S845" s="75"/>
      <c r="U845" s="106"/>
    </row>
    <row r="846" spans="1:21" ht="15.75" customHeight="1">
      <c r="A846" s="68">
        <v>1601</v>
      </c>
      <c r="B846" s="69"/>
      <c r="C846" s="69">
        <v>81</v>
      </c>
      <c r="D846" s="69"/>
      <c r="E846" s="69"/>
      <c r="F846" s="69"/>
      <c r="G846" s="69"/>
      <c r="H846" s="69"/>
      <c r="I846" s="69"/>
      <c r="J846" s="69"/>
      <c r="K846" s="69"/>
      <c r="L846" s="110"/>
      <c r="M846" s="78"/>
      <c r="N846" s="113"/>
      <c r="O846" s="114"/>
      <c r="P846" s="80">
        <f>IF(C846=0,"",C846/B845)</f>
        <v>0.85263157894736841</v>
      </c>
      <c r="Q846" s="81">
        <v>82</v>
      </c>
      <c r="R846" s="82">
        <f t="shared" ref="R846:R854" si="119">IF(Q846=0,"",Q846/Q845)</f>
        <v>0.86315789473684212</v>
      </c>
      <c r="S846" s="82">
        <f t="shared" ref="S846:S854" si="120">IF(Q846=0,"",100%-R846)</f>
        <v>0.13684210526315788</v>
      </c>
      <c r="U846" s="106"/>
    </row>
    <row r="847" spans="1:21" ht="15.75" customHeight="1">
      <c r="A847" s="68">
        <v>1602</v>
      </c>
      <c r="B847" s="69"/>
      <c r="C847" s="69"/>
      <c r="D847" s="69">
        <v>76</v>
      </c>
      <c r="E847" s="69"/>
      <c r="F847" s="69"/>
      <c r="G847" s="69"/>
      <c r="H847" s="69"/>
      <c r="I847" s="69"/>
      <c r="J847" s="69"/>
      <c r="K847" s="69"/>
      <c r="L847" s="110"/>
      <c r="M847" s="78"/>
      <c r="N847" s="113"/>
      <c r="O847" s="114"/>
      <c r="P847" s="80">
        <f>IF(D847=0,"",D847/C846)</f>
        <v>0.93827160493827155</v>
      </c>
      <c r="Q847" s="81">
        <v>81</v>
      </c>
      <c r="R847" s="82">
        <f t="shared" si="119"/>
        <v>0.98780487804878048</v>
      </c>
      <c r="S847" s="82">
        <f t="shared" si="120"/>
        <v>1.2195121951219523E-2</v>
      </c>
      <c r="U847" s="83">
        <f>Q847/Q845</f>
        <v>0.85263157894736841</v>
      </c>
    </row>
    <row r="848" spans="1:21" ht="15.75" customHeight="1">
      <c r="A848" s="68">
        <v>1701</v>
      </c>
      <c r="B848" s="69"/>
      <c r="C848" s="69"/>
      <c r="D848" s="69"/>
      <c r="E848" s="69">
        <v>76</v>
      </c>
      <c r="F848" s="69"/>
      <c r="G848" s="69"/>
      <c r="H848" s="69"/>
      <c r="I848" s="69"/>
      <c r="J848" s="69"/>
      <c r="K848" s="69"/>
      <c r="L848" s="110"/>
      <c r="M848" s="78"/>
      <c r="N848" s="113"/>
      <c r="O848" s="114"/>
      <c r="P848" s="80">
        <f>IF(E848=0,"",E848/D847)</f>
        <v>1</v>
      </c>
      <c r="Q848" s="81">
        <v>78</v>
      </c>
      <c r="R848" s="82">
        <f t="shared" si="119"/>
        <v>0.96296296296296291</v>
      </c>
      <c r="S848" s="82">
        <f t="shared" si="120"/>
        <v>3.703703703703709E-2</v>
      </c>
      <c r="U848" s="106"/>
    </row>
    <row r="849" spans="1:21" ht="15.75" customHeight="1">
      <c r="A849" s="68">
        <v>1702</v>
      </c>
      <c r="B849" s="69"/>
      <c r="C849" s="69"/>
      <c r="D849" s="69"/>
      <c r="E849" s="69"/>
      <c r="F849" s="69">
        <v>75</v>
      </c>
      <c r="G849" s="69"/>
      <c r="H849" s="69"/>
      <c r="I849" s="69"/>
      <c r="J849" s="69"/>
      <c r="K849" s="69"/>
      <c r="L849" s="110"/>
      <c r="M849" s="78"/>
      <c r="N849" s="113"/>
      <c r="O849" s="114"/>
      <c r="P849" s="80">
        <f>IF(F849=0,"",F849/E848)</f>
        <v>0.98684210526315785</v>
      </c>
      <c r="Q849" s="81">
        <v>78</v>
      </c>
      <c r="R849" s="82">
        <f t="shared" si="119"/>
        <v>1</v>
      </c>
      <c r="S849" s="82">
        <f t="shared" si="120"/>
        <v>0</v>
      </c>
      <c r="U849" s="106"/>
    </row>
    <row r="850" spans="1:21" ht="15.75" customHeight="1">
      <c r="A850" s="68">
        <v>1801</v>
      </c>
      <c r="B850" s="69"/>
      <c r="C850" s="69"/>
      <c r="D850" s="69"/>
      <c r="E850" s="69"/>
      <c r="F850" s="69"/>
      <c r="G850" s="69">
        <v>73</v>
      </c>
      <c r="H850" s="69"/>
      <c r="I850" s="69"/>
      <c r="J850" s="69"/>
      <c r="K850" s="69"/>
      <c r="L850" s="110"/>
      <c r="M850" s="78"/>
      <c r="N850" s="113"/>
      <c r="O850" s="114"/>
      <c r="P850" s="80">
        <f>IF(G850=0,"",G850/F849)</f>
        <v>0.97333333333333338</v>
      </c>
      <c r="Q850" s="81">
        <v>77</v>
      </c>
      <c r="R850" s="82">
        <f t="shared" si="119"/>
        <v>0.98717948717948723</v>
      </c>
      <c r="S850" s="82">
        <f t="shared" si="120"/>
        <v>1.2820512820512775E-2</v>
      </c>
      <c r="U850" s="106"/>
    </row>
    <row r="851" spans="1:21" ht="15.75" customHeight="1">
      <c r="A851" s="68">
        <v>1802</v>
      </c>
      <c r="B851" s="69"/>
      <c r="C851" s="69"/>
      <c r="D851" s="69"/>
      <c r="E851" s="69"/>
      <c r="F851" s="69"/>
      <c r="G851" s="69"/>
      <c r="H851" s="69">
        <v>73</v>
      </c>
      <c r="I851" s="69"/>
      <c r="J851" s="69"/>
      <c r="K851" s="69"/>
      <c r="L851" s="110"/>
      <c r="M851" s="78"/>
      <c r="N851" s="113"/>
      <c r="O851" s="114"/>
      <c r="P851" s="80">
        <f>IF(H851=0,"",H851/G850)</f>
        <v>1</v>
      </c>
      <c r="Q851" s="81">
        <v>77</v>
      </c>
      <c r="R851" s="82">
        <f t="shared" si="119"/>
        <v>1</v>
      </c>
      <c r="S851" s="82">
        <f t="shared" si="120"/>
        <v>0</v>
      </c>
      <c r="U851" s="106"/>
    </row>
    <row r="852" spans="1:21" ht="15.75" customHeight="1">
      <c r="A852" s="68">
        <v>1901</v>
      </c>
      <c r="B852" s="69"/>
      <c r="C852" s="69"/>
      <c r="D852" s="69"/>
      <c r="E852" s="69"/>
      <c r="F852" s="69"/>
      <c r="G852" s="69"/>
      <c r="H852" s="69"/>
      <c r="I852" s="69">
        <v>62</v>
      </c>
      <c r="J852" s="69"/>
      <c r="K852" s="69"/>
      <c r="L852" s="110"/>
      <c r="M852" s="78"/>
      <c r="N852" s="113"/>
      <c r="O852" s="114"/>
      <c r="P852" s="80">
        <f>IF(I852=0,"",I852/H851)</f>
        <v>0.84931506849315064</v>
      </c>
      <c r="Q852" s="81">
        <v>77</v>
      </c>
      <c r="R852" s="82">
        <f t="shared" si="119"/>
        <v>1</v>
      </c>
      <c r="S852" s="82">
        <f t="shared" si="120"/>
        <v>0</v>
      </c>
      <c r="U852" s="106"/>
    </row>
    <row r="853" spans="1:21" ht="15.75" customHeight="1">
      <c r="A853" s="68">
        <v>1902</v>
      </c>
      <c r="B853" s="69"/>
      <c r="C853" s="69"/>
      <c r="D853" s="69"/>
      <c r="E853" s="69"/>
      <c r="F853" s="69"/>
      <c r="G853" s="69"/>
      <c r="H853" s="69"/>
      <c r="I853" s="69"/>
      <c r="J853" s="69">
        <v>62</v>
      </c>
      <c r="K853" s="69"/>
      <c r="L853" s="110"/>
      <c r="M853" s="78"/>
      <c r="N853" s="113"/>
      <c r="O853" s="114"/>
      <c r="P853" s="80">
        <f>IF(J853=0,"",J853/I852)</f>
        <v>1</v>
      </c>
      <c r="Q853" s="81">
        <v>75</v>
      </c>
      <c r="R853" s="82">
        <f t="shared" si="119"/>
        <v>0.97402597402597402</v>
      </c>
      <c r="S853" s="82">
        <f t="shared" si="120"/>
        <v>2.5974025974025983E-2</v>
      </c>
      <c r="U853" s="106"/>
    </row>
    <row r="854" spans="1:21" ht="15.75" customHeight="1">
      <c r="A854" s="68">
        <v>2001</v>
      </c>
      <c r="B854" s="69"/>
      <c r="C854" s="69"/>
      <c r="D854" s="69"/>
      <c r="E854" s="69"/>
      <c r="F854" s="69"/>
      <c r="G854" s="69"/>
      <c r="H854" s="69"/>
      <c r="I854" s="69"/>
      <c r="J854" s="69"/>
      <c r="K854" s="69">
        <v>62</v>
      </c>
      <c r="L854" s="110">
        <v>17</v>
      </c>
      <c r="M854" s="78"/>
      <c r="N854" s="113"/>
      <c r="O854" s="114"/>
      <c r="P854" s="80">
        <f>IF(K854=0,"",K854/J853)</f>
        <v>1</v>
      </c>
      <c r="Q854" s="81">
        <v>69</v>
      </c>
      <c r="R854" s="82">
        <f t="shared" si="119"/>
        <v>0.92</v>
      </c>
      <c r="S854" s="82">
        <f t="shared" si="120"/>
        <v>7.999999999999996E-2</v>
      </c>
      <c r="U854" s="106"/>
    </row>
    <row r="855" spans="1:21" ht="15.75" customHeight="1">
      <c r="A855" s="68">
        <v>2002</v>
      </c>
      <c r="B855" s="69"/>
      <c r="C855" s="69"/>
      <c r="D855" s="69"/>
      <c r="E855" s="69"/>
      <c r="F855" s="69"/>
      <c r="G855" s="69"/>
      <c r="H855" s="69"/>
      <c r="I855" s="69"/>
      <c r="J855" s="69"/>
      <c r="K855" s="69">
        <v>44</v>
      </c>
      <c r="L855" s="110">
        <v>24</v>
      </c>
      <c r="M855" s="78"/>
      <c r="N855" s="113"/>
      <c r="O855" s="106"/>
      <c r="P855" s="115"/>
      <c r="Q855" s="87">
        <v>51</v>
      </c>
      <c r="R855" s="116"/>
      <c r="S855" s="82"/>
      <c r="U855" s="106"/>
    </row>
    <row r="856" spans="1:21" ht="15.75" customHeight="1">
      <c r="A856" s="68">
        <v>2101</v>
      </c>
      <c r="B856" s="69"/>
      <c r="C856" s="69"/>
      <c r="D856" s="69"/>
      <c r="E856" s="69"/>
      <c r="F856" s="69"/>
      <c r="G856" s="69"/>
      <c r="H856" s="69"/>
      <c r="I856" s="69"/>
      <c r="J856" s="69"/>
      <c r="K856" s="69">
        <v>25</v>
      </c>
      <c r="L856" s="110">
        <v>25</v>
      </c>
      <c r="M856" s="78"/>
      <c r="N856" s="113"/>
      <c r="O856" s="106"/>
      <c r="P856" s="117"/>
      <c r="Q856" s="87">
        <v>25</v>
      </c>
      <c r="R856" s="118"/>
      <c r="S856" s="117"/>
      <c r="U856" s="106"/>
    </row>
    <row r="857" spans="1:21" ht="15.75" customHeight="1">
      <c r="A857" s="68">
        <v>2102</v>
      </c>
      <c r="B857" s="69"/>
      <c r="C857" s="69"/>
      <c r="D857" s="69"/>
      <c r="E857" s="69"/>
      <c r="F857" s="69"/>
      <c r="G857" s="69"/>
      <c r="H857" s="69"/>
      <c r="I857" s="69"/>
      <c r="J857" s="69"/>
      <c r="K857" s="69">
        <v>1</v>
      </c>
      <c r="L857" s="110">
        <v>1</v>
      </c>
      <c r="M857" s="78"/>
      <c r="N857" s="113"/>
      <c r="O857" s="106"/>
      <c r="P857" s="117"/>
      <c r="Q857" s="87">
        <v>1</v>
      </c>
      <c r="R857" s="118"/>
      <c r="S857" s="117"/>
      <c r="U857" s="106"/>
    </row>
    <row r="858" spans="1:21" ht="15.75" customHeight="1">
      <c r="A858" s="68">
        <v>2201</v>
      </c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110"/>
      <c r="M858" s="78"/>
      <c r="N858" s="113"/>
      <c r="O858" s="106"/>
      <c r="P858" s="119"/>
      <c r="Q858" s="120"/>
      <c r="R858" s="121"/>
      <c r="S858" s="122"/>
      <c r="U858" s="106"/>
    </row>
    <row r="859" spans="1:21" ht="15.75" customHeight="1">
      <c r="A859" s="68">
        <v>2202</v>
      </c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110"/>
      <c r="M859" s="78"/>
      <c r="N859" s="113"/>
      <c r="O859" s="106"/>
      <c r="P859" s="89" t="s">
        <v>79</v>
      </c>
      <c r="Q859" s="90">
        <v>70</v>
      </c>
      <c r="R859" s="242">
        <f>IF(SUM(L851:L858)=0,"",SUM(L851:L858))</f>
        <v>67</v>
      </c>
      <c r="S859" s="92" t="s">
        <v>11</v>
      </c>
      <c r="U859" s="106"/>
    </row>
    <row r="860" spans="1:21" ht="15.75" customHeight="1">
      <c r="A860" s="68">
        <v>2301</v>
      </c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110"/>
      <c r="M860" s="78"/>
      <c r="N860" s="113"/>
      <c r="O860" s="106"/>
      <c r="P860" s="93" t="s">
        <v>80</v>
      </c>
      <c r="Q860" s="94">
        <f>IF(Q859/B845=0,"",Q859/B845)</f>
        <v>0.73684210526315785</v>
      </c>
      <c r="R860" s="243">
        <f>IF(Q859/R859=0,"",Q859/R859)</f>
        <v>1.044776119402985</v>
      </c>
      <c r="S860" s="96" t="s">
        <v>81</v>
      </c>
      <c r="U860" s="106"/>
    </row>
    <row r="861" spans="1:21" ht="15.75" customHeight="1">
      <c r="A861" s="68">
        <v>2302</v>
      </c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110"/>
      <c r="M861" s="123"/>
      <c r="N861" s="124"/>
      <c r="O861" s="125"/>
      <c r="P861" s="101"/>
      <c r="Q861" s="102"/>
      <c r="R861" s="102"/>
      <c r="S861" s="103"/>
      <c r="U861" s="106"/>
    </row>
    <row r="862" spans="1:21" ht="18" customHeight="1">
      <c r="A862" s="35"/>
      <c r="B862" s="31"/>
      <c r="C862" s="31"/>
      <c r="D862" s="31"/>
      <c r="E862" s="31"/>
      <c r="F862" s="273" t="s">
        <v>100</v>
      </c>
      <c r="G862" s="261"/>
      <c r="H862" s="261"/>
      <c r="I862" s="261"/>
      <c r="J862" s="261"/>
      <c r="K862" s="262"/>
      <c r="L862" s="126">
        <f>SUM(L845:L861)</f>
        <v>67</v>
      </c>
      <c r="M862" s="105">
        <f>IF(L854=0,"",L854/B845)</f>
        <v>0.17894736842105263</v>
      </c>
      <c r="N862" s="105">
        <f>IF(L862=0,"",L862/B845)</f>
        <v>0.70526315789473681</v>
      </c>
      <c r="O862" s="105">
        <f>N862-M862</f>
        <v>0.52631578947368418</v>
      </c>
      <c r="P862" s="2"/>
      <c r="Q862" s="31"/>
      <c r="R862" s="25"/>
      <c r="S862" s="2"/>
      <c r="U862" s="106"/>
    </row>
    <row r="863" spans="1:21" ht="14.25" customHeight="1">
      <c r="M863" s="2"/>
      <c r="N863" s="2"/>
      <c r="P863" s="2"/>
      <c r="U863" s="106"/>
    </row>
    <row r="864" spans="1:21" ht="14.25" customHeight="1">
      <c r="M864" s="2"/>
      <c r="N864" s="2"/>
      <c r="P864" s="2"/>
      <c r="U864" s="106"/>
    </row>
    <row r="865" spans="1:24" ht="26.25" customHeight="1">
      <c r="A865" s="3"/>
      <c r="B865" s="65" t="s">
        <v>88</v>
      </c>
      <c r="C865" s="65"/>
      <c r="D865" s="65"/>
      <c r="E865" s="65"/>
      <c r="F865" s="65"/>
      <c r="G865" s="65"/>
      <c r="L865" s="129" t="s">
        <v>104</v>
      </c>
      <c r="M865" s="129"/>
      <c r="N865" s="129"/>
      <c r="O865" s="31"/>
      <c r="P865" s="2"/>
      <c r="Q865" s="31"/>
      <c r="R865" s="31"/>
      <c r="S865" s="31"/>
      <c r="U865" s="106"/>
      <c r="X865" s="217">
        <f>AVERAGE(Q860,Q883)</f>
        <v>0.71604010025062648</v>
      </c>
    </row>
    <row r="866" spans="1:24" ht="20.25" customHeight="1">
      <c r="A866" s="259" t="s">
        <v>10</v>
      </c>
      <c r="B866" s="260" t="s">
        <v>89</v>
      </c>
      <c r="C866" s="261"/>
      <c r="D866" s="261"/>
      <c r="E866" s="261"/>
      <c r="F866" s="261"/>
      <c r="G866" s="261"/>
      <c r="H866" s="261"/>
      <c r="I866" s="261"/>
      <c r="J866" s="261"/>
      <c r="K866" s="262"/>
      <c r="L866" s="263" t="s">
        <v>11</v>
      </c>
      <c r="M866" s="254" t="s">
        <v>3</v>
      </c>
      <c r="N866" s="254" t="s">
        <v>4</v>
      </c>
      <c r="O866" s="264" t="s">
        <v>5</v>
      </c>
      <c r="P866" s="254" t="s">
        <v>6</v>
      </c>
      <c r="Q866" s="265" t="s">
        <v>7</v>
      </c>
      <c r="R866" s="265" t="s">
        <v>8</v>
      </c>
      <c r="S866" s="254" t="s">
        <v>9</v>
      </c>
      <c r="U866" s="106"/>
    </row>
    <row r="867" spans="1:24" ht="15.75" customHeight="1">
      <c r="A867" s="255"/>
      <c r="B867" s="68" t="s">
        <v>90</v>
      </c>
      <c r="C867" s="68" t="s">
        <v>91</v>
      </c>
      <c r="D867" s="68" t="s">
        <v>92</v>
      </c>
      <c r="E867" s="68" t="s">
        <v>93</v>
      </c>
      <c r="F867" s="68" t="s">
        <v>94</v>
      </c>
      <c r="G867" s="68" t="s">
        <v>95</v>
      </c>
      <c r="H867" s="68" t="s">
        <v>96</v>
      </c>
      <c r="I867" s="68" t="s">
        <v>97</v>
      </c>
      <c r="J867" s="68" t="s">
        <v>98</v>
      </c>
      <c r="K867" s="68" t="s">
        <v>101</v>
      </c>
      <c r="L867" s="255"/>
      <c r="M867" s="255"/>
      <c r="N867" s="255"/>
      <c r="O867" s="255"/>
      <c r="P867" s="255"/>
      <c r="Q867" s="255"/>
      <c r="R867" s="255"/>
      <c r="S867" s="255"/>
      <c r="U867" s="106"/>
    </row>
    <row r="868" spans="1:24" ht="15.75" customHeight="1">
      <c r="A868" s="68">
        <v>1601</v>
      </c>
      <c r="B868" s="69">
        <v>105</v>
      </c>
      <c r="C868" s="69"/>
      <c r="D868" s="69"/>
      <c r="E868" s="69"/>
      <c r="F868" s="69"/>
      <c r="G868" s="69"/>
      <c r="H868" s="69"/>
      <c r="I868" s="69"/>
      <c r="J868" s="69"/>
      <c r="K868" s="69"/>
      <c r="L868" s="110"/>
      <c r="M868" s="72"/>
      <c r="N868" s="111"/>
      <c r="O868" s="112"/>
      <c r="P868" s="75"/>
      <c r="Q868" s="76">
        <f>B868</f>
        <v>105</v>
      </c>
      <c r="R868" s="77"/>
      <c r="S868" s="75"/>
      <c r="U868" s="106"/>
    </row>
    <row r="869" spans="1:24" ht="15.75" customHeight="1">
      <c r="A869" s="68">
        <v>1602</v>
      </c>
      <c r="B869" s="69"/>
      <c r="C869" s="69">
        <v>94</v>
      </c>
      <c r="D869" s="69"/>
      <c r="E869" s="69"/>
      <c r="F869" s="69"/>
      <c r="G869" s="69"/>
      <c r="H869" s="69"/>
      <c r="I869" s="69"/>
      <c r="J869" s="69"/>
      <c r="K869" s="69"/>
      <c r="L869" s="110"/>
      <c r="M869" s="78"/>
      <c r="N869" s="113"/>
      <c r="O869" s="114"/>
      <c r="P869" s="80">
        <f>IF(C869=0,"",C869/B868)</f>
        <v>0.89523809523809528</v>
      </c>
      <c r="Q869" s="81">
        <v>94</v>
      </c>
      <c r="R869" s="82">
        <f t="shared" ref="R869:R876" si="121">IF(Q869=0,"",Q869/Q868)</f>
        <v>0.89523809523809528</v>
      </c>
      <c r="S869" s="82">
        <f t="shared" ref="S869:S876" si="122">IF(Q869=0,"",100%-R869)</f>
        <v>0.10476190476190472</v>
      </c>
      <c r="U869" s="106"/>
    </row>
    <row r="870" spans="1:24" ht="15.75" customHeight="1">
      <c r="A870" s="68">
        <v>1701</v>
      </c>
      <c r="B870" s="69"/>
      <c r="C870" s="69"/>
      <c r="D870" s="69">
        <v>90</v>
      </c>
      <c r="E870" s="69"/>
      <c r="F870" s="69"/>
      <c r="G870" s="69"/>
      <c r="H870" s="69"/>
      <c r="I870" s="69"/>
      <c r="J870" s="69"/>
      <c r="K870" s="69"/>
      <c r="L870" s="110"/>
      <c r="M870" s="78"/>
      <c r="N870" s="113"/>
      <c r="O870" s="114"/>
      <c r="P870" s="80">
        <f>IF(D870=0,"",D870/C869)</f>
        <v>0.95744680851063835</v>
      </c>
      <c r="Q870" s="81">
        <v>91</v>
      </c>
      <c r="R870" s="82">
        <f t="shared" si="121"/>
        <v>0.96808510638297873</v>
      </c>
      <c r="S870" s="82">
        <f t="shared" si="122"/>
        <v>3.1914893617021267E-2</v>
      </c>
      <c r="U870" s="83">
        <f>Q870/Q868</f>
        <v>0.8666666666666667</v>
      </c>
    </row>
    <row r="871" spans="1:24" ht="15.75" customHeight="1">
      <c r="A871" s="68">
        <v>1702</v>
      </c>
      <c r="B871" s="69"/>
      <c r="C871" s="69"/>
      <c r="D871" s="69"/>
      <c r="E871" s="69">
        <v>81</v>
      </c>
      <c r="F871" s="69"/>
      <c r="G871" s="69"/>
      <c r="H871" s="69"/>
      <c r="I871" s="69"/>
      <c r="J871" s="69"/>
      <c r="K871" s="69"/>
      <c r="L871" s="110"/>
      <c r="M871" s="78"/>
      <c r="N871" s="113"/>
      <c r="O871" s="114"/>
      <c r="P871" s="80">
        <f>IF(E871=0,"",E871/D870)</f>
        <v>0.9</v>
      </c>
      <c r="Q871" s="81">
        <v>85</v>
      </c>
      <c r="R871" s="82">
        <f t="shared" si="121"/>
        <v>0.93406593406593408</v>
      </c>
      <c r="S871" s="82">
        <f t="shared" si="122"/>
        <v>6.5934065934065922E-2</v>
      </c>
      <c r="U871" s="106"/>
    </row>
    <row r="872" spans="1:24" ht="15.75" customHeight="1">
      <c r="A872" s="68">
        <v>1801</v>
      </c>
      <c r="B872" s="69"/>
      <c r="C872" s="69"/>
      <c r="D872" s="69"/>
      <c r="E872" s="69"/>
      <c r="F872" s="69">
        <v>73</v>
      </c>
      <c r="G872" s="69"/>
      <c r="H872" s="69"/>
      <c r="I872" s="69"/>
      <c r="J872" s="69"/>
      <c r="K872" s="69"/>
      <c r="L872" s="110"/>
      <c r="M872" s="78"/>
      <c r="N872" s="113"/>
      <c r="O872" s="114"/>
      <c r="P872" s="80">
        <f>IF(F872=0,"",F872/E871)</f>
        <v>0.90123456790123457</v>
      </c>
      <c r="Q872" s="81">
        <v>82</v>
      </c>
      <c r="R872" s="82">
        <f t="shared" si="121"/>
        <v>0.96470588235294119</v>
      </c>
      <c r="S872" s="82">
        <f t="shared" si="122"/>
        <v>3.5294117647058809E-2</v>
      </c>
      <c r="U872" s="106"/>
    </row>
    <row r="873" spans="1:24" ht="15.75" customHeight="1">
      <c r="A873" s="68">
        <v>1802</v>
      </c>
      <c r="B873" s="69"/>
      <c r="C873" s="69"/>
      <c r="D873" s="69"/>
      <c r="E873" s="69"/>
      <c r="F873" s="69"/>
      <c r="G873" s="69">
        <v>70</v>
      </c>
      <c r="H873" s="69"/>
      <c r="I873" s="69"/>
      <c r="J873" s="69"/>
      <c r="K873" s="69"/>
      <c r="L873" s="110"/>
      <c r="M873" s="78"/>
      <c r="N873" s="113"/>
      <c r="O873" s="114"/>
      <c r="P873" s="80">
        <f>IF(G873=0,"",G873/F872)</f>
        <v>0.95890410958904104</v>
      </c>
      <c r="Q873" s="81">
        <v>79</v>
      </c>
      <c r="R873" s="82">
        <f t="shared" si="121"/>
        <v>0.96341463414634143</v>
      </c>
      <c r="S873" s="82">
        <f t="shared" si="122"/>
        <v>3.6585365853658569E-2</v>
      </c>
      <c r="U873" s="106"/>
    </row>
    <row r="874" spans="1:24" ht="15.75" customHeight="1">
      <c r="A874" s="68">
        <v>1901</v>
      </c>
      <c r="B874" s="69"/>
      <c r="C874" s="69"/>
      <c r="D874" s="69"/>
      <c r="E874" s="69"/>
      <c r="F874" s="69"/>
      <c r="G874" s="69"/>
      <c r="H874" s="69">
        <v>69</v>
      </c>
      <c r="I874" s="69"/>
      <c r="J874" s="69"/>
      <c r="K874" s="69"/>
      <c r="L874" s="110"/>
      <c r="M874" s="78"/>
      <c r="N874" s="113"/>
      <c r="O874" s="114"/>
      <c r="P874" s="80">
        <f>IF(H874=0,"",H874/G873)</f>
        <v>0.98571428571428577</v>
      </c>
      <c r="Q874" s="81">
        <v>75</v>
      </c>
      <c r="R874" s="82">
        <f t="shared" si="121"/>
        <v>0.94936708860759489</v>
      </c>
      <c r="S874" s="82">
        <f t="shared" si="122"/>
        <v>5.0632911392405111E-2</v>
      </c>
      <c r="U874" s="106"/>
    </row>
    <row r="875" spans="1:24" ht="15.75" customHeight="1">
      <c r="A875" s="68">
        <v>1902</v>
      </c>
      <c r="B875" s="69"/>
      <c r="C875" s="69"/>
      <c r="D875" s="69"/>
      <c r="E875" s="69"/>
      <c r="F875" s="69"/>
      <c r="G875" s="69"/>
      <c r="H875" s="69"/>
      <c r="I875" s="69">
        <v>62</v>
      </c>
      <c r="J875" s="69"/>
      <c r="K875" s="69"/>
      <c r="L875" s="110"/>
      <c r="M875" s="78"/>
      <c r="N875" s="113"/>
      <c r="O875" s="114"/>
      <c r="P875" s="80">
        <f>IF(I875=0,"",I875/H874)</f>
        <v>0.89855072463768115</v>
      </c>
      <c r="Q875" s="81">
        <v>75</v>
      </c>
      <c r="R875" s="82">
        <f t="shared" si="121"/>
        <v>1</v>
      </c>
      <c r="S875" s="82">
        <f t="shared" si="122"/>
        <v>0</v>
      </c>
      <c r="U875" s="106"/>
    </row>
    <row r="876" spans="1:24" ht="15.75" customHeight="1">
      <c r="A876" s="68">
        <v>2001</v>
      </c>
      <c r="B876" s="69"/>
      <c r="C876" s="69"/>
      <c r="D876" s="69"/>
      <c r="E876" s="69"/>
      <c r="F876" s="69"/>
      <c r="G876" s="69"/>
      <c r="H876" s="69"/>
      <c r="I876" s="69"/>
      <c r="J876" s="69">
        <v>62</v>
      </c>
      <c r="K876" s="69"/>
      <c r="L876" s="110"/>
      <c r="M876" s="78"/>
      <c r="N876" s="113"/>
      <c r="O876" s="114"/>
      <c r="P876" s="80">
        <f>IF(J876=0,"",J876/I875)</f>
        <v>1</v>
      </c>
      <c r="Q876" s="81">
        <v>70</v>
      </c>
      <c r="R876" s="82">
        <f t="shared" si="121"/>
        <v>0.93333333333333335</v>
      </c>
      <c r="S876" s="82">
        <f t="shared" si="122"/>
        <v>6.6666666666666652E-2</v>
      </c>
    </row>
    <row r="877" spans="1:24" ht="15.75" customHeight="1">
      <c r="A877" s="68">
        <v>2002</v>
      </c>
      <c r="B877" s="69"/>
      <c r="C877" s="69"/>
      <c r="D877" s="69"/>
      <c r="E877" s="69"/>
      <c r="F877" s="69"/>
      <c r="G877" s="69"/>
      <c r="H877" s="69"/>
      <c r="I877" s="69"/>
      <c r="J877" s="69"/>
      <c r="K877" s="69">
        <v>62</v>
      </c>
      <c r="L877" s="110">
        <v>27</v>
      </c>
      <c r="M877" s="78"/>
      <c r="N877" s="113"/>
      <c r="O877" s="114"/>
      <c r="P877" s="80">
        <f>IF(K877=0,"",K877/J876)</f>
        <v>1</v>
      </c>
      <c r="Q877" s="81">
        <v>70</v>
      </c>
      <c r="R877" s="82"/>
      <c r="S877" s="82"/>
    </row>
    <row r="878" spans="1:24" ht="15.75" customHeight="1">
      <c r="A878" s="68">
        <v>2101</v>
      </c>
      <c r="B878" s="69"/>
      <c r="C878" s="69"/>
      <c r="D878" s="69"/>
      <c r="E878" s="69"/>
      <c r="F878" s="69"/>
      <c r="G878" s="69"/>
      <c r="H878" s="69"/>
      <c r="I878" s="69"/>
      <c r="J878" s="69"/>
      <c r="K878" s="69">
        <v>46</v>
      </c>
      <c r="L878" s="110">
        <v>46</v>
      </c>
      <c r="M878" s="78"/>
      <c r="N878" s="113"/>
      <c r="O878" s="106"/>
      <c r="P878" s="115"/>
      <c r="Q878" s="87">
        <v>46</v>
      </c>
      <c r="R878" s="116"/>
      <c r="S878" s="115"/>
    </row>
    <row r="879" spans="1:24" ht="15.75" customHeight="1">
      <c r="A879" s="68">
        <v>2102</v>
      </c>
      <c r="B879" s="69"/>
      <c r="C879" s="69"/>
      <c r="D879" s="69"/>
      <c r="E879" s="69"/>
      <c r="F879" s="69"/>
      <c r="G879" s="69"/>
      <c r="H879" s="69"/>
      <c r="I879" s="69"/>
      <c r="J879" s="69"/>
      <c r="K879" s="69">
        <v>25</v>
      </c>
      <c r="L879" s="110"/>
      <c r="M879" s="78"/>
      <c r="N879" s="113"/>
      <c r="O879" s="106"/>
      <c r="P879" s="117"/>
      <c r="Q879" s="87">
        <v>36</v>
      </c>
      <c r="R879" s="118"/>
      <c r="S879" s="117"/>
    </row>
    <row r="880" spans="1:24" ht="15.75" customHeight="1">
      <c r="A880" s="68">
        <v>2201</v>
      </c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110"/>
      <c r="M880" s="78"/>
      <c r="N880" s="113"/>
      <c r="O880" s="106"/>
      <c r="P880" s="117"/>
      <c r="Q880" s="87"/>
      <c r="R880" s="118"/>
      <c r="S880" s="117"/>
    </row>
    <row r="881" spans="1:21" ht="15.75" customHeight="1">
      <c r="A881" s="68">
        <v>2202</v>
      </c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110"/>
      <c r="M881" s="78"/>
      <c r="N881" s="113"/>
      <c r="O881" s="106"/>
      <c r="P881" s="119"/>
      <c r="Q881" s="120"/>
      <c r="R881" s="121"/>
      <c r="S881" s="122"/>
    </row>
    <row r="882" spans="1:21" ht="15.75" customHeight="1">
      <c r="A882" s="68">
        <v>2301</v>
      </c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110"/>
      <c r="M882" s="78"/>
      <c r="N882" s="113"/>
      <c r="O882" s="106"/>
      <c r="P882" s="89" t="s">
        <v>79</v>
      </c>
      <c r="Q882" s="90">
        <v>73</v>
      </c>
      <c r="R882" s="91">
        <f>IF(SUM(L874:L881)=0,"",SUM(L874:L881))</f>
        <v>73</v>
      </c>
      <c r="S882" s="92" t="s">
        <v>11</v>
      </c>
    </row>
    <row r="883" spans="1:21" ht="15.75" customHeight="1">
      <c r="A883" s="68">
        <v>2302</v>
      </c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110"/>
      <c r="M883" s="78"/>
      <c r="N883" s="113"/>
      <c r="O883" s="106"/>
      <c r="P883" s="93" t="s">
        <v>80</v>
      </c>
      <c r="Q883" s="94">
        <f>IF(Q882/B868=0,"",Q882/B868)</f>
        <v>0.69523809523809521</v>
      </c>
      <c r="R883" s="95">
        <f>IF(Q882/R882=0,"",Q882/R882)</f>
        <v>1</v>
      </c>
      <c r="S883" s="96" t="s">
        <v>81</v>
      </c>
    </row>
    <row r="884" spans="1:21" ht="15.75" customHeight="1">
      <c r="A884" s="68">
        <v>2401</v>
      </c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110"/>
      <c r="M884" s="123"/>
      <c r="N884" s="124"/>
      <c r="O884" s="125"/>
      <c r="P884" s="101"/>
      <c r="Q884" s="102"/>
      <c r="R884" s="102"/>
      <c r="S884" s="103"/>
    </row>
    <row r="885" spans="1:21" ht="18" customHeight="1">
      <c r="A885" s="35"/>
      <c r="B885" s="31"/>
      <c r="C885" s="31"/>
      <c r="D885" s="31"/>
      <c r="E885" s="31"/>
      <c r="F885" s="273" t="s">
        <v>100</v>
      </c>
      <c r="G885" s="261"/>
      <c r="H885" s="261"/>
      <c r="I885" s="261"/>
      <c r="J885" s="261"/>
      <c r="K885" s="262"/>
      <c r="L885" s="126">
        <f>SUM(L868:L884)</f>
        <v>73</v>
      </c>
      <c r="M885" s="105">
        <f>IF(L877=0,"",L877/B868)</f>
        <v>0.25714285714285712</v>
      </c>
      <c r="N885" s="105">
        <f>IF(L885=0,"",L885/B868)</f>
        <v>0.69523809523809521</v>
      </c>
      <c r="O885" s="105">
        <f>N885-M885</f>
        <v>0.43809523809523809</v>
      </c>
      <c r="P885" s="2"/>
      <c r="Q885" s="31"/>
      <c r="R885" s="25"/>
      <c r="S885" s="2"/>
    </row>
    <row r="886" spans="1:21" ht="12.75" customHeight="1">
      <c r="M886" s="2"/>
      <c r="N886" s="2"/>
      <c r="P886" s="2"/>
    </row>
    <row r="887" spans="1:21" ht="12.75" customHeight="1">
      <c r="M887" s="2"/>
      <c r="N887" s="2"/>
      <c r="P887" s="2"/>
    </row>
    <row r="888" spans="1:21" ht="26.25" customHeight="1">
      <c r="A888" s="3"/>
      <c r="B888" s="65" t="s">
        <v>88</v>
      </c>
      <c r="C888" s="65"/>
      <c r="D888" s="65"/>
      <c r="E888" s="65"/>
      <c r="F888" s="65"/>
      <c r="G888" s="65"/>
      <c r="L888" s="129" t="s">
        <v>105</v>
      </c>
      <c r="M888" s="129"/>
      <c r="N888" s="129"/>
      <c r="O888" s="31"/>
      <c r="P888" s="2"/>
      <c r="Q888" s="31"/>
      <c r="R888" s="31"/>
      <c r="S888" s="31"/>
    </row>
    <row r="889" spans="1:21" ht="20.25" customHeight="1">
      <c r="A889" s="259" t="s">
        <v>10</v>
      </c>
      <c r="B889" s="260" t="s">
        <v>89</v>
      </c>
      <c r="C889" s="261"/>
      <c r="D889" s="261"/>
      <c r="E889" s="261"/>
      <c r="F889" s="261"/>
      <c r="G889" s="261"/>
      <c r="H889" s="261"/>
      <c r="I889" s="261"/>
      <c r="J889" s="261"/>
      <c r="K889" s="262"/>
      <c r="L889" s="263" t="s">
        <v>11</v>
      </c>
      <c r="M889" s="254" t="s">
        <v>3</v>
      </c>
      <c r="N889" s="254" t="s">
        <v>4</v>
      </c>
      <c r="O889" s="264" t="s">
        <v>5</v>
      </c>
      <c r="P889" s="254" t="s">
        <v>6</v>
      </c>
      <c r="Q889" s="265" t="s">
        <v>7</v>
      </c>
      <c r="R889" s="265" t="s">
        <v>8</v>
      </c>
      <c r="S889" s="254" t="s">
        <v>9</v>
      </c>
    </row>
    <row r="890" spans="1:21" ht="15.75" customHeight="1">
      <c r="A890" s="255"/>
      <c r="B890" s="68" t="s">
        <v>90</v>
      </c>
      <c r="C890" s="68" t="s">
        <v>91</v>
      </c>
      <c r="D890" s="68" t="s">
        <v>92</v>
      </c>
      <c r="E890" s="68" t="s">
        <v>93</v>
      </c>
      <c r="F890" s="68" t="s">
        <v>94</v>
      </c>
      <c r="G890" s="68" t="s">
        <v>95</v>
      </c>
      <c r="H890" s="68" t="s">
        <v>96</v>
      </c>
      <c r="I890" s="68" t="s">
        <v>97</v>
      </c>
      <c r="J890" s="68" t="s">
        <v>98</v>
      </c>
      <c r="K890" s="68" t="s">
        <v>101</v>
      </c>
      <c r="L890" s="255"/>
      <c r="M890" s="255"/>
      <c r="N890" s="255"/>
      <c r="O890" s="255"/>
      <c r="P890" s="255"/>
      <c r="Q890" s="255"/>
      <c r="R890" s="255"/>
      <c r="S890" s="255"/>
    </row>
    <row r="891" spans="1:21" ht="15.75" customHeight="1">
      <c r="A891" s="68">
        <v>1602</v>
      </c>
      <c r="B891" s="69">
        <v>88</v>
      </c>
      <c r="C891" s="69"/>
      <c r="D891" s="69"/>
      <c r="E891" s="69"/>
      <c r="F891" s="69"/>
      <c r="G891" s="69"/>
      <c r="H891" s="69"/>
      <c r="I891" s="69"/>
      <c r="J891" s="69"/>
      <c r="K891" s="69"/>
      <c r="L891" s="110"/>
      <c r="M891" s="72"/>
      <c r="N891" s="111"/>
      <c r="O891" s="112"/>
      <c r="P891" s="75"/>
      <c r="Q891" s="76">
        <f>B891</f>
        <v>88</v>
      </c>
      <c r="R891" s="77"/>
      <c r="S891" s="75"/>
    </row>
    <row r="892" spans="1:21" ht="15.75" customHeight="1">
      <c r="A892" s="68">
        <v>1701</v>
      </c>
      <c r="B892" s="69"/>
      <c r="C892" s="69">
        <v>78</v>
      </c>
      <c r="D892" s="69"/>
      <c r="E892" s="69"/>
      <c r="F892" s="69"/>
      <c r="G892" s="69"/>
      <c r="H892" s="69"/>
      <c r="I892" s="69"/>
      <c r="J892" s="69"/>
      <c r="K892" s="69"/>
      <c r="L892" s="110"/>
      <c r="M892" s="78"/>
      <c r="N892" s="113"/>
      <c r="O892" s="114"/>
      <c r="P892" s="80">
        <f>IF(C892=0,"",C892/B891)</f>
        <v>0.88636363636363635</v>
      </c>
      <c r="Q892" s="81">
        <v>78</v>
      </c>
      <c r="R892" s="82">
        <f t="shared" ref="R892:R900" si="123">IF(Q892=0,"",Q892/Q891)</f>
        <v>0.88636363636363635</v>
      </c>
      <c r="S892" s="82">
        <f t="shared" ref="S892:S900" si="124">IF(Q892=0,"",100%-R892)</f>
        <v>0.11363636363636365</v>
      </c>
    </row>
    <row r="893" spans="1:21" ht="15.75" customHeight="1">
      <c r="A893" s="68">
        <v>1702</v>
      </c>
      <c r="B893" s="69"/>
      <c r="C893" s="69"/>
      <c r="D893" s="69">
        <v>70</v>
      </c>
      <c r="E893" s="69"/>
      <c r="F893" s="69"/>
      <c r="G893" s="69"/>
      <c r="H893" s="69"/>
      <c r="I893" s="69"/>
      <c r="J893" s="69"/>
      <c r="K893" s="69"/>
      <c r="L893" s="110"/>
      <c r="M893" s="78"/>
      <c r="N893" s="113"/>
      <c r="O893" s="114"/>
      <c r="P893" s="80">
        <f>IF(D893=0,"",D893/C892)</f>
        <v>0.89743589743589747</v>
      </c>
      <c r="Q893" s="81">
        <v>71</v>
      </c>
      <c r="R893" s="82">
        <f t="shared" si="123"/>
        <v>0.91025641025641024</v>
      </c>
      <c r="S893" s="82">
        <f t="shared" si="124"/>
        <v>8.9743589743589758E-2</v>
      </c>
      <c r="U893" s="83">
        <f>Q893/Q891</f>
        <v>0.80681818181818177</v>
      </c>
    </row>
    <row r="894" spans="1:21" ht="15.75" customHeight="1">
      <c r="A894" s="68">
        <v>1801</v>
      </c>
      <c r="B894" s="69"/>
      <c r="C894" s="69"/>
      <c r="D894" s="69"/>
      <c r="E894" s="69">
        <v>67</v>
      </c>
      <c r="F894" s="69"/>
      <c r="G894" s="69"/>
      <c r="H894" s="69"/>
      <c r="I894" s="69"/>
      <c r="J894" s="69"/>
      <c r="K894" s="69"/>
      <c r="L894" s="110"/>
      <c r="M894" s="78"/>
      <c r="N894" s="113"/>
      <c r="O894" s="114"/>
      <c r="P894" s="80">
        <f>IF(E894=0,"",E894/D893)</f>
        <v>0.95714285714285718</v>
      </c>
      <c r="Q894" s="81">
        <v>68</v>
      </c>
      <c r="R894" s="82">
        <f t="shared" si="123"/>
        <v>0.95774647887323938</v>
      </c>
      <c r="S894" s="82">
        <f t="shared" si="124"/>
        <v>4.2253521126760618E-2</v>
      </c>
      <c r="U894" s="106"/>
    </row>
    <row r="895" spans="1:21" ht="15.75" customHeight="1">
      <c r="A895" s="68">
        <v>1802</v>
      </c>
      <c r="B895" s="69"/>
      <c r="C895" s="69"/>
      <c r="D895" s="69"/>
      <c r="E895" s="69"/>
      <c r="F895" s="69">
        <v>64</v>
      </c>
      <c r="G895" s="69"/>
      <c r="H895" s="69"/>
      <c r="I895" s="69"/>
      <c r="J895" s="69"/>
      <c r="K895" s="69"/>
      <c r="L895" s="110"/>
      <c r="M895" s="78"/>
      <c r="N895" s="113"/>
      <c r="O895" s="114"/>
      <c r="P895" s="80">
        <f>IF(F895=0,"",F895/E894)</f>
        <v>0.95522388059701491</v>
      </c>
      <c r="Q895" s="81">
        <v>64</v>
      </c>
      <c r="R895" s="82">
        <f t="shared" si="123"/>
        <v>0.94117647058823528</v>
      </c>
      <c r="S895" s="82">
        <f t="shared" si="124"/>
        <v>5.8823529411764719E-2</v>
      </c>
      <c r="U895" s="106"/>
    </row>
    <row r="896" spans="1:21" ht="15.75" customHeight="1">
      <c r="A896" s="68">
        <v>1901</v>
      </c>
      <c r="B896" s="69"/>
      <c r="C896" s="69"/>
      <c r="D896" s="69"/>
      <c r="E896" s="69"/>
      <c r="F896" s="69"/>
      <c r="G896" s="69">
        <v>63</v>
      </c>
      <c r="H896" s="69"/>
      <c r="I896" s="69"/>
      <c r="J896" s="69"/>
      <c r="K896" s="69"/>
      <c r="L896" s="110"/>
      <c r="M896" s="78"/>
      <c r="N896" s="113"/>
      <c r="O896" s="114"/>
      <c r="P896" s="80">
        <f>IF(G896=0,"",G896/F895)</f>
        <v>0.984375</v>
      </c>
      <c r="Q896" s="81">
        <v>64</v>
      </c>
      <c r="R896" s="82">
        <f t="shared" si="123"/>
        <v>1</v>
      </c>
      <c r="S896" s="82">
        <f t="shared" si="124"/>
        <v>0</v>
      </c>
      <c r="U896" s="106"/>
    </row>
    <row r="897" spans="1:24" ht="15.75" customHeight="1">
      <c r="A897" s="68">
        <v>1902</v>
      </c>
      <c r="B897" s="69"/>
      <c r="C897" s="69"/>
      <c r="D897" s="69"/>
      <c r="E897" s="69"/>
      <c r="F897" s="69"/>
      <c r="G897" s="69"/>
      <c r="H897" s="69">
        <v>63</v>
      </c>
      <c r="I897" s="69"/>
      <c r="J897" s="69"/>
      <c r="K897" s="69"/>
      <c r="L897" s="110"/>
      <c r="M897" s="78"/>
      <c r="N897" s="113"/>
      <c r="O897" s="114"/>
      <c r="P897" s="80">
        <f>IF(H897=0,"",H897/G896)</f>
        <v>1</v>
      </c>
      <c r="Q897" s="81">
        <v>63</v>
      </c>
      <c r="R897" s="82">
        <f t="shared" si="123"/>
        <v>0.984375</v>
      </c>
      <c r="S897" s="82">
        <f t="shared" si="124"/>
        <v>1.5625E-2</v>
      </c>
      <c r="U897" s="106"/>
    </row>
    <row r="898" spans="1:24" ht="15.75" customHeight="1">
      <c r="A898" s="68">
        <v>2001</v>
      </c>
      <c r="B898" s="69"/>
      <c r="C898" s="69"/>
      <c r="D898" s="69"/>
      <c r="E898" s="69"/>
      <c r="F898" s="69"/>
      <c r="G898" s="69"/>
      <c r="H898" s="69"/>
      <c r="I898" s="69">
        <v>59</v>
      </c>
      <c r="J898" s="69"/>
      <c r="K898" s="69"/>
      <c r="L898" s="110"/>
      <c r="M898" s="78"/>
      <c r="N898" s="113"/>
      <c r="O898" s="114"/>
      <c r="P898" s="80">
        <f>IF(I898=0,"",I898/H897)</f>
        <v>0.93650793650793651</v>
      </c>
      <c r="Q898" s="81">
        <v>59</v>
      </c>
      <c r="R898" s="82">
        <f t="shared" si="123"/>
        <v>0.93650793650793651</v>
      </c>
      <c r="S898" s="82">
        <f t="shared" si="124"/>
        <v>6.3492063492063489E-2</v>
      </c>
      <c r="U898" s="106"/>
    </row>
    <row r="899" spans="1:24" ht="15.75" customHeight="1">
      <c r="A899" s="68">
        <v>2002</v>
      </c>
      <c r="B899" s="69"/>
      <c r="C899" s="69"/>
      <c r="D899" s="69"/>
      <c r="E899" s="69"/>
      <c r="F899" s="69"/>
      <c r="G899" s="69"/>
      <c r="H899" s="69"/>
      <c r="I899" s="69"/>
      <c r="J899" s="69">
        <v>59</v>
      </c>
      <c r="K899" s="69"/>
      <c r="L899" s="110"/>
      <c r="M899" s="78"/>
      <c r="N899" s="113"/>
      <c r="O899" s="114"/>
      <c r="P899" s="80">
        <f>IF(J899=0,"",J899/I898)</f>
        <v>1</v>
      </c>
      <c r="Q899" s="81">
        <v>59</v>
      </c>
      <c r="R899" s="82">
        <f t="shared" si="123"/>
        <v>1</v>
      </c>
      <c r="S899" s="82">
        <f t="shared" si="124"/>
        <v>0</v>
      </c>
      <c r="U899" s="106"/>
    </row>
    <row r="900" spans="1:24" ht="15.75" customHeight="1">
      <c r="A900" s="68">
        <v>2101</v>
      </c>
      <c r="B900" s="69"/>
      <c r="C900" s="69"/>
      <c r="D900" s="69"/>
      <c r="E900" s="69"/>
      <c r="F900" s="69"/>
      <c r="G900" s="69"/>
      <c r="H900" s="69"/>
      <c r="I900" s="69"/>
      <c r="J900" s="69"/>
      <c r="K900" s="69">
        <v>59</v>
      </c>
      <c r="L900" s="110">
        <v>59</v>
      </c>
      <c r="M900" s="78"/>
      <c r="N900" s="113"/>
      <c r="O900" s="114"/>
      <c r="P900" s="80">
        <f>K900/J899</f>
        <v>1</v>
      </c>
      <c r="Q900" s="81">
        <v>59</v>
      </c>
      <c r="R900" s="82">
        <f t="shared" si="123"/>
        <v>1</v>
      </c>
      <c r="S900" s="82">
        <f t="shared" si="124"/>
        <v>0</v>
      </c>
      <c r="U900" s="106"/>
    </row>
    <row r="901" spans="1:24" ht="15.75" customHeight="1">
      <c r="A901" s="68">
        <v>2102</v>
      </c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110"/>
      <c r="M901" s="78"/>
      <c r="N901" s="113"/>
      <c r="O901" s="106"/>
      <c r="P901" s="115"/>
      <c r="Q901" s="87"/>
      <c r="R901" s="116"/>
      <c r="S901" s="115"/>
      <c r="U901" s="106"/>
    </row>
    <row r="902" spans="1:24" ht="15.75" customHeight="1">
      <c r="A902" s="68">
        <v>2201</v>
      </c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110"/>
      <c r="M902" s="78"/>
      <c r="N902" s="113"/>
      <c r="O902" s="106"/>
      <c r="P902" s="117"/>
      <c r="Q902" s="87"/>
      <c r="R902" s="118"/>
      <c r="S902" s="117"/>
      <c r="U902" s="106"/>
    </row>
    <row r="903" spans="1:24" ht="15.75" customHeight="1">
      <c r="A903" s="68">
        <v>2202</v>
      </c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110"/>
      <c r="M903" s="78"/>
      <c r="N903" s="113"/>
      <c r="O903" s="106"/>
      <c r="P903" s="117"/>
      <c r="Q903" s="87"/>
      <c r="R903" s="118"/>
      <c r="S903" s="117"/>
      <c r="U903" s="106"/>
    </row>
    <row r="904" spans="1:24" ht="15.75" customHeight="1">
      <c r="A904" s="68">
        <v>2301</v>
      </c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110"/>
      <c r="M904" s="78"/>
      <c r="N904" s="113"/>
      <c r="O904" s="106"/>
      <c r="P904" s="119"/>
      <c r="Q904" s="120"/>
      <c r="R904" s="121"/>
      <c r="S904" s="122"/>
      <c r="U904" s="106"/>
    </row>
    <row r="905" spans="1:24" ht="15.75" customHeight="1">
      <c r="A905" s="68">
        <v>2302</v>
      </c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110"/>
      <c r="M905" s="78"/>
      <c r="N905" s="113"/>
      <c r="O905" s="106"/>
      <c r="P905" s="89" t="s">
        <v>79</v>
      </c>
      <c r="Q905" s="90">
        <v>59</v>
      </c>
      <c r="R905" s="91">
        <f>IF(SUM(L897:L904)=0,"",SUM(L897:L904))</f>
        <v>59</v>
      </c>
      <c r="S905" s="92" t="s">
        <v>11</v>
      </c>
      <c r="U905" s="106"/>
    </row>
    <row r="906" spans="1:24" ht="15.75" customHeight="1">
      <c r="A906" s="68">
        <v>2401</v>
      </c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110"/>
      <c r="M906" s="78"/>
      <c r="N906" s="113"/>
      <c r="O906" s="106"/>
      <c r="P906" s="93" t="s">
        <v>80</v>
      </c>
      <c r="Q906" s="94">
        <f>IF(Q905/B891=0,"",Q905/B891)</f>
        <v>0.67045454545454541</v>
      </c>
      <c r="R906" s="95">
        <f>IF(Q905/R905=0,"",Q905/R905)</f>
        <v>1</v>
      </c>
      <c r="S906" s="96" t="s">
        <v>81</v>
      </c>
      <c r="U906" s="106"/>
    </row>
    <row r="907" spans="1:24" ht="15.75" customHeight="1">
      <c r="A907" s="68">
        <v>2402</v>
      </c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110"/>
      <c r="M907" s="123"/>
      <c r="N907" s="124"/>
      <c r="O907" s="125"/>
      <c r="P907" s="101"/>
      <c r="Q907" s="102"/>
      <c r="R907" s="102"/>
      <c r="S907" s="103"/>
      <c r="U907" s="106"/>
    </row>
    <row r="908" spans="1:24" ht="18" customHeight="1">
      <c r="A908" s="35"/>
      <c r="B908" s="31"/>
      <c r="C908" s="31"/>
      <c r="D908" s="31"/>
      <c r="E908" s="31"/>
      <c r="F908" s="273" t="s">
        <v>100</v>
      </c>
      <c r="G908" s="261"/>
      <c r="H908" s="261"/>
      <c r="I908" s="261"/>
      <c r="J908" s="261"/>
      <c r="K908" s="262"/>
      <c r="L908" s="126">
        <f>SUM(L891:L907)</f>
        <v>59</v>
      </c>
      <c r="M908" s="105">
        <f>IF(L900=0,"",L900/B891)</f>
        <v>0.67045454545454541</v>
      </c>
      <c r="N908" s="105">
        <f>IF(L908=0,"",L908/B891)</f>
        <v>0.67045454545454541</v>
      </c>
      <c r="O908" s="105">
        <f>N908-M908</f>
        <v>0</v>
      </c>
      <c r="P908" s="2"/>
      <c r="Q908" s="31"/>
      <c r="R908" s="25"/>
      <c r="S908" s="2"/>
      <c r="U908" s="106"/>
    </row>
    <row r="909" spans="1:24" ht="14.25" customHeight="1">
      <c r="U909" s="106"/>
    </row>
    <row r="910" spans="1:24" ht="14.25" customHeight="1">
      <c r="U910" s="106"/>
    </row>
    <row r="911" spans="1:24" ht="26.25" customHeight="1">
      <c r="A911" s="3"/>
      <c r="B911" s="65" t="s">
        <v>88</v>
      </c>
      <c r="C911" s="65"/>
      <c r="D911" s="65"/>
      <c r="E911" s="65"/>
      <c r="F911" s="65"/>
      <c r="G911" s="65"/>
      <c r="L911" s="129" t="s">
        <v>106</v>
      </c>
      <c r="M911" s="129"/>
      <c r="N911" s="129"/>
      <c r="O911" s="31"/>
      <c r="P911" s="2"/>
      <c r="Q911" s="31"/>
      <c r="R911" s="31"/>
      <c r="S911" s="31"/>
      <c r="U911" s="106"/>
      <c r="X911" s="216">
        <f>AVERAGE(M908,M931)</f>
        <v>0.59237012987012982</v>
      </c>
    </row>
    <row r="912" spans="1:24" ht="20.25" customHeight="1">
      <c r="A912" s="259" t="s">
        <v>10</v>
      </c>
      <c r="B912" s="260" t="s">
        <v>89</v>
      </c>
      <c r="C912" s="261"/>
      <c r="D912" s="261"/>
      <c r="E912" s="261"/>
      <c r="F912" s="261"/>
      <c r="G912" s="261"/>
      <c r="H912" s="261"/>
      <c r="I912" s="261"/>
      <c r="J912" s="261"/>
      <c r="K912" s="262"/>
      <c r="L912" s="263" t="s">
        <v>11</v>
      </c>
      <c r="M912" s="254" t="s">
        <v>3</v>
      </c>
      <c r="N912" s="254" t="s">
        <v>4</v>
      </c>
      <c r="O912" s="264" t="s">
        <v>5</v>
      </c>
      <c r="P912" s="254" t="s">
        <v>6</v>
      </c>
      <c r="Q912" s="265" t="s">
        <v>7</v>
      </c>
      <c r="R912" s="265" t="s">
        <v>8</v>
      </c>
      <c r="S912" s="254" t="s">
        <v>9</v>
      </c>
      <c r="U912" s="106"/>
    </row>
    <row r="913" spans="1:21" ht="15.75" customHeight="1">
      <c r="A913" s="255"/>
      <c r="B913" s="68" t="s">
        <v>90</v>
      </c>
      <c r="C913" s="68" t="s">
        <v>91</v>
      </c>
      <c r="D913" s="68" t="s">
        <v>92</v>
      </c>
      <c r="E913" s="68" t="s">
        <v>93</v>
      </c>
      <c r="F913" s="68" t="s">
        <v>94</v>
      </c>
      <c r="G913" s="68" t="s">
        <v>95</v>
      </c>
      <c r="H913" s="68" t="s">
        <v>96</v>
      </c>
      <c r="I913" s="68" t="s">
        <v>97</v>
      </c>
      <c r="J913" s="68" t="s">
        <v>98</v>
      </c>
      <c r="K913" s="68" t="s">
        <v>101</v>
      </c>
      <c r="L913" s="255"/>
      <c r="M913" s="255"/>
      <c r="N913" s="255"/>
      <c r="O913" s="255"/>
      <c r="P913" s="255"/>
      <c r="Q913" s="255"/>
      <c r="R913" s="255"/>
      <c r="S913" s="255"/>
      <c r="U913" s="106"/>
    </row>
    <row r="914" spans="1:21" ht="15.75" customHeight="1">
      <c r="A914" s="68">
        <v>1701</v>
      </c>
      <c r="B914" s="69">
        <v>105</v>
      </c>
      <c r="C914" s="69"/>
      <c r="D914" s="69"/>
      <c r="E914" s="69"/>
      <c r="F914" s="69"/>
      <c r="G914" s="69"/>
      <c r="H914" s="69"/>
      <c r="I914" s="69"/>
      <c r="J914" s="69"/>
      <c r="K914" s="69"/>
      <c r="L914" s="110"/>
      <c r="M914" s="72"/>
      <c r="N914" s="111"/>
      <c r="O914" s="112"/>
      <c r="P914" s="75"/>
      <c r="Q914" s="76">
        <f>B914</f>
        <v>105</v>
      </c>
      <c r="R914" s="77"/>
      <c r="S914" s="75"/>
      <c r="U914" s="106"/>
    </row>
    <row r="915" spans="1:21" ht="15.75" customHeight="1">
      <c r="A915" s="68">
        <v>1702</v>
      </c>
      <c r="B915" s="69"/>
      <c r="C915" s="69">
        <v>99</v>
      </c>
      <c r="D915" s="69"/>
      <c r="E915" s="69"/>
      <c r="F915" s="69"/>
      <c r="G915" s="69"/>
      <c r="H915" s="69"/>
      <c r="I915" s="69"/>
      <c r="J915" s="69"/>
      <c r="K915" s="69"/>
      <c r="L915" s="110"/>
      <c r="M915" s="78"/>
      <c r="N915" s="113"/>
      <c r="O915" s="114"/>
      <c r="P915" s="80">
        <f>IF(C915=0,"",C915/B914)</f>
        <v>0.94285714285714284</v>
      </c>
      <c r="Q915" s="81">
        <v>99</v>
      </c>
      <c r="R915" s="82">
        <f t="shared" ref="R915:R922" si="125">IF(Q915=0,"",Q915/Q914)</f>
        <v>0.94285714285714284</v>
      </c>
      <c r="S915" s="82">
        <f t="shared" ref="S915:S922" si="126">IF(Q915=0,"",100%-R915)</f>
        <v>5.7142857142857162E-2</v>
      </c>
      <c r="U915" s="106"/>
    </row>
    <row r="916" spans="1:21" ht="15.75" customHeight="1">
      <c r="A916" s="68">
        <v>1801</v>
      </c>
      <c r="B916" s="69"/>
      <c r="C916" s="69"/>
      <c r="D916" s="69">
        <v>92</v>
      </c>
      <c r="E916" s="69"/>
      <c r="F916" s="69"/>
      <c r="G916" s="69"/>
      <c r="H916" s="69"/>
      <c r="I916" s="69"/>
      <c r="J916" s="69"/>
      <c r="K916" s="69"/>
      <c r="L916" s="110"/>
      <c r="M916" s="78"/>
      <c r="N916" s="113"/>
      <c r="O916" s="114"/>
      <c r="P916" s="80">
        <f>IF(D916=0,"",D916/C915)</f>
        <v>0.92929292929292928</v>
      </c>
      <c r="Q916" s="81">
        <v>96</v>
      </c>
      <c r="R916" s="82">
        <f t="shared" si="125"/>
        <v>0.96969696969696972</v>
      </c>
      <c r="S916" s="82">
        <f t="shared" si="126"/>
        <v>3.0303030303030276E-2</v>
      </c>
      <c r="U916" s="83">
        <f>Q916/Q914</f>
        <v>0.91428571428571426</v>
      </c>
    </row>
    <row r="917" spans="1:21" ht="15.75" customHeight="1">
      <c r="A917" s="68">
        <v>1802</v>
      </c>
      <c r="B917" s="69"/>
      <c r="C917" s="69"/>
      <c r="D917" s="69"/>
      <c r="E917" s="69">
        <v>90</v>
      </c>
      <c r="F917" s="69"/>
      <c r="G917" s="69"/>
      <c r="H917" s="69"/>
      <c r="I917" s="69"/>
      <c r="J917" s="69"/>
      <c r="K917" s="69"/>
      <c r="L917" s="110"/>
      <c r="M917" s="78"/>
      <c r="N917" s="113"/>
      <c r="O917" s="114"/>
      <c r="P917" s="80">
        <f>IF(E917=0,"",E917/D916)</f>
        <v>0.97826086956521741</v>
      </c>
      <c r="Q917" s="81">
        <v>96</v>
      </c>
      <c r="R917" s="82">
        <f t="shared" si="125"/>
        <v>1</v>
      </c>
      <c r="S917" s="82">
        <f t="shared" si="126"/>
        <v>0</v>
      </c>
      <c r="U917" s="106"/>
    </row>
    <row r="918" spans="1:21" ht="15.75" customHeight="1">
      <c r="A918" s="68">
        <v>1901</v>
      </c>
      <c r="B918" s="69"/>
      <c r="C918" s="69"/>
      <c r="D918" s="69"/>
      <c r="E918" s="69"/>
      <c r="F918" s="69">
        <v>84</v>
      </c>
      <c r="G918" s="69"/>
      <c r="H918" s="69"/>
      <c r="I918" s="69"/>
      <c r="J918" s="69"/>
      <c r="K918" s="69"/>
      <c r="L918" s="110"/>
      <c r="M918" s="78"/>
      <c r="N918" s="113"/>
      <c r="O918" s="114"/>
      <c r="P918" s="80">
        <f>IF(F918=0,"",F918/E917)</f>
        <v>0.93333333333333335</v>
      </c>
      <c r="Q918" s="81">
        <v>96</v>
      </c>
      <c r="R918" s="82">
        <f t="shared" si="125"/>
        <v>1</v>
      </c>
      <c r="S918" s="82">
        <f t="shared" si="126"/>
        <v>0</v>
      </c>
    </row>
    <row r="919" spans="1:21" ht="15.75" customHeight="1">
      <c r="A919" s="68">
        <v>1902</v>
      </c>
      <c r="B919" s="69"/>
      <c r="C919" s="69"/>
      <c r="D919" s="69"/>
      <c r="E919" s="69"/>
      <c r="F919" s="69"/>
      <c r="G919" s="69">
        <v>74</v>
      </c>
      <c r="H919" s="69"/>
      <c r="I919" s="69"/>
      <c r="J919" s="69"/>
      <c r="K919" s="69"/>
      <c r="L919" s="110"/>
      <c r="M919" s="78"/>
      <c r="N919" s="113"/>
      <c r="O919" s="114"/>
      <c r="P919" s="80">
        <f>IF(G919=0,"",G919/F918)</f>
        <v>0.88095238095238093</v>
      </c>
      <c r="Q919" s="81">
        <v>92</v>
      </c>
      <c r="R919" s="82">
        <f t="shared" si="125"/>
        <v>0.95833333333333337</v>
      </c>
      <c r="S919" s="82">
        <f t="shared" si="126"/>
        <v>4.166666666666663E-2</v>
      </c>
    </row>
    <row r="920" spans="1:21" ht="15.75" customHeight="1">
      <c r="A920" s="68">
        <v>2001</v>
      </c>
      <c r="B920" s="69"/>
      <c r="C920" s="69"/>
      <c r="D920" s="69"/>
      <c r="E920" s="69"/>
      <c r="F920" s="69"/>
      <c r="G920" s="69"/>
      <c r="H920" s="69">
        <v>68</v>
      </c>
      <c r="I920" s="69"/>
      <c r="J920" s="69"/>
      <c r="K920" s="69"/>
      <c r="L920" s="110"/>
      <c r="M920" s="78"/>
      <c r="N920" s="113"/>
      <c r="O920" s="114"/>
      <c r="P920" s="80">
        <f>IF(H920=0,"",H920/G919)</f>
        <v>0.91891891891891897</v>
      </c>
      <c r="Q920" s="81">
        <v>92</v>
      </c>
      <c r="R920" s="82">
        <f t="shared" si="125"/>
        <v>1</v>
      </c>
      <c r="S920" s="82">
        <f t="shared" si="126"/>
        <v>0</v>
      </c>
    </row>
    <row r="921" spans="1:21" ht="15.75" customHeight="1">
      <c r="A921" s="68">
        <v>2002</v>
      </c>
      <c r="B921" s="69"/>
      <c r="C921" s="69"/>
      <c r="D921" s="69"/>
      <c r="E921" s="69"/>
      <c r="F921" s="69"/>
      <c r="G921" s="69"/>
      <c r="H921" s="69"/>
      <c r="I921" s="69">
        <v>68</v>
      </c>
      <c r="J921" s="69"/>
      <c r="K921" s="69"/>
      <c r="L921" s="110"/>
      <c r="M921" s="78"/>
      <c r="N921" s="113"/>
      <c r="O921" s="114"/>
      <c r="P921" s="80">
        <f>IF(I921=0,"",I921/H920)</f>
        <v>1</v>
      </c>
      <c r="Q921" s="81">
        <v>92</v>
      </c>
      <c r="R921" s="82">
        <f t="shared" si="125"/>
        <v>1</v>
      </c>
      <c r="S921" s="82">
        <f t="shared" si="126"/>
        <v>0</v>
      </c>
    </row>
    <row r="922" spans="1:21" ht="15.75" customHeight="1">
      <c r="A922" s="68">
        <v>2101</v>
      </c>
      <c r="B922" s="69"/>
      <c r="C922" s="69"/>
      <c r="D922" s="69"/>
      <c r="E922" s="69"/>
      <c r="F922" s="69"/>
      <c r="G922" s="69"/>
      <c r="H922" s="69"/>
      <c r="I922" s="69"/>
      <c r="J922" s="69">
        <v>65</v>
      </c>
      <c r="K922" s="69"/>
      <c r="L922" s="110"/>
      <c r="M922" s="78"/>
      <c r="N922" s="113"/>
      <c r="O922" s="114"/>
      <c r="P922" s="80">
        <f>IF(J922=0,"",J922/I921)</f>
        <v>0.95588235294117652</v>
      </c>
      <c r="Q922" s="81">
        <v>92</v>
      </c>
      <c r="R922" s="82">
        <f t="shared" si="125"/>
        <v>1</v>
      </c>
      <c r="S922" s="82">
        <f t="shared" si="126"/>
        <v>0</v>
      </c>
    </row>
    <row r="923" spans="1:21" ht="15.75" customHeight="1">
      <c r="A923" s="68">
        <v>2102</v>
      </c>
      <c r="B923" s="69"/>
      <c r="C923" s="69"/>
      <c r="D923" s="69"/>
      <c r="E923" s="69"/>
      <c r="F923" s="69"/>
      <c r="G923" s="69"/>
      <c r="H923" s="69"/>
      <c r="I923" s="69"/>
      <c r="J923" s="69"/>
      <c r="K923" s="69">
        <v>62</v>
      </c>
      <c r="L923" s="110"/>
      <c r="M923" s="78"/>
      <c r="N923" s="113"/>
      <c r="O923" s="114"/>
      <c r="P923" s="80">
        <f>K923/J922</f>
        <v>0.9538461538461539</v>
      </c>
      <c r="Q923" s="81">
        <v>78</v>
      </c>
      <c r="R923" s="82"/>
      <c r="S923" s="82"/>
    </row>
    <row r="924" spans="1:21" ht="15.75" customHeight="1">
      <c r="A924" s="68">
        <v>2201</v>
      </c>
      <c r="B924" s="69"/>
      <c r="C924" s="69"/>
      <c r="D924" s="69"/>
      <c r="E924" s="69"/>
      <c r="F924" s="69"/>
      <c r="G924" s="69"/>
      <c r="H924" s="69"/>
      <c r="I924" s="69"/>
      <c r="J924" s="69"/>
      <c r="K924" s="69">
        <v>8</v>
      </c>
      <c r="L924" s="110">
        <v>54</v>
      </c>
      <c r="M924" s="78"/>
      <c r="N924" s="113"/>
      <c r="O924" s="106"/>
      <c r="P924" s="115"/>
      <c r="Q924" s="87">
        <v>11</v>
      </c>
      <c r="R924" s="116"/>
      <c r="S924" s="115"/>
    </row>
    <row r="925" spans="1:21" ht="15.75" customHeight="1">
      <c r="A925" s="68">
        <v>2202</v>
      </c>
      <c r="B925" s="69"/>
      <c r="C925" s="69"/>
      <c r="D925" s="69"/>
      <c r="E925" s="69"/>
      <c r="F925" s="69"/>
      <c r="G925" s="69"/>
      <c r="H925" s="69"/>
      <c r="I925" s="69"/>
      <c r="J925" s="69"/>
      <c r="K925" s="69">
        <v>5</v>
      </c>
      <c r="L925" s="110">
        <v>24</v>
      </c>
      <c r="M925" s="78"/>
      <c r="N925" s="113"/>
      <c r="O925" s="106"/>
      <c r="P925" s="117"/>
      <c r="Q925" s="87">
        <v>8</v>
      </c>
      <c r="R925" s="118"/>
      <c r="S925" s="117"/>
    </row>
    <row r="926" spans="1:21" ht="15.75" customHeight="1">
      <c r="A926" s="68">
        <v>2301</v>
      </c>
      <c r="B926" s="69"/>
      <c r="C926" s="69"/>
      <c r="D926" s="69"/>
      <c r="E926" s="69"/>
      <c r="F926" s="69"/>
      <c r="G926" s="69"/>
      <c r="H926" s="69"/>
      <c r="I926" s="69"/>
      <c r="J926" s="69"/>
      <c r="K926" s="69">
        <v>1</v>
      </c>
      <c r="L926" s="130">
        <v>4</v>
      </c>
      <c r="M926" s="78"/>
      <c r="N926" s="113"/>
      <c r="O926" s="106"/>
      <c r="P926" s="117"/>
      <c r="Q926" s="87">
        <v>1</v>
      </c>
      <c r="R926" s="118"/>
      <c r="S926" s="117"/>
    </row>
    <row r="927" spans="1:21" ht="15.75" customHeight="1">
      <c r="A927" s="68">
        <v>2302</v>
      </c>
      <c r="B927" s="69"/>
      <c r="C927" s="69"/>
      <c r="D927" s="69"/>
      <c r="E927" s="69"/>
      <c r="F927" s="69"/>
      <c r="G927" s="69"/>
      <c r="H927" s="69"/>
      <c r="I927" s="69"/>
      <c r="J927" s="69"/>
      <c r="K927" s="69">
        <v>1</v>
      </c>
      <c r="L927" s="110"/>
      <c r="M927" s="78"/>
      <c r="N927" s="113"/>
      <c r="O927" s="106"/>
      <c r="P927" s="119"/>
      <c r="Q927" s="120">
        <v>1</v>
      </c>
      <c r="R927" s="121"/>
      <c r="S927" s="122"/>
    </row>
    <row r="928" spans="1:21" ht="15.75" customHeight="1">
      <c r="A928" s="68">
        <v>2401</v>
      </c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110"/>
      <c r="M928" s="78"/>
      <c r="N928" s="113"/>
      <c r="O928" s="106"/>
      <c r="P928" s="89" t="s">
        <v>79</v>
      </c>
      <c r="Q928" s="90">
        <v>75</v>
      </c>
      <c r="R928" s="91">
        <f>IF(SUM(L920:L927)=0,"",SUM(L920:L927))</f>
        <v>82</v>
      </c>
      <c r="S928" s="92" t="s">
        <v>11</v>
      </c>
    </row>
    <row r="929" spans="1:19" ht="15.75" customHeight="1">
      <c r="A929" s="68">
        <v>2402</v>
      </c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110"/>
      <c r="M929" s="78"/>
      <c r="N929" s="113"/>
      <c r="O929" s="106"/>
      <c r="P929" s="93" t="s">
        <v>80</v>
      </c>
      <c r="Q929" s="94">
        <f>IF(Q928/B914=0,"",Q928/B914)</f>
        <v>0.7142857142857143</v>
      </c>
      <c r="R929" s="95">
        <f>IF(Q928/R928=0,"",Q928/R928)</f>
        <v>0.91463414634146345</v>
      </c>
      <c r="S929" s="96" t="s">
        <v>81</v>
      </c>
    </row>
    <row r="930" spans="1:19" ht="15.75" customHeight="1">
      <c r="A930" s="68">
        <v>2501</v>
      </c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110"/>
      <c r="M930" s="123"/>
      <c r="N930" s="124"/>
      <c r="O930" s="125"/>
      <c r="P930" s="101"/>
      <c r="Q930" s="102"/>
      <c r="R930" s="102"/>
      <c r="S930" s="103"/>
    </row>
    <row r="931" spans="1:19" ht="18" customHeight="1">
      <c r="A931" s="35"/>
      <c r="B931" s="31"/>
      <c r="C931" s="31"/>
      <c r="D931" s="31"/>
      <c r="E931" s="31"/>
      <c r="F931" s="273" t="s">
        <v>100</v>
      </c>
      <c r="G931" s="261"/>
      <c r="H931" s="261"/>
      <c r="I931" s="261"/>
      <c r="J931" s="261"/>
      <c r="K931" s="262"/>
      <c r="L931" s="126">
        <f>SUM(L914:L930)</f>
        <v>82</v>
      </c>
      <c r="M931" s="105">
        <f>(L924/B914)</f>
        <v>0.51428571428571423</v>
      </c>
      <c r="N931" s="105">
        <f>IF(L931=0,"",L931/B914)</f>
        <v>0.78095238095238095</v>
      </c>
      <c r="O931" s="105">
        <f>N931-M931</f>
        <v>0.26666666666666672</v>
      </c>
      <c r="P931" s="2"/>
      <c r="Q931" s="31"/>
      <c r="R931" s="25"/>
      <c r="S931" s="2"/>
    </row>
    <row r="932" spans="1:19" ht="12.75" customHeight="1">
      <c r="M932" s="2"/>
      <c r="N932" s="2"/>
      <c r="P932" s="2"/>
    </row>
    <row r="933" spans="1:19" ht="12.75" customHeight="1">
      <c r="M933" s="2"/>
      <c r="N933" s="2"/>
      <c r="P933" s="2"/>
    </row>
    <row r="934" spans="1:19" ht="26.25" customHeight="1">
      <c r="B934" s="65" t="s">
        <v>88</v>
      </c>
      <c r="C934" s="65"/>
      <c r="D934" s="65"/>
      <c r="E934" s="65"/>
      <c r="F934" s="65"/>
      <c r="G934" s="65"/>
      <c r="H934" s="65"/>
      <c r="I934" s="65"/>
      <c r="K934" s="66" t="s">
        <v>107</v>
      </c>
      <c r="L934" s="2"/>
      <c r="M934" s="2"/>
      <c r="N934" s="31"/>
      <c r="O934" s="2"/>
      <c r="P934" s="31"/>
      <c r="Q934" s="31"/>
      <c r="R934" s="31"/>
    </row>
    <row r="935" spans="1:19" ht="20.25" customHeight="1">
      <c r="A935" s="259" t="s">
        <v>10</v>
      </c>
      <c r="B935" s="260" t="s">
        <v>89</v>
      </c>
      <c r="C935" s="261"/>
      <c r="D935" s="261"/>
      <c r="E935" s="261"/>
      <c r="F935" s="261"/>
      <c r="G935" s="261"/>
      <c r="H935" s="261"/>
      <c r="I935" s="261"/>
      <c r="J935" s="262"/>
      <c r="K935" s="263" t="s">
        <v>11</v>
      </c>
      <c r="L935" s="254" t="s">
        <v>3</v>
      </c>
      <c r="M935" s="254" t="s">
        <v>4</v>
      </c>
      <c r="N935" s="264" t="s">
        <v>5</v>
      </c>
      <c r="O935" s="254" t="s">
        <v>6</v>
      </c>
      <c r="P935" s="265" t="s">
        <v>7</v>
      </c>
      <c r="Q935" s="265" t="s">
        <v>8</v>
      </c>
      <c r="R935" s="254" t="s">
        <v>9</v>
      </c>
    </row>
    <row r="936" spans="1:19" ht="15.75" customHeight="1">
      <c r="A936" s="255"/>
      <c r="B936" s="68" t="s">
        <v>90</v>
      </c>
      <c r="C936" s="68" t="s">
        <v>91</v>
      </c>
      <c r="D936" s="68" t="s">
        <v>92</v>
      </c>
      <c r="E936" s="68" t="s">
        <v>93</v>
      </c>
      <c r="F936" s="68" t="s">
        <v>94</v>
      </c>
      <c r="G936" s="68" t="s">
        <v>95</v>
      </c>
      <c r="H936" s="68" t="s">
        <v>96</v>
      </c>
      <c r="I936" s="68" t="s">
        <v>97</v>
      </c>
      <c r="J936" s="68" t="s">
        <v>98</v>
      </c>
      <c r="K936" s="255"/>
      <c r="L936" s="255"/>
      <c r="M936" s="255"/>
      <c r="N936" s="255"/>
      <c r="O936" s="255"/>
      <c r="P936" s="255"/>
      <c r="Q936" s="255"/>
      <c r="R936" s="255"/>
    </row>
    <row r="937" spans="1:19" ht="15.75" customHeight="1">
      <c r="A937" s="68">
        <v>1702</v>
      </c>
      <c r="B937" s="69">
        <v>96</v>
      </c>
      <c r="C937" s="69"/>
      <c r="D937" s="69"/>
      <c r="E937" s="69"/>
      <c r="F937" s="69"/>
      <c r="G937" s="69"/>
      <c r="H937" s="69"/>
      <c r="I937" s="69"/>
      <c r="J937" s="69"/>
      <c r="K937" s="110"/>
      <c r="L937" s="72"/>
      <c r="M937" s="111"/>
      <c r="N937" s="112"/>
      <c r="O937" s="75"/>
      <c r="P937" s="76">
        <f>B937</f>
        <v>96</v>
      </c>
      <c r="Q937" s="77"/>
      <c r="R937" s="75"/>
    </row>
    <row r="938" spans="1:19" ht="15.75" customHeight="1">
      <c r="A938" s="68">
        <v>1801</v>
      </c>
      <c r="B938" s="69"/>
      <c r="C938" s="69">
        <v>90</v>
      </c>
      <c r="D938" s="69"/>
      <c r="E938" s="69"/>
      <c r="F938" s="69"/>
      <c r="G938" s="69"/>
      <c r="H938" s="69"/>
      <c r="I938" s="69"/>
      <c r="J938" s="69"/>
      <c r="K938" s="110"/>
      <c r="L938" s="78"/>
      <c r="M938" s="113"/>
      <c r="N938" s="114"/>
      <c r="O938" s="80">
        <f>IF(C938=0,"",C938/B937)</f>
        <v>0.9375</v>
      </c>
      <c r="P938" s="81">
        <v>90</v>
      </c>
      <c r="Q938" s="82">
        <f t="shared" ref="Q938:Q945" si="127">IF(P938=0,"",P938/P937)</f>
        <v>0.9375</v>
      </c>
      <c r="R938" s="82">
        <f t="shared" ref="R938:R945" si="128">IF(P938=0,"",100%-Q938)</f>
        <v>6.25E-2</v>
      </c>
    </row>
    <row r="939" spans="1:19" ht="15.75" customHeight="1">
      <c r="A939" s="68">
        <v>1802</v>
      </c>
      <c r="B939" s="69"/>
      <c r="C939" s="69"/>
      <c r="D939" s="69">
        <v>83</v>
      </c>
      <c r="E939" s="69"/>
      <c r="F939" s="69"/>
      <c r="G939" s="69"/>
      <c r="H939" s="69"/>
      <c r="I939" s="69"/>
      <c r="J939" s="69"/>
      <c r="K939" s="110"/>
      <c r="L939" s="78"/>
      <c r="M939" s="113"/>
      <c r="N939" s="114"/>
      <c r="O939" s="80">
        <f>IF(D939=0,"",D939/C938)</f>
        <v>0.92222222222222228</v>
      </c>
      <c r="P939" s="81">
        <v>84</v>
      </c>
      <c r="Q939" s="82">
        <f t="shared" si="127"/>
        <v>0.93333333333333335</v>
      </c>
      <c r="R939" s="82">
        <f t="shared" si="128"/>
        <v>6.6666666666666652E-2</v>
      </c>
      <c r="S939" s="83">
        <f>P939/P937</f>
        <v>0.875</v>
      </c>
    </row>
    <row r="940" spans="1:19" ht="15.75" customHeight="1">
      <c r="A940" s="68">
        <v>1901</v>
      </c>
      <c r="B940" s="69"/>
      <c r="C940" s="69"/>
      <c r="D940" s="69"/>
      <c r="E940" s="69">
        <v>73</v>
      </c>
      <c r="F940" s="69"/>
      <c r="G940" s="69"/>
      <c r="H940" s="69"/>
      <c r="I940" s="69"/>
      <c r="J940" s="69"/>
      <c r="K940" s="110"/>
      <c r="L940" s="78"/>
      <c r="M940" s="113"/>
      <c r="N940" s="114"/>
      <c r="O940" s="80">
        <f>IF(E940=0,"",E940/D939)</f>
        <v>0.87951807228915657</v>
      </c>
      <c r="P940" s="81">
        <v>79</v>
      </c>
      <c r="Q940" s="82">
        <f t="shared" si="127"/>
        <v>0.94047619047619047</v>
      </c>
      <c r="R940" s="82">
        <f t="shared" si="128"/>
        <v>5.9523809523809534E-2</v>
      </c>
    </row>
    <row r="941" spans="1:19" ht="15.75" customHeight="1">
      <c r="A941" s="68">
        <v>1902</v>
      </c>
      <c r="B941" s="69"/>
      <c r="C941" s="69"/>
      <c r="D941" s="69"/>
      <c r="E941" s="69"/>
      <c r="F941" s="69">
        <v>69</v>
      </c>
      <c r="G941" s="69"/>
      <c r="H941" s="69"/>
      <c r="I941" s="69"/>
      <c r="J941" s="69"/>
      <c r="K941" s="110"/>
      <c r="L941" s="78"/>
      <c r="M941" s="113"/>
      <c r="N941" s="114"/>
      <c r="O941" s="80">
        <f>IF(F941=0,"",F941/E940)</f>
        <v>0.9452054794520548</v>
      </c>
      <c r="P941" s="81">
        <v>79</v>
      </c>
      <c r="Q941" s="82">
        <f t="shared" si="127"/>
        <v>1</v>
      </c>
      <c r="R941" s="82">
        <f t="shared" si="128"/>
        <v>0</v>
      </c>
    </row>
    <row r="942" spans="1:19" ht="15.75" customHeight="1">
      <c r="A942" s="68">
        <v>2001</v>
      </c>
      <c r="B942" s="69"/>
      <c r="C942" s="69"/>
      <c r="D942" s="69"/>
      <c r="E942" s="69"/>
      <c r="F942" s="69"/>
      <c r="G942" s="69">
        <v>69</v>
      </c>
      <c r="H942" s="69"/>
      <c r="I942" s="69"/>
      <c r="J942" s="69"/>
      <c r="K942" s="110"/>
      <c r="L942" s="78"/>
      <c r="M942" s="113"/>
      <c r="N942" s="114"/>
      <c r="O942" s="80">
        <f>IF(G942=0,"",G942/F941)</f>
        <v>1</v>
      </c>
      <c r="P942" s="81">
        <v>79</v>
      </c>
      <c r="Q942" s="82">
        <f t="shared" si="127"/>
        <v>1</v>
      </c>
      <c r="R942" s="82">
        <f t="shared" si="128"/>
        <v>0</v>
      </c>
    </row>
    <row r="943" spans="1:19" ht="15.75" customHeight="1">
      <c r="A943" s="68">
        <v>2002</v>
      </c>
      <c r="B943" s="69"/>
      <c r="C943" s="69"/>
      <c r="D943" s="69"/>
      <c r="E943" s="69"/>
      <c r="F943" s="69"/>
      <c r="G943" s="69"/>
      <c r="H943" s="69">
        <v>69</v>
      </c>
      <c r="I943" s="69"/>
      <c r="J943" s="69"/>
      <c r="K943" s="110"/>
      <c r="L943" s="78"/>
      <c r="M943" s="113"/>
      <c r="N943" s="114"/>
      <c r="O943" s="80">
        <f>IF(H943=0,"",H943/G942)</f>
        <v>1</v>
      </c>
      <c r="P943" s="81">
        <v>79</v>
      </c>
      <c r="Q943" s="82">
        <f t="shared" si="127"/>
        <v>1</v>
      </c>
      <c r="R943" s="82">
        <f t="shared" si="128"/>
        <v>0</v>
      </c>
    </row>
    <row r="944" spans="1:19" ht="15.75" customHeight="1">
      <c r="A944" s="68">
        <v>2101</v>
      </c>
      <c r="B944" s="69"/>
      <c r="C944" s="69"/>
      <c r="D944" s="69"/>
      <c r="E944" s="69"/>
      <c r="F944" s="69"/>
      <c r="G944" s="69"/>
      <c r="H944" s="69"/>
      <c r="I944" s="69">
        <v>69</v>
      </c>
      <c r="J944" s="69"/>
      <c r="K944" s="110"/>
      <c r="L944" s="78"/>
      <c r="M944" s="113"/>
      <c r="N944" s="114"/>
      <c r="O944" s="80">
        <f>IF(I944=0,"",I944/H943)</f>
        <v>1</v>
      </c>
      <c r="P944" s="81">
        <v>79</v>
      </c>
      <c r="Q944" s="82">
        <f t="shared" si="127"/>
        <v>1</v>
      </c>
      <c r="R944" s="82">
        <f t="shared" si="128"/>
        <v>0</v>
      </c>
    </row>
    <row r="945" spans="1:18" ht="15.75" customHeight="1">
      <c r="A945" s="68">
        <v>2102</v>
      </c>
      <c r="B945" s="69"/>
      <c r="C945" s="69"/>
      <c r="D945" s="69"/>
      <c r="E945" s="69"/>
      <c r="F945" s="69"/>
      <c r="G945" s="69"/>
      <c r="H945" s="69"/>
      <c r="I945" s="69"/>
      <c r="J945" s="69">
        <v>62</v>
      </c>
      <c r="K945" s="110"/>
      <c r="L945" s="78"/>
      <c r="M945" s="113"/>
      <c r="N945" s="114"/>
      <c r="O945" s="80">
        <f>IF(J945=0,"",J945/I944)</f>
        <v>0.89855072463768115</v>
      </c>
      <c r="P945" s="81">
        <v>78</v>
      </c>
      <c r="Q945" s="82">
        <f t="shared" si="127"/>
        <v>0.98734177215189878</v>
      </c>
      <c r="R945" s="82">
        <f t="shared" si="128"/>
        <v>1.2658227848101222E-2</v>
      </c>
    </row>
    <row r="946" spans="1:18" ht="15.75" customHeight="1">
      <c r="A946" s="68">
        <v>2201</v>
      </c>
      <c r="B946" s="69"/>
      <c r="C946" s="69"/>
      <c r="D946" s="69"/>
      <c r="E946" s="69"/>
      <c r="F946" s="69"/>
      <c r="G946" s="69"/>
      <c r="H946" s="69"/>
      <c r="I946" s="69"/>
      <c r="J946" s="69">
        <v>17</v>
      </c>
      <c r="K946" s="110"/>
      <c r="L946" s="78"/>
      <c r="M946" s="113"/>
      <c r="N946" s="114"/>
      <c r="O946" s="80"/>
      <c r="P946" s="81">
        <v>21</v>
      </c>
      <c r="Q946" s="116"/>
      <c r="R946" s="115"/>
    </row>
    <row r="947" spans="1:18" ht="15.75" customHeight="1">
      <c r="A947" s="68">
        <v>2202</v>
      </c>
      <c r="B947" s="69"/>
      <c r="C947" s="69"/>
      <c r="D947" s="69"/>
      <c r="E947" s="69"/>
      <c r="F947" s="69"/>
      <c r="G947" s="69"/>
      <c r="H947" s="69"/>
      <c r="I947" s="69"/>
      <c r="J947" s="69">
        <v>1</v>
      </c>
      <c r="K947" s="110">
        <v>57</v>
      </c>
      <c r="L947" s="78"/>
      <c r="M947" s="113"/>
      <c r="N947" s="106"/>
      <c r="O947" s="115"/>
      <c r="P947" s="87">
        <v>4</v>
      </c>
      <c r="Q947" s="116"/>
      <c r="R947" s="115"/>
    </row>
    <row r="948" spans="1:18" ht="15.75" customHeight="1">
      <c r="A948" s="68">
        <v>2301</v>
      </c>
      <c r="B948" s="69"/>
      <c r="C948" s="69"/>
      <c r="D948" s="69"/>
      <c r="E948" s="69"/>
      <c r="F948" s="69"/>
      <c r="G948" s="69"/>
      <c r="H948" s="69"/>
      <c r="I948" s="69"/>
      <c r="J948" s="69">
        <v>1</v>
      </c>
      <c r="K948" s="110">
        <v>15</v>
      </c>
      <c r="L948" s="78"/>
      <c r="M948" s="113"/>
      <c r="N948" s="106"/>
      <c r="O948" s="117"/>
      <c r="P948" s="87">
        <v>1</v>
      </c>
      <c r="Q948" s="118"/>
      <c r="R948" s="117"/>
    </row>
    <row r="949" spans="1:18" ht="15.75" customHeight="1">
      <c r="A949" s="68">
        <v>2302</v>
      </c>
      <c r="B949" s="69"/>
      <c r="C949" s="69"/>
      <c r="D949" s="69"/>
      <c r="E949" s="69"/>
      <c r="F949" s="69"/>
      <c r="G949" s="69"/>
      <c r="H949" s="69"/>
      <c r="I949" s="69"/>
      <c r="J949" s="69">
        <v>1</v>
      </c>
      <c r="K949" s="110"/>
      <c r="L949" s="78"/>
      <c r="M949" s="113"/>
      <c r="N949" s="106"/>
      <c r="O949" s="117"/>
      <c r="P949" s="87">
        <v>1</v>
      </c>
      <c r="Q949" s="118"/>
      <c r="R949" s="117"/>
    </row>
    <row r="950" spans="1:18" ht="15.75" customHeight="1">
      <c r="A950" s="68">
        <v>2401</v>
      </c>
      <c r="B950" s="69"/>
      <c r="C950" s="69"/>
      <c r="D950" s="69"/>
      <c r="E950" s="69"/>
      <c r="F950" s="69"/>
      <c r="G950" s="69"/>
      <c r="H950" s="69"/>
      <c r="I950" s="69"/>
      <c r="J950" s="69"/>
      <c r="K950" s="110"/>
      <c r="L950" s="78"/>
      <c r="M950" s="113"/>
      <c r="N950" s="106"/>
      <c r="O950" s="119"/>
      <c r="P950" s="120"/>
      <c r="Q950" s="121"/>
      <c r="R950" s="122"/>
    </row>
    <row r="951" spans="1:18" ht="15.75" customHeight="1">
      <c r="A951" s="68">
        <v>2402</v>
      </c>
      <c r="B951" s="69"/>
      <c r="C951" s="69"/>
      <c r="D951" s="69"/>
      <c r="E951" s="69"/>
      <c r="F951" s="69"/>
      <c r="G951" s="69"/>
      <c r="H951" s="69"/>
      <c r="I951" s="69"/>
      <c r="J951" s="69"/>
      <c r="K951" s="110"/>
      <c r="L951" s="78"/>
      <c r="M951" s="113"/>
      <c r="N951" s="106"/>
      <c r="O951" s="89" t="s">
        <v>79</v>
      </c>
      <c r="P951" s="90">
        <v>65</v>
      </c>
      <c r="Q951" s="91">
        <f>IF(SUM(K943:K950)=0,"",SUM(K943:K950))</f>
        <v>72</v>
      </c>
      <c r="R951" s="92" t="s">
        <v>11</v>
      </c>
    </row>
    <row r="952" spans="1:18" ht="15.75" customHeight="1">
      <c r="A952" s="68">
        <v>2501</v>
      </c>
      <c r="B952" s="69"/>
      <c r="C952" s="69"/>
      <c r="D952" s="69"/>
      <c r="E952" s="69"/>
      <c r="F952" s="69"/>
      <c r="G952" s="69"/>
      <c r="H952" s="69"/>
      <c r="I952" s="69"/>
      <c r="J952" s="69"/>
      <c r="K952" s="110"/>
      <c r="L952" s="78"/>
      <c r="M952" s="113"/>
      <c r="N952" s="106"/>
      <c r="O952" s="93" t="s">
        <v>80</v>
      </c>
      <c r="P952" s="94">
        <f>IF(P951/B937=0,"",P951/B937)</f>
        <v>0.67708333333333337</v>
      </c>
      <c r="Q952" s="95">
        <f>IF(P951/Q951=0,"",P951/Q951)</f>
        <v>0.90277777777777779</v>
      </c>
      <c r="R952" s="96" t="s">
        <v>81</v>
      </c>
    </row>
    <row r="953" spans="1:18" ht="15.75" customHeight="1">
      <c r="A953" s="68">
        <v>2502</v>
      </c>
      <c r="B953" s="69"/>
      <c r="C953" s="69"/>
      <c r="D953" s="69"/>
      <c r="E953" s="69"/>
      <c r="F953" s="69"/>
      <c r="G953" s="69"/>
      <c r="H953" s="69"/>
      <c r="I953" s="69"/>
      <c r="J953" s="69"/>
      <c r="K953" s="110"/>
      <c r="L953" s="123"/>
      <c r="M953" s="124"/>
      <c r="N953" s="125"/>
      <c r="O953" s="101"/>
      <c r="P953" s="102"/>
      <c r="Q953" s="102"/>
      <c r="R953" s="103"/>
    </row>
    <row r="954" spans="1:18" ht="18" customHeight="1">
      <c r="A954" s="35"/>
      <c r="B954" s="31"/>
      <c r="C954" s="31"/>
      <c r="D954" s="31"/>
      <c r="E954" s="31"/>
      <c r="F954" s="131" t="s">
        <v>100</v>
      </c>
      <c r="G954" s="14"/>
      <c r="H954" s="14"/>
      <c r="I954" s="14"/>
      <c r="J954" s="14"/>
      <c r="K954" s="126">
        <f>SUM(K946:K950)</f>
        <v>72</v>
      </c>
      <c r="L954" s="105">
        <f>IF(K947=0,"",K947/B937)</f>
        <v>0.59375</v>
      </c>
      <c r="M954" s="105">
        <f>IF(K954=0,"",K954/B937)</f>
        <v>0.75</v>
      </c>
      <c r="N954" s="105" t="str">
        <f>IF(K946=0,"",M954-L954)</f>
        <v/>
      </c>
      <c r="O954" s="2"/>
      <c r="P954" s="31"/>
      <c r="Q954" s="25"/>
      <c r="R954" s="2"/>
    </row>
    <row r="955" spans="1:18" ht="12.75" customHeight="1">
      <c r="M955" s="2"/>
      <c r="N955" s="2"/>
      <c r="P955" s="2"/>
    </row>
    <row r="956" spans="1:18" ht="12.75" customHeight="1">
      <c r="M956" s="2"/>
      <c r="N956" s="2"/>
      <c r="P956" s="2"/>
    </row>
    <row r="957" spans="1:18" ht="26.25" customHeight="1">
      <c r="B957" s="65" t="s">
        <v>88</v>
      </c>
      <c r="C957" s="65"/>
      <c r="D957" s="65"/>
      <c r="E957" s="65"/>
      <c r="F957" s="65"/>
      <c r="G957" s="65"/>
      <c r="H957" s="65"/>
      <c r="I957" s="65"/>
      <c r="K957" s="66" t="s">
        <v>108</v>
      </c>
      <c r="L957" s="2"/>
      <c r="M957" s="2"/>
      <c r="N957" s="31"/>
      <c r="O957" s="2"/>
      <c r="P957" s="31"/>
      <c r="Q957" s="31"/>
      <c r="R957" s="31"/>
    </row>
    <row r="958" spans="1:18" ht="20.25" customHeight="1">
      <c r="A958" s="259" t="s">
        <v>10</v>
      </c>
      <c r="B958" s="260" t="s">
        <v>89</v>
      </c>
      <c r="C958" s="261"/>
      <c r="D958" s="261"/>
      <c r="E958" s="261"/>
      <c r="F958" s="261"/>
      <c r="G958" s="261"/>
      <c r="H958" s="261"/>
      <c r="I958" s="261"/>
      <c r="J958" s="262"/>
      <c r="K958" s="263" t="s">
        <v>11</v>
      </c>
      <c r="L958" s="254" t="s">
        <v>3</v>
      </c>
      <c r="M958" s="254" t="s">
        <v>4</v>
      </c>
      <c r="N958" s="264" t="s">
        <v>5</v>
      </c>
      <c r="O958" s="254" t="s">
        <v>6</v>
      </c>
      <c r="P958" s="265" t="s">
        <v>7</v>
      </c>
      <c r="Q958" s="265" t="s">
        <v>8</v>
      </c>
      <c r="R958" s="254" t="s">
        <v>9</v>
      </c>
    </row>
    <row r="959" spans="1:18" ht="15.75" customHeight="1">
      <c r="A959" s="255"/>
      <c r="B959" s="68" t="s">
        <v>90</v>
      </c>
      <c r="C959" s="68" t="s">
        <v>91</v>
      </c>
      <c r="D959" s="68" t="s">
        <v>92</v>
      </c>
      <c r="E959" s="68" t="s">
        <v>93</v>
      </c>
      <c r="F959" s="68" t="s">
        <v>94</v>
      </c>
      <c r="G959" s="68" t="s">
        <v>95</v>
      </c>
      <c r="H959" s="68" t="s">
        <v>96</v>
      </c>
      <c r="I959" s="68" t="s">
        <v>97</v>
      </c>
      <c r="J959" s="68" t="s">
        <v>98</v>
      </c>
      <c r="K959" s="255"/>
      <c r="L959" s="255"/>
      <c r="M959" s="255"/>
      <c r="N959" s="255"/>
      <c r="O959" s="255"/>
      <c r="P959" s="255"/>
      <c r="Q959" s="255"/>
      <c r="R959" s="255"/>
    </row>
    <row r="960" spans="1:18" ht="15.75" customHeight="1">
      <c r="A960" s="68">
        <v>1801</v>
      </c>
      <c r="B960" s="69">
        <v>107</v>
      </c>
      <c r="C960" s="69"/>
      <c r="D960" s="69"/>
      <c r="E960" s="69"/>
      <c r="F960" s="69"/>
      <c r="G960" s="69"/>
      <c r="H960" s="69"/>
      <c r="I960" s="69"/>
      <c r="J960" s="69"/>
      <c r="K960" s="110"/>
      <c r="L960" s="72"/>
      <c r="M960" s="111"/>
      <c r="N960" s="112"/>
      <c r="O960" s="75"/>
      <c r="P960" s="76">
        <f>B960</f>
        <v>107</v>
      </c>
      <c r="Q960" s="77"/>
      <c r="R960" s="75"/>
    </row>
    <row r="961" spans="1:19" ht="15.75" customHeight="1">
      <c r="A961" s="68">
        <v>1802</v>
      </c>
      <c r="B961" s="69"/>
      <c r="C961" s="69">
        <v>94</v>
      </c>
      <c r="D961" s="69"/>
      <c r="E961" s="69"/>
      <c r="F961" s="69"/>
      <c r="G961" s="69"/>
      <c r="H961" s="69"/>
      <c r="I961" s="69"/>
      <c r="J961" s="69"/>
      <c r="K961" s="110"/>
      <c r="L961" s="78"/>
      <c r="M961" s="113"/>
      <c r="N961" s="114"/>
      <c r="O961" s="80">
        <f>IF(C961=0,"",C961/B960)</f>
        <v>0.87850467289719625</v>
      </c>
      <c r="P961" s="81">
        <v>94</v>
      </c>
      <c r="Q961" s="82">
        <f t="shared" ref="Q961:Q968" si="129">IF(P961=0,"",P961/P960)</f>
        <v>0.87850467289719625</v>
      </c>
      <c r="R961" s="82">
        <f t="shared" ref="R961:R968" si="130">IF(P961=0,"",100%-Q961)</f>
        <v>0.12149532710280375</v>
      </c>
    </row>
    <row r="962" spans="1:19" ht="15.75" customHeight="1">
      <c r="A962" s="68">
        <v>1901</v>
      </c>
      <c r="B962" s="69"/>
      <c r="C962" s="69"/>
      <c r="D962" s="69">
        <v>87</v>
      </c>
      <c r="E962" s="69"/>
      <c r="F962" s="69"/>
      <c r="G962" s="69"/>
      <c r="H962" s="69"/>
      <c r="I962" s="69"/>
      <c r="J962" s="69"/>
      <c r="K962" s="110"/>
      <c r="L962" s="78"/>
      <c r="M962" s="113"/>
      <c r="N962" s="114"/>
      <c r="O962" s="80">
        <f>IF(D962=0,"",D962/C961)</f>
        <v>0.92553191489361697</v>
      </c>
      <c r="P962" s="81">
        <v>92</v>
      </c>
      <c r="Q962" s="82">
        <f t="shared" si="129"/>
        <v>0.97872340425531912</v>
      </c>
      <c r="R962" s="82">
        <f t="shared" si="130"/>
        <v>2.1276595744680882E-2</v>
      </c>
      <c r="S962" s="9">
        <f>P962/P960</f>
        <v>0.85981308411214952</v>
      </c>
    </row>
    <row r="963" spans="1:19" ht="15.75" customHeight="1">
      <c r="A963" s="68">
        <v>1902</v>
      </c>
      <c r="B963" s="69"/>
      <c r="C963" s="69"/>
      <c r="D963" s="69"/>
      <c r="E963" s="69">
        <v>85</v>
      </c>
      <c r="F963" s="69"/>
      <c r="G963" s="69"/>
      <c r="H963" s="69"/>
      <c r="I963" s="69"/>
      <c r="J963" s="69"/>
      <c r="K963" s="110"/>
      <c r="L963" s="78"/>
      <c r="M963" s="113"/>
      <c r="N963" s="114"/>
      <c r="O963" s="80">
        <f>IF(E963=0,"",E963/D962)</f>
        <v>0.97701149425287359</v>
      </c>
      <c r="P963" s="81">
        <v>92</v>
      </c>
      <c r="Q963" s="82">
        <f t="shared" si="129"/>
        <v>1</v>
      </c>
      <c r="R963" s="82">
        <f t="shared" si="130"/>
        <v>0</v>
      </c>
    </row>
    <row r="964" spans="1:19" ht="15.75" customHeight="1">
      <c r="A964" s="68">
        <v>2001</v>
      </c>
      <c r="B964" s="69"/>
      <c r="C964" s="69"/>
      <c r="D964" s="69"/>
      <c r="E964" s="69"/>
      <c r="F964" s="69">
        <v>84</v>
      </c>
      <c r="G964" s="69"/>
      <c r="H964" s="69"/>
      <c r="I964" s="69"/>
      <c r="J964" s="69"/>
      <c r="K964" s="110"/>
      <c r="L964" s="78"/>
      <c r="M964" s="113"/>
      <c r="N964" s="114"/>
      <c r="O964" s="80">
        <f>IF(F964=0,"",F964/E963)</f>
        <v>0.9882352941176471</v>
      </c>
      <c r="P964" s="81">
        <v>90</v>
      </c>
      <c r="Q964" s="82">
        <f t="shared" si="129"/>
        <v>0.97826086956521741</v>
      </c>
      <c r="R964" s="82">
        <f t="shared" si="130"/>
        <v>2.1739130434782594E-2</v>
      </c>
    </row>
    <row r="965" spans="1:19" ht="15.75" customHeight="1">
      <c r="A965" s="68">
        <v>2002</v>
      </c>
      <c r="B965" s="69"/>
      <c r="C965" s="69"/>
      <c r="D965" s="69"/>
      <c r="E965" s="69"/>
      <c r="F965" s="69"/>
      <c r="G965" s="69">
        <v>84</v>
      </c>
      <c r="H965" s="69"/>
      <c r="I965" s="69"/>
      <c r="J965" s="69"/>
      <c r="K965" s="110"/>
      <c r="L965" s="78"/>
      <c r="M965" s="113"/>
      <c r="N965" s="114"/>
      <c r="O965" s="80">
        <f>IF(G965=0,"",G965/F964)</f>
        <v>1</v>
      </c>
      <c r="P965" s="81">
        <v>90</v>
      </c>
      <c r="Q965" s="82">
        <f t="shared" si="129"/>
        <v>1</v>
      </c>
      <c r="R965" s="82">
        <f t="shared" si="130"/>
        <v>0</v>
      </c>
    </row>
    <row r="966" spans="1:19" ht="15.75" customHeight="1">
      <c r="A966" s="68">
        <v>2101</v>
      </c>
      <c r="B966" s="69"/>
      <c r="C966" s="69"/>
      <c r="D966" s="69"/>
      <c r="E966" s="69"/>
      <c r="F966" s="69"/>
      <c r="G966" s="69"/>
      <c r="H966" s="69">
        <v>84</v>
      </c>
      <c r="I966" s="69"/>
      <c r="J966" s="69"/>
      <c r="K966" s="110"/>
      <c r="L966" s="78"/>
      <c r="M966" s="113"/>
      <c r="N966" s="114"/>
      <c r="O966" s="80">
        <f>IF(H966=0,"",H966/G965)</f>
        <v>1</v>
      </c>
      <c r="P966" s="81">
        <v>90</v>
      </c>
      <c r="Q966" s="82">
        <f t="shared" si="129"/>
        <v>1</v>
      </c>
      <c r="R966" s="82">
        <f t="shared" si="130"/>
        <v>0</v>
      </c>
    </row>
    <row r="967" spans="1:19" ht="15.75" customHeight="1">
      <c r="A967" s="68">
        <v>2102</v>
      </c>
      <c r="B967" s="69"/>
      <c r="C967" s="69"/>
      <c r="D967" s="69"/>
      <c r="E967" s="69"/>
      <c r="F967" s="69"/>
      <c r="G967" s="69"/>
      <c r="H967" s="69"/>
      <c r="I967" s="69">
        <v>84</v>
      </c>
      <c r="J967" s="69"/>
      <c r="K967" s="110"/>
      <c r="L967" s="78"/>
      <c r="M967" s="113"/>
      <c r="N967" s="114"/>
      <c r="O967" s="80">
        <f>IF(I967=0,"",I967/H966)</f>
        <v>1</v>
      </c>
      <c r="P967" s="81">
        <v>90</v>
      </c>
      <c r="Q967" s="82">
        <f t="shared" si="129"/>
        <v>1</v>
      </c>
      <c r="R967" s="82">
        <f t="shared" si="130"/>
        <v>0</v>
      </c>
    </row>
    <row r="968" spans="1:19" ht="15.75" customHeight="1">
      <c r="A968" s="68">
        <v>2201</v>
      </c>
      <c r="B968" s="69"/>
      <c r="C968" s="69"/>
      <c r="D968" s="69"/>
      <c r="E968" s="69"/>
      <c r="F968" s="69"/>
      <c r="G968" s="69"/>
      <c r="H968" s="69"/>
      <c r="I968" s="69"/>
      <c r="J968" s="69">
        <v>80</v>
      </c>
      <c r="K968" s="110"/>
      <c r="L968" s="78"/>
      <c r="M968" s="113"/>
      <c r="N968" s="114"/>
      <c r="O968" s="80">
        <f>IF(J968=0,"",J968/I967)</f>
        <v>0.95238095238095233</v>
      </c>
      <c r="P968" s="81">
        <v>88</v>
      </c>
      <c r="Q968" s="82">
        <f t="shared" si="129"/>
        <v>0.97777777777777775</v>
      </c>
      <c r="R968" s="82">
        <f t="shared" si="130"/>
        <v>2.2222222222222254E-2</v>
      </c>
    </row>
    <row r="969" spans="1:19" ht="15.75" customHeight="1">
      <c r="A969" s="68">
        <v>2202</v>
      </c>
      <c r="B969" s="69"/>
      <c r="C969" s="69"/>
      <c r="D969" s="69"/>
      <c r="E969" s="69"/>
      <c r="F969" s="69"/>
      <c r="G969" s="69"/>
      <c r="H969" s="69"/>
      <c r="I969" s="69"/>
      <c r="J969" s="69">
        <v>6</v>
      </c>
      <c r="K969" s="110"/>
      <c r="L969" s="78"/>
      <c r="M969" s="113"/>
      <c r="N969" s="114"/>
      <c r="O969" s="80"/>
      <c r="P969" s="81">
        <v>8</v>
      </c>
      <c r="Q969" s="82"/>
      <c r="R969" s="82"/>
    </row>
    <row r="970" spans="1:19" ht="15.75" customHeight="1">
      <c r="A970" s="68">
        <v>2301</v>
      </c>
      <c r="B970" s="69"/>
      <c r="C970" s="69"/>
      <c r="D970" s="69"/>
      <c r="E970" s="69"/>
      <c r="F970" s="69"/>
      <c r="G970" s="69"/>
      <c r="H970" s="69"/>
      <c r="I970" s="69"/>
      <c r="J970" s="69">
        <v>1</v>
      </c>
      <c r="K970" s="110">
        <v>76</v>
      </c>
      <c r="L970" s="78"/>
      <c r="M970" s="113"/>
      <c r="N970" s="106"/>
      <c r="O970" s="115"/>
      <c r="P970" s="87">
        <v>3</v>
      </c>
      <c r="Q970" s="116"/>
      <c r="R970" s="115"/>
    </row>
    <row r="971" spans="1:19" ht="15.75" customHeight="1">
      <c r="A971" s="68">
        <v>2302</v>
      </c>
      <c r="B971" s="69"/>
      <c r="C971" s="69"/>
      <c r="D971" s="69"/>
      <c r="E971" s="69"/>
      <c r="F971" s="69"/>
      <c r="G971" s="69"/>
      <c r="H971" s="69"/>
      <c r="I971" s="69"/>
      <c r="J971" s="69">
        <v>2</v>
      </c>
      <c r="K971" s="110"/>
      <c r="L971" s="78"/>
      <c r="M971" s="113"/>
      <c r="N971" s="106"/>
      <c r="O971" s="117"/>
      <c r="P971" s="87">
        <v>2</v>
      </c>
      <c r="Q971" s="118"/>
      <c r="R971" s="117"/>
    </row>
    <row r="972" spans="1:19" ht="15.75" customHeight="1">
      <c r="A972" s="68">
        <v>2401</v>
      </c>
      <c r="B972" s="69"/>
      <c r="C972" s="69"/>
      <c r="D972" s="69"/>
      <c r="E972" s="69"/>
      <c r="F972" s="69"/>
      <c r="G972" s="69"/>
      <c r="H972" s="69"/>
      <c r="I972" s="69"/>
      <c r="J972" s="69">
        <v>1</v>
      </c>
      <c r="K972" s="110">
        <v>1</v>
      </c>
      <c r="L972" s="78"/>
      <c r="M972" s="113"/>
      <c r="N972" s="106"/>
      <c r="O972" s="117"/>
      <c r="P972" s="87">
        <v>1</v>
      </c>
      <c r="Q972" s="118"/>
      <c r="R972" s="117"/>
    </row>
    <row r="973" spans="1:19" ht="15.75" customHeight="1">
      <c r="A973" s="68">
        <v>2402</v>
      </c>
      <c r="B973" s="69"/>
      <c r="C973" s="69"/>
      <c r="D973" s="69"/>
      <c r="E973" s="69"/>
      <c r="F973" s="69"/>
      <c r="G973" s="69"/>
      <c r="H973" s="69"/>
      <c r="I973" s="69"/>
      <c r="J973" s="69"/>
      <c r="K973" s="110"/>
      <c r="L973" s="78"/>
      <c r="M973" s="113"/>
      <c r="N973" s="106"/>
      <c r="O973" s="119"/>
      <c r="P973" s="120"/>
      <c r="Q973" s="121"/>
      <c r="R973" s="122"/>
    </row>
    <row r="974" spans="1:19" ht="15.75" customHeight="1">
      <c r="A974" s="68">
        <v>2501</v>
      </c>
      <c r="B974" s="69"/>
      <c r="C974" s="69"/>
      <c r="D974" s="69"/>
      <c r="E974" s="69"/>
      <c r="F974" s="69"/>
      <c r="G974" s="69"/>
      <c r="H974" s="69"/>
      <c r="I974" s="69"/>
      <c r="J974" s="69"/>
      <c r="K974" s="110"/>
      <c r="L974" s="78"/>
      <c r="M974" s="113"/>
      <c r="N974" s="106"/>
      <c r="O974" s="89" t="s">
        <v>79</v>
      </c>
      <c r="P974" s="90">
        <v>71</v>
      </c>
      <c r="Q974" s="91">
        <f>IF(SUM(K966:K973)=0,"",SUM(K966:K973))</f>
        <v>77</v>
      </c>
      <c r="R974" s="92" t="s">
        <v>11</v>
      </c>
    </row>
    <row r="975" spans="1:19" ht="15.75" customHeight="1">
      <c r="A975" s="68">
        <v>2502</v>
      </c>
      <c r="B975" s="69"/>
      <c r="C975" s="69"/>
      <c r="D975" s="69"/>
      <c r="E975" s="69"/>
      <c r="F975" s="69"/>
      <c r="G975" s="69"/>
      <c r="H975" s="69"/>
      <c r="I975" s="69"/>
      <c r="J975" s="69"/>
      <c r="K975" s="110"/>
      <c r="L975" s="78"/>
      <c r="M975" s="113"/>
      <c r="N975" s="106"/>
      <c r="O975" s="93" t="s">
        <v>80</v>
      </c>
      <c r="P975" s="94">
        <f>IF(P974/B960=0,"",P974/B960)</f>
        <v>0.66355140186915884</v>
      </c>
      <c r="Q975" s="95">
        <f>IF(P974/Q974=0,"",P974/Q974)</f>
        <v>0.92207792207792205</v>
      </c>
      <c r="R975" s="96" t="s">
        <v>81</v>
      </c>
    </row>
    <row r="976" spans="1:19" ht="15.75" customHeight="1">
      <c r="A976" s="68">
        <v>2601</v>
      </c>
      <c r="B976" s="69"/>
      <c r="C976" s="69"/>
      <c r="D976" s="69"/>
      <c r="E976" s="69"/>
      <c r="F976" s="69"/>
      <c r="G976" s="69"/>
      <c r="H976" s="69"/>
      <c r="I976" s="69"/>
      <c r="J976" s="69"/>
      <c r="K976" s="110"/>
      <c r="L976" s="123"/>
      <c r="M976" s="124"/>
      <c r="N976" s="125"/>
      <c r="O976" s="101"/>
      <c r="P976" s="102"/>
      <c r="Q976" s="102"/>
      <c r="R976" s="103"/>
    </row>
    <row r="977" spans="1:19" ht="18" customHeight="1">
      <c r="A977" s="35"/>
      <c r="B977" s="31"/>
      <c r="C977" s="31"/>
      <c r="D977" s="256" t="s">
        <v>100</v>
      </c>
      <c r="E977" s="257"/>
      <c r="F977" s="257"/>
      <c r="G977" s="257"/>
      <c r="H977" s="257"/>
      <c r="I977" s="257"/>
      <c r="J977" s="258"/>
      <c r="K977" s="126">
        <f>SUM(K969:K973)</f>
        <v>77</v>
      </c>
      <c r="L977" s="105">
        <f>IF(K970=0,"",K970/B960)</f>
        <v>0.71028037383177567</v>
      </c>
      <c r="M977" s="105">
        <f>IF(K977=0,"",K977/B960)</f>
        <v>0.71962616822429903</v>
      </c>
      <c r="N977" s="105">
        <f>M977-L977</f>
        <v>9.3457943925233655E-3</v>
      </c>
      <c r="O977" s="2"/>
      <c r="P977" s="31"/>
      <c r="Q977" s="25"/>
      <c r="R977" s="2"/>
    </row>
    <row r="978" spans="1:19" ht="12.75" customHeight="1">
      <c r="M978" s="2"/>
      <c r="N978" s="2"/>
      <c r="P978" s="2"/>
    </row>
    <row r="979" spans="1:19" ht="12.75" customHeight="1">
      <c r="M979" s="2"/>
      <c r="N979" s="2"/>
      <c r="P979" s="2"/>
    </row>
    <row r="980" spans="1:19" ht="26.25" customHeight="1">
      <c r="B980" s="65" t="s">
        <v>88</v>
      </c>
      <c r="C980" s="65"/>
      <c r="D980" s="65"/>
      <c r="E980" s="65"/>
      <c r="F980" s="65"/>
      <c r="G980" s="65"/>
      <c r="H980" s="65"/>
      <c r="I980" s="65"/>
      <c r="K980" s="66" t="s">
        <v>109</v>
      </c>
      <c r="L980" s="2"/>
      <c r="M980" s="2"/>
      <c r="N980" s="31"/>
      <c r="O980" s="2"/>
      <c r="P980" s="31"/>
      <c r="Q980" s="31"/>
      <c r="R980" s="31"/>
    </row>
    <row r="981" spans="1:19" ht="20.25" customHeight="1">
      <c r="A981" s="259" t="s">
        <v>10</v>
      </c>
      <c r="B981" s="260" t="s">
        <v>89</v>
      </c>
      <c r="C981" s="261"/>
      <c r="D981" s="261"/>
      <c r="E981" s="261"/>
      <c r="F981" s="261"/>
      <c r="G981" s="261"/>
      <c r="H981" s="261"/>
      <c r="I981" s="261"/>
      <c r="J981" s="262"/>
      <c r="K981" s="263" t="s">
        <v>11</v>
      </c>
      <c r="L981" s="254" t="s">
        <v>3</v>
      </c>
      <c r="M981" s="254" t="s">
        <v>4</v>
      </c>
      <c r="N981" s="264" t="s">
        <v>5</v>
      </c>
      <c r="O981" s="254" t="s">
        <v>6</v>
      </c>
      <c r="P981" s="265" t="s">
        <v>7</v>
      </c>
      <c r="Q981" s="265" t="s">
        <v>8</v>
      </c>
      <c r="R981" s="254" t="s">
        <v>9</v>
      </c>
    </row>
    <row r="982" spans="1:19" ht="15.75" customHeight="1">
      <c r="A982" s="255"/>
      <c r="B982" s="68" t="s">
        <v>90</v>
      </c>
      <c r="C982" s="68" t="s">
        <v>91</v>
      </c>
      <c r="D982" s="68" t="s">
        <v>92</v>
      </c>
      <c r="E982" s="68" t="s">
        <v>93</v>
      </c>
      <c r="F982" s="68" t="s">
        <v>94</v>
      </c>
      <c r="G982" s="68" t="s">
        <v>95</v>
      </c>
      <c r="H982" s="68" t="s">
        <v>96</v>
      </c>
      <c r="I982" s="68" t="s">
        <v>97</v>
      </c>
      <c r="J982" s="68" t="s">
        <v>98</v>
      </c>
      <c r="K982" s="255"/>
      <c r="L982" s="255"/>
      <c r="M982" s="255"/>
      <c r="N982" s="255"/>
      <c r="O982" s="255"/>
      <c r="P982" s="255"/>
      <c r="Q982" s="255"/>
      <c r="R982" s="255"/>
    </row>
    <row r="983" spans="1:19" ht="15.75" customHeight="1">
      <c r="A983" s="68">
        <v>1802</v>
      </c>
      <c r="B983" s="69">
        <v>90</v>
      </c>
      <c r="C983" s="69"/>
      <c r="D983" s="69"/>
      <c r="E983" s="69"/>
      <c r="F983" s="69"/>
      <c r="G983" s="69"/>
      <c r="H983" s="69"/>
      <c r="I983" s="69"/>
      <c r="J983" s="69"/>
      <c r="K983" s="110"/>
      <c r="L983" s="72"/>
      <c r="M983" s="111"/>
      <c r="N983" s="112"/>
      <c r="O983" s="75"/>
      <c r="P983" s="76">
        <f>B983</f>
        <v>90</v>
      </c>
      <c r="Q983" s="77"/>
      <c r="R983" s="75"/>
    </row>
    <row r="984" spans="1:19" ht="15.75" customHeight="1">
      <c r="A984" s="68">
        <v>1901</v>
      </c>
      <c r="B984" s="69"/>
      <c r="C984" s="69">
        <v>84</v>
      </c>
      <c r="D984" s="69"/>
      <c r="E984" s="69"/>
      <c r="F984" s="69"/>
      <c r="G984" s="69"/>
      <c r="H984" s="69"/>
      <c r="I984" s="69"/>
      <c r="J984" s="69"/>
      <c r="K984" s="110"/>
      <c r="L984" s="78"/>
      <c r="M984" s="113"/>
      <c r="N984" s="114"/>
      <c r="O984" s="80">
        <f>IF(C984=0,"",C984/B983)</f>
        <v>0.93333333333333335</v>
      </c>
      <c r="P984" s="81">
        <v>84</v>
      </c>
      <c r="Q984" s="82">
        <f t="shared" ref="Q984:Q991" si="131">IF(P984=0,"",P984/P983)</f>
        <v>0.93333333333333335</v>
      </c>
      <c r="R984" s="82">
        <f t="shared" ref="R984:R991" si="132">IF(P984=0,"",100%-Q984)</f>
        <v>6.6666666666666652E-2</v>
      </c>
    </row>
    <row r="985" spans="1:19" ht="15.75" customHeight="1">
      <c r="A985" s="68">
        <v>1902</v>
      </c>
      <c r="B985" s="69"/>
      <c r="C985" s="69"/>
      <c r="D985" s="69">
        <v>75</v>
      </c>
      <c r="E985" s="69"/>
      <c r="F985" s="69"/>
      <c r="G985" s="69"/>
      <c r="H985" s="69"/>
      <c r="I985" s="69"/>
      <c r="J985" s="69"/>
      <c r="K985" s="110"/>
      <c r="L985" s="78"/>
      <c r="M985" s="113"/>
      <c r="N985" s="114"/>
      <c r="O985" s="80">
        <f>IF(D985=0,"",D985/C984)</f>
        <v>0.8928571428571429</v>
      </c>
      <c r="P985" s="81">
        <v>79</v>
      </c>
      <c r="Q985" s="82">
        <f t="shared" si="131"/>
        <v>0.94047619047619047</v>
      </c>
      <c r="R985" s="82">
        <f t="shared" si="132"/>
        <v>5.9523809523809534E-2</v>
      </c>
      <c r="S985" s="83">
        <f>P985/P983</f>
        <v>0.87777777777777777</v>
      </c>
    </row>
    <row r="986" spans="1:19" ht="15.75" customHeight="1">
      <c r="A986" s="68">
        <v>2001</v>
      </c>
      <c r="B986" s="69"/>
      <c r="C986" s="69"/>
      <c r="D986" s="69"/>
      <c r="E986" s="69">
        <v>69</v>
      </c>
      <c r="F986" s="69"/>
      <c r="G986" s="69"/>
      <c r="H986" s="69"/>
      <c r="I986" s="69"/>
      <c r="J986" s="69"/>
      <c r="K986" s="110"/>
      <c r="L986" s="78"/>
      <c r="M986" s="113"/>
      <c r="N986" s="114"/>
      <c r="O986" s="80">
        <f>IF(E986=0,"",E986/D985)</f>
        <v>0.92</v>
      </c>
      <c r="P986" s="81">
        <v>76</v>
      </c>
      <c r="Q986" s="82">
        <f t="shared" si="131"/>
        <v>0.96202531645569622</v>
      </c>
      <c r="R986" s="82">
        <f t="shared" si="132"/>
        <v>3.7974683544303778E-2</v>
      </c>
    </row>
    <row r="987" spans="1:19" ht="15.75" customHeight="1">
      <c r="A987" s="68">
        <v>2002</v>
      </c>
      <c r="B987" s="69"/>
      <c r="C987" s="69"/>
      <c r="D987" s="69"/>
      <c r="E987" s="69"/>
      <c r="F987" s="69">
        <v>68</v>
      </c>
      <c r="G987" s="69"/>
      <c r="H987" s="69"/>
      <c r="I987" s="69"/>
      <c r="J987" s="69"/>
      <c r="K987" s="110"/>
      <c r="L987" s="78"/>
      <c r="M987" s="113"/>
      <c r="N987" s="114"/>
      <c r="O987" s="80">
        <f>IF(F987=0,"",F987/E986)</f>
        <v>0.98550724637681164</v>
      </c>
      <c r="P987" s="81">
        <v>76</v>
      </c>
      <c r="Q987" s="82">
        <f t="shared" si="131"/>
        <v>1</v>
      </c>
      <c r="R987" s="82">
        <f t="shared" si="132"/>
        <v>0</v>
      </c>
    </row>
    <row r="988" spans="1:19" ht="15.75" customHeight="1">
      <c r="A988" s="68">
        <v>2101</v>
      </c>
      <c r="B988" s="69"/>
      <c r="C988" s="69"/>
      <c r="D988" s="69"/>
      <c r="E988" s="69"/>
      <c r="F988" s="69"/>
      <c r="G988" s="69">
        <v>68</v>
      </c>
      <c r="H988" s="69"/>
      <c r="I988" s="69"/>
      <c r="J988" s="69"/>
      <c r="K988" s="110"/>
      <c r="L988" s="78"/>
      <c r="M988" s="113"/>
      <c r="N988" s="114"/>
      <c r="O988" s="80">
        <f>IF(G988=0,"",G988/F987)</f>
        <v>1</v>
      </c>
      <c r="P988" s="81">
        <v>76</v>
      </c>
      <c r="Q988" s="82">
        <f t="shared" si="131"/>
        <v>1</v>
      </c>
      <c r="R988" s="82">
        <f t="shared" si="132"/>
        <v>0</v>
      </c>
    </row>
    <row r="989" spans="1:19" ht="15.75" customHeight="1">
      <c r="A989" s="68">
        <v>2102</v>
      </c>
      <c r="B989" s="69"/>
      <c r="C989" s="69"/>
      <c r="D989" s="69"/>
      <c r="E989" s="69"/>
      <c r="F989" s="69"/>
      <c r="G989" s="69"/>
      <c r="H989" s="69">
        <v>67</v>
      </c>
      <c r="I989" s="69"/>
      <c r="J989" s="69"/>
      <c r="K989" s="110"/>
      <c r="L989" s="78"/>
      <c r="M989" s="113"/>
      <c r="N989" s="114"/>
      <c r="O989" s="80">
        <f>IF(H989=0,"",H989/G988)</f>
        <v>0.98529411764705888</v>
      </c>
      <c r="P989" s="81">
        <v>75</v>
      </c>
      <c r="Q989" s="82">
        <f t="shared" si="131"/>
        <v>0.98684210526315785</v>
      </c>
      <c r="R989" s="82">
        <f t="shared" si="132"/>
        <v>1.3157894736842146E-2</v>
      </c>
    </row>
    <row r="990" spans="1:19" ht="15.75" customHeight="1">
      <c r="A990" s="68">
        <v>2201</v>
      </c>
      <c r="B990" s="69"/>
      <c r="C990" s="69"/>
      <c r="D990" s="69"/>
      <c r="E990" s="69"/>
      <c r="F990" s="69"/>
      <c r="G990" s="69"/>
      <c r="H990" s="69"/>
      <c r="I990" s="69">
        <v>67</v>
      </c>
      <c r="J990" s="69"/>
      <c r="K990" s="110"/>
      <c r="L990" s="78"/>
      <c r="M990" s="113"/>
      <c r="N990" s="114"/>
      <c r="O990" s="80">
        <f>IF(I990=0,"",I990/H989)</f>
        <v>1</v>
      </c>
      <c r="P990" s="81">
        <v>75</v>
      </c>
      <c r="Q990" s="82">
        <f t="shared" si="131"/>
        <v>1</v>
      </c>
      <c r="R990" s="82">
        <f t="shared" si="132"/>
        <v>0</v>
      </c>
    </row>
    <row r="991" spans="1:19" ht="15.75" customHeight="1">
      <c r="A991" s="68">
        <v>2202</v>
      </c>
      <c r="B991" s="69"/>
      <c r="C991" s="69"/>
      <c r="D991" s="69"/>
      <c r="E991" s="69"/>
      <c r="F991" s="69"/>
      <c r="G991" s="69"/>
      <c r="H991" s="69"/>
      <c r="I991" s="69"/>
      <c r="J991" s="69">
        <v>67</v>
      </c>
      <c r="K991" s="110"/>
      <c r="L991" s="78"/>
      <c r="M991" s="113"/>
      <c r="N991" s="114"/>
      <c r="O991" s="80">
        <f>IF(J991=0,"",J991/I990)</f>
        <v>1</v>
      </c>
      <c r="P991" s="81">
        <v>75</v>
      </c>
      <c r="Q991" s="82">
        <f t="shared" si="131"/>
        <v>1</v>
      </c>
      <c r="R991" s="82">
        <f t="shared" si="132"/>
        <v>0</v>
      </c>
    </row>
    <row r="992" spans="1:19" ht="15.75" customHeight="1">
      <c r="A992" s="68">
        <v>2301</v>
      </c>
      <c r="B992" s="69"/>
      <c r="C992" s="69"/>
      <c r="D992" s="69"/>
      <c r="E992" s="69"/>
      <c r="F992" s="69"/>
      <c r="G992" s="69"/>
      <c r="H992" s="69"/>
      <c r="I992" s="69"/>
      <c r="J992" s="69">
        <v>6</v>
      </c>
      <c r="K992" s="110"/>
      <c r="L992" s="78"/>
      <c r="M992" s="113"/>
      <c r="N992" s="114"/>
      <c r="O992" s="80"/>
      <c r="P992" s="81">
        <v>12</v>
      </c>
      <c r="Q992" s="82"/>
      <c r="R992" s="82"/>
    </row>
    <row r="993" spans="1:19" ht="15.75" customHeight="1">
      <c r="A993" s="68">
        <v>2302</v>
      </c>
      <c r="B993" s="69"/>
      <c r="C993" s="69"/>
      <c r="D993" s="69"/>
      <c r="E993" s="69"/>
      <c r="F993" s="69"/>
      <c r="G993" s="69"/>
      <c r="H993" s="69"/>
      <c r="I993" s="69"/>
      <c r="J993" s="69">
        <v>2</v>
      </c>
      <c r="K993" s="110"/>
      <c r="L993" s="78"/>
      <c r="M993" s="113"/>
      <c r="N993" s="106"/>
      <c r="O993" s="115"/>
      <c r="P993" s="87">
        <v>7</v>
      </c>
      <c r="Q993" s="116"/>
      <c r="R993" s="115"/>
    </row>
    <row r="994" spans="1:19" ht="15.75" customHeight="1">
      <c r="A994" s="68">
        <v>2401</v>
      </c>
      <c r="B994" s="69"/>
      <c r="C994" s="69"/>
      <c r="D994" s="69"/>
      <c r="E994" s="69"/>
      <c r="F994" s="69"/>
      <c r="G994" s="69"/>
      <c r="H994" s="69"/>
      <c r="I994" s="69"/>
      <c r="J994" s="69">
        <v>2</v>
      </c>
      <c r="K994" s="110"/>
      <c r="L994" s="78"/>
      <c r="M994" s="113"/>
      <c r="N994" s="106"/>
      <c r="O994" s="117"/>
      <c r="P994" s="87">
        <v>3</v>
      </c>
      <c r="Q994" s="118"/>
      <c r="R994" s="117"/>
    </row>
    <row r="995" spans="1:19" ht="15.75" customHeight="1">
      <c r="A995" s="68">
        <v>2402</v>
      </c>
      <c r="B995" s="69"/>
      <c r="C995" s="69"/>
      <c r="D995" s="69"/>
      <c r="E995" s="69"/>
      <c r="F995" s="69"/>
      <c r="G995" s="69"/>
      <c r="H995" s="69"/>
      <c r="I995" s="69"/>
      <c r="J995" s="69"/>
      <c r="K995" s="110"/>
      <c r="L995" s="78"/>
      <c r="M995" s="113"/>
      <c r="N995" s="106"/>
      <c r="O995" s="119"/>
      <c r="P995" s="120"/>
      <c r="Q995" s="121"/>
      <c r="R995" s="122"/>
    </row>
    <row r="996" spans="1:19" ht="15.75" customHeight="1">
      <c r="A996" s="68">
        <v>2501</v>
      </c>
      <c r="B996" s="69"/>
      <c r="C996" s="69"/>
      <c r="D996" s="69"/>
      <c r="E996" s="69"/>
      <c r="F996" s="69"/>
      <c r="G996" s="69"/>
      <c r="H996" s="69"/>
      <c r="I996" s="69"/>
      <c r="J996" s="69"/>
      <c r="K996" s="110"/>
      <c r="L996" s="78"/>
      <c r="M996" s="113"/>
      <c r="N996" s="106"/>
      <c r="O996" s="89" t="s">
        <v>79</v>
      </c>
      <c r="P996" s="90">
        <v>2</v>
      </c>
      <c r="Q996" s="91" t="str">
        <f>IF(SUM(K989:K995)=0,"",SUM(K989:K995))</f>
        <v/>
      </c>
      <c r="R996" s="92" t="s">
        <v>11</v>
      </c>
    </row>
    <row r="997" spans="1:19" ht="15.75" customHeight="1">
      <c r="A997" s="68">
        <v>2502</v>
      </c>
      <c r="B997" s="69"/>
      <c r="C997" s="69"/>
      <c r="D997" s="69"/>
      <c r="E997" s="69"/>
      <c r="F997" s="69"/>
      <c r="G997" s="69"/>
      <c r="H997" s="69"/>
      <c r="I997" s="69"/>
      <c r="J997" s="69"/>
      <c r="K997" s="110"/>
      <c r="L997" s="78"/>
      <c r="M997" s="113"/>
      <c r="N997" s="106"/>
      <c r="O997" s="93" t="s">
        <v>80</v>
      </c>
      <c r="P997" s="94">
        <f>IF(P996/B983=0,"",P996/B983)</f>
        <v>2.2222222222222223E-2</v>
      </c>
      <c r="Q997" s="95" t="e">
        <f>IF(P996/Q996=0,"",P996/Q996)</f>
        <v>#VALUE!</v>
      </c>
      <c r="R997" s="96" t="s">
        <v>81</v>
      </c>
    </row>
    <row r="998" spans="1:19" ht="15.75" customHeight="1">
      <c r="A998" s="68">
        <v>2601</v>
      </c>
      <c r="B998" s="69"/>
      <c r="C998" s="69"/>
      <c r="D998" s="132"/>
      <c r="E998" s="132"/>
      <c r="F998" s="132"/>
      <c r="G998" s="132"/>
      <c r="H998" s="132"/>
      <c r="I998" s="132"/>
      <c r="J998" s="132"/>
      <c r="K998" s="110"/>
      <c r="L998" s="123"/>
      <c r="M998" s="124"/>
      <c r="N998" s="125"/>
      <c r="O998" s="101"/>
      <c r="P998" s="102"/>
      <c r="Q998" s="102"/>
      <c r="R998" s="103"/>
    </row>
    <row r="999" spans="1:19" ht="18" customHeight="1">
      <c r="A999" s="35"/>
      <c r="B999" s="31"/>
      <c r="C999" s="31"/>
      <c r="D999" s="273" t="s">
        <v>100</v>
      </c>
      <c r="E999" s="261"/>
      <c r="F999" s="261"/>
      <c r="G999" s="261"/>
      <c r="H999" s="261"/>
      <c r="I999" s="261"/>
      <c r="J999" s="262"/>
      <c r="K999" s="104">
        <f>SUM(K992:K995)</f>
        <v>0</v>
      </c>
      <c r="L999" s="105" t="str">
        <f>IF(K992=0,"",K992/B983)</f>
        <v/>
      </c>
      <c r="M999" s="105" t="str">
        <f>IF(K999=0,"",K999/B983)</f>
        <v/>
      </c>
      <c r="N999" s="105" t="str">
        <f>IF(K992=0,"",M999-L999)</f>
        <v/>
      </c>
      <c r="O999" s="2"/>
      <c r="P999" s="31"/>
      <c r="Q999" s="25"/>
      <c r="R999" s="2"/>
    </row>
    <row r="1000" spans="1:19" ht="12.75" customHeight="1">
      <c r="M1000" s="2"/>
      <c r="N1000" s="2"/>
      <c r="P1000" s="2"/>
    </row>
    <row r="1001" spans="1:19" ht="12.75" customHeight="1">
      <c r="M1001" s="2"/>
      <c r="N1001" s="2"/>
      <c r="P1001" s="2"/>
    </row>
    <row r="1002" spans="1:19" ht="12.75" customHeight="1">
      <c r="M1002" s="2"/>
      <c r="N1002" s="2"/>
      <c r="P1002" s="2"/>
    </row>
    <row r="1003" spans="1:19" ht="26.25" customHeight="1">
      <c r="B1003" s="65" t="s">
        <v>88</v>
      </c>
      <c r="C1003" s="65"/>
      <c r="D1003" s="65"/>
      <c r="E1003" s="65"/>
      <c r="F1003" s="65"/>
      <c r="G1003" s="65"/>
      <c r="H1003" s="65"/>
      <c r="I1003" s="65"/>
      <c r="K1003" s="66"/>
      <c r="L1003" s="66" t="s">
        <v>110</v>
      </c>
      <c r="M1003" s="2"/>
      <c r="N1003" s="2"/>
      <c r="O1003" s="31"/>
      <c r="P1003" s="2"/>
      <c r="Q1003" s="31"/>
      <c r="R1003" s="31"/>
      <c r="S1003" s="31"/>
    </row>
    <row r="1004" spans="1:19" ht="20.25" customHeight="1">
      <c r="A1004" s="259" t="s">
        <v>10</v>
      </c>
      <c r="B1004" s="260" t="s">
        <v>89</v>
      </c>
      <c r="C1004" s="261"/>
      <c r="D1004" s="261"/>
      <c r="E1004" s="261"/>
      <c r="F1004" s="261"/>
      <c r="G1004" s="261"/>
      <c r="H1004" s="261"/>
      <c r="I1004" s="261"/>
      <c r="J1004" s="262"/>
      <c r="K1004" s="263" t="s">
        <v>11</v>
      </c>
      <c r="L1004" s="254" t="s">
        <v>3</v>
      </c>
      <c r="M1004" s="254" t="s">
        <v>4</v>
      </c>
      <c r="N1004" s="264" t="s">
        <v>5</v>
      </c>
      <c r="O1004" s="254" t="s">
        <v>6</v>
      </c>
      <c r="P1004" s="265" t="s">
        <v>7</v>
      </c>
      <c r="Q1004" s="265" t="s">
        <v>8</v>
      </c>
      <c r="R1004" s="254" t="s">
        <v>9</v>
      </c>
    </row>
    <row r="1005" spans="1:19" ht="15.75" customHeight="1">
      <c r="A1005" s="255"/>
      <c r="B1005" s="68" t="s">
        <v>90</v>
      </c>
      <c r="C1005" s="68" t="s">
        <v>91</v>
      </c>
      <c r="D1005" s="68" t="s">
        <v>92</v>
      </c>
      <c r="E1005" s="68" t="s">
        <v>93</v>
      </c>
      <c r="F1005" s="68" t="s">
        <v>94</v>
      </c>
      <c r="G1005" s="68" t="s">
        <v>95</v>
      </c>
      <c r="H1005" s="68" t="s">
        <v>96</v>
      </c>
      <c r="I1005" s="68" t="s">
        <v>97</v>
      </c>
      <c r="J1005" s="68" t="s">
        <v>98</v>
      </c>
      <c r="K1005" s="255"/>
      <c r="L1005" s="255"/>
      <c r="M1005" s="255"/>
      <c r="N1005" s="255"/>
      <c r="O1005" s="255"/>
      <c r="P1005" s="255"/>
      <c r="Q1005" s="255"/>
      <c r="R1005" s="255"/>
    </row>
    <row r="1006" spans="1:19" ht="15.75" customHeight="1">
      <c r="A1006" s="68">
        <v>1901</v>
      </c>
      <c r="B1006" s="69">
        <v>103</v>
      </c>
      <c r="C1006" s="69"/>
      <c r="D1006" s="69"/>
      <c r="E1006" s="69"/>
      <c r="F1006" s="69"/>
      <c r="G1006" s="69"/>
      <c r="H1006" s="69"/>
      <c r="I1006" s="69"/>
      <c r="J1006" s="69"/>
      <c r="K1006" s="110"/>
      <c r="L1006" s="72"/>
      <c r="M1006" s="111"/>
      <c r="N1006" s="112"/>
      <c r="O1006" s="75"/>
      <c r="P1006" s="76">
        <f>B1006</f>
        <v>103</v>
      </c>
      <c r="Q1006" s="77"/>
      <c r="R1006" s="75"/>
    </row>
    <row r="1007" spans="1:19" ht="15.75" customHeight="1">
      <c r="A1007" s="68">
        <v>1902</v>
      </c>
      <c r="B1007" s="69"/>
      <c r="C1007" s="69">
        <v>91</v>
      </c>
      <c r="D1007" s="69"/>
      <c r="E1007" s="69"/>
      <c r="F1007" s="69"/>
      <c r="G1007" s="69"/>
      <c r="H1007" s="69"/>
      <c r="I1007" s="69"/>
      <c r="J1007" s="69"/>
      <c r="K1007" s="110"/>
      <c r="L1007" s="78"/>
      <c r="M1007" s="113"/>
      <c r="N1007" s="114"/>
      <c r="O1007" s="80">
        <f>IF(C1007=0,"",C1007/B1006)</f>
        <v>0.88349514563106801</v>
      </c>
      <c r="P1007" s="81">
        <v>91</v>
      </c>
      <c r="Q1007" s="82">
        <f t="shared" ref="Q1007:Q1014" si="133">IF(P1007=0,"",P1007/P1006)</f>
        <v>0.88349514563106801</v>
      </c>
      <c r="R1007" s="82">
        <f t="shared" ref="R1007:R1014" si="134">IF(P1007=0,"",100%-Q1007)</f>
        <v>0.11650485436893199</v>
      </c>
    </row>
    <row r="1008" spans="1:19" ht="15.75" customHeight="1">
      <c r="A1008" s="68">
        <v>2001</v>
      </c>
      <c r="B1008" s="69"/>
      <c r="C1008" s="69"/>
      <c r="D1008" s="69">
        <v>88</v>
      </c>
      <c r="E1008" s="69"/>
      <c r="F1008" s="69"/>
      <c r="G1008" s="69"/>
      <c r="H1008" s="69"/>
      <c r="I1008" s="69"/>
      <c r="J1008" s="69"/>
      <c r="K1008" s="110"/>
      <c r="L1008" s="78"/>
      <c r="M1008" s="113"/>
      <c r="N1008" s="114"/>
      <c r="O1008" s="80">
        <f>IF(D1008=0,"",D1008/C1007)</f>
        <v>0.96703296703296704</v>
      </c>
      <c r="P1008" s="81">
        <v>91</v>
      </c>
      <c r="Q1008" s="82">
        <f t="shared" si="133"/>
        <v>1</v>
      </c>
      <c r="R1008" s="82">
        <f t="shared" si="134"/>
        <v>0</v>
      </c>
      <c r="S1008" s="83">
        <f>P1008/P1006</f>
        <v>0.88349514563106801</v>
      </c>
    </row>
    <row r="1009" spans="1:18" ht="15.75" customHeight="1">
      <c r="A1009" s="68">
        <v>2002</v>
      </c>
      <c r="B1009" s="69"/>
      <c r="C1009" s="69"/>
      <c r="D1009" s="69"/>
      <c r="E1009" s="69">
        <v>87</v>
      </c>
      <c r="F1009" s="69"/>
      <c r="G1009" s="69"/>
      <c r="H1009" s="69"/>
      <c r="I1009" s="69"/>
      <c r="J1009" s="69"/>
      <c r="K1009" s="110"/>
      <c r="L1009" s="78"/>
      <c r="M1009" s="113"/>
      <c r="N1009" s="114"/>
      <c r="O1009" s="80">
        <f>IF(E1009=0,"",E1009/D1008)</f>
        <v>0.98863636363636365</v>
      </c>
      <c r="P1009" s="81">
        <v>90</v>
      </c>
      <c r="Q1009" s="82">
        <f t="shared" si="133"/>
        <v>0.98901098901098905</v>
      </c>
      <c r="R1009" s="82">
        <f t="shared" si="134"/>
        <v>1.098901098901095E-2</v>
      </c>
    </row>
    <row r="1010" spans="1:18" ht="15.75" customHeight="1">
      <c r="A1010" s="68">
        <v>2101</v>
      </c>
      <c r="B1010" s="69"/>
      <c r="C1010" s="69"/>
      <c r="D1010" s="69"/>
      <c r="E1010" s="69"/>
      <c r="F1010" s="69">
        <v>84</v>
      </c>
      <c r="G1010" s="69"/>
      <c r="H1010" s="69"/>
      <c r="I1010" s="69"/>
      <c r="J1010" s="69"/>
      <c r="K1010" s="110"/>
      <c r="L1010" s="78"/>
      <c r="M1010" s="113"/>
      <c r="N1010" s="114"/>
      <c r="O1010" s="80">
        <f>IF(F1010=0,"",F1010/E1009)</f>
        <v>0.96551724137931039</v>
      </c>
      <c r="P1010" s="81">
        <v>90</v>
      </c>
      <c r="Q1010" s="82">
        <f t="shared" si="133"/>
        <v>1</v>
      </c>
      <c r="R1010" s="82">
        <f t="shared" si="134"/>
        <v>0</v>
      </c>
    </row>
    <row r="1011" spans="1:18" ht="15.75" customHeight="1">
      <c r="A1011" s="68">
        <v>2102</v>
      </c>
      <c r="B1011" s="69"/>
      <c r="C1011" s="69"/>
      <c r="D1011" s="69"/>
      <c r="E1011" s="69"/>
      <c r="F1011" s="69"/>
      <c r="G1011" s="69">
        <v>81</v>
      </c>
      <c r="H1011" s="69"/>
      <c r="I1011" s="69"/>
      <c r="J1011" s="69"/>
      <c r="K1011" s="110"/>
      <c r="L1011" s="78"/>
      <c r="M1011" s="113"/>
      <c r="N1011" s="114"/>
      <c r="O1011" s="80">
        <f>IF(G1011=0,"",G1011/F1010)</f>
        <v>0.9642857142857143</v>
      </c>
      <c r="P1011" s="81">
        <v>89</v>
      </c>
      <c r="Q1011" s="82">
        <f t="shared" si="133"/>
        <v>0.98888888888888893</v>
      </c>
      <c r="R1011" s="82">
        <f t="shared" si="134"/>
        <v>1.1111111111111072E-2</v>
      </c>
    </row>
    <row r="1012" spans="1:18" ht="15.75" customHeight="1">
      <c r="A1012" s="68">
        <v>2201</v>
      </c>
      <c r="B1012" s="69"/>
      <c r="C1012" s="69"/>
      <c r="D1012" s="69"/>
      <c r="E1012" s="69"/>
      <c r="F1012" s="69"/>
      <c r="G1012" s="69"/>
      <c r="H1012" s="69">
        <v>79</v>
      </c>
      <c r="I1012" s="69"/>
      <c r="J1012" s="69"/>
      <c r="K1012" s="110"/>
      <c r="L1012" s="78"/>
      <c r="M1012" s="113"/>
      <c r="N1012" s="114"/>
      <c r="O1012" s="80">
        <f>IF(H1012=0,"",H1012/G1011)</f>
        <v>0.97530864197530864</v>
      </c>
      <c r="P1012" s="81">
        <v>87</v>
      </c>
      <c r="Q1012" s="82">
        <f t="shared" si="133"/>
        <v>0.97752808988764039</v>
      </c>
      <c r="R1012" s="82">
        <f t="shared" si="134"/>
        <v>2.2471910112359605E-2</v>
      </c>
    </row>
    <row r="1013" spans="1:18" ht="15.75" customHeight="1">
      <c r="A1013" s="68">
        <v>2202</v>
      </c>
      <c r="B1013" s="69"/>
      <c r="C1013" s="69"/>
      <c r="D1013" s="69"/>
      <c r="E1013" s="69"/>
      <c r="F1013" s="69"/>
      <c r="G1013" s="69"/>
      <c r="H1013" s="69"/>
      <c r="I1013" s="69">
        <v>79</v>
      </c>
      <c r="J1013" s="69"/>
      <c r="K1013" s="110"/>
      <c r="L1013" s="78"/>
      <c r="M1013" s="113"/>
      <c r="N1013" s="114"/>
      <c r="O1013" s="80">
        <f>IF(I1013=0,"",I1013/H1012)</f>
        <v>1</v>
      </c>
      <c r="P1013" s="81">
        <v>87</v>
      </c>
      <c r="Q1013" s="82">
        <f t="shared" si="133"/>
        <v>1</v>
      </c>
      <c r="R1013" s="82">
        <f t="shared" si="134"/>
        <v>0</v>
      </c>
    </row>
    <row r="1014" spans="1:18" ht="15.75" customHeight="1">
      <c r="A1014" s="68">
        <v>2301</v>
      </c>
      <c r="B1014" s="69"/>
      <c r="C1014" s="69"/>
      <c r="D1014" s="69"/>
      <c r="E1014" s="69"/>
      <c r="F1014" s="69"/>
      <c r="G1014" s="69"/>
      <c r="H1014" s="69"/>
      <c r="I1014" s="69"/>
      <c r="J1014" s="69">
        <v>77</v>
      </c>
      <c r="K1014" s="110"/>
      <c r="L1014" s="78"/>
      <c r="M1014" s="113"/>
      <c r="N1014" s="114"/>
      <c r="O1014" s="80">
        <f>IF(J1014=0,"",J1014/I1013)</f>
        <v>0.97468354430379744</v>
      </c>
      <c r="P1014" s="81">
        <v>87</v>
      </c>
      <c r="Q1014" s="82">
        <f t="shared" si="133"/>
        <v>1</v>
      </c>
      <c r="R1014" s="82">
        <f t="shared" si="134"/>
        <v>0</v>
      </c>
    </row>
    <row r="1015" spans="1:18" ht="15.75" customHeight="1">
      <c r="A1015" s="68">
        <v>2302</v>
      </c>
      <c r="B1015" s="69"/>
      <c r="C1015" s="69"/>
      <c r="D1015" s="69"/>
      <c r="E1015" s="69"/>
      <c r="F1015" s="69"/>
      <c r="G1015" s="69"/>
      <c r="H1015" s="69"/>
      <c r="I1015" s="69"/>
      <c r="J1015" s="69">
        <v>7</v>
      </c>
      <c r="K1015" s="110"/>
      <c r="L1015" s="78"/>
      <c r="M1015" s="113"/>
      <c r="N1015" s="114"/>
      <c r="O1015" s="80"/>
      <c r="P1015" s="81">
        <v>14</v>
      </c>
      <c r="Q1015" s="82"/>
      <c r="R1015" s="82"/>
    </row>
    <row r="1016" spans="1:18" ht="15.75" customHeight="1">
      <c r="A1016" s="68">
        <v>2401</v>
      </c>
      <c r="B1016" s="69"/>
      <c r="C1016" s="69"/>
      <c r="D1016" s="69"/>
      <c r="E1016" s="69"/>
      <c r="F1016" s="69"/>
      <c r="G1016" s="69"/>
      <c r="H1016" s="69"/>
      <c r="I1016" s="69"/>
      <c r="J1016" s="69">
        <v>2</v>
      </c>
      <c r="K1016" s="110"/>
      <c r="L1016" s="78"/>
      <c r="M1016" s="113"/>
      <c r="N1016" s="106"/>
      <c r="O1016" s="115"/>
      <c r="P1016" s="87">
        <v>5</v>
      </c>
      <c r="Q1016" s="116"/>
      <c r="R1016" s="115"/>
    </row>
    <row r="1017" spans="1:18" ht="15.75" customHeight="1">
      <c r="A1017" s="68">
        <v>2402</v>
      </c>
      <c r="B1017" s="69"/>
      <c r="C1017" s="69"/>
      <c r="D1017" s="69"/>
      <c r="E1017" s="69"/>
      <c r="F1017" s="69"/>
      <c r="G1017" s="69"/>
      <c r="H1017" s="69"/>
      <c r="I1017" s="69"/>
      <c r="J1017" s="69"/>
      <c r="K1017" s="110"/>
      <c r="L1017" s="78"/>
      <c r="M1017" s="113"/>
      <c r="N1017" s="106"/>
      <c r="O1017" s="117"/>
      <c r="P1017" s="87"/>
      <c r="Q1017" s="118"/>
      <c r="R1017" s="117"/>
    </row>
    <row r="1018" spans="1:18" ht="15.75" customHeight="1">
      <c r="A1018" s="68">
        <v>2501</v>
      </c>
      <c r="B1018" s="69"/>
      <c r="C1018" s="69"/>
      <c r="D1018" s="69"/>
      <c r="E1018" s="69"/>
      <c r="F1018" s="69"/>
      <c r="G1018" s="69"/>
      <c r="H1018" s="69"/>
      <c r="I1018" s="69"/>
      <c r="J1018" s="69"/>
      <c r="K1018" s="110"/>
      <c r="L1018" s="78"/>
      <c r="M1018" s="113"/>
      <c r="N1018" s="106"/>
      <c r="O1018" s="119"/>
      <c r="P1018" s="120"/>
      <c r="Q1018" s="121"/>
      <c r="R1018" s="122"/>
    </row>
    <row r="1019" spans="1:18" ht="15.75" customHeight="1">
      <c r="A1019" s="68">
        <v>2502</v>
      </c>
      <c r="B1019" s="69"/>
      <c r="C1019" s="69"/>
      <c r="D1019" s="69"/>
      <c r="E1019" s="69"/>
      <c r="F1019" s="69"/>
      <c r="G1019" s="69"/>
      <c r="H1019" s="69"/>
      <c r="I1019" s="69"/>
      <c r="J1019" s="69"/>
      <c r="K1019" s="110"/>
      <c r="L1019" s="78"/>
      <c r="M1019" s="113"/>
      <c r="N1019" s="106"/>
      <c r="O1019" s="89" t="s">
        <v>79</v>
      </c>
      <c r="P1019" s="90">
        <v>1</v>
      </c>
      <c r="Q1019" s="91" t="str">
        <f>IF(SUM(K1012:K1018)=0,"",SUM(K1012:K1018))</f>
        <v/>
      </c>
      <c r="R1019" s="92" t="s">
        <v>11</v>
      </c>
    </row>
    <row r="1020" spans="1:18" ht="15.75" customHeight="1">
      <c r="A1020" s="68">
        <v>2601</v>
      </c>
      <c r="B1020" s="69"/>
      <c r="C1020" s="69"/>
      <c r="D1020" s="69"/>
      <c r="E1020" s="69"/>
      <c r="F1020" s="69"/>
      <c r="G1020" s="69"/>
      <c r="H1020" s="69"/>
      <c r="I1020" s="69"/>
      <c r="J1020" s="69"/>
      <c r="K1020" s="110"/>
      <c r="L1020" s="78"/>
      <c r="M1020" s="113"/>
      <c r="N1020" s="106"/>
      <c r="O1020" s="93" t="s">
        <v>80</v>
      </c>
      <c r="P1020" s="94">
        <f>IF(P1019/B1006=0,"",P1019/B1006)</f>
        <v>9.7087378640776691E-3</v>
      </c>
      <c r="Q1020" s="95" t="e">
        <f>IF(P1019/Q1019=0,"",P1019/Q1019)</f>
        <v>#VALUE!</v>
      </c>
      <c r="R1020" s="96" t="s">
        <v>81</v>
      </c>
    </row>
    <row r="1021" spans="1:18" ht="15.75" customHeight="1">
      <c r="A1021" s="68">
        <v>2602</v>
      </c>
      <c r="B1021" s="69"/>
      <c r="C1021" s="69"/>
      <c r="D1021" s="132"/>
      <c r="E1021" s="132"/>
      <c r="F1021" s="132"/>
      <c r="G1021" s="132"/>
      <c r="H1021" s="132"/>
      <c r="I1021" s="132"/>
      <c r="J1021" s="132"/>
      <c r="K1021" s="110"/>
      <c r="L1021" s="123"/>
      <c r="M1021" s="124"/>
      <c r="N1021" s="125"/>
      <c r="O1021" s="101"/>
      <c r="P1021" s="102"/>
      <c r="Q1021" s="102"/>
      <c r="R1021" s="103"/>
    </row>
    <row r="1022" spans="1:18" ht="18" customHeight="1">
      <c r="A1022" s="35"/>
      <c r="B1022" s="31"/>
      <c r="C1022" s="31"/>
      <c r="D1022" s="273" t="s">
        <v>100</v>
      </c>
      <c r="E1022" s="261"/>
      <c r="F1022" s="261"/>
      <c r="G1022" s="261"/>
      <c r="H1022" s="261"/>
      <c r="I1022" s="261"/>
      <c r="J1022" s="262"/>
      <c r="K1022" s="104">
        <f>SUM(K1015:K1018)</f>
        <v>0</v>
      </c>
      <c r="L1022" s="105" t="str">
        <f>IF(K1015=0,"",K1015/B1006)</f>
        <v/>
      </c>
      <c r="M1022" s="105" t="str">
        <f>IF(K1022=0,"",K1022/B1006)</f>
        <v/>
      </c>
      <c r="N1022" s="105" t="str">
        <f>IF(K1015=0,"",M1022-L1022)</f>
        <v/>
      </c>
      <c r="O1022" s="2"/>
      <c r="P1022" s="31"/>
      <c r="Q1022" s="25"/>
      <c r="R1022" s="2"/>
    </row>
    <row r="1023" spans="1:18" ht="12.75" customHeight="1">
      <c r="M1023" s="2"/>
      <c r="N1023" s="2"/>
      <c r="P1023" s="2"/>
    </row>
    <row r="1024" spans="1:18" ht="12.75" customHeight="1">
      <c r="M1024" s="2"/>
      <c r="N1024" s="2"/>
      <c r="P1024" s="2"/>
    </row>
    <row r="1025" spans="1:19" ht="26.25" customHeight="1">
      <c r="B1025" s="65" t="s">
        <v>88</v>
      </c>
      <c r="C1025" s="65"/>
      <c r="D1025" s="65"/>
      <c r="E1025" s="65"/>
      <c r="F1025" s="65"/>
      <c r="G1025" s="65"/>
      <c r="H1025" s="65"/>
      <c r="I1025" s="65"/>
      <c r="K1025" s="66" t="s">
        <v>111</v>
      </c>
      <c r="L1025" s="2"/>
      <c r="M1025" s="2"/>
      <c r="N1025" s="31"/>
      <c r="O1025" s="2"/>
      <c r="P1025" s="31"/>
      <c r="Q1025" s="31"/>
      <c r="R1025" s="31"/>
    </row>
    <row r="1026" spans="1:19" ht="20.25" customHeight="1">
      <c r="A1026" s="259" t="s">
        <v>10</v>
      </c>
      <c r="B1026" s="260" t="s">
        <v>89</v>
      </c>
      <c r="C1026" s="261"/>
      <c r="D1026" s="261"/>
      <c r="E1026" s="261"/>
      <c r="F1026" s="261"/>
      <c r="G1026" s="261"/>
      <c r="H1026" s="261"/>
      <c r="I1026" s="261"/>
      <c r="J1026" s="262"/>
      <c r="K1026" s="263" t="s">
        <v>11</v>
      </c>
      <c r="L1026" s="254" t="s">
        <v>3</v>
      </c>
      <c r="M1026" s="254" t="s">
        <v>4</v>
      </c>
      <c r="N1026" s="264" t="s">
        <v>5</v>
      </c>
      <c r="O1026" s="254" t="s">
        <v>6</v>
      </c>
      <c r="P1026" s="265" t="s">
        <v>7</v>
      </c>
      <c r="Q1026" s="265" t="s">
        <v>8</v>
      </c>
      <c r="R1026" s="254" t="s">
        <v>9</v>
      </c>
    </row>
    <row r="1027" spans="1:19" ht="15.75" customHeight="1">
      <c r="A1027" s="255"/>
      <c r="B1027" s="68" t="s">
        <v>90</v>
      </c>
      <c r="C1027" s="68" t="s">
        <v>91</v>
      </c>
      <c r="D1027" s="68" t="s">
        <v>92</v>
      </c>
      <c r="E1027" s="68" t="s">
        <v>93</v>
      </c>
      <c r="F1027" s="68" t="s">
        <v>94</v>
      </c>
      <c r="G1027" s="68" t="s">
        <v>95</v>
      </c>
      <c r="H1027" s="68" t="s">
        <v>96</v>
      </c>
      <c r="I1027" s="68" t="s">
        <v>97</v>
      </c>
      <c r="J1027" s="68" t="s">
        <v>98</v>
      </c>
      <c r="K1027" s="255"/>
      <c r="L1027" s="255"/>
      <c r="M1027" s="255"/>
      <c r="N1027" s="255"/>
      <c r="O1027" s="255"/>
      <c r="P1027" s="255"/>
      <c r="Q1027" s="255"/>
      <c r="R1027" s="255"/>
    </row>
    <row r="1028" spans="1:19" ht="15.75" customHeight="1">
      <c r="A1028" s="68">
        <v>1902</v>
      </c>
      <c r="B1028" s="69">
        <v>94</v>
      </c>
      <c r="C1028" s="69"/>
      <c r="D1028" s="69"/>
      <c r="E1028" s="69"/>
      <c r="F1028" s="69"/>
      <c r="G1028" s="69"/>
      <c r="H1028" s="69"/>
      <c r="I1028" s="69"/>
      <c r="J1028" s="69"/>
      <c r="K1028" s="110"/>
      <c r="L1028" s="72"/>
      <c r="M1028" s="111"/>
      <c r="N1028" s="112"/>
      <c r="O1028" s="75"/>
      <c r="P1028" s="76">
        <f>B1028</f>
        <v>94</v>
      </c>
      <c r="Q1028" s="77"/>
      <c r="R1028" s="75"/>
    </row>
    <row r="1029" spans="1:19" ht="15.75" customHeight="1">
      <c r="A1029" s="68">
        <v>2001</v>
      </c>
      <c r="B1029" s="69"/>
      <c r="C1029" s="69">
        <v>91</v>
      </c>
      <c r="D1029" s="69"/>
      <c r="E1029" s="69"/>
      <c r="F1029" s="69"/>
      <c r="G1029" s="69"/>
      <c r="H1029" s="69"/>
      <c r="I1029" s="69"/>
      <c r="J1029" s="69"/>
      <c r="K1029" s="110"/>
      <c r="L1029" s="78"/>
      <c r="M1029" s="113"/>
      <c r="N1029" s="114"/>
      <c r="O1029" s="80">
        <f>IF(C1029=0,"",C1029/B1028)</f>
        <v>0.96808510638297873</v>
      </c>
      <c r="P1029" s="81">
        <v>91</v>
      </c>
      <c r="Q1029" s="82">
        <f t="shared" ref="Q1029:Q1036" si="135">IF(P1029=0,"",P1029/P1028)</f>
        <v>0.96808510638297873</v>
      </c>
      <c r="R1029" s="82">
        <f t="shared" ref="R1029:R1036" si="136">IF(P1029=0,"",100%-Q1029)</f>
        <v>3.1914893617021267E-2</v>
      </c>
    </row>
    <row r="1030" spans="1:19" ht="15.75" customHeight="1">
      <c r="A1030" s="68">
        <v>2002</v>
      </c>
      <c r="B1030" s="69"/>
      <c r="C1030" s="69"/>
      <c r="D1030" s="69">
        <v>88</v>
      </c>
      <c r="E1030" s="69"/>
      <c r="F1030" s="69"/>
      <c r="G1030" s="69"/>
      <c r="H1030" s="69"/>
      <c r="I1030" s="69"/>
      <c r="J1030" s="69"/>
      <c r="K1030" s="110"/>
      <c r="L1030" s="78"/>
      <c r="M1030" s="113"/>
      <c r="N1030" s="114"/>
      <c r="O1030" s="80">
        <f>IF(D1030=0,"",D1030/C1029)</f>
        <v>0.96703296703296704</v>
      </c>
      <c r="P1030" s="81">
        <v>89</v>
      </c>
      <c r="Q1030" s="82">
        <f t="shared" si="135"/>
        <v>0.97802197802197799</v>
      </c>
      <c r="R1030" s="82">
        <f t="shared" si="136"/>
        <v>2.1978021978022011E-2</v>
      </c>
      <c r="S1030" s="83">
        <f>P1030/P1028</f>
        <v>0.94680851063829785</v>
      </c>
    </row>
    <row r="1031" spans="1:19" ht="15.75" customHeight="1">
      <c r="A1031" s="68">
        <v>2101</v>
      </c>
      <c r="B1031" s="69"/>
      <c r="C1031" s="69"/>
      <c r="D1031" s="69"/>
      <c r="E1031" s="69">
        <v>84</v>
      </c>
      <c r="F1031" s="69"/>
      <c r="G1031" s="69"/>
      <c r="H1031" s="69"/>
      <c r="I1031" s="69"/>
      <c r="J1031" s="69"/>
      <c r="K1031" s="110"/>
      <c r="L1031" s="78"/>
      <c r="M1031" s="113"/>
      <c r="N1031" s="114"/>
      <c r="O1031" s="80">
        <f>IF(E1031=0,"",E1031/D1030)</f>
        <v>0.95454545454545459</v>
      </c>
      <c r="P1031" s="81">
        <v>87</v>
      </c>
      <c r="Q1031" s="82">
        <f t="shared" si="135"/>
        <v>0.97752808988764039</v>
      </c>
      <c r="R1031" s="82">
        <f t="shared" si="136"/>
        <v>2.2471910112359605E-2</v>
      </c>
    </row>
    <row r="1032" spans="1:19" ht="15.75" customHeight="1">
      <c r="A1032" s="68">
        <v>2102</v>
      </c>
      <c r="B1032" s="69"/>
      <c r="C1032" s="69"/>
      <c r="D1032" s="69"/>
      <c r="E1032" s="69"/>
      <c r="F1032" s="69">
        <v>78</v>
      </c>
      <c r="G1032" s="69"/>
      <c r="H1032" s="69"/>
      <c r="I1032" s="69"/>
      <c r="J1032" s="69"/>
      <c r="K1032" s="110"/>
      <c r="L1032" s="78"/>
      <c r="M1032" s="113"/>
      <c r="N1032" s="114"/>
      <c r="O1032" s="80">
        <f>IF(F1032=0,"",F1032/E1031)</f>
        <v>0.9285714285714286</v>
      </c>
      <c r="P1032" s="81">
        <v>85</v>
      </c>
      <c r="Q1032" s="82">
        <f t="shared" si="135"/>
        <v>0.97701149425287359</v>
      </c>
      <c r="R1032" s="82">
        <f t="shared" si="136"/>
        <v>2.2988505747126409E-2</v>
      </c>
    </row>
    <row r="1033" spans="1:19" ht="15.75" customHeight="1">
      <c r="A1033" s="68">
        <v>2201</v>
      </c>
      <c r="B1033" s="69"/>
      <c r="C1033" s="69"/>
      <c r="D1033" s="69"/>
      <c r="E1033" s="69"/>
      <c r="F1033" s="69"/>
      <c r="G1033" s="69">
        <v>75</v>
      </c>
      <c r="H1033" s="69"/>
      <c r="I1033" s="69"/>
      <c r="J1033" s="69"/>
      <c r="K1033" s="110"/>
      <c r="L1033" s="78"/>
      <c r="M1033" s="113"/>
      <c r="N1033" s="114"/>
      <c r="O1033" s="80">
        <f>IF(G1033=0,"",G1033/F1032)</f>
        <v>0.96153846153846156</v>
      </c>
      <c r="P1033" s="81">
        <v>85</v>
      </c>
      <c r="Q1033" s="82">
        <f t="shared" si="135"/>
        <v>1</v>
      </c>
      <c r="R1033" s="82">
        <f t="shared" si="136"/>
        <v>0</v>
      </c>
    </row>
    <row r="1034" spans="1:19" ht="15.75" customHeight="1">
      <c r="A1034" s="68">
        <v>2202</v>
      </c>
      <c r="B1034" s="69"/>
      <c r="C1034" s="69"/>
      <c r="D1034" s="69"/>
      <c r="E1034" s="69"/>
      <c r="F1034" s="69"/>
      <c r="G1034" s="69"/>
      <c r="H1034" s="69">
        <v>75</v>
      </c>
      <c r="I1034" s="69"/>
      <c r="J1034" s="69"/>
      <c r="K1034" s="110"/>
      <c r="L1034" s="78"/>
      <c r="M1034" s="113"/>
      <c r="N1034" s="114"/>
      <c r="O1034" s="80">
        <f>IF(H1034=0,"",H1034/G1033)</f>
        <v>1</v>
      </c>
      <c r="P1034" s="81">
        <v>85</v>
      </c>
      <c r="Q1034" s="82">
        <f t="shared" si="135"/>
        <v>1</v>
      </c>
      <c r="R1034" s="82">
        <f t="shared" si="136"/>
        <v>0</v>
      </c>
    </row>
    <row r="1035" spans="1:19" ht="15.75" customHeight="1">
      <c r="A1035" s="68">
        <v>2301</v>
      </c>
      <c r="B1035" s="69"/>
      <c r="C1035" s="69"/>
      <c r="D1035" s="69"/>
      <c r="E1035" s="69"/>
      <c r="F1035" s="69"/>
      <c r="G1035" s="69"/>
      <c r="H1035" s="69"/>
      <c r="I1035" s="69">
        <v>72</v>
      </c>
      <c r="J1035" s="69"/>
      <c r="K1035" s="110"/>
      <c r="L1035" s="78"/>
      <c r="M1035" s="113"/>
      <c r="N1035" s="114"/>
      <c r="O1035" s="80">
        <f>IF(I1035=0,"",I1035/H1034)</f>
        <v>0.96</v>
      </c>
      <c r="P1035" s="81">
        <v>85</v>
      </c>
      <c r="Q1035" s="82">
        <f t="shared" si="135"/>
        <v>1</v>
      </c>
      <c r="R1035" s="82">
        <f t="shared" si="136"/>
        <v>0</v>
      </c>
    </row>
    <row r="1036" spans="1:19" ht="15.75" customHeight="1">
      <c r="A1036" s="68">
        <v>2302</v>
      </c>
      <c r="B1036" s="69"/>
      <c r="C1036" s="69"/>
      <c r="D1036" s="69"/>
      <c r="E1036" s="69"/>
      <c r="F1036" s="69"/>
      <c r="G1036" s="69"/>
      <c r="H1036" s="69"/>
      <c r="I1036" s="69"/>
      <c r="J1036" s="69">
        <v>64</v>
      </c>
      <c r="K1036" s="110"/>
      <c r="L1036" s="78"/>
      <c r="M1036" s="113"/>
      <c r="N1036" s="114"/>
      <c r="O1036" s="80">
        <f>IF(J1036=0,"",J1036/I1035)</f>
        <v>0.88888888888888884</v>
      </c>
      <c r="P1036" s="81">
        <v>85</v>
      </c>
      <c r="Q1036" s="82">
        <f t="shared" si="135"/>
        <v>1</v>
      </c>
      <c r="R1036" s="82">
        <f t="shared" si="136"/>
        <v>0</v>
      </c>
    </row>
    <row r="1037" spans="1:19" ht="15.75" customHeight="1">
      <c r="A1037" s="68">
        <v>2401</v>
      </c>
      <c r="B1037" s="69"/>
      <c r="C1037" s="69"/>
      <c r="D1037" s="69"/>
      <c r="E1037" s="69"/>
      <c r="F1037" s="69"/>
      <c r="G1037" s="69"/>
      <c r="H1037" s="69"/>
      <c r="I1037" s="69"/>
      <c r="J1037" s="69">
        <v>19</v>
      </c>
      <c r="K1037" s="110"/>
      <c r="L1037" s="78"/>
      <c r="M1037" s="113"/>
      <c r="N1037" s="114"/>
      <c r="O1037" s="80"/>
      <c r="P1037" s="81">
        <v>33</v>
      </c>
      <c r="Q1037" s="82"/>
      <c r="R1037" s="82"/>
    </row>
    <row r="1038" spans="1:19" ht="15.75" customHeight="1">
      <c r="A1038" s="68">
        <v>2402</v>
      </c>
      <c r="B1038" s="69"/>
      <c r="C1038" s="69"/>
      <c r="D1038" s="69"/>
      <c r="E1038" s="69"/>
      <c r="F1038" s="69"/>
      <c r="G1038" s="69"/>
      <c r="H1038" s="69"/>
      <c r="I1038" s="69"/>
      <c r="J1038" s="69"/>
      <c r="K1038" s="110"/>
      <c r="L1038" s="78"/>
      <c r="M1038" s="113"/>
      <c r="N1038" s="106"/>
      <c r="O1038" s="115"/>
      <c r="P1038" s="87"/>
      <c r="Q1038" s="116"/>
      <c r="R1038" s="115"/>
    </row>
    <row r="1039" spans="1:19" ht="15.75" customHeight="1">
      <c r="A1039" s="68">
        <v>2501</v>
      </c>
      <c r="B1039" s="69"/>
      <c r="C1039" s="69"/>
      <c r="D1039" s="69"/>
      <c r="E1039" s="69"/>
      <c r="F1039" s="69"/>
      <c r="G1039" s="69"/>
      <c r="H1039" s="69"/>
      <c r="I1039" s="69"/>
      <c r="J1039" s="69"/>
      <c r="K1039" s="110"/>
      <c r="L1039" s="78"/>
      <c r="M1039" s="113"/>
      <c r="N1039" s="106"/>
      <c r="O1039" s="117"/>
      <c r="P1039" s="87"/>
      <c r="Q1039" s="118"/>
      <c r="R1039" s="117"/>
    </row>
    <row r="1040" spans="1:19" ht="15.75" customHeight="1">
      <c r="A1040" s="68">
        <v>2502</v>
      </c>
      <c r="B1040" s="69"/>
      <c r="C1040" s="69"/>
      <c r="D1040" s="69"/>
      <c r="E1040" s="69"/>
      <c r="F1040" s="69"/>
      <c r="G1040" s="69"/>
      <c r="H1040" s="69"/>
      <c r="I1040" s="69"/>
      <c r="J1040" s="69"/>
      <c r="K1040" s="110"/>
      <c r="L1040" s="78"/>
      <c r="M1040" s="113"/>
      <c r="N1040" s="106"/>
      <c r="O1040" s="119"/>
      <c r="P1040" s="120"/>
      <c r="Q1040" s="121"/>
      <c r="R1040" s="122"/>
    </row>
    <row r="1041" spans="1:19" ht="15.75" customHeight="1">
      <c r="A1041" s="68">
        <v>2601</v>
      </c>
      <c r="B1041" s="69"/>
      <c r="C1041" s="69"/>
      <c r="D1041" s="69"/>
      <c r="E1041" s="69"/>
      <c r="F1041" s="69"/>
      <c r="G1041" s="69"/>
      <c r="H1041" s="69"/>
      <c r="I1041" s="69"/>
      <c r="J1041" s="69"/>
      <c r="K1041" s="110"/>
      <c r="L1041" s="78"/>
      <c r="M1041" s="113"/>
      <c r="N1041" s="106"/>
      <c r="O1041" s="89" t="s">
        <v>79</v>
      </c>
      <c r="P1041" s="90"/>
      <c r="Q1041" s="91" t="str">
        <f>IF(SUM(K1034:K1040)=0,"",SUM(K1034:K1040))</f>
        <v/>
      </c>
      <c r="R1041" s="92" t="s">
        <v>11</v>
      </c>
    </row>
    <row r="1042" spans="1:19" ht="15.75" customHeight="1">
      <c r="A1042" s="68">
        <v>2602</v>
      </c>
      <c r="B1042" s="69"/>
      <c r="C1042" s="69"/>
      <c r="D1042" s="69"/>
      <c r="E1042" s="69"/>
      <c r="F1042" s="69"/>
      <c r="G1042" s="69"/>
      <c r="H1042" s="69"/>
      <c r="I1042" s="69"/>
      <c r="J1042" s="69"/>
      <c r="K1042" s="110"/>
      <c r="L1042" s="78"/>
      <c r="M1042" s="113"/>
      <c r="N1042" s="106"/>
      <c r="O1042" s="93" t="s">
        <v>80</v>
      </c>
      <c r="P1042" s="94" t="str">
        <f>IF(P1041/B1028=0,"",P1041/B1028)</f>
        <v/>
      </c>
      <c r="Q1042" s="95" t="e">
        <f>IF(P1041/Q1041=0,"",P1041/Q1041)</f>
        <v>#VALUE!</v>
      </c>
      <c r="R1042" s="96" t="s">
        <v>81</v>
      </c>
    </row>
    <row r="1043" spans="1:19" ht="15.75" customHeight="1">
      <c r="A1043" s="68">
        <v>2701</v>
      </c>
      <c r="B1043" s="69"/>
      <c r="C1043" s="69"/>
      <c r="D1043" s="69"/>
      <c r="E1043" s="69"/>
      <c r="F1043" s="69"/>
      <c r="G1043" s="69"/>
      <c r="H1043" s="69"/>
      <c r="I1043" s="69"/>
      <c r="J1043" s="69"/>
      <c r="K1043" s="110"/>
      <c r="L1043" s="123"/>
      <c r="M1043" s="124"/>
      <c r="N1043" s="125"/>
      <c r="O1043" s="101"/>
      <c r="P1043" s="102"/>
      <c r="Q1043" s="102"/>
      <c r="R1043" s="103"/>
    </row>
    <row r="1044" spans="1:19" ht="18" customHeight="1">
      <c r="A1044" s="35"/>
      <c r="B1044" s="31"/>
      <c r="C1044" s="31"/>
      <c r="D1044" s="256" t="s">
        <v>100</v>
      </c>
      <c r="E1044" s="257"/>
      <c r="F1044" s="257"/>
      <c r="G1044" s="257"/>
      <c r="H1044" s="257"/>
      <c r="I1044" s="257"/>
      <c r="J1044" s="258"/>
      <c r="K1044" s="126">
        <f>SUM(K1037:K1040)</f>
        <v>0</v>
      </c>
      <c r="L1044" s="105" t="str">
        <f>IF(K1037=0,"",K1037/B1028)</f>
        <v/>
      </c>
      <c r="M1044" s="105" t="str">
        <f>IF(K1044=0,"",K1044/B1028)</f>
        <v/>
      </c>
      <c r="N1044" s="105" t="str">
        <f>IF(K1037=0,"",M1044-L1044)</f>
        <v/>
      </c>
      <c r="O1044" s="2"/>
      <c r="P1044" s="31"/>
      <c r="Q1044" s="25"/>
      <c r="R1044" s="2"/>
    </row>
    <row r="1045" spans="1:19" ht="12.75" customHeight="1">
      <c r="M1045" s="2"/>
      <c r="N1045" s="2"/>
      <c r="P1045" s="2"/>
    </row>
    <row r="1046" spans="1:19" ht="12.75" customHeight="1">
      <c r="M1046" s="2"/>
      <c r="N1046" s="2"/>
      <c r="P1046" s="2"/>
    </row>
    <row r="1047" spans="1:19" ht="26.25" customHeight="1">
      <c r="B1047" s="65" t="s">
        <v>88</v>
      </c>
      <c r="C1047" s="65"/>
      <c r="D1047" s="65"/>
      <c r="E1047" s="65"/>
      <c r="F1047" s="65"/>
      <c r="G1047" s="65"/>
      <c r="H1047" s="65"/>
      <c r="I1047" s="65"/>
      <c r="K1047" s="66" t="s">
        <v>112</v>
      </c>
      <c r="L1047" s="2"/>
      <c r="M1047" s="2"/>
      <c r="N1047" s="31"/>
      <c r="O1047" s="2"/>
      <c r="P1047" s="31"/>
      <c r="Q1047" s="31"/>
      <c r="R1047" s="31"/>
    </row>
    <row r="1048" spans="1:19" ht="20.25" customHeight="1">
      <c r="A1048" s="259" t="s">
        <v>10</v>
      </c>
      <c r="B1048" s="260" t="s">
        <v>89</v>
      </c>
      <c r="C1048" s="261"/>
      <c r="D1048" s="261"/>
      <c r="E1048" s="261"/>
      <c r="F1048" s="261"/>
      <c r="G1048" s="261"/>
      <c r="H1048" s="261"/>
      <c r="I1048" s="261"/>
      <c r="J1048" s="262"/>
      <c r="K1048" s="263" t="s">
        <v>11</v>
      </c>
      <c r="L1048" s="254" t="s">
        <v>3</v>
      </c>
      <c r="M1048" s="254" t="s">
        <v>4</v>
      </c>
      <c r="N1048" s="264" t="s">
        <v>5</v>
      </c>
      <c r="O1048" s="254" t="s">
        <v>6</v>
      </c>
      <c r="P1048" s="265" t="s">
        <v>7</v>
      </c>
      <c r="Q1048" s="265" t="s">
        <v>8</v>
      </c>
      <c r="R1048" s="254" t="s">
        <v>9</v>
      </c>
    </row>
    <row r="1049" spans="1:19" ht="15.75" customHeight="1">
      <c r="A1049" s="255"/>
      <c r="B1049" s="68" t="s">
        <v>90</v>
      </c>
      <c r="C1049" s="68" t="s">
        <v>91</v>
      </c>
      <c r="D1049" s="68" t="s">
        <v>92</v>
      </c>
      <c r="E1049" s="68" t="s">
        <v>93</v>
      </c>
      <c r="F1049" s="68" t="s">
        <v>94</v>
      </c>
      <c r="G1049" s="68" t="s">
        <v>95</v>
      </c>
      <c r="H1049" s="68" t="s">
        <v>96</v>
      </c>
      <c r="I1049" s="68" t="s">
        <v>97</v>
      </c>
      <c r="J1049" s="68" t="s">
        <v>98</v>
      </c>
      <c r="K1049" s="255"/>
      <c r="L1049" s="255"/>
      <c r="M1049" s="255"/>
      <c r="N1049" s="255"/>
      <c r="O1049" s="255"/>
      <c r="P1049" s="255"/>
      <c r="Q1049" s="255"/>
      <c r="R1049" s="255"/>
    </row>
    <row r="1050" spans="1:19" ht="15.75" customHeight="1">
      <c r="A1050" s="68">
        <v>2001</v>
      </c>
      <c r="B1050" s="69">
        <v>109</v>
      </c>
      <c r="C1050" s="69"/>
      <c r="D1050" s="69"/>
      <c r="E1050" s="69"/>
      <c r="F1050" s="69"/>
      <c r="G1050" s="69"/>
      <c r="H1050" s="69"/>
      <c r="I1050" s="69"/>
      <c r="J1050" s="69"/>
      <c r="K1050" s="110"/>
      <c r="L1050" s="72"/>
      <c r="M1050" s="111"/>
      <c r="N1050" s="112"/>
      <c r="O1050" s="75"/>
      <c r="P1050" s="76">
        <f>B1050</f>
        <v>109</v>
      </c>
      <c r="Q1050" s="77"/>
      <c r="R1050" s="75"/>
    </row>
    <row r="1051" spans="1:19" ht="15.75" customHeight="1">
      <c r="A1051" s="68">
        <v>2002</v>
      </c>
      <c r="B1051" s="69"/>
      <c r="C1051" s="69">
        <v>103</v>
      </c>
      <c r="D1051" s="69"/>
      <c r="E1051" s="69"/>
      <c r="F1051" s="69"/>
      <c r="G1051" s="69"/>
      <c r="H1051" s="69"/>
      <c r="I1051" s="69"/>
      <c r="J1051" s="69"/>
      <c r="K1051" s="110"/>
      <c r="L1051" s="78"/>
      <c r="M1051" s="113"/>
      <c r="N1051" s="114"/>
      <c r="O1051" s="80">
        <f>IF(C1051=0,"",C1051/B1050)</f>
        <v>0.94495412844036697</v>
      </c>
      <c r="P1051" s="81">
        <v>105</v>
      </c>
      <c r="Q1051" s="82">
        <f t="shared" ref="Q1051:Q1059" si="137">IF(P1051=0,"",P1051/P1050)</f>
        <v>0.96330275229357798</v>
      </c>
      <c r="R1051" s="82">
        <f t="shared" ref="R1051:R1059" si="138">IF(P1051=0,"",100%-Q1051)</f>
        <v>3.669724770642202E-2</v>
      </c>
    </row>
    <row r="1052" spans="1:19" ht="15.75" customHeight="1">
      <c r="A1052" s="68">
        <v>2101</v>
      </c>
      <c r="B1052" s="69"/>
      <c r="C1052" s="69"/>
      <c r="D1052" s="69">
        <v>91</v>
      </c>
      <c r="E1052" s="69"/>
      <c r="F1052" s="69"/>
      <c r="G1052" s="69"/>
      <c r="H1052" s="69"/>
      <c r="I1052" s="69"/>
      <c r="J1052" s="69"/>
      <c r="K1052" s="110"/>
      <c r="L1052" s="78"/>
      <c r="M1052" s="113"/>
      <c r="N1052" s="114"/>
      <c r="O1052" s="80">
        <f>IF(D1052=0,"",D1052/C1051)</f>
        <v>0.88349514563106801</v>
      </c>
      <c r="P1052" s="81">
        <v>95</v>
      </c>
      <c r="Q1052" s="82">
        <f t="shared" si="137"/>
        <v>0.90476190476190477</v>
      </c>
      <c r="R1052" s="82">
        <f t="shared" si="138"/>
        <v>9.5238095238095233E-2</v>
      </c>
      <c r="S1052" s="83">
        <f>P1052/P1050</f>
        <v>0.87155963302752293</v>
      </c>
    </row>
    <row r="1053" spans="1:19" ht="15.75" customHeight="1">
      <c r="A1053" s="68">
        <v>2102</v>
      </c>
      <c r="B1053" s="69"/>
      <c r="C1053" s="69"/>
      <c r="D1053" s="69"/>
      <c r="E1053" s="69">
        <v>87</v>
      </c>
      <c r="F1053" s="69"/>
      <c r="G1053" s="69"/>
      <c r="H1053" s="69"/>
      <c r="I1053" s="69"/>
      <c r="J1053" s="69"/>
      <c r="K1053" s="110"/>
      <c r="L1053" s="78"/>
      <c r="M1053" s="113"/>
      <c r="N1053" s="114"/>
      <c r="O1053" s="80">
        <f>IF(E1053=0,"",E1053/D1052)</f>
        <v>0.95604395604395609</v>
      </c>
      <c r="P1053" s="81">
        <v>94</v>
      </c>
      <c r="Q1053" s="82">
        <f t="shared" si="137"/>
        <v>0.98947368421052628</v>
      </c>
      <c r="R1053" s="82">
        <f t="shared" si="138"/>
        <v>1.0526315789473717E-2</v>
      </c>
    </row>
    <row r="1054" spans="1:19" ht="15.75" customHeight="1">
      <c r="A1054" s="68">
        <v>2201</v>
      </c>
      <c r="B1054" s="69"/>
      <c r="C1054" s="69"/>
      <c r="D1054" s="69"/>
      <c r="E1054" s="69"/>
      <c r="F1054" s="69">
        <v>80</v>
      </c>
      <c r="G1054" s="69"/>
      <c r="H1054" s="69"/>
      <c r="I1054" s="69"/>
      <c r="J1054" s="69"/>
      <c r="K1054" s="110"/>
      <c r="L1054" s="78"/>
      <c r="M1054" s="113"/>
      <c r="N1054" s="114"/>
      <c r="O1054" s="80">
        <f>IF(F1054=0,"",F1054/E1053)</f>
        <v>0.91954022988505746</v>
      </c>
      <c r="P1054" s="81">
        <v>90</v>
      </c>
      <c r="Q1054" s="82">
        <f t="shared" si="137"/>
        <v>0.95744680851063835</v>
      </c>
      <c r="R1054" s="82">
        <f t="shared" si="138"/>
        <v>4.2553191489361653E-2</v>
      </c>
    </row>
    <row r="1055" spans="1:19" ht="15.75" customHeight="1">
      <c r="A1055" s="68">
        <v>2202</v>
      </c>
      <c r="B1055" s="69"/>
      <c r="C1055" s="69"/>
      <c r="D1055" s="69"/>
      <c r="E1055" s="69"/>
      <c r="F1055" s="69"/>
      <c r="G1055" s="69">
        <v>76</v>
      </c>
      <c r="H1055" s="69"/>
      <c r="I1055" s="69"/>
      <c r="J1055" s="69"/>
      <c r="K1055" s="110"/>
      <c r="L1055" s="78"/>
      <c r="M1055" s="113" t="s">
        <v>113</v>
      </c>
      <c r="N1055" s="114"/>
      <c r="O1055" s="80">
        <f>IF(G1055=0,"",G1055/F1054)</f>
        <v>0.95</v>
      </c>
      <c r="P1055" s="81">
        <v>89</v>
      </c>
      <c r="Q1055" s="82">
        <f t="shared" si="137"/>
        <v>0.98888888888888893</v>
      </c>
      <c r="R1055" s="82">
        <f t="shared" si="138"/>
        <v>1.1111111111111072E-2</v>
      </c>
    </row>
    <row r="1056" spans="1:19" ht="15.75" customHeight="1">
      <c r="A1056" s="68">
        <v>2301</v>
      </c>
      <c r="B1056" s="69"/>
      <c r="C1056" s="69"/>
      <c r="D1056" s="69"/>
      <c r="E1056" s="69"/>
      <c r="F1056" s="69"/>
      <c r="G1056" s="69"/>
      <c r="H1056" s="69">
        <v>67</v>
      </c>
      <c r="I1056" s="69"/>
      <c r="J1056" s="69"/>
      <c r="K1056" s="110"/>
      <c r="L1056" s="78"/>
      <c r="M1056" s="113"/>
      <c r="N1056" s="114"/>
      <c r="O1056" s="80">
        <f>IF(H1056=0,"",H1056/G1055)</f>
        <v>0.88157894736842102</v>
      </c>
      <c r="P1056" s="81">
        <v>85</v>
      </c>
      <c r="Q1056" s="82">
        <f t="shared" si="137"/>
        <v>0.9550561797752809</v>
      </c>
      <c r="R1056" s="82">
        <f t="shared" si="138"/>
        <v>4.49438202247191E-2</v>
      </c>
    </row>
    <row r="1057" spans="1:18" ht="15.75" customHeight="1">
      <c r="A1057" s="68">
        <v>2302</v>
      </c>
      <c r="B1057" s="69"/>
      <c r="C1057" s="69"/>
      <c r="D1057" s="69"/>
      <c r="E1057" s="69"/>
      <c r="F1057" s="69"/>
      <c r="G1057" s="69"/>
      <c r="H1057" s="69"/>
      <c r="I1057" s="69">
        <v>67</v>
      </c>
      <c r="J1057" s="69"/>
      <c r="K1057" s="110"/>
      <c r="L1057" s="78"/>
      <c r="M1057" s="113"/>
      <c r="N1057" s="114"/>
      <c r="O1057" s="80">
        <f>IF(I1057=0,"",I1057/H1056)</f>
        <v>1</v>
      </c>
      <c r="P1057" s="81">
        <v>84</v>
      </c>
      <c r="Q1057" s="82">
        <f t="shared" si="137"/>
        <v>0.9882352941176471</v>
      </c>
      <c r="R1057" s="82">
        <f t="shared" si="138"/>
        <v>1.1764705882352899E-2</v>
      </c>
    </row>
    <row r="1058" spans="1:18" ht="15.75" customHeight="1">
      <c r="A1058" s="68">
        <v>2401</v>
      </c>
      <c r="B1058" s="69"/>
      <c r="C1058" s="69"/>
      <c r="D1058" s="69"/>
      <c r="E1058" s="69"/>
      <c r="F1058" s="69"/>
      <c r="G1058" s="69"/>
      <c r="H1058" s="69"/>
      <c r="I1058" s="69"/>
      <c r="J1058" s="69">
        <v>55</v>
      </c>
      <c r="K1058" s="110"/>
      <c r="L1058" s="78"/>
      <c r="M1058" s="113"/>
      <c r="N1058" s="114"/>
      <c r="O1058" s="80">
        <f>IF(J1058=0,"",J1058/I1057)</f>
        <v>0.82089552238805974</v>
      </c>
      <c r="P1058" s="81">
        <v>82</v>
      </c>
      <c r="Q1058" s="82">
        <f t="shared" si="137"/>
        <v>0.97619047619047616</v>
      </c>
      <c r="R1058" s="82">
        <f t="shared" si="138"/>
        <v>2.3809523809523836E-2</v>
      </c>
    </row>
    <row r="1059" spans="1:18" ht="15.75" customHeight="1">
      <c r="A1059" s="68">
        <v>2402</v>
      </c>
      <c r="B1059" s="69"/>
      <c r="C1059" s="69"/>
      <c r="D1059" s="69"/>
      <c r="E1059" s="69"/>
      <c r="F1059" s="69"/>
      <c r="G1059" s="69"/>
      <c r="H1059" s="69"/>
      <c r="I1059" s="69"/>
      <c r="J1059" s="69"/>
      <c r="K1059" s="110"/>
      <c r="L1059" s="78"/>
      <c r="M1059" s="113"/>
      <c r="N1059" s="114"/>
      <c r="O1059" s="80"/>
      <c r="P1059" s="81"/>
      <c r="Q1059" s="82" t="str">
        <f t="shared" si="137"/>
        <v/>
      </c>
      <c r="R1059" s="82" t="str">
        <f t="shared" si="138"/>
        <v/>
      </c>
    </row>
    <row r="1060" spans="1:18" ht="15.75" customHeight="1">
      <c r="A1060" s="68">
        <v>2501</v>
      </c>
      <c r="B1060" s="69"/>
      <c r="C1060" s="69"/>
      <c r="D1060" s="69"/>
      <c r="E1060" s="69"/>
      <c r="F1060" s="69"/>
      <c r="G1060" s="69"/>
      <c r="H1060" s="69"/>
      <c r="I1060" s="69"/>
      <c r="J1060" s="69"/>
      <c r="K1060" s="110"/>
      <c r="L1060" s="78"/>
      <c r="M1060" s="113"/>
      <c r="N1060" s="106"/>
      <c r="O1060" s="115"/>
      <c r="P1060" s="87"/>
      <c r="Q1060" s="116"/>
      <c r="R1060" s="115"/>
    </row>
    <row r="1061" spans="1:18" ht="15.75" customHeight="1">
      <c r="A1061" s="68">
        <v>2502</v>
      </c>
      <c r="B1061" s="69"/>
      <c r="C1061" s="69"/>
      <c r="D1061" s="69"/>
      <c r="E1061" s="69"/>
      <c r="F1061" s="69"/>
      <c r="G1061" s="69"/>
      <c r="H1061" s="69"/>
      <c r="I1061" s="69"/>
      <c r="J1061" s="69"/>
      <c r="K1061" s="110"/>
      <c r="L1061" s="78"/>
      <c r="M1061" s="113"/>
      <c r="N1061" s="106"/>
      <c r="O1061" s="117"/>
      <c r="P1061" s="87"/>
      <c r="Q1061" s="118"/>
      <c r="R1061" s="117"/>
    </row>
    <row r="1062" spans="1:18" ht="15.75" customHeight="1">
      <c r="A1062" s="68">
        <v>2601</v>
      </c>
      <c r="B1062" s="69"/>
      <c r="C1062" s="69"/>
      <c r="D1062" s="69"/>
      <c r="E1062" s="69"/>
      <c r="F1062" s="69"/>
      <c r="G1062" s="69"/>
      <c r="H1062" s="69"/>
      <c r="I1062" s="69"/>
      <c r="J1062" s="69"/>
      <c r="K1062" s="110"/>
      <c r="L1062" s="78"/>
      <c r="M1062" s="113"/>
      <c r="N1062" s="106"/>
      <c r="O1062" s="119"/>
      <c r="P1062" s="120"/>
      <c r="Q1062" s="121"/>
      <c r="R1062" s="122"/>
    </row>
    <row r="1063" spans="1:18" ht="15.75" customHeight="1">
      <c r="A1063" s="68">
        <v>2602</v>
      </c>
      <c r="B1063" s="69"/>
      <c r="C1063" s="69"/>
      <c r="D1063" s="69"/>
      <c r="E1063" s="69"/>
      <c r="F1063" s="69"/>
      <c r="G1063" s="69"/>
      <c r="H1063" s="69"/>
      <c r="I1063" s="69"/>
      <c r="J1063" s="69"/>
      <c r="K1063" s="110"/>
      <c r="L1063" s="78"/>
      <c r="M1063" s="113"/>
      <c r="N1063" s="106"/>
      <c r="O1063" s="89" t="s">
        <v>79</v>
      </c>
      <c r="P1063" s="90"/>
      <c r="Q1063" s="91" t="str">
        <f>IF(SUM(K1056:K1062)=0,"",SUM(K1056:K1062))</f>
        <v/>
      </c>
      <c r="R1063" s="92" t="s">
        <v>11</v>
      </c>
    </row>
    <row r="1064" spans="1:18" ht="15.75" customHeight="1">
      <c r="A1064" s="68">
        <v>2701</v>
      </c>
      <c r="B1064" s="69"/>
      <c r="C1064" s="69"/>
      <c r="D1064" s="69"/>
      <c r="E1064" s="69"/>
      <c r="F1064" s="69"/>
      <c r="G1064" s="69"/>
      <c r="H1064" s="69"/>
      <c r="I1064" s="69"/>
      <c r="J1064" s="69"/>
      <c r="K1064" s="110"/>
      <c r="L1064" s="78"/>
      <c r="M1064" s="113"/>
      <c r="N1064" s="106"/>
      <c r="O1064" s="93" t="s">
        <v>80</v>
      </c>
      <c r="P1064" s="94" t="str">
        <f>IF(P1063/B1050=0,"",P1063/B1050)</f>
        <v/>
      </c>
      <c r="Q1064" s="95" t="e">
        <f>IF(P1063/Q1063=0,"",P1063/Q1063)</f>
        <v>#VALUE!</v>
      </c>
      <c r="R1064" s="96" t="s">
        <v>81</v>
      </c>
    </row>
    <row r="1065" spans="1:18" ht="15.75" customHeight="1">
      <c r="A1065" s="68">
        <v>2702</v>
      </c>
      <c r="B1065" s="69"/>
      <c r="C1065" s="69"/>
      <c r="D1065" s="69"/>
      <c r="E1065" s="69"/>
      <c r="F1065" s="69"/>
      <c r="G1065" s="69"/>
      <c r="H1065" s="69"/>
      <c r="I1065" s="69"/>
      <c r="J1065" s="69"/>
      <c r="K1065" s="110"/>
      <c r="L1065" s="123"/>
      <c r="M1065" s="124"/>
      <c r="N1065" s="125"/>
      <c r="O1065" s="101"/>
      <c r="P1065" s="102"/>
      <c r="Q1065" s="102"/>
      <c r="R1065" s="103"/>
    </row>
    <row r="1066" spans="1:18" ht="18" customHeight="1">
      <c r="A1066" s="35"/>
      <c r="B1066" s="31"/>
      <c r="C1066" s="31"/>
      <c r="D1066" s="256" t="s">
        <v>100</v>
      </c>
      <c r="E1066" s="257"/>
      <c r="F1066" s="257"/>
      <c r="G1066" s="257"/>
      <c r="H1066" s="257"/>
      <c r="I1066" s="257"/>
      <c r="J1066" s="258"/>
      <c r="K1066" s="126">
        <f>SUM(K1059:K1062)</f>
        <v>0</v>
      </c>
      <c r="L1066" s="105" t="str">
        <f>IF(K1059=0,"",K1059/B1050)</f>
        <v/>
      </c>
      <c r="M1066" s="105" t="str">
        <f>IF(K1066=0,"",K1066/B1050)</f>
        <v/>
      </c>
      <c r="N1066" s="105" t="str">
        <f>IF(K1059=0,"",M1066-L1066)</f>
        <v/>
      </c>
      <c r="O1066" s="2"/>
      <c r="P1066" s="31"/>
      <c r="Q1066" s="25"/>
      <c r="R1066" s="2"/>
    </row>
    <row r="1067" spans="1:18" ht="12.75" customHeight="1">
      <c r="M1067" s="2"/>
      <c r="N1067" s="2"/>
      <c r="P1067" s="2"/>
    </row>
    <row r="1068" spans="1:18" ht="12.75" customHeight="1">
      <c r="M1068" s="2"/>
      <c r="N1068" s="2"/>
      <c r="P1068" s="2"/>
    </row>
    <row r="1069" spans="1:18" ht="26.25" customHeight="1">
      <c r="B1069" s="65" t="s">
        <v>88</v>
      </c>
      <c r="C1069" s="65"/>
      <c r="D1069" s="65"/>
      <c r="E1069" s="65"/>
      <c r="F1069" s="65"/>
      <c r="G1069" s="65"/>
      <c r="H1069" s="65"/>
      <c r="I1069" s="65"/>
      <c r="K1069" s="66" t="s">
        <v>114</v>
      </c>
      <c r="L1069" s="2"/>
      <c r="M1069" s="2"/>
      <c r="N1069" s="31"/>
      <c r="O1069" s="2"/>
      <c r="P1069" s="31"/>
      <c r="Q1069" s="31"/>
      <c r="R1069" s="31"/>
    </row>
    <row r="1070" spans="1:18" ht="20.25" customHeight="1">
      <c r="A1070" s="259" t="s">
        <v>10</v>
      </c>
      <c r="B1070" s="260" t="s">
        <v>89</v>
      </c>
      <c r="C1070" s="261"/>
      <c r="D1070" s="261"/>
      <c r="E1070" s="261"/>
      <c r="F1070" s="261"/>
      <c r="G1070" s="261"/>
      <c r="H1070" s="261"/>
      <c r="I1070" s="261"/>
      <c r="J1070" s="262"/>
      <c r="K1070" s="263" t="s">
        <v>11</v>
      </c>
      <c r="L1070" s="254" t="s">
        <v>3</v>
      </c>
      <c r="M1070" s="254" t="s">
        <v>4</v>
      </c>
      <c r="N1070" s="264" t="s">
        <v>5</v>
      </c>
      <c r="O1070" s="254" t="s">
        <v>6</v>
      </c>
      <c r="P1070" s="265" t="s">
        <v>7</v>
      </c>
      <c r="Q1070" s="265" t="s">
        <v>8</v>
      </c>
      <c r="R1070" s="254" t="s">
        <v>9</v>
      </c>
    </row>
    <row r="1071" spans="1:18" ht="15.75" customHeight="1">
      <c r="A1071" s="255"/>
      <c r="B1071" s="68" t="s">
        <v>90</v>
      </c>
      <c r="C1071" s="68" t="s">
        <v>91</v>
      </c>
      <c r="D1071" s="68" t="s">
        <v>92</v>
      </c>
      <c r="E1071" s="68" t="s">
        <v>93</v>
      </c>
      <c r="F1071" s="68" t="s">
        <v>94</v>
      </c>
      <c r="G1071" s="68" t="s">
        <v>95</v>
      </c>
      <c r="H1071" s="68" t="s">
        <v>96</v>
      </c>
      <c r="I1071" s="68" t="s">
        <v>97</v>
      </c>
      <c r="J1071" s="68" t="s">
        <v>98</v>
      </c>
      <c r="K1071" s="255"/>
      <c r="L1071" s="255"/>
      <c r="M1071" s="255"/>
      <c r="N1071" s="255"/>
      <c r="O1071" s="255"/>
      <c r="P1071" s="255"/>
      <c r="Q1071" s="255"/>
      <c r="R1071" s="255"/>
    </row>
    <row r="1072" spans="1:18" ht="15.75" customHeight="1">
      <c r="A1072" s="68">
        <v>2002</v>
      </c>
      <c r="B1072" s="69">
        <v>109</v>
      </c>
      <c r="C1072" s="69"/>
      <c r="D1072" s="69"/>
      <c r="E1072" s="69"/>
      <c r="F1072" s="69"/>
      <c r="G1072" s="69"/>
      <c r="H1072" s="69"/>
      <c r="I1072" s="69"/>
      <c r="J1072" s="69"/>
      <c r="K1072" s="110"/>
      <c r="L1072" s="72"/>
      <c r="M1072" s="111"/>
      <c r="N1072" s="112"/>
      <c r="O1072" s="75"/>
      <c r="P1072" s="76">
        <f>B1072</f>
        <v>109</v>
      </c>
      <c r="Q1072" s="77"/>
      <c r="R1072" s="75"/>
    </row>
    <row r="1073" spans="1:19" ht="15.75" customHeight="1">
      <c r="A1073" s="68">
        <v>2101</v>
      </c>
      <c r="B1073" s="69"/>
      <c r="C1073" s="69">
        <v>86</v>
      </c>
      <c r="D1073" s="69"/>
      <c r="E1073" s="69"/>
      <c r="F1073" s="69"/>
      <c r="G1073" s="69"/>
      <c r="H1073" s="69"/>
      <c r="I1073" s="69"/>
      <c r="J1073" s="69"/>
      <c r="K1073" s="110"/>
      <c r="L1073" s="78"/>
      <c r="M1073" s="113"/>
      <c r="N1073" s="114"/>
      <c r="O1073" s="80">
        <f>IF(C1073=0,"",C1073/B1072)</f>
        <v>0.78899082568807344</v>
      </c>
      <c r="P1073" s="81">
        <v>90</v>
      </c>
      <c r="Q1073" s="82">
        <f t="shared" ref="Q1073:Q1081" si="139">IF(P1073=0,"",P1073/P1072)</f>
        <v>0.82568807339449546</v>
      </c>
      <c r="R1073" s="82">
        <f t="shared" ref="R1073:R1081" si="140">IF(P1073=0,"",100%-Q1073)</f>
        <v>0.17431192660550454</v>
      </c>
    </row>
    <row r="1074" spans="1:19" ht="15.75" customHeight="1">
      <c r="A1074" s="68">
        <v>2102</v>
      </c>
      <c r="B1074" s="69"/>
      <c r="C1074" s="69"/>
      <c r="D1074" s="69">
        <v>80</v>
      </c>
      <c r="E1074" s="69"/>
      <c r="F1074" s="69"/>
      <c r="G1074" s="69"/>
      <c r="H1074" s="69"/>
      <c r="I1074" s="69"/>
      <c r="J1074" s="69"/>
      <c r="K1074" s="110"/>
      <c r="L1074" s="78"/>
      <c r="M1074" s="113"/>
      <c r="N1074" s="114"/>
      <c r="O1074" s="80">
        <f>IF(D1074=0,"",D1074/C1073)</f>
        <v>0.93023255813953487</v>
      </c>
      <c r="P1074" s="81">
        <v>85</v>
      </c>
      <c r="Q1074" s="82">
        <f t="shared" si="139"/>
        <v>0.94444444444444442</v>
      </c>
      <c r="R1074" s="82">
        <f t="shared" si="140"/>
        <v>5.555555555555558E-2</v>
      </c>
      <c r="S1074" s="83">
        <f>P1074/P1072</f>
        <v>0.77981651376146788</v>
      </c>
    </row>
    <row r="1075" spans="1:19" ht="15.75" customHeight="1">
      <c r="A1075" s="68">
        <v>2201</v>
      </c>
      <c r="B1075" s="69"/>
      <c r="C1075" s="69"/>
      <c r="D1075" s="69"/>
      <c r="E1075" s="69">
        <v>75</v>
      </c>
      <c r="F1075" s="69"/>
      <c r="G1075" s="69"/>
      <c r="H1075" s="69"/>
      <c r="I1075" s="69"/>
      <c r="J1075" s="69"/>
      <c r="K1075" s="110"/>
      <c r="L1075" s="78"/>
      <c r="M1075" s="113"/>
      <c r="N1075" s="114"/>
      <c r="O1075" s="80">
        <f>IF(E1075=0,"",E1075/D1074)</f>
        <v>0.9375</v>
      </c>
      <c r="P1075" s="81">
        <v>85</v>
      </c>
      <c r="Q1075" s="82">
        <f t="shared" si="139"/>
        <v>1</v>
      </c>
      <c r="R1075" s="82">
        <f t="shared" si="140"/>
        <v>0</v>
      </c>
    </row>
    <row r="1076" spans="1:19" ht="15.75" customHeight="1">
      <c r="A1076" s="68">
        <v>2202</v>
      </c>
      <c r="B1076" s="69"/>
      <c r="C1076" s="69"/>
      <c r="D1076" s="69"/>
      <c r="E1076" s="69"/>
      <c r="F1076" s="69">
        <v>74</v>
      </c>
      <c r="G1076" s="69"/>
      <c r="H1076" s="69"/>
      <c r="I1076" s="69"/>
      <c r="J1076" s="69"/>
      <c r="K1076" s="110"/>
      <c r="L1076" s="78"/>
      <c r="M1076" s="113"/>
      <c r="N1076" s="114"/>
      <c r="O1076" s="80">
        <f>IF(F1076=0,"",F1076/E1075)</f>
        <v>0.98666666666666669</v>
      </c>
      <c r="P1076" s="81">
        <v>80</v>
      </c>
      <c r="Q1076" s="82">
        <f t="shared" si="139"/>
        <v>0.94117647058823528</v>
      </c>
      <c r="R1076" s="82">
        <f t="shared" si="140"/>
        <v>5.8823529411764719E-2</v>
      </c>
    </row>
    <row r="1077" spans="1:19" ht="15.75" customHeight="1">
      <c r="A1077" s="68">
        <v>2301</v>
      </c>
      <c r="B1077" s="69"/>
      <c r="C1077" s="69"/>
      <c r="D1077" s="69"/>
      <c r="E1077" s="69"/>
      <c r="F1077" s="69"/>
      <c r="G1077" s="69">
        <v>72</v>
      </c>
      <c r="H1077" s="69"/>
      <c r="I1077" s="69"/>
      <c r="J1077" s="69"/>
      <c r="K1077" s="110"/>
      <c r="L1077" s="78"/>
      <c r="M1077" s="113" t="s">
        <v>113</v>
      </c>
      <c r="N1077" s="114"/>
      <c r="O1077" s="80">
        <f>IF(G1077=0,"",G1077/F1076)</f>
        <v>0.97297297297297303</v>
      </c>
      <c r="P1077" s="81">
        <v>78</v>
      </c>
      <c r="Q1077" s="82">
        <f t="shared" si="139"/>
        <v>0.97499999999999998</v>
      </c>
      <c r="R1077" s="82">
        <f t="shared" si="140"/>
        <v>2.5000000000000022E-2</v>
      </c>
    </row>
    <row r="1078" spans="1:19" ht="15.75" customHeight="1">
      <c r="A1078" s="68">
        <v>2302</v>
      </c>
      <c r="B1078" s="69"/>
      <c r="C1078" s="69"/>
      <c r="D1078" s="69"/>
      <c r="E1078" s="69"/>
      <c r="F1078" s="69"/>
      <c r="G1078" s="69"/>
      <c r="H1078" s="69">
        <v>67</v>
      </c>
      <c r="I1078" s="69"/>
      <c r="J1078" s="69"/>
      <c r="K1078" s="110"/>
      <c r="L1078" s="78"/>
      <c r="M1078" s="113"/>
      <c r="N1078" s="114"/>
      <c r="O1078" s="80">
        <f>IF(H1078=0,"",H1078/G1077)</f>
        <v>0.93055555555555558</v>
      </c>
      <c r="P1078" s="81">
        <v>77</v>
      </c>
      <c r="Q1078" s="82">
        <f t="shared" si="139"/>
        <v>0.98717948717948723</v>
      </c>
      <c r="R1078" s="82">
        <f t="shared" si="140"/>
        <v>1.2820512820512775E-2</v>
      </c>
    </row>
    <row r="1079" spans="1:19" ht="15.75" customHeight="1">
      <c r="A1079" s="68">
        <v>2401</v>
      </c>
      <c r="B1079" s="69"/>
      <c r="C1079" s="69"/>
      <c r="D1079" s="69"/>
      <c r="E1079" s="69"/>
      <c r="F1079" s="69"/>
      <c r="G1079" s="69"/>
      <c r="H1079" s="69"/>
      <c r="I1079" s="69">
        <v>56</v>
      </c>
      <c r="J1079" s="69"/>
      <c r="K1079" s="110"/>
      <c r="L1079" s="78"/>
      <c r="M1079" s="113"/>
      <c r="N1079" s="114"/>
      <c r="O1079" s="80">
        <f>IF(I1079=0,"",I1079/H1078)</f>
        <v>0.83582089552238803</v>
      </c>
      <c r="P1079" s="81">
        <v>75</v>
      </c>
      <c r="Q1079" s="82">
        <f t="shared" si="139"/>
        <v>0.97402597402597402</v>
      </c>
      <c r="R1079" s="82">
        <f t="shared" si="140"/>
        <v>2.5974025974025983E-2</v>
      </c>
    </row>
    <row r="1080" spans="1:19" ht="15.75" customHeight="1">
      <c r="A1080" s="68">
        <v>2402</v>
      </c>
      <c r="B1080" s="69"/>
      <c r="C1080" s="69"/>
      <c r="D1080" s="69"/>
      <c r="E1080" s="69"/>
      <c r="F1080" s="69"/>
      <c r="G1080" s="69"/>
      <c r="H1080" s="69"/>
      <c r="I1080" s="69"/>
      <c r="J1080" s="69"/>
      <c r="K1080" s="110"/>
      <c r="L1080" s="78"/>
      <c r="M1080" s="113"/>
      <c r="N1080" s="114"/>
      <c r="O1080" s="80" t="str">
        <f>IF(J1080=0,"",J1080/I1079)</f>
        <v/>
      </c>
      <c r="P1080" s="81"/>
      <c r="Q1080" s="82" t="str">
        <f t="shared" si="139"/>
        <v/>
      </c>
      <c r="R1080" s="82" t="str">
        <f t="shared" si="140"/>
        <v/>
      </c>
    </row>
    <row r="1081" spans="1:19" ht="15.75" customHeight="1">
      <c r="A1081" s="68">
        <v>2501</v>
      </c>
      <c r="B1081" s="69"/>
      <c r="C1081" s="69"/>
      <c r="D1081" s="69"/>
      <c r="E1081" s="69"/>
      <c r="F1081" s="69"/>
      <c r="G1081" s="69"/>
      <c r="H1081" s="69"/>
      <c r="I1081" s="69"/>
      <c r="J1081" s="69"/>
      <c r="K1081" s="110"/>
      <c r="L1081" s="78"/>
      <c r="M1081" s="113"/>
      <c r="N1081" s="114"/>
      <c r="O1081" s="80" t="e">
        <f>IF(#REF!=0,"",#REF!/J1080)</f>
        <v>#REF!</v>
      </c>
      <c r="P1081" s="81"/>
      <c r="Q1081" s="82" t="str">
        <f t="shared" si="139"/>
        <v/>
      </c>
      <c r="R1081" s="82" t="str">
        <f t="shared" si="140"/>
        <v/>
      </c>
    </row>
    <row r="1082" spans="1:19" ht="15.75" customHeight="1">
      <c r="A1082" s="68">
        <v>2502</v>
      </c>
      <c r="B1082" s="69"/>
      <c r="C1082" s="69"/>
      <c r="D1082" s="69"/>
      <c r="E1082" s="69"/>
      <c r="F1082" s="69"/>
      <c r="G1082" s="69"/>
      <c r="H1082" s="69"/>
      <c r="I1082" s="69"/>
      <c r="J1082" s="69"/>
      <c r="K1082" s="110"/>
      <c r="L1082" s="78"/>
      <c r="M1082" s="113"/>
      <c r="N1082" s="106"/>
      <c r="O1082" s="115"/>
      <c r="P1082" s="87"/>
      <c r="Q1082" s="116"/>
      <c r="R1082" s="115"/>
    </row>
    <row r="1083" spans="1:19" ht="15.75" customHeight="1">
      <c r="A1083" s="68">
        <v>2601</v>
      </c>
      <c r="B1083" s="69"/>
      <c r="C1083" s="69"/>
      <c r="D1083" s="69"/>
      <c r="E1083" s="69"/>
      <c r="F1083" s="69"/>
      <c r="G1083" s="69"/>
      <c r="H1083" s="69"/>
      <c r="I1083" s="69"/>
      <c r="J1083" s="69"/>
      <c r="K1083" s="110"/>
      <c r="L1083" s="78"/>
      <c r="M1083" s="113"/>
      <c r="N1083" s="106"/>
      <c r="O1083" s="117"/>
      <c r="P1083" s="87"/>
      <c r="Q1083" s="118"/>
      <c r="R1083" s="117"/>
    </row>
    <row r="1084" spans="1:19" ht="15.75" customHeight="1">
      <c r="A1084" s="68">
        <v>2602</v>
      </c>
      <c r="B1084" s="69"/>
      <c r="C1084" s="69"/>
      <c r="D1084" s="69"/>
      <c r="E1084" s="69"/>
      <c r="F1084" s="69"/>
      <c r="G1084" s="69"/>
      <c r="H1084" s="69"/>
      <c r="I1084" s="69"/>
      <c r="J1084" s="69"/>
      <c r="K1084" s="110"/>
      <c r="L1084" s="78"/>
      <c r="M1084" s="113"/>
      <c r="N1084" s="106"/>
      <c r="O1084" s="119"/>
      <c r="P1084" s="120"/>
      <c r="Q1084" s="121"/>
      <c r="R1084" s="122"/>
    </row>
    <row r="1085" spans="1:19" ht="15.75" customHeight="1">
      <c r="A1085" s="68">
        <v>2701</v>
      </c>
      <c r="B1085" s="69"/>
      <c r="C1085" s="69"/>
      <c r="D1085" s="69"/>
      <c r="E1085" s="69"/>
      <c r="F1085" s="69"/>
      <c r="G1085" s="69"/>
      <c r="H1085" s="69"/>
      <c r="I1085" s="69"/>
      <c r="J1085" s="69"/>
      <c r="K1085" s="110"/>
      <c r="L1085" s="78"/>
      <c r="M1085" s="113"/>
      <c r="N1085" s="106"/>
      <c r="O1085" s="89" t="s">
        <v>79</v>
      </c>
      <c r="P1085" s="90"/>
      <c r="Q1085" s="91" t="str">
        <f>IF(SUM(K1078:K1084)=0,"",SUM(K1078:K1084))</f>
        <v/>
      </c>
      <c r="R1085" s="92" t="s">
        <v>11</v>
      </c>
    </row>
    <row r="1086" spans="1:19" ht="15.75" customHeight="1">
      <c r="A1086" s="68">
        <v>2702</v>
      </c>
      <c r="B1086" s="69"/>
      <c r="C1086" s="69"/>
      <c r="D1086" s="69"/>
      <c r="E1086" s="69"/>
      <c r="F1086" s="69"/>
      <c r="G1086" s="69"/>
      <c r="H1086" s="69"/>
      <c r="I1086" s="69"/>
      <c r="J1086" s="69"/>
      <c r="K1086" s="110"/>
      <c r="L1086" s="78"/>
      <c r="M1086" s="113"/>
      <c r="N1086" s="106"/>
      <c r="O1086" s="93" t="s">
        <v>80</v>
      </c>
      <c r="P1086" s="94" t="str">
        <f>IF(P1085/B1072=0,"",P1085/B1072)</f>
        <v/>
      </c>
      <c r="Q1086" s="95" t="e">
        <f>IF(P1085/Q1085=0,"",P1085/Q1085)</f>
        <v>#VALUE!</v>
      </c>
      <c r="R1086" s="96" t="s">
        <v>81</v>
      </c>
    </row>
    <row r="1087" spans="1:19" ht="15.75" customHeight="1">
      <c r="A1087" s="68">
        <v>2801</v>
      </c>
      <c r="B1087" s="69"/>
      <c r="C1087" s="69"/>
      <c r="D1087" s="69"/>
      <c r="E1087" s="69"/>
      <c r="F1087" s="69"/>
      <c r="G1087" s="69"/>
      <c r="H1087" s="69"/>
      <c r="I1087" s="69"/>
      <c r="J1087" s="69"/>
      <c r="K1087" s="110"/>
      <c r="L1087" s="123"/>
      <c r="M1087" s="124"/>
      <c r="N1087" s="125"/>
      <c r="O1087" s="101"/>
      <c r="P1087" s="102"/>
      <c r="Q1087" s="102"/>
      <c r="R1087" s="103"/>
    </row>
    <row r="1088" spans="1:19" ht="18" customHeight="1">
      <c r="A1088" s="35"/>
      <c r="B1088" s="31"/>
      <c r="C1088" s="31"/>
      <c r="D1088" s="256" t="s">
        <v>100</v>
      </c>
      <c r="E1088" s="257"/>
      <c r="F1088" s="257"/>
      <c r="G1088" s="257"/>
      <c r="H1088" s="257"/>
      <c r="I1088" s="257"/>
      <c r="J1088" s="258"/>
      <c r="K1088" s="126">
        <f>SUM(K1081:K1084)</f>
        <v>0</v>
      </c>
      <c r="L1088" s="105" t="str">
        <f>IF(K1081=0,"",K1081/B1072)</f>
        <v/>
      </c>
      <c r="M1088" s="105" t="str">
        <f>IF(K1088=0,"",K1088/B1072)</f>
        <v/>
      </c>
      <c r="N1088" s="105" t="str">
        <f>IF(K1081=0,"",M1088-L1088)</f>
        <v/>
      </c>
      <c r="O1088" s="2"/>
      <c r="P1088" s="31"/>
      <c r="Q1088" s="25"/>
      <c r="R1088" s="2"/>
    </row>
    <row r="1089" spans="1:19" ht="12.75" customHeight="1">
      <c r="M1089" s="2"/>
      <c r="N1089" s="2"/>
      <c r="P1089" s="2"/>
    </row>
    <row r="1090" spans="1:19" ht="12.75" customHeight="1">
      <c r="M1090" s="2"/>
      <c r="N1090" s="2"/>
      <c r="P1090" s="2"/>
    </row>
    <row r="1091" spans="1:19" ht="26.25" customHeight="1">
      <c r="B1091" s="65" t="s">
        <v>88</v>
      </c>
      <c r="C1091" s="65"/>
      <c r="D1091" s="65"/>
      <c r="E1091" s="65"/>
      <c r="F1091" s="65"/>
      <c r="G1091" s="65"/>
      <c r="H1091" s="65"/>
      <c r="I1091" s="65"/>
      <c r="K1091" s="66" t="s">
        <v>115</v>
      </c>
      <c r="L1091" s="2"/>
      <c r="M1091" s="2"/>
      <c r="N1091" s="31"/>
      <c r="O1091" s="2"/>
      <c r="P1091" s="31"/>
      <c r="Q1091" s="31"/>
      <c r="R1091" s="31"/>
    </row>
    <row r="1092" spans="1:19" ht="20.25" customHeight="1">
      <c r="A1092" s="259" t="s">
        <v>10</v>
      </c>
      <c r="B1092" s="260" t="s">
        <v>89</v>
      </c>
      <c r="C1092" s="261"/>
      <c r="D1092" s="261"/>
      <c r="E1092" s="261"/>
      <c r="F1092" s="261"/>
      <c r="G1092" s="261"/>
      <c r="H1092" s="261"/>
      <c r="I1092" s="261"/>
      <c r="J1092" s="262"/>
      <c r="K1092" s="263" t="s">
        <v>11</v>
      </c>
      <c r="L1092" s="254" t="s">
        <v>3</v>
      </c>
      <c r="M1092" s="254" t="s">
        <v>4</v>
      </c>
      <c r="N1092" s="264" t="s">
        <v>5</v>
      </c>
      <c r="O1092" s="254" t="s">
        <v>6</v>
      </c>
      <c r="P1092" s="265" t="s">
        <v>7</v>
      </c>
      <c r="Q1092" s="265" t="s">
        <v>8</v>
      </c>
      <c r="R1092" s="254" t="s">
        <v>9</v>
      </c>
    </row>
    <row r="1093" spans="1:19" ht="15.75" customHeight="1">
      <c r="A1093" s="255"/>
      <c r="B1093" s="68" t="s">
        <v>90</v>
      </c>
      <c r="C1093" s="68" t="s">
        <v>91</v>
      </c>
      <c r="D1093" s="68" t="s">
        <v>92</v>
      </c>
      <c r="E1093" s="68" t="s">
        <v>93</v>
      </c>
      <c r="F1093" s="68" t="s">
        <v>94</v>
      </c>
      <c r="G1093" s="68" t="s">
        <v>95</v>
      </c>
      <c r="H1093" s="68" t="s">
        <v>96</v>
      </c>
      <c r="I1093" s="68" t="s">
        <v>97</v>
      </c>
      <c r="J1093" s="68" t="s">
        <v>98</v>
      </c>
      <c r="K1093" s="255"/>
      <c r="L1093" s="255"/>
      <c r="M1093" s="255"/>
      <c r="N1093" s="255"/>
      <c r="O1093" s="255"/>
      <c r="P1093" s="255"/>
      <c r="Q1093" s="255"/>
      <c r="R1093" s="255"/>
    </row>
    <row r="1094" spans="1:19" ht="15.75" customHeight="1">
      <c r="A1094" s="68">
        <v>2101</v>
      </c>
      <c r="B1094" s="69">
        <v>102</v>
      </c>
      <c r="C1094" s="69"/>
      <c r="D1094" s="69"/>
      <c r="E1094" s="69"/>
      <c r="F1094" s="69"/>
      <c r="G1094" s="69"/>
      <c r="H1094" s="69"/>
      <c r="I1094" s="69"/>
      <c r="J1094" s="69"/>
      <c r="K1094" s="110"/>
      <c r="L1094" s="72"/>
      <c r="M1094" s="111"/>
      <c r="N1094" s="112"/>
      <c r="O1094" s="75"/>
      <c r="P1094" s="76">
        <f>B1094</f>
        <v>102</v>
      </c>
      <c r="Q1094" s="77"/>
      <c r="R1094" s="75"/>
    </row>
    <row r="1095" spans="1:19" ht="15.75" customHeight="1">
      <c r="A1095" s="68">
        <v>2102</v>
      </c>
      <c r="B1095" s="69"/>
      <c r="C1095" s="69">
        <v>97</v>
      </c>
      <c r="D1095" s="69"/>
      <c r="E1095" s="69"/>
      <c r="F1095" s="69"/>
      <c r="G1095" s="69"/>
      <c r="H1095" s="69"/>
      <c r="I1095" s="69"/>
      <c r="J1095" s="69"/>
      <c r="K1095" s="110"/>
      <c r="L1095" s="78"/>
      <c r="M1095" s="113"/>
      <c r="N1095" s="114"/>
      <c r="O1095" s="80">
        <f>IF(C1095=0,"",C1095/B1094)</f>
        <v>0.9509803921568627</v>
      </c>
      <c r="P1095" s="81">
        <v>97</v>
      </c>
      <c r="Q1095" s="82">
        <f t="shared" ref="Q1095:Q1103" si="141">IF(P1095=0,"",P1095/P1094)</f>
        <v>0.9509803921568627</v>
      </c>
      <c r="R1095" s="82">
        <f t="shared" ref="R1095:R1103" si="142">IF(P1095=0,"",100%-Q1095)</f>
        <v>4.9019607843137303E-2</v>
      </c>
    </row>
    <row r="1096" spans="1:19" ht="15.75" customHeight="1">
      <c r="A1096" s="68">
        <v>2201</v>
      </c>
      <c r="B1096" s="69"/>
      <c r="C1096" s="69"/>
      <c r="D1096" s="69">
        <v>88</v>
      </c>
      <c r="E1096" s="69"/>
      <c r="F1096" s="69"/>
      <c r="G1096" s="69"/>
      <c r="H1096" s="69"/>
      <c r="I1096" s="69"/>
      <c r="J1096" s="69"/>
      <c r="K1096" s="110"/>
      <c r="L1096" s="78"/>
      <c r="M1096" s="113"/>
      <c r="N1096" s="114"/>
      <c r="O1096" s="80">
        <f>IF(D1096=0,"",D1096/C1095)</f>
        <v>0.90721649484536082</v>
      </c>
      <c r="P1096" s="81">
        <v>90</v>
      </c>
      <c r="Q1096" s="82">
        <f t="shared" si="141"/>
        <v>0.92783505154639179</v>
      </c>
      <c r="R1096" s="82">
        <f t="shared" si="142"/>
        <v>7.2164948453608213E-2</v>
      </c>
      <c r="S1096" s="83">
        <f>P1096/P1094</f>
        <v>0.88235294117647056</v>
      </c>
    </row>
    <row r="1097" spans="1:19" ht="15.75" customHeight="1">
      <c r="A1097" s="68">
        <v>2202</v>
      </c>
      <c r="B1097" s="69"/>
      <c r="C1097" s="69"/>
      <c r="D1097" s="69"/>
      <c r="E1097" s="69">
        <v>84</v>
      </c>
      <c r="F1097" s="69"/>
      <c r="G1097" s="69"/>
      <c r="H1097" s="69"/>
      <c r="I1097" s="69"/>
      <c r="J1097" s="69"/>
      <c r="K1097" s="110"/>
      <c r="L1097" s="78"/>
      <c r="M1097" s="113"/>
      <c r="N1097" s="114"/>
      <c r="O1097" s="80">
        <f>IF(E1097=0,"",E1097/D1096)</f>
        <v>0.95454545454545459</v>
      </c>
      <c r="P1097" s="81">
        <v>87</v>
      </c>
      <c r="Q1097" s="82">
        <f t="shared" si="141"/>
        <v>0.96666666666666667</v>
      </c>
      <c r="R1097" s="82">
        <f t="shared" si="142"/>
        <v>3.3333333333333326E-2</v>
      </c>
    </row>
    <row r="1098" spans="1:19" ht="15.75" customHeight="1">
      <c r="A1098" s="68">
        <v>2301</v>
      </c>
      <c r="B1098" s="69"/>
      <c r="C1098" s="69"/>
      <c r="D1098" s="69"/>
      <c r="E1098" s="69"/>
      <c r="F1098" s="69">
        <v>81</v>
      </c>
      <c r="G1098" s="69"/>
      <c r="H1098" s="69"/>
      <c r="I1098" s="69"/>
      <c r="J1098" s="69"/>
      <c r="K1098" s="110"/>
      <c r="L1098" s="78"/>
      <c r="M1098" s="113"/>
      <c r="N1098" s="114"/>
      <c r="O1098" s="80">
        <f>IF(F1098=0,"",F1098/E1097)</f>
        <v>0.9642857142857143</v>
      </c>
      <c r="P1098" s="81">
        <v>85</v>
      </c>
      <c r="Q1098" s="82">
        <f t="shared" si="141"/>
        <v>0.97701149425287359</v>
      </c>
      <c r="R1098" s="82">
        <f t="shared" si="142"/>
        <v>2.2988505747126409E-2</v>
      </c>
    </row>
    <row r="1099" spans="1:19" ht="15.75" customHeight="1">
      <c r="A1099" s="68">
        <v>2302</v>
      </c>
      <c r="B1099" s="69"/>
      <c r="C1099" s="69"/>
      <c r="D1099" s="69"/>
      <c r="E1099" s="69"/>
      <c r="F1099" s="69"/>
      <c r="G1099" s="69">
        <v>77</v>
      </c>
      <c r="H1099" s="69"/>
      <c r="I1099" s="69"/>
      <c r="J1099" s="69"/>
      <c r="K1099" s="110"/>
      <c r="L1099" s="78"/>
      <c r="M1099" s="113" t="s">
        <v>113</v>
      </c>
      <c r="N1099" s="114"/>
      <c r="O1099" s="80">
        <f>IF(G1099=0,"",G1099/F1098)</f>
        <v>0.95061728395061729</v>
      </c>
      <c r="P1099" s="81">
        <v>85</v>
      </c>
      <c r="Q1099" s="82">
        <f t="shared" si="141"/>
        <v>1</v>
      </c>
      <c r="R1099" s="82">
        <f t="shared" si="142"/>
        <v>0</v>
      </c>
    </row>
    <row r="1100" spans="1:19" ht="15.75" customHeight="1">
      <c r="A1100" s="68">
        <v>2401</v>
      </c>
      <c r="B1100" s="69"/>
      <c r="C1100" s="69"/>
      <c r="D1100" s="69"/>
      <c r="E1100" s="69"/>
      <c r="F1100" s="69"/>
      <c r="G1100" s="69"/>
      <c r="H1100" s="69"/>
      <c r="I1100" s="69"/>
      <c r="J1100" s="69"/>
      <c r="K1100" s="110"/>
      <c r="L1100" s="78"/>
      <c r="M1100" s="113"/>
      <c r="N1100" s="114"/>
      <c r="O1100" s="80" t="str">
        <f>IF(H1100=0,"",H1100/G1099)</f>
        <v/>
      </c>
      <c r="P1100" s="81"/>
      <c r="Q1100" s="82" t="str">
        <f t="shared" si="141"/>
        <v/>
      </c>
      <c r="R1100" s="82" t="str">
        <f t="shared" si="142"/>
        <v/>
      </c>
    </row>
    <row r="1101" spans="1:19" ht="15.75" customHeight="1">
      <c r="A1101" s="68">
        <v>2402</v>
      </c>
      <c r="B1101" s="69"/>
      <c r="C1101" s="69"/>
      <c r="D1101" s="69"/>
      <c r="E1101" s="69"/>
      <c r="F1101" s="69"/>
      <c r="G1101" s="69"/>
      <c r="H1101" s="69"/>
      <c r="I1101" s="69"/>
      <c r="J1101" s="69"/>
      <c r="K1101" s="110"/>
      <c r="L1101" s="78"/>
      <c r="M1101" s="113"/>
      <c r="N1101" s="114"/>
      <c r="O1101" s="80" t="str">
        <f>IF(I1101=0,"",I1101/H1100)</f>
        <v/>
      </c>
      <c r="P1101" s="81"/>
      <c r="Q1101" s="82" t="str">
        <f t="shared" si="141"/>
        <v/>
      </c>
      <c r="R1101" s="82" t="str">
        <f t="shared" si="142"/>
        <v/>
      </c>
    </row>
    <row r="1102" spans="1:19" ht="15.75" customHeight="1">
      <c r="A1102" s="68">
        <v>2501</v>
      </c>
      <c r="B1102" s="69"/>
      <c r="C1102" s="69"/>
      <c r="D1102" s="69"/>
      <c r="E1102" s="69"/>
      <c r="F1102" s="69"/>
      <c r="G1102" s="69"/>
      <c r="H1102" s="69"/>
      <c r="I1102" s="69"/>
      <c r="J1102" s="69"/>
      <c r="K1102" s="110"/>
      <c r="L1102" s="78"/>
      <c r="M1102" s="113"/>
      <c r="N1102" s="114"/>
      <c r="O1102" s="80" t="str">
        <f>IF(J1102=0,"",J1102/I1101)</f>
        <v/>
      </c>
      <c r="P1102" s="81"/>
      <c r="Q1102" s="82" t="str">
        <f t="shared" si="141"/>
        <v/>
      </c>
      <c r="R1102" s="82" t="str">
        <f t="shared" si="142"/>
        <v/>
      </c>
    </row>
    <row r="1103" spans="1:19" ht="15.75" customHeight="1">
      <c r="A1103" s="68">
        <v>2502</v>
      </c>
      <c r="B1103" s="69"/>
      <c r="C1103" s="69"/>
      <c r="D1103" s="69"/>
      <c r="E1103" s="69"/>
      <c r="F1103" s="69"/>
      <c r="G1103" s="69"/>
      <c r="H1103" s="69"/>
      <c r="I1103" s="69"/>
      <c r="J1103" s="69"/>
      <c r="K1103" s="110"/>
      <c r="L1103" s="78"/>
      <c r="M1103" s="113"/>
      <c r="N1103" s="114"/>
      <c r="O1103" s="80" t="e">
        <f>IF(#REF!=0,"",#REF!/J1102)</f>
        <v>#REF!</v>
      </c>
      <c r="P1103" s="81"/>
      <c r="Q1103" s="82" t="str">
        <f t="shared" si="141"/>
        <v/>
      </c>
      <c r="R1103" s="82" t="str">
        <f t="shared" si="142"/>
        <v/>
      </c>
    </row>
    <row r="1104" spans="1:19" ht="15.75" customHeight="1">
      <c r="A1104" s="68">
        <v>2601</v>
      </c>
      <c r="B1104" s="69"/>
      <c r="C1104" s="69"/>
      <c r="D1104" s="69"/>
      <c r="E1104" s="69"/>
      <c r="F1104" s="69"/>
      <c r="G1104" s="69"/>
      <c r="H1104" s="69"/>
      <c r="I1104" s="69"/>
      <c r="J1104" s="69"/>
      <c r="K1104" s="110"/>
      <c r="L1104" s="78"/>
      <c r="M1104" s="113"/>
      <c r="N1104" s="106"/>
      <c r="O1104" s="115"/>
      <c r="P1104" s="87"/>
      <c r="Q1104" s="116"/>
      <c r="R1104" s="115"/>
    </row>
    <row r="1105" spans="1:22" ht="15.75" customHeight="1">
      <c r="A1105" s="68">
        <v>2602</v>
      </c>
      <c r="B1105" s="69"/>
      <c r="C1105" s="69"/>
      <c r="D1105" s="69"/>
      <c r="E1105" s="69"/>
      <c r="F1105" s="69"/>
      <c r="G1105" s="69"/>
      <c r="H1105" s="69"/>
      <c r="I1105" s="69"/>
      <c r="J1105" s="69"/>
      <c r="K1105" s="110"/>
      <c r="L1105" s="78"/>
      <c r="M1105" s="113"/>
      <c r="N1105" s="106"/>
      <c r="O1105" s="117"/>
      <c r="P1105" s="87"/>
      <c r="Q1105" s="118"/>
      <c r="R1105" s="117"/>
    </row>
    <row r="1106" spans="1:22" ht="15.75" customHeight="1">
      <c r="A1106" s="68">
        <v>2701</v>
      </c>
      <c r="B1106" s="69"/>
      <c r="C1106" s="69"/>
      <c r="D1106" s="69"/>
      <c r="E1106" s="69"/>
      <c r="F1106" s="69"/>
      <c r="G1106" s="69"/>
      <c r="H1106" s="69"/>
      <c r="I1106" s="69"/>
      <c r="J1106" s="69"/>
      <c r="K1106" s="110"/>
      <c r="L1106" s="78"/>
      <c r="M1106" s="113"/>
      <c r="N1106" s="106"/>
      <c r="O1106" s="119"/>
      <c r="P1106" s="120"/>
      <c r="Q1106" s="121"/>
      <c r="R1106" s="122"/>
    </row>
    <row r="1107" spans="1:22" ht="15.75" customHeight="1">
      <c r="A1107" s="68">
        <v>2702</v>
      </c>
      <c r="B1107" s="69"/>
      <c r="C1107" s="69"/>
      <c r="D1107" s="69"/>
      <c r="E1107" s="69"/>
      <c r="F1107" s="69"/>
      <c r="G1107" s="69"/>
      <c r="H1107" s="69"/>
      <c r="I1107" s="69"/>
      <c r="J1107" s="69"/>
      <c r="K1107" s="110"/>
      <c r="L1107" s="78"/>
      <c r="M1107" s="113"/>
      <c r="N1107" s="106"/>
      <c r="O1107" s="89" t="s">
        <v>79</v>
      </c>
      <c r="P1107" s="90"/>
      <c r="Q1107" s="91" t="str">
        <f>IF(SUM(K1100:K1106)=0,"",SUM(K1100:K1106))</f>
        <v/>
      </c>
      <c r="R1107" s="92" t="s">
        <v>11</v>
      </c>
    </row>
    <row r="1108" spans="1:22" ht="15.75" customHeight="1">
      <c r="A1108" s="68">
        <v>2801</v>
      </c>
      <c r="B1108" s="69"/>
      <c r="C1108" s="69"/>
      <c r="D1108" s="69"/>
      <c r="E1108" s="69"/>
      <c r="F1108" s="69"/>
      <c r="G1108" s="69"/>
      <c r="H1108" s="69"/>
      <c r="I1108" s="69"/>
      <c r="J1108" s="69"/>
      <c r="K1108" s="110"/>
      <c r="L1108" s="78"/>
      <c r="M1108" s="113"/>
      <c r="N1108" s="106"/>
      <c r="O1108" s="93" t="s">
        <v>80</v>
      </c>
      <c r="P1108" s="94" t="str">
        <f>IF(P1107/B1094=0,"",P1107/B1094)</f>
        <v/>
      </c>
      <c r="Q1108" s="95" t="e">
        <f>IF(P1107/Q1107=0,"",P1107/Q1107)</f>
        <v>#VALUE!</v>
      </c>
      <c r="R1108" s="96" t="s">
        <v>81</v>
      </c>
    </row>
    <row r="1109" spans="1:22" ht="15.75" customHeight="1">
      <c r="A1109" s="68">
        <v>2802</v>
      </c>
      <c r="B1109" s="69"/>
      <c r="C1109" s="69"/>
      <c r="D1109" s="69"/>
      <c r="E1109" s="69"/>
      <c r="F1109" s="69"/>
      <c r="G1109" s="69"/>
      <c r="H1109" s="69"/>
      <c r="I1109" s="69"/>
      <c r="J1109" s="69"/>
      <c r="K1109" s="110"/>
      <c r="L1109" s="123"/>
      <c r="M1109" s="124"/>
      <c r="N1109" s="125"/>
      <c r="O1109" s="101"/>
      <c r="P1109" s="102"/>
      <c r="Q1109" s="102"/>
      <c r="R1109" s="103"/>
    </row>
    <row r="1110" spans="1:22" ht="18" customHeight="1">
      <c r="A1110" s="35"/>
      <c r="B1110" s="31"/>
      <c r="C1110" s="31"/>
      <c r="D1110" s="256" t="s">
        <v>100</v>
      </c>
      <c r="E1110" s="257"/>
      <c r="F1110" s="257"/>
      <c r="G1110" s="257"/>
      <c r="H1110" s="257"/>
      <c r="I1110" s="257"/>
      <c r="J1110" s="258"/>
      <c r="K1110" s="126">
        <f>SUM(K1103:K1106)</f>
        <v>0</v>
      </c>
      <c r="L1110" s="105" t="str">
        <f>IF(K1103=0,"",K1103/B1094)</f>
        <v/>
      </c>
      <c r="M1110" s="105" t="str">
        <f>IF(K1110=0,"",K1110/B1094)</f>
        <v/>
      </c>
      <c r="N1110" s="105" t="str">
        <f>IF(K1103=0,"",M1110-L1110)</f>
        <v/>
      </c>
      <c r="O1110" s="2"/>
      <c r="P1110" s="31"/>
      <c r="Q1110" s="25"/>
      <c r="R1110" s="2"/>
    </row>
    <row r="1111" spans="1:22" ht="12.75" customHeight="1">
      <c r="L1111" s="2"/>
      <c r="M1111" s="2"/>
      <c r="O1111" s="2"/>
    </row>
    <row r="1112" spans="1:22" ht="12.75" customHeight="1">
      <c r="M1112" s="2"/>
      <c r="N1112" s="2"/>
      <c r="P1112" s="2"/>
      <c r="V1112" s="221">
        <f>AVERAGE(S1096,S1118)</f>
        <v>0.89950980392156854</v>
      </c>
    </row>
    <row r="1113" spans="1:22" ht="26.25" customHeight="1">
      <c r="B1113" s="65" t="s">
        <v>88</v>
      </c>
      <c r="C1113" s="65"/>
      <c r="D1113" s="65"/>
      <c r="E1113" s="65"/>
      <c r="F1113" s="65"/>
      <c r="G1113" s="65"/>
      <c r="H1113" s="65"/>
      <c r="I1113" s="65"/>
      <c r="K1113" s="66" t="s">
        <v>116</v>
      </c>
      <c r="L1113" s="2"/>
      <c r="M1113" s="2"/>
      <c r="N1113" s="31"/>
      <c r="O1113" s="2"/>
      <c r="P1113" s="31"/>
      <c r="Q1113" s="31"/>
      <c r="R1113" s="31"/>
    </row>
    <row r="1114" spans="1:22" ht="20.25" customHeight="1">
      <c r="A1114" s="259" t="s">
        <v>10</v>
      </c>
      <c r="B1114" s="260" t="s">
        <v>89</v>
      </c>
      <c r="C1114" s="261"/>
      <c r="D1114" s="261"/>
      <c r="E1114" s="261"/>
      <c r="F1114" s="261"/>
      <c r="G1114" s="261"/>
      <c r="H1114" s="261"/>
      <c r="I1114" s="261"/>
      <c r="J1114" s="262"/>
      <c r="K1114" s="263" t="s">
        <v>11</v>
      </c>
      <c r="L1114" s="254" t="s">
        <v>3</v>
      </c>
      <c r="M1114" s="254" t="s">
        <v>4</v>
      </c>
      <c r="N1114" s="264" t="s">
        <v>5</v>
      </c>
      <c r="O1114" s="254" t="s">
        <v>6</v>
      </c>
      <c r="P1114" s="265" t="s">
        <v>7</v>
      </c>
      <c r="Q1114" s="265" t="s">
        <v>8</v>
      </c>
      <c r="R1114" s="254" t="s">
        <v>9</v>
      </c>
    </row>
    <row r="1115" spans="1:22" ht="15.75" customHeight="1">
      <c r="A1115" s="255"/>
      <c r="B1115" s="68" t="s">
        <v>90</v>
      </c>
      <c r="C1115" s="68" t="s">
        <v>91</v>
      </c>
      <c r="D1115" s="68" t="s">
        <v>92</v>
      </c>
      <c r="E1115" s="68" t="s">
        <v>93</v>
      </c>
      <c r="F1115" s="68" t="s">
        <v>94</v>
      </c>
      <c r="G1115" s="68" t="s">
        <v>95</v>
      </c>
      <c r="H1115" s="68" t="s">
        <v>96</v>
      </c>
      <c r="I1115" s="68" t="s">
        <v>97</v>
      </c>
      <c r="J1115" s="68" t="s">
        <v>98</v>
      </c>
      <c r="K1115" s="255"/>
      <c r="L1115" s="255"/>
      <c r="M1115" s="255"/>
      <c r="N1115" s="255"/>
      <c r="O1115" s="255"/>
      <c r="P1115" s="255"/>
      <c r="Q1115" s="255"/>
      <c r="R1115" s="255"/>
    </row>
    <row r="1116" spans="1:22" ht="15.75" customHeight="1">
      <c r="A1116" s="68">
        <v>2102</v>
      </c>
      <c r="B1116" s="69">
        <v>108</v>
      </c>
      <c r="C1116" s="69"/>
      <c r="D1116" s="69"/>
      <c r="E1116" s="69"/>
      <c r="F1116" s="69"/>
      <c r="G1116" s="69"/>
      <c r="H1116" s="69"/>
      <c r="I1116" s="69"/>
      <c r="J1116" s="69"/>
      <c r="K1116" s="110"/>
      <c r="L1116" s="72"/>
      <c r="M1116" s="111"/>
      <c r="N1116" s="112"/>
      <c r="O1116" s="75"/>
      <c r="P1116" s="76">
        <f>B1116</f>
        <v>108</v>
      </c>
      <c r="Q1116" s="77"/>
      <c r="R1116" s="75"/>
    </row>
    <row r="1117" spans="1:22" ht="15.75" customHeight="1">
      <c r="A1117" s="68">
        <v>2201</v>
      </c>
      <c r="B1117" s="69"/>
      <c r="C1117" s="69">
        <v>100</v>
      </c>
      <c r="D1117" s="69"/>
      <c r="E1117" s="69"/>
      <c r="F1117" s="69"/>
      <c r="G1117" s="69"/>
      <c r="H1117" s="69"/>
      <c r="I1117" s="69"/>
      <c r="J1117" s="69"/>
      <c r="K1117" s="110"/>
      <c r="L1117" s="78"/>
      <c r="M1117" s="113"/>
      <c r="N1117" s="114"/>
      <c r="O1117" s="80">
        <f>IF(C1117=0,"",C1117/B1116)</f>
        <v>0.92592592592592593</v>
      </c>
      <c r="P1117" s="81">
        <v>102</v>
      </c>
      <c r="Q1117" s="82">
        <f t="shared" ref="Q1117:Q1125" si="143">IF(P1117=0,"",P1117/P1116)</f>
        <v>0.94444444444444442</v>
      </c>
      <c r="R1117" s="82">
        <f t="shared" ref="R1117:R1125" si="144">IF(P1117=0,"",100%-Q1117)</f>
        <v>5.555555555555558E-2</v>
      </c>
    </row>
    <row r="1118" spans="1:22" ht="15.75" customHeight="1">
      <c r="A1118" s="68">
        <v>2202</v>
      </c>
      <c r="B1118" s="69"/>
      <c r="C1118" s="69"/>
      <c r="D1118" s="69">
        <v>95</v>
      </c>
      <c r="E1118" s="69"/>
      <c r="F1118" s="69"/>
      <c r="G1118" s="69"/>
      <c r="H1118" s="69"/>
      <c r="I1118" s="69"/>
      <c r="J1118" s="69"/>
      <c r="K1118" s="110"/>
      <c r="L1118" s="78"/>
      <c r="M1118" s="113"/>
      <c r="N1118" s="114"/>
      <c r="O1118" s="80">
        <f>IF(D1118=0,"",D1118/C1117)</f>
        <v>0.95</v>
      </c>
      <c r="P1118" s="81">
        <v>99</v>
      </c>
      <c r="Q1118" s="82">
        <f t="shared" si="143"/>
        <v>0.97058823529411764</v>
      </c>
      <c r="R1118" s="82">
        <f t="shared" si="144"/>
        <v>2.9411764705882359E-2</v>
      </c>
      <c r="S1118" s="83">
        <f>P1118/P1116</f>
        <v>0.91666666666666663</v>
      </c>
    </row>
    <row r="1119" spans="1:22" ht="15.75" customHeight="1">
      <c r="A1119" s="68">
        <v>2301</v>
      </c>
      <c r="B1119" s="69"/>
      <c r="C1119" s="69"/>
      <c r="D1119" s="69"/>
      <c r="E1119" s="69">
        <v>93</v>
      </c>
      <c r="F1119" s="69"/>
      <c r="G1119" s="69"/>
      <c r="H1119" s="69"/>
      <c r="I1119" s="69"/>
      <c r="J1119" s="69"/>
      <c r="K1119" s="110"/>
      <c r="L1119" s="78"/>
      <c r="M1119" s="113"/>
      <c r="N1119" s="114"/>
      <c r="O1119" s="80">
        <f>IF(E1119=0,"",E1119/D1118)</f>
        <v>0.97894736842105268</v>
      </c>
      <c r="P1119" s="81">
        <v>94</v>
      </c>
      <c r="Q1119" s="82">
        <f t="shared" si="143"/>
        <v>0.9494949494949495</v>
      </c>
      <c r="R1119" s="82">
        <f t="shared" si="144"/>
        <v>5.0505050505050497E-2</v>
      </c>
    </row>
    <row r="1120" spans="1:22" ht="15.75" customHeight="1">
      <c r="A1120" s="68">
        <v>2302</v>
      </c>
      <c r="B1120" s="69"/>
      <c r="C1120" s="69"/>
      <c r="D1120" s="69"/>
      <c r="E1120" s="69"/>
      <c r="F1120" s="69">
        <v>89</v>
      </c>
      <c r="G1120" s="69"/>
      <c r="H1120" s="69"/>
      <c r="I1120" s="69"/>
      <c r="J1120" s="69"/>
      <c r="K1120" s="110"/>
      <c r="L1120" s="78"/>
      <c r="M1120" s="113"/>
      <c r="N1120" s="114"/>
      <c r="O1120" s="80">
        <f>IF(F1120=0,"",F1120/E1119)</f>
        <v>0.956989247311828</v>
      </c>
      <c r="P1120" s="81">
        <v>94</v>
      </c>
      <c r="Q1120" s="82">
        <f t="shared" si="143"/>
        <v>1</v>
      </c>
      <c r="R1120" s="82">
        <f t="shared" si="144"/>
        <v>0</v>
      </c>
    </row>
    <row r="1121" spans="1:18" ht="15.75" customHeight="1">
      <c r="A1121" s="68">
        <v>2401</v>
      </c>
      <c r="B1121" s="69"/>
      <c r="C1121" s="69"/>
      <c r="D1121" s="69"/>
      <c r="E1121" s="69"/>
      <c r="F1121" s="69"/>
      <c r="G1121" s="69">
        <v>74</v>
      </c>
      <c r="H1121" s="69"/>
      <c r="I1121" s="69"/>
      <c r="J1121" s="69"/>
      <c r="K1121" s="110"/>
      <c r="L1121" s="78"/>
      <c r="M1121" s="113" t="s">
        <v>113</v>
      </c>
      <c r="N1121" s="114"/>
      <c r="O1121" s="80">
        <f>IF(G1121=0,"",G1121/F1120)</f>
        <v>0.8314606741573034</v>
      </c>
      <c r="P1121" s="81">
        <v>84</v>
      </c>
      <c r="Q1121" s="82">
        <f t="shared" si="143"/>
        <v>0.8936170212765957</v>
      </c>
      <c r="R1121" s="82">
        <f t="shared" si="144"/>
        <v>0.1063829787234043</v>
      </c>
    </row>
    <row r="1122" spans="1:18" ht="15.75" customHeight="1">
      <c r="A1122" s="68">
        <v>2402</v>
      </c>
      <c r="B1122" s="69"/>
      <c r="C1122" s="69"/>
      <c r="D1122" s="69"/>
      <c r="E1122" s="69"/>
      <c r="F1122" s="69"/>
      <c r="G1122" s="69"/>
      <c r="H1122" s="69"/>
      <c r="I1122" s="69"/>
      <c r="J1122" s="69"/>
      <c r="K1122" s="110"/>
      <c r="L1122" s="78"/>
      <c r="M1122" s="113"/>
      <c r="N1122" s="114"/>
      <c r="O1122" s="80" t="str">
        <f>IF(H1122=0,"",H1122/G1121)</f>
        <v/>
      </c>
      <c r="P1122" s="81"/>
      <c r="Q1122" s="82" t="str">
        <f t="shared" si="143"/>
        <v/>
      </c>
      <c r="R1122" s="82" t="str">
        <f t="shared" si="144"/>
        <v/>
      </c>
    </row>
    <row r="1123" spans="1:18" ht="15.75" customHeight="1">
      <c r="A1123" s="68">
        <v>2501</v>
      </c>
      <c r="B1123" s="69"/>
      <c r="C1123" s="69"/>
      <c r="D1123" s="69"/>
      <c r="E1123" s="69"/>
      <c r="F1123" s="69"/>
      <c r="G1123" s="69"/>
      <c r="H1123" s="69"/>
      <c r="I1123" s="69"/>
      <c r="J1123" s="69"/>
      <c r="K1123" s="110"/>
      <c r="L1123" s="78"/>
      <c r="M1123" s="113"/>
      <c r="N1123" s="114"/>
      <c r="O1123" s="80" t="str">
        <f>IF(I1123=0,"",I1123/H1122)</f>
        <v/>
      </c>
      <c r="P1123" s="81"/>
      <c r="Q1123" s="82" t="str">
        <f t="shared" si="143"/>
        <v/>
      </c>
      <c r="R1123" s="82" t="str">
        <f t="shared" si="144"/>
        <v/>
      </c>
    </row>
    <row r="1124" spans="1:18" ht="15.75" customHeight="1">
      <c r="A1124" s="68">
        <v>2502</v>
      </c>
      <c r="B1124" s="69"/>
      <c r="C1124" s="69"/>
      <c r="D1124" s="69"/>
      <c r="E1124" s="69"/>
      <c r="F1124" s="69"/>
      <c r="G1124" s="69"/>
      <c r="H1124" s="69"/>
      <c r="I1124" s="69"/>
      <c r="J1124" s="69"/>
      <c r="K1124" s="110"/>
      <c r="L1124" s="78"/>
      <c r="M1124" s="113"/>
      <c r="N1124" s="114"/>
      <c r="O1124" s="80" t="str">
        <f>IF(J1124=0,"",J1124/I1123)</f>
        <v/>
      </c>
      <c r="P1124" s="81"/>
      <c r="Q1124" s="82" t="str">
        <f t="shared" si="143"/>
        <v/>
      </c>
      <c r="R1124" s="82" t="str">
        <f t="shared" si="144"/>
        <v/>
      </c>
    </row>
    <row r="1125" spans="1:18" ht="15.75" customHeight="1">
      <c r="A1125" s="68">
        <v>2601</v>
      </c>
      <c r="B1125" s="69"/>
      <c r="C1125" s="69"/>
      <c r="D1125" s="69"/>
      <c r="E1125" s="69"/>
      <c r="F1125" s="69"/>
      <c r="G1125" s="69"/>
      <c r="H1125" s="69"/>
      <c r="I1125" s="69"/>
      <c r="J1125" s="69"/>
      <c r="K1125" s="110"/>
      <c r="L1125" s="78"/>
      <c r="M1125" s="113"/>
      <c r="N1125" s="114"/>
      <c r="O1125" s="80" t="e">
        <f>IF(#REF!=0,"",#REF!/J1124)</f>
        <v>#REF!</v>
      </c>
      <c r="P1125" s="81"/>
      <c r="Q1125" s="82" t="str">
        <f t="shared" si="143"/>
        <v/>
      </c>
      <c r="R1125" s="82" t="str">
        <f t="shared" si="144"/>
        <v/>
      </c>
    </row>
    <row r="1126" spans="1:18" ht="15.75" customHeight="1">
      <c r="A1126" s="68">
        <v>2602</v>
      </c>
      <c r="B1126" s="69"/>
      <c r="C1126" s="69"/>
      <c r="D1126" s="69"/>
      <c r="E1126" s="69"/>
      <c r="F1126" s="69"/>
      <c r="G1126" s="69"/>
      <c r="H1126" s="69"/>
      <c r="I1126" s="69"/>
      <c r="J1126" s="69"/>
      <c r="K1126" s="110"/>
      <c r="L1126" s="78"/>
      <c r="M1126" s="113"/>
      <c r="N1126" s="106"/>
      <c r="O1126" s="115"/>
      <c r="P1126" s="87"/>
      <c r="Q1126" s="116"/>
      <c r="R1126" s="115"/>
    </row>
    <row r="1127" spans="1:18" ht="15.75" customHeight="1">
      <c r="A1127" s="68">
        <v>2701</v>
      </c>
      <c r="B1127" s="69"/>
      <c r="C1127" s="69"/>
      <c r="D1127" s="69"/>
      <c r="E1127" s="69"/>
      <c r="F1127" s="69"/>
      <c r="G1127" s="69"/>
      <c r="H1127" s="69"/>
      <c r="I1127" s="69"/>
      <c r="J1127" s="69"/>
      <c r="K1127" s="110"/>
      <c r="L1127" s="78"/>
      <c r="M1127" s="113"/>
      <c r="N1127" s="106"/>
      <c r="O1127" s="117"/>
      <c r="P1127" s="87"/>
      <c r="Q1127" s="118"/>
      <c r="R1127" s="117"/>
    </row>
    <row r="1128" spans="1:18" ht="15.75" customHeight="1">
      <c r="A1128" s="68">
        <v>2702</v>
      </c>
      <c r="B1128" s="69"/>
      <c r="C1128" s="69"/>
      <c r="D1128" s="69"/>
      <c r="E1128" s="69"/>
      <c r="F1128" s="69"/>
      <c r="G1128" s="69"/>
      <c r="H1128" s="69"/>
      <c r="I1128" s="69"/>
      <c r="J1128" s="69"/>
      <c r="K1128" s="110"/>
      <c r="L1128" s="78"/>
      <c r="M1128" s="113"/>
      <c r="N1128" s="106"/>
      <c r="O1128" s="119"/>
      <c r="P1128" s="120"/>
      <c r="Q1128" s="121"/>
      <c r="R1128" s="122"/>
    </row>
    <row r="1129" spans="1:18" ht="15.75" customHeight="1">
      <c r="A1129" s="68">
        <v>2801</v>
      </c>
      <c r="B1129" s="69"/>
      <c r="C1129" s="69"/>
      <c r="D1129" s="69"/>
      <c r="E1129" s="69"/>
      <c r="F1129" s="69"/>
      <c r="G1129" s="69"/>
      <c r="H1129" s="69"/>
      <c r="I1129" s="69"/>
      <c r="J1129" s="69"/>
      <c r="K1129" s="110"/>
      <c r="L1129" s="78"/>
      <c r="M1129" s="113"/>
      <c r="N1129" s="106"/>
      <c r="O1129" s="89" t="s">
        <v>79</v>
      </c>
      <c r="P1129" s="90"/>
      <c r="Q1129" s="91" t="str">
        <f>IF(SUM(K1122:K1128)=0,"",SUM(K1122:K1128))</f>
        <v/>
      </c>
      <c r="R1129" s="92" t="s">
        <v>11</v>
      </c>
    </row>
    <row r="1130" spans="1:18" ht="15.75" customHeight="1">
      <c r="A1130" s="68">
        <v>2802</v>
      </c>
      <c r="B1130" s="69"/>
      <c r="C1130" s="69"/>
      <c r="D1130" s="69"/>
      <c r="E1130" s="69"/>
      <c r="F1130" s="69"/>
      <c r="G1130" s="69"/>
      <c r="H1130" s="69"/>
      <c r="I1130" s="69"/>
      <c r="J1130" s="69"/>
      <c r="K1130" s="110"/>
      <c r="L1130" s="78"/>
      <c r="M1130" s="113"/>
      <c r="N1130" s="106"/>
      <c r="O1130" s="93" t="s">
        <v>80</v>
      </c>
      <c r="P1130" s="94" t="str">
        <f>IF(P1129/B1116=0,"",P1129/B1116)</f>
        <v/>
      </c>
      <c r="Q1130" s="95" t="e">
        <f>IF(P1129/Q1129=0,"",P1129/Q1129)</f>
        <v>#VALUE!</v>
      </c>
      <c r="R1130" s="96" t="s">
        <v>81</v>
      </c>
    </row>
    <row r="1131" spans="1:18" ht="15.75" customHeight="1">
      <c r="A1131" s="68">
        <v>2901</v>
      </c>
      <c r="B1131" s="69"/>
      <c r="C1131" s="69"/>
      <c r="D1131" s="69"/>
      <c r="E1131" s="69"/>
      <c r="F1131" s="69"/>
      <c r="G1131" s="69"/>
      <c r="H1131" s="69"/>
      <c r="I1131" s="69"/>
      <c r="J1131" s="69"/>
      <c r="K1131" s="110"/>
      <c r="L1131" s="123"/>
      <c r="M1131" s="124"/>
      <c r="N1131" s="125"/>
      <c r="O1131" s="101"/>
      <c r="P1131" s="102"/>
      <c r="Q1131" s="102"/>
      <c r="R1131" s="103"/>
    </row>
    <row r="1132" spans="1:18" ht="18" customHeight="1">
      <c r="A1132" s="35"/>
      <c r="B1132" s="31"/>
      <c r="C1132" s="31"/>
      <c r="D1132" s="256" t="s">
        <v>100</v>
      </c>
      <c r="E1132" s="257"/>
      <c r="F1132" s="257"/>
      <c r="G1132" s="257"/>
      <c r="H1132" s="257"/>
      <c r="I1132" s="257"/>
      <c r="J1132" s="258"/>
      <c r="K1132" s="126">
        <f>SUM(K1125:K1128)</f>
        <v>0</v>
      </c>
      <c r="L1132" s="105" t="str">
        <f>IF(K1125=0,"",K1125/B1116)</f>
        <v/>
      </c>
      <c r="M1132" s="105" t="str">
        <f>IF(K1132=0,"",K1132/B1116)</f>
        <v/>
      </c>
      <c r="N1132" s="105" t="str">
        <f>IF(K1125=0,"",M1132-L1132)</f>
        <v/>
      </c>
      <c r="O1132" s="2"/>
      <c r="P1132" s="31"/>
      <c r="Q1132" s="25"/>
      <c r="R1132" s="2"/>
    </row>
    <row r="1133" spans="1:18" ht="12.75" customHeight="1">
      <c r="M1133" s="2"/>
      <c r="N1133" s="2"/>
      <c r="P1133" s="2"/>
    </row>
    <row r="1134" spans="1:18" ht="12.75" customHeight="1">
      <c r="M1134" s="2"/>
      <c r="N1134" s="2"/>
      <c r="P1134" s="2"/>
    </row>
    <row r="1135" spans="1:18" ht="26.25" customHeight="1">
      <c r="B1135" s="65" t="s">
        <v>88</v>
      </c>
      <c r="C1135" s="65"/>
      <c r="D1135" s="65"/>
      <c r="E1135" s="65"/>
      <c r="F1135" s="65"/>
      <c r="G1135" s="65"/>
      <c r="H1135" s="65"/>
      <c r="I1135" s="65"/>
      <c r="K1135" s="66" t="s">
        <v>117</v>
      </c>
      <c r="L1135" s="2"/>
      <c r="M1135" s="2"/>
      <c r="N1135" s="31"/>
      <c r="O1135" s="2"/>
      <c r="P1135" s="31"/>
      <c r="Q1135" s="31"/>
      <c r="R1135" s="31"/>
    </row>
    <row r="1136" spans="1:18" ht="20.25" customHeight="1">
      <c r="A1136" s="259" t="s">
        <v>10</v>
      </c>
      <c r="B1136" s="260" t="s">
        <v>89</v>
      </c>
      <c r="C1136" s="261"/>
      <c r="D1136" s="261"/>
      <c r="E1136" s="261"/>
      <c r="F1136" s="261"/>
      <c r="G1136" s="261"/>
      <c r="H1136" s="261"/>
      <c r="I1136" s="261"/>
      <c r="J1136" s="262"/>
      <c r="K1136" s="263" t="s">
        <v>11</v>
      </c>
      <c r="L1136" s="254" t="s">
        <v>3</v>
      </c>
      <c r="M1136" s="254" t="s">
        <v>4</v>
      </c>
      <c r="N1136" s="264" t="s">
        <v>5</v>
      </c>
      <c r="O1136" s="254" t="s">
        <v>6</v>
      </c>
      <c r="P1136" s="265" t="s">
        <v>7</v>
      </c>
      <c r="Q1136" s="265" t="s">
        <v>8</v>
      </c>
      <c r="R1136" s="254" t="s">
        <v>9</v>
      </c>
    </row>
    <row r="1137" spans="1:19" ht="15.75" customHeight="1">
      <c r="A1137" s="255"/>
      <c r="B1137" s="68" t="s">
        <v>90</v>
      </c>
      <c r="C1137" s="68" t="s">
        <v>91</v>
      </c>
      <c r="D1137" s="68" t="s">
        <v>92</v>
      </c>
      <c r="E1137" s="68" t="s">
        <v>93</v>
      </c>
      <c r="F1137" s="68" t="s">
        <v>94</v>
      </c>
      <c r="G1137" s="68" t="s">
        <v>95</v>
      </c>
      <c r="H1137" s="68" t="s">
        <v>96</v>
      </c>
      <c r="I1137" s="68" t="s">
        <v>97</v>
      </c>
      <c r="J1137" s="68" t="s">
        <v>98</v>
      </c>
      <c r="K1137" s="255"/>
      <c r="L1137" s="255"/>
      <c r="M1137" s="255"/>
      <c r="N1137" s="255"/>
      <c r="O1137" s="255"/>
      <c r="P1137" s="255"/>
      <c r="Q1137" s="255"/>
      <c r="R1137" s="255"/>
    </row>
    <row r="1138" spans="1:19" ht="15.75" customHeight="1">
      <c r="A1138" s="68">
        <v>2201</v>
      </c>
      <c r="B1138" s="69">
        <v>106</v>
      </c>
      <c r="C1138" s="69"/>
      <c r="D1138" s="69"/>
      <c r="E1138" s="69"/>
      <c r="F1138" s="69"/>
      <c r="G1138" s="69"/>
      <c r="H1138" s="69"/>
      <c r="I1138" s="69"/>
      <c r="J1138" s="69"/>
      <c r="K1138" s="110"/>
      <c r="L1138" s="72"/>
      <c r="M1138" s="111"/>
      <c r="N1138" s="112"/>
      <c r="O1138" s="75"/>
      <c r="P1138" s="76">
        <f>B1138</f>
        <v>106</v>
      </c>
      <c r="Q1138" s="77"/>
      <c r="R1138" s="75"/>
    </row>
    <row r="1139" spans="1:19" ht="15.75" customHeight="1">
      <c r="A1139" s="68">
        <v>2202</v>
      </c>
      <c r="B1139" s="69"/>
      <c r="C1139" s="69">
        <v>98</v>
      </c>
      <c r="D1139" s="69"/>
      <c r="E1139" s="69"/>
      <c r="F1139" s="69"/>
      <c r="G1139" s="69"/>
      <c r="H1139" s="69"/>
      <c r="I1139" s="69"/>
      <c r="J1139" s="69"/>
      <c r="K1139" s="110"/>
      <c r="L1139" s="78"/>
      <c r="M1139" s="113"/>
      <c r="N1139" s="114"/>
      <c r="O1139" s="80">
        <f>IF(C1139=0,"",C1139/B1138)</f>
        <v>0.92452830188679247</v>
      </c>
      <c r="P1139" s="81">
        <v>100</v>
      </c>
      <c r="Q1139" s="82">
        <f t="shared" ref="Q1139:Q1147" si="145">IF(P1139=0,"",P1139/P1138)</f>
        <v>0.94339622641509435</v>
      </c>
      <c r="R1139" s="82">
        <f t="shared" ref="R1139:R1147" si="146">IF(P1139=0,"",100%-Q1139)</f>
        <v>5.6603773584905648E-2</v>
      </c>
    </row>
    <row r="1140" spans="1:19" ht="15.75" customHeight="1">
      <c r="A1140" s="68">
        <v>2301</v>
      </c>
      <c r="B1140" s="69"/>
      <c r="C1140" s="69"/>
      <c r="D1140" s="69">
        <v>96</v>
      </c>
      <c r="E1140" s="69"/>
      <c r="F1140" s="69"/>
      <c r="G1140" s="69"/>
      <c r="H1140" s="69"/>
      <c r="I1140" s="69"/>
      <c r="J1140" s="69"/>
      <c r="K1140" s="110"/>
      <c r="L1140" s="78"/>
      <c r="M1140" s="113"/>
      <c r="N1140" s="114"/>
      <c r="O1140" s="80">
        <f>IF(D1140=0,"",D1140/C1139)</f>
        <v>0.97959183673469385</v>
      </c>
      <c r="P1140" s="81">
        <v>100</v>
      </c>
      <c r="Q1140" s="82">
        <f t="shared" si="145"/>
        <v>1</v>
      </c>
      <c r="R1140" s="82">
        <f t="shared" si="146"/>
        <v>0</v>
      </c>
      <c r="S1140" s="83">
        <f>P1140/P1138</f>
        <v>0.94339622641509435</v>
      </c>
    </row>
    <row r="1141" spans="1:19" ht="15.75" customHeight="1">
      <c r="A1141" s="68">
        <v>2302</v>
      </c>
      <c r="B1141" s="69"/>
      <c r="C1141" s="69"/>
      <c r="D1141" s="69"/>
      <c r="E1141" s="69">
        <v>96</v>
      </c>
      <c r="F1141" s="69"/>
      <c r="G1141" s="69"/>
      <c r="H1141" s="69"/>
      <c r="I1141" s="69"/>
      <c r="J1141" s="69"/>
      <c r="K1141" s="110"/>
      <c r="L1141" s="78"/>
      <c r="M1141" s="113"/>
      <c r="N1141" s="114"/>
      <c r="O1141" s="80">
        <f>IF(E1141=0,"",E1141/D1140)</f>
        <v>1</v>
      </c>
      <c r="P1141" s="81">
        <v>100</v>
      </c>
      <c r="Q1141" s="82">
        <f t="shared" si="145"/>
        <v>1</v>
      </c>
      <c r="R1141" s="82">
        <f t="shared" si="146"/>
        <v>0</v>
      </c>
    </row>
    <row r="1142" spans="1:19" ht="15.75" customHeight="1">
      <c r="A1142" s="68">
        <v>2401</v>
      </c>
      <c r="B1142" s="69"/>
      <c r="C1142" s="69"/>
      <c r="D1142" s="69"/>
      <c r="E1142" s="69"/>
      <c r="F1142" s="69">
        <v>85</v>
      </c>
      <c r="G1142" s="69"/>
      <c r="H1142" s="69"/>
      <c r="I1142" s="69"/>
      <c r="J1142" s="69"/>
      <c r="K1142" s="110"/>
      <c r="L1142" s="78"/>
      <c r="M1142" s="113"/>
      <c r="N1142" s="114"/>
      <c r="O1142" s="80">
        <f>IF(F1142=0,"",F1142/E1141)</f>
        <v>0.88541666666666663</v>
      </c>
      <c r="P1142" s="81">
        <v>94</v>
      </c>
      <c r="Q1142" s="82">
        <f t="shared" si="145"/>
        <v>0.94</v>
      </c>
      <c r="R1142" s="82">
        <f t="shared" si="146"/>
        <v>6.0000000000000053E-2</v>
      </c>
    </row>
    <row r="1143" spans="1:19" ht="15.75" customHeight="1">
      <c r="A1143" s="68">
        <v>2402</v>
      </c>
      <c r="B1143" s="69"/>
      <c r="C1143" s="69"/>
      <c r="D1143" s="69"/>
      <c r="E1143" s="69"/>
      <c r="F1143" s="69"/>
      <c r="G1143" s="69"/>
      <c r="H1143" s="69"/>
      <c r="I1143" s="69"/>
      <c r="J1143" s="69"/>
      <c r="K1143" s="110"/>
      <c r="L1143" s="78"/>
      <c r="M1143" s="113" t="s">
        <v>113</v>
      </c>
      <c r="N1143" s="114"/>
      <c r="O1143" s="80" t="str">
        <f>IF(G1143=0,"",G1143/F1142)</f>
        <v/>
      </c>
      <c r="P1143" s="81"/>
      <c r="Q1143" s="82" t="str">
        <f t="shared" si="145"/>
        <v/>
      </c>
      <c r="R1143" s="82" t="str">
        <f t="shared" si="146"/>
        <v/>
      </c>
    </row>
    <row r="1144" spans="1:19" ht="15.75" customHeight="1">
      <c r="A1144" s="68">
        <v>2501</v>
      </c>
      <c r="B1144" s="69"/>
      <c r="C1144" s="69"/>
      <c r="D1144" s="69"/>
      <c r="E1144" s="69"/>
      <c r="F1144" s="69"/>
      <c r="G1144" s="69"/>
      <c r="H1144" s="69"/>
      <c r="I1144" s="69"/>
      <c r="J1144" s="69"/>
      <c r="K1144" s="110"/>
      <c r="L1144" s="78"/>
      <c r="M1144" s="113"/>
      <c r="N1144" s="114"/>
      <c r="O1144" s="80" t="str">
        <f>IF(H1144=0,"",H1144/G1143)</f>
        <v/>
      </c>
      <c r="P1144" s="81"/>
      <c r="Q1144" s="82" t="str">
        <f t="shared" si="145"/>
        <v/>
      </c>
      <c r="R1144" s="82" t="str">
        <f t="shared" si="146"/>
        <v/>
      </c>
    </row>
    <row r="1145" spans="1:19" ht="15.75" customHeight="1">
      <c r="A1145" s="68">
        <v>2502</v>
      </c>
      <c r="B1145" s="69"/>
      <c r="C1145" s="69"/>
      <c r="D1145" s="69"/>
      <c r="E1145" s="69"/>
      <c r="F1145" s="69"/>
      <c r="G1145" s="69"/>
      <c r="H1145" s="69"/>
      <c r="I1145" s="69"/>
      <c r="J1145" s="69"/>
      <c r="K1145" s="110"/>
      <c r="L1145" s="78"/>
      <c r="M1145" s="113"/>
      <c r="N1145" s="114"/>
      <c r="O1145" s="80" t="str">
        <f>IF(I1145=0,"",I1145/H1144)</f>
        <v/>
      </c>
      <c r="P1145" s="81"/>
      <c r="Q1145" s="82" t="str">
        <f t="shared" si="145"/>
        <v/>
      </c>
      <c r="R1145" s="82" t="str">
        <f t="shared" si="146"/>
        <v/>
      </c>
    </row>
    <row r="1146" spans="1:19" ht="15.75" customHeight="1">
      <c r="A1146" s="68">
        <v>2601</v>
      </c>
      <c r="B1146" s="69"/>
      <c r="C1146" s="69"/>
      <c r="D1146" s="69"/>
      <c r="E1146" s="69"/>
      <c r="F1146" s="69"/>
      <c r="G1146" s="69"/>
      <c r="H1146" s="69"/>
      <c r="I1146" s="69"/>
      <c r="J1146" s="69"/>
      <c r="K1146" s="110"/>
      <c r="L1146" s="78"/>
      <c r="M1146" s="113"/>
      <c r="N1146" s="114"/>
      <c r="O1146" s="80" t="str">
        <f>IF(J1146=0,"",J1146/I1145)</f>
        <v/>
      </c>
      <c r="P1146" s="81"/>
      <c r="Q1146" s="82" t="str">
        <f t="shared" si="145"/>
        <v/>
      </c>
      <c r="R1146" s="82" t="str">
        <f t="shared" si="146"/>
        <v/>
      </c>
    </row>
    <row r="1147" spans="1:19" ht="15.75" customHeight="1">
      <c r="A1147" s="68">
        <v>2602</v>
      </c>
      <c r="B1147" s="69"/>
      <c r="C1147" s="69"/>
      <c r="D1147" s="69"/>
      <c r="E1147" s="69"/>
      <c r="F1147" s="69"/>
      <c r="G1147" s="69"/>
      <c r="H1147" s="69"/>
      <c r="I1147" s="69"/>
      <c r="J1147" s="69"/>
      <c r="K1147" s="110"/>
      <c r="L1147" s="78"/>
      <c r="M1147" s="113"/>
      <c r="N1147" s="114"/>
      <c r="O1147" s="80" t="e">
        <f>IF(#REF!=0,"",#REF!/J1146)</f>
        <v>#REF!</v>
      </c>
      <c r="P1147" s="81"/>
      <c r="Q1147" s="82" t="str">
        <f t="shared" si="145"/>
        <v/>
      </c>
      <c r="R1147" s="82" t="str">
        <f t="shared" si="146"/>
        <v/>
      </c>
    </row>
    <row r="1148" spans="1:19" ht="15.75" customHeight="1">
      <c r="A1148" s="68">
        <v>2701</v>
      </c>
      <c r="B1148" s="69"/>
      <c r="C1148" s="69"/>
      <c r="D1148" s="69"/>
      <c r="E1148" s="69"/>
      <c r="F1148" s="69"/>
      <c r="G1148" s="69"/>
      <c r="H1148" s="69"/>
      <c r="I1148" s="69"/>
      <c r="J1148" s="69"/>
      <c r="K1148" s="110"/>
      <c r="L1148" s="78"/>
      <c r="M1148" s="113"/>
      <c r="N1148" s="106"/>
      <c r="O1148" s="115"/>
      <c r="P1148" s="87"/>
      <c r="Q1148" s="116"/>
      <c r="R1148" s="115"/>
    </row>
    <row r="1149" spans="1:19" ht="15.75" customHeight="1">
      <c r="A1149" s="68">
        <v>2702</v>
      </c>
      <c r="B1149" s="69"/>
      <c r="C1149" s="69"/>
      <c r="D1149" s="69"/>
      <c r="E1149" s="69"/>
      <c r="F1149" s="69"/>
      <c r="G1149" s="69"/>
      <c r="H1149" s="69"/>
      <c r="I1149" s="69"/>
      <c r="J1149" s="69"/>
      <c r="K1149" s="110"/>
      <c r="L1149" s="78"/>
      <c r="M1149" s="113"/>
      <c r="N1149" s="106"/>
      <c r="O1149" s="117"/>
      <c r="P1149" s="87"/>
      <c r="Q1149" s="118"/>
      <c r="R1149" s="117"/>
    </row>
    <row r="1150" spans="1:19" ht="15.75" customHeight="1">
      <c r="A1150" s="68">
        <v>2801</v>
      </c>
      <c r="B1150" s="69"/>
      <c r="C1150" s="69"/>
      <c r="D1150" s="69"/>
      <c r="E1150" s="69"/>
      <c r="F1150" s="69"/>
      <c r="G1150" s="69"/>
      <c r="H1150" s="69"/>
      <c r="I1150" s="69"/>
      <c r="J1150" s="69"/>
      <c r="K1150" s="110"/>
      <c r="L1150" s="78"/>
      <c r="M1150" s="113"/>
      <c r="N1150" s="106"/>
      <c r="O1150" s="119"/>
      <c r="P1150" s="120"/>
      <c r="Q1150" s="121"/>
      <c r="R1150" s="122"/>
    </row>
    <row r="1151" spans="1:19" ht="15.75" customHeight="1">
      <c r="A1151" s="68">
        <v>2802</v>
      </c>
      <c r="B1151" s="69"/>
      <c r="C1151" s="69"/>
      <c r="D1151" s="69"/>
      <c r="E1151" s="69"/>
      <c r="F1151" s="69"/>
      <c r="G1151" s="69"/>
      <c r="H1151" s="69"/>
      <c r="I1151" s="69"/>
      <c r="J1151" s="69"/>
      <c r="K1151" s="110"/>
      <c r="L1151" s="78"/>
      <c r="M1151" s="113"/>
      <c r="N1151" s="106"/>
      <c r="O1151" s="89" t="s">
        <v>79</v>
      </c>
      <c r="P1151" s="90"/>
      <c r="Q1151" s="91" t="str">
        <f>IF(SUM(K1144:K1150)=0,"",SUM(K1144:K1150))</f>
        <v/>
      </c>
      <c r="R1151" s="92" t="s">
        <v>11</v>
      </c>
    </row>
    <row r="1152" spans="1:19" ht="15.75" customHeight="1">
      <c r="A1152" s="68">
        <v>2901</v>
      </c>
      <c r="B1152" s="69"/>
      <c r="C1152" s="69"/>
      <c r="D1152" s="69"/>
      <c r="E1152" s="69"/>
      <c r="F1152" s="69"/>
      <c r="G1152" s="69"/>
      <c r="H1152" s="69"/>
      <c r="I1152" s="69"/>
      <c r="J1152" s="69"/>
      <c r="K1152" s="110"/>
      <c r="L1152" s="78"/>
      <c r="M1152" s="113"/>
      <c r="N1152" s="106"/>
      <c r="O1152" s="93" t="s">
        <v>80</v>
      </c>
      <c r="P1152" s="94" t="str">
        <f>IF(P1151/B1138=0,"",P1151/B1138)</f>
        <v/>
      </c>
      <c r="Q1152" s="95" t="e">
        <f>IF(P1151/Q1151=0,"",P1151/Q1151)</f>
        <v>#VALUE!</v>
      </c>
      <c r="R1152" s="96" t="s">
        <v>81</v>
      </c>
    </row>
    <row r="1153" spans="1:19" ht="15.75" customHeight="1">
      <c r="A1153" s="68">
        <v>2902</v>
      </c>
      <c r="B1153" s="69"/>
      <c r="C1153" s="69"/>
      <c r="D1153" s="69"/>
      <c r="E1153" s="69"/>
      <c r="F1153" s="69"/>
      <c r="G1153" s="69"/>
      <c r="H1153" s="69"/>
      <c r="I1153" s="69"/>
      <c r="J1153" s="69"/>
      <c r="K1153" s="110"/>
      <c r="L1153" s="123"/>
      <c r="M1153" s="124"/>
      <c r="N1153" s="125"/>
      <c r="O1153" s="101"/>
      <c r="P1153" s="102"/>
      <c r="Q1153" s="102"/>
      <c r="R1153" s="103"/>
    </row>
    <row r="1154" spans="1:19" ht="18" customHeight="1">
      <c r="A1154" s="35"/>
      <c r="B1154" s="31"/>
      <c r="C1154" s="31"/>
      <c r="D1154" s="256" t="s">
        <v>100</v>
      </c>
      <c r="E1154" s="257"/>
      <c r="F1154" s="257"/>
      <c r="G1154" s="257"/>
      <c r="H1154" s="257"/>
      <c r="I1154" s="257"/>
      <c r="J1154" s="258"/>
      <c r="K1154" s="126">
        <f>SUM(K1147:K1150)</f>
        <v>0</v>
      </c>
      <c r="L1154" s="105" t="str">
        <f>IF(K1147=0,"",K1147/B1138)</f>
        <v/>
      </c>
      <c r="M1154" s="105" t="str">
        <f>IF(K1154=0,"",K1154/B1138)</f>
        <v/>
      </c>
      <c r="N1154" s="105" t="str">
        <f>IF(K1147=0,"",M1154-L1154)</f>
        <v/>
      </c>
      <c r="O1154" s="2"/>
      <c r="P1154" s="31"/>
      <c r="Q1154" s="25"/>
      <c r="R1154" s="2"/>
    </row>
    <row r="1155" spans="1:19" ht="18" customHeight="1">
      <c r="A1155" s="35"/>
      <c r="B1155" s="31"/>
      <c r="C1155" s="31"/>
      <c r="D1155" s="31"/>
      <c r="E1155" s="31"/>
      <c r="F1155" s="133"/>
      <c r="G1155" s="133"/>
      <c r="H1155" s="133"/>
      <c r="I1155" s="133"/>
      <c r="J1155" s="133"/>
      <c r="K1155" s="133"/>
      <c r="L1155" s="134"/>
      <c r="M1155" s="135"/>
      <c r="N1155" s="135"/>
      <c r="O1155" s="135"/>
      <c r="P1155" s="2"/>
      <c r="Q1155" s="31"/>
      <c r="R1155" s="25"/>
      <c r="S1155" s="2"/>
    </row>
    <row r="1156" spans="1:19" ht="18" customHeight="1">
      <c r="A1156" s="35"/>
      <c r="B1156" s="31"/>
      <c r="C1156" s="31"/>
      <c r="D1156" s="31"/>
      <c r="E1156" s="31"/>
      <c r="F1156" s="133"/>
      <c r="G1156" s="133"/>
      <c r="H1156" s="133"/>
      <c r="I1156" s="133"/>
      <c r="J1156" s="133"/>
      <c r="K1156" s="133"/>
      <c r="L1156" s="134"/>
      <c r="M1156" s="135"/>
      <c r="N1156" s="135"/>
      <c r="O1156" s="135"/>
      <c r="P1156" s="2"/>
      <c r="Q1156" s="31"/>
      <c r="R1156" s="25"/>
      <c r="S1156" s="2"/>
    </row>
    <row r="1157" spans="1:19" ht="18" customHeight="1">
      <c r="A1157" s="35"/>
      <c r="B1157" s="31"/>
      <c r="C1157" s="31"/>
      <c r="D1157" s="31"/>
      <c r="E1157" s="31"/>
      <c r="F1157" s="133"/>
      <c r="G1157" s="133"/>
      <c r="H1157" s="133"/>
      <c r="I1157" s="133"/>
      <c r="J1157" s="133"/>
      <c r="K1157" s="133"/>
      <c r="L1157" s="134"/>
      <c r="M1157" s="135"/>
      <c r="N1157" s="135"/>
      <c r="O1157" s="135"/>
      <c r="P1157" s="2"/>
      <c r="Q1157" s="31"/>
      <c r="R1157" s="25"/>
      <c r="S1157" s="2"/>
    </row>
    <row r="1158" spans="1:19" ht="25.5" customHeight="1">
      <c r="B1158" s="65" t="s">
        <v>88</v>
      </c>
      <c r="C1158" s="65"/>
      <c r="D1158" s="65"/>
      <c r="E1158" s="65"/>
      <c r="F1158" s="65"/>
      <c r="G1158" s="65"/>
      <c r="H1158" s="65"/>
      <c r="I1158" s="65"/>
      <c r="K1158" s="66" t="s">
        <v>118</v>
      </c>
      <c r="L1158" s="2"/>
      <c r="M1158" s="2"/>
      <c r="N1158" s="31"/>
      <c r="O1158" s="2"/>
      <c r="P1158" s="31"/>
      <c r="Q1158" s="31"/>
      <c r="R1158" s="31"/>
    </row>
    <row r="1159" spans="1:19" ht="18" customHeight="1">
      <c r="A1159" s="259" t="s">
        <v>10</v>
      </c>
      <c r="B1159" s="260" t="s">
        <v>89</v>
      </c>
      <c r="C1159" s="261"/>
      <c r="D1159" s="261"/>
      <c r="E1159" s="261"/>
      <c r="F1159" s="261"/>
      <c r="G1159" s="261"/>
      <c r="H1159" s="261"/>
      <c r="I1159" s="261"/>
      <c r="J1159" s="262"/>
      <c r="K1159" s="263" t="s">
        <v>11</v>
      </c>
      <c r="L1159" s="254" t="s">
        <v>3</v>
      </c>
      <c r="M1159" s="254" t="s">
        <v>4</v>
      </c>
      <c r="N1159" s="264" t="s">
        <v>5</v>
      </c>
      <c r="O1159" s="254" t="s">
        <v>6</v>
      </c>
      <c r="P1159" s="265" t="s">
        <v>7</v>
      </c>
      <c r="Q1159" s="265" t="s">
        <v>8</v>
      </c>
      <c r="R1159" s="254" t="s">
        <v>9</v>
      </c>
    </row>
    <row r="1160" spans="1:19" ht="18" customHeight="1">
      <c r="A1160" s="255"/>
      <c r="B1160" s="68" t="s">
        <v>90</v>
      </c>
      <c r="C1160" s="68" t="s">
        <v>91</v>
      </c>
      <c r="D1160" s="68" t="s">
        <v>92</v>
      </c>
      <c r="E1160" s="68" t="s">
        <v>93</v>
      </c>
      <c r="F1160" s="68" t="s">
        <v>94</v>
      </c>
      <c r="G1160" s="68" t="s">
        <v>95</v>
      </c>
      <c r="H1160" s="68" t="s">
        <v>96</v>
      </c>
      <c r="I1160" s="68" t="s">
        <v>97</v>
      </c>
      <c r="J1160" s="68" t="s">
        <v>98</v>
      </c>
      <c r="K1160" s="255"/>
      <c r="L1160" s="255"/>
      <c r="M1160" s="255"/>
      <c r="N1160" s="255"/>
      <c r="O1160" s="255"/>
      <c r="P1160" s="255"/>
      <c r="Q1160" s="255"/>
      <c r="R1160" s="255"/>
    </row>
    <row r="1161" spans="1:19" ht="18" customHeight="1">
      <c r="A1161" s="68">
        <v>2202</v>
      </c>
      <c r="B1161" s="69">
        <v>93</v>
      </c>
      <c r="C1161" s="69"/>
      <c r="D1161" s="69"/>
      <c r="E1161" s="69"/>
      <c r="F1161" s="69"/>
      <c r="G1161" s="69"/>
      <c r="H1161" s="69"/>
      <c r="I1161" s="69"/>
      <c r="J1161" s="69"/>
      <c r="K1161" s="110"/>
      <c r="L1161" s="72"/>
      <c r="M1161" s="111"/>
      <c r="N1161" s="112"/>
      <c r="O1161" s="75"/>
      <c r="P1161" s="76">
        <f>B1161</f>
        <v>93</v>
      </c>
      <c r="Q1161" s="77"/>
      <c r="R1161" s="75"/>
    </row>
    <row r="1162" spans="1:19" ht="18" customHeight="1">
      <c r="A1162" s="68">
        <v>2301</v>
      </c>
      <c r="B1162" s="69"/>
      <c r="C1162" s="69">
        <v>90</v>
      </c>
      <c r="D1162" s="69"/>
      <c r="E1162" s="69"/>
      <c r="F1162" s="69"/>
      <c r="G1162" s="69"/>
      <c r="H1162" s="69"/>
      <c r="I1162" s="69"/>
      <c r="J1162" s="69"/>
      <c r="K1162" s="110"/>
      <c r="L1162" s="78"/>
      <c r="M1162" s="113"/>
      <c r="N1162" s="114"/>
      <c r="O1162" s="80">
        <f>IF(C1162=0,"",C1162/B1161)</f>
        <v>0.967741935483871</v>
      </c>
      <c r="P1162" s="81">
        <v>90</v>
      </c>
      <c r="Q1162" s="82">
        <f t="shared" ref="Q1162:Q1170" si="147">IF(P1162=0,"",P1162/P1161)</f>
        <v>0.967741935483871</v>
      </c>
      <c r="R1162" s="82">
        <f t="shared" ref="R1162:R1170" si="148">IF(P1162=0,"",100%-Q1162)</f>
        <v>3.2258064516129004E-2</v>
      </c>
    </row>
    <row r="1163" spans="1:19" ht="18" customHeight="1">
      <c r="A1163" s="68">
        <v>2302</v>
      </c>
      <c r="B1163" s="69"/>
      <c r="C1163" s="69"/>
      <c r="D1163" s="69">
        <v>87</v>
      </c>
      <c r="E1163" s="69"/>
      <c r="F1163" s="69"/>
      <c r="G1163" s="69"/>
      <c r="H1163" s="69"/>
      <c r="I1163" s="69"/>
      <c r="J1163" s="69"/>
      <c r="K1163" s="110"/>
      <c r="L1163" s="78"/>
      <c r="M1163" s="113"/>
      <c r="N1163" s="114"/>
      <c r="O1163" s="80">
        <f>IF(D1163=0,"",D1163/C1162)</f>
        <v>0.96666666666666667</v>
      </c>
      <c r="P1163" s="81">
        <v>88</v>
      </c>
      <c r="Q1163" s="82">
        <f t="shared" si="147"/>
        <v>0.97777777777777775</v>
      </c>
      <c r="R1163" s="82">
        <f t="shared" si="148"/>
        <v>2.2222222222222254E-2</v>
      </c>
      <c r="S1163" s="83">
        <f>P1163/P1161</f>
        <v>0.94623655913978499</v>
      </c>
    </row>
    <row r="1164" spans="1:19" ht="18" customHeight="1">
      <c r="A1164" s="68">
        <v>2401</v>
      </c>
      <c r="B1164" s="69"/>
      <c r="C1164" s="69"/>
      <c r="D1164" s="69"/>
      <c r="E1164" s="69">
        <v>86</v>
      </c>
      <c r="F1164" s="69"/>
      <c r="G1164" s="69"/>
      <c r="H1164" s="69"/>
      <c r="I1164" s="69"/>
      <c r="J1164" s="69"/>
      <c r="K1164" s="110"/>
      <c r="L1164" s="78"/>
      <c r="M1164" s="113"/>
      <c r="N1164" s="114"/>
      <c r="O1164" s="80">
        <f>IF(E1164=0,"",E1164/D1163)</f>
        <v>0.9885057471264368</v>
      </c>
      <c r="P1164" s="81">
        <v>87</v>
      </c>
      <c r="Q1164" s="82">
        <f t="shared" si="147"/>
        <v>0.98863636363636365</v>
      </c>
      <c r="R1164" s="82">
        <f t="shared" si="148"/>
        <v>1.1363636363636354E-2</v>
      </c>
    </row>
    <row r="1165" spans="1:19" ht="18" customHeight="1">
      <c r="A1165" s="68">
        <v>2402</v>
      </c>
      <c r="B1165" s="69"/>
      <c r="C1165" s="69"/>
      <c r="D1165" s="69"/>
      <c r="E1165" s="69"/>
      <c r="F1165" s="69"/>
      <c r="G1165" s="69"/>
      <c r="H1165" s="69"/>
      <c r="I1165" s="69"/>
      <c r="J1165" s="69"/>
      <c r="K1165" s="110"/>
      <c r="L1165" s="78"/>
      <c r="M1165" s="113"/>
      <c r="N1165" s="114"/>
      <c r="O1165" s="80" t="str">
        <f>IF(F1165=0,"",F1165/E1164)</f>
        <v/>
      </c>
      <c r="P1165" s="81"/>
      <c r="Q1165" s="82" t="str">
        <f t="shared" si="147"/>
        <v/>
      </c>
      <c r="R1165" s="82" t="str">
        <f t="shared" si="148"/>
        <v/>
      </c>
    </row>
    <row r="1166" spans="1:19" ht="18" customHeight="1">
      <c r="A1166" s="68">
        <v>2501</v>
      </c>
      <c r="B1166" s="69"/>
      <c r="C1166" s="69"/>
      <c r="D1166" s="69"/>
      <c r="E1166" s="69"/>
      <c r="F1166" s="69"/>
      <c r="G1166" s="69"/>
      <c r="H1166" s="69"/>
      <c r="I1166" s="69"/>
      <c r="J1166" s="69"/>
      <c r="K1166" s="110"/>
      <c r="L1166" s="78"/>
      <c r="M1166" s="113" t="s">
        <v>113</v>
      </c>
      <c r="N1166" s="114"/>
      <c r="O1166" s="80" t="str">
        <f>IF(G1166=0,"",G1166/F1165)</f>
        <v/>
      </c>
      <c r="P1166" s="81"/>
      <c r="Q1166" s="82" t="str">
        <f t="shared" si="147"/>
        <v/>
      </c>
      <c r="R1166" s="82" t="str">
        <f t="shared" si="148"/>
        <v/>
      </c>
    </row>
    <row r="1167" spans="1:19" ht="18" customHeight="1">
      <c r="A1167" s="68">
        <v>2502</v>
      </c>
      <c r="B1167" s="69"/>
      <c r="C1167" s="69"/>
      <c r="D1167" s="69"/>
      <c r="E1167" s="69"/>
      <c r="F1167" s="69"/>
      <c r="G1167" s="69"/>
      <c r="H1167" s="69"/>
      <c r="I1167" s="69"/>
      <c r="J1167" s="69"/>
      <c r="K1167" s="110"/>
      <c r="L1167" s="78"/>
      <c r="M1167" s="113"/>
      <c r="N1167" s="114"/>
      <c r="O1167" s="80" t="str">
        <f>IF(H1167=0,"",H1167/G1166)</f>
        <v/>
      </c>
      <c r="P1167" s="81"/>
      <c r="Q1167" s="82" t="str">
        <f t="shared" si="147"/>
        <v/>
      </c>
      <c r="R1167" s="82" t="str">
        <f t="shared" si="148"/>
        <v/>
      </c>
    </row>
    <row r="1168" spans="1:19" ht="18" customHeight="1">
      <c r="A1168" s="68">
        <v>2601</v>
      </c>
      <c r="B1168" s="69"/>
      <c r="C1168" s="69"/>
      <c r="D1168" s="69"/>
      <c r="E1168" s="69"/>
      <c r="F1168" s="69"/>
      <c r="G1168" s="69"/>
      <c r="H1168" s="69"/>
      <c r="I1168" s="69"/>
      <c r="J1168" s="69"/>
      <c r="K1168" s="110"/>
      <c r="L1168" s="78"/>
      <c r="M1168" s="113"/>
      <c r="N1168" s="114"/>
      <c r="O1168" s="80" t="str">
        <f>IF(I1168=0,"",I1168/H1167)</f>
        <v/>
      </c>
      <c r="P1168" s="81"/>
      <c r="Q1168" s="82" t="str">
        <f t="shared" si="147"/>
        <v/>
      </c>
      <c r="R1168" s="82" t="str">
        <f t="shared" si="148"/>
        <v/>
      </c>
    </row>
    <row r="1169" spans="1:19" ht="18" customHeight="1">
      <c r="A1169" s="68">
        <v>2602</v>
      </c>
      <c r="B1169" s="69"/>
      <c r="C1169" s="69"/>
      <c r="D1169" s="69"/>
      <c r="E1169" s="69"/>
      <c r="F1169" s="69"/>
      <c r="G1169" s="69"/>
      <c r="H1169" s="69"/>
      <c r="I1169" s="69"/>
      <c r="J1169" s="69"/>
      <c r="K1169" s="110"/>
      <c r="L1169" s="78"/>
      <c r="M1169" s="113"/>
      <c r="N1169" s="114"/>
      <c r="O1169" s="80" t="str">
        <f>IF(J1169=0,"",J1169/I1168)</f>
        <v/>
      </c>
      <c r="P1169" s="81"/>
      <c r="Q1169" s="82" t="str">
        <f t="shared" si="147"/>
        <v/>
      </c>
      <c r="R1169" s="82" t="str">
        <f t="shared" si="148"/>
        <v/>
      </c>
    </row>
    <row r="1170" spans="1:19" ht="18" customHeight="1">
      <c r="A1170" s="68">
        <v>2701</v>
      </c>
      <c r="B1170" s="69"/>
      <c r="C1170" s="69"/>
      <c r="D1170" s="69"/>
      <c r="E1170" s="69"/>
      <c r="F1170" s="69"/>
      <c r="G1170" s="69"/>
      <c r="H1170" s="69"/>
      <c r="I1170" s="69"/>
      <c r="J1170" s="69"/>
      <c r="K1170" s="110"/>
      <c r="L1170" s="78"/>
      <c r="M1170" s="113"/>
      <c r="N1170" s="114"/>
      <c r="O1170" s="80" t="e">
        <f>IF(#REF!=0,"",#REF!/J1169)</f>
        <v>#REF!</v>
      </c>
      <c r="P1170" s="81"/>
      <c r="Q1170" s="82" t="str">
        <f t="shared" si="147"/>
        <v/>
      </c>
      <c r="R1170" s="82" t="str">
        <f t="shared" si="148"/>
        <v/>
      </c>
    </row>
    <row r="1171" spans="1:19" ht="18" customHeight="1">
      <c r="A1171" s="68">
        <v>2702</v>
      </c>
      <c r="B1171" s="69"/>
      <c r="C1171" s="69"/>
      <c r="D1171" s="69"/>
      <c r="E1171" s="69"/>
      <c r="F1171" s="69"/>
      <c r="G1171" s="69"/>
      <c r="H1171" s="69"/>
      <c r="I1171" s="69"/>
      <c r="J1171" s="69"/>
      <c r="K1171" s="110"/>
      <c r="L1171" s="78"/>
      <c r="M1171" s="113"/>
      <c r="N1171" s="106"/>
      <c r="O1171" s="115"/>
      <c r="P1171" s="87"/>
      <c r="Q1171" s="116"/>
      <c r="R1171" s="115"/>
    </row>
    <row r="1172" spans="1:19" ht="18" customHeight="1">
      <c r="A1172" s="68">
        <v>2801</v>
      </c>
      <c r="B1172" s="69"/>
      <c r="C1172" s="69"/>
      <c r="D1172" s="69"/>
      <c r="E1172" s="69"/>
      <c r="F1172" s="69"/>
      <c r="G1172" s="69"/>
      <c r="H1172" s="69"/>
      <c r="I1172" s="69"/>
      <c r="J1172" s="69"/>
      <c r="K1172" s="110"/>
      <c r="L1172" s="78"/>
      <c r="M1172" s="113"/>
      <c r="N1172" s="106"/>
      <c r="O1172" s="117"/>
      <c r="P1172" s="87"/>
      <c r="Q1172" s="118"/>
      <c r="R1172" s="117"/>
    </row>
    <row r="1173" spans="1:19" ht="18" customHeight="1">
      <c r="A1173" s="68">
        <v>2802</v>
      </c>
      <c r="B1173" s="69"/>
      <c r="C1173" s="69"/>
      <c r="D1173" s="69"/>
      <c r="E1173" s="69"/>
      <c r="F1173" s="69"/>
      <c r="G1173" s="69"/>
      <c r="H1173" s="69"/>
      <c r="I1173" s="69"/>
      <c r="J1173" s="69"/>
      <c r="K1173" s="110"/>
      <c r="L1173" s="78"/>
      <c r="M1173" s="113"/>
      <c r="N1173" s="106"/>
      <c r="O1173" s="119"/>
      <c r="P1173" s="120"/>
      <c r="Q1173" s="121"/>
      <c r="R1173" s="122"/>
    </row>
    <row r="1174" spans="1:19" ht="18" customHeight="1">
      <c r="A1174" s="68">
        <v>2901</v>
      </c>
      <c r="B1174" s="69"/>
      <c r="C1174" s="69"/>
      <c r="D1174" s="69"/>
      <c r="E1174" s="69"/>
      <c r="F1174" s="69"/>
      <c r="G1174" s="69"/>
      <c r="H1174" s="69"/>
      <c r="I1174" s="69"/>
      <c r="J1174" s="69"/>
      <c r="K1174" s="110"/>
      <c r="L1174" s="78"/>
      <c r="M1174" s="113"/>
      <c r="N1174" s="106"/>
      <c r="O1174" s="89" t="s">
        <v>79</v>
      </c>
      <c r="P1174" s="90"/>
      <c r="Q1174" s="91" t="str">
        <f>IF(SUM(K1167:K1173)=0,"",SUM(K1167:K1173))</f>
        <v/>
      </c>
      <c r="R1174" s="92" t="s">
        <v>11</v>
      </c>
    </row>
    <row r="1175" spans="1:19" ht="18" customHeight="1">
      <c r="A1175" s="68">
        <v>2902</v>
      </c>
      <c r="B1175" s="69"/>
      <c r="C1175" s="69"/>
      <c r="D1175" s="69"/>
      <c r="E1175" s="69"/>
      <c r="F1175" s="69"/>
      <c r="G1175" s="69"/>
      <c r="H1175" s="69"/>
      <c r="I1175" s="69"/>
      <c r="J1175" s="69"/>
      <c r="K1175" s="110"/>
      <c r="L1175" s="78"/>
      <c r="M1175" s="113"/>
      <c r="N1175" s="106"/>
      <c r="O1175" s="93" t="s">
        <v>80</v>
      </c>
      <c r="P1175" s="94" t="str">
        <f>IF(P1174/B1161=0,"",P1174/B1161)</f>
        <v/>
      </c>
      <c r="Q1175" s="95" t="e">
        <f>IF(P1174/Q1174=0,"",P1174/Q1174)</f>
        <v>#VALUE!</v>
      </c>
      <c r="R1175" s="96" t="s">
        <v>81</v>
      </c>
    </row>
    <row r="1176" spans="1:19" ht="18" customHeight="1">
      <c r="A1176" s="68">
        <v>3001</v>
      </c>
      <c r="B1176" s="69"/>
      <c r="C1176" s="69"/>
      <c r="D1176" s="69"/>
      <c r="E1176" s="69"/>
      <c r="F1176" s="69"/>
      <c r="G1176" s="69"/>
      <c r="H1176" s="69"/>
      <c r="I1176" s="69"/>
      <c r="J1176" s="69"/>
      <c r="K1176" s="110"/>
      <c r="L1176" s="123"/>
      <c r="M1176" s="124"/>
      <c r="N1176" s="125"/>
      <c r="O1176" s="101"/>
      <c r="P1176" s="102"/>
      <c r="Q1176" s="102"/>
      <c r="R1176" s="103"/>
    </row>
    <row r="1177" spans="1:19" ht="18" customHeight="1">
      <c r="A1177" s="35"/>
      <c r="B1177" s="31"/>
      <c r="C1177" s="31"/>
      <c r="D1177" s="256" t="s">
        <v>100</v>
      </c>
      <c r="E1177" s="257"/>
      <c r="F1177" s="257"/>
      <c r="G1177" s="257"/>
      <c r="H1177" s="257"/>
      <c r="I1177" s="257"/>
      <c r="J1177" s="258"/>
      <c r="K1177" s="126">
        <f>SUM(K1170:K1173)</f>
        <v>0</v>
      </c>
      <c r="L1177" s="105" t="str">
        <f>IF(K1170=0,"",K1170/B1161)</f>
        <v/>
      </c>
      <c r="M1177" s="105" t="str">
        <f>IF(K1177=0,"",K1177/B1161)</f>
        <v/>
      </c>
      <c r="N1177" s="105" t="str">
        <f>IF(K1170=0,"",M1177-L1177)</f>
        <v/>
      </c>
      <c r="O1177" s="2"/>
      <c r="P1177" s="31"/>
      <c r="Q1177" s="25"/>
      <c r="R1177" s="2"/>
    </row>
    <row r="1178" spans="1:19" ht="18" customHeight="1">
      <c r="A1178" s="35"/>
      <c r="B1178" s="31"/>
      <c r="C1178" s="31"/>
      <c r="D1178" s="31"/>
      <c r="E1178" s="31"/>
      <c r="F1178" s="133"/>
      <c r="G1178" s="133"/>
      <c r="H1178" s="133"/>
      <c r="I1178" s="133"/>
      <c r="J1178" s="133"/>
      <c r="K1178" s="133"/>
      <c r="L1178" s="134"/>
      <c r="M1178" s="135"/>
      <c r="N1178" s="135"/>
      <c r="O1178" s="135"/>
      <c r="P1178" s="2"/>
      <c r="Q1178" s="31"/>
      <c r="R1178" s="25"/>
      <c r="S1178" s="2"/>
    </row>
    <row r="1179" spans="1:19" ht="18" customHeight="1">
      <c r="A1179" s="35"/>
      <c r="B1179" s="31"/>
      <c r="C1179" s="31"/>
      <c r="D1179" s="31"/>
      <c r="E1179" s="31"/>
      <c r="F1179" s="133"/>
      <c r="G1179" s="133"/>
      <c r="H1179" s="133"/>
      <c r="I1179" s="133"/>
      <c r="J1179" s="133"/>
      <c r="K1179" s="133"/>
      <c r="L1179" s="134"/>
      <c r="M1179" s="135"/>
      <c r="N1179" s="135"/>
      <c r="O1179" s="135"/>
      <c r="P1179" s="2"/>
      <c r="Q1179" s="31"/>
      <c r="R1179" s="25"/>
      <c r="S1179" s="2"/>
    </row>
    <row r="1180" spans="1:19" ht="18" customHeight="1">
      <c r="A1180" s="218"/>
      <c r="B1180" s="65" t="s">
        <v>88</v>
      </c>
      <c r="C1180" s="65"/>
      <c r="D1180" s="65"/>
      <c r="E1180" s="65"/>
      <c r="F1180" s="65"/>
      <c r="G1180" s="65"/>
      <c r="H1180" s="65"/>
      <c r="I1180" s="65"/>
      <c r="J1180" s="218"/>
      <c r="K1180" s="219" t="s">
        <v>143</v>
      </c>
      <c r="L1180" s="2"/>
      <c r="M1180" s="2"/>
      <c r="N1180" s="220"/>
      <c r="O1180" s="2"/>
      <c r="P1180" s="220"/>
      <c r="Q1180" s="220"/>
      <c r="R1180" s="220"/>
      <c r="S1180" s="218"/>
    </row>
    <row r="1181" spans="1:19" ht="18" customHeight="1">
      <c r="A1181" s="259" t="s">
        <v>10</v>
      </c>
      <c r="B1181" s="260" t="s">
        <v>89</v>
      </c>
      <c r="C1181" s="261"/>
      <c r="D1181" s="261"/>
      <c r="E1181" s="261"/>
      <c r="F1181" s="261"/>
      <c r="G1181" s="261"/>
      <c r="H1181" s="261"/>
      <c r="I1181" s="261"/>
      <c r="J1181" s="262"/>
      <c r="K1181" s="263" t="s">
        <v>11</v>
      </c>
      <c r="L1181" s="254" t="s">
        <v>3</v>
      </c>
      <c r="M1181" s="254" t="s">
        <v>4</v>
      </c>
      <c r="N1181" s="264" t="s">
        <v>5</v>
      </c>
      <c r="O1181" s="254" t="s">
        <v>6</v>
      </c>
      <c r="P1181" s="265" t="s">
        <v>7</v>
      </c>
      <c r="Q1181" s="265" t="s">
        <v>8</v>
      </c>
      <c r="R1181" s="254" t="s">
        <v>9</v>
      </c>
      <c r="S1181" s="218"/>
    </row>
    <row r="1182" spans="1:19" ht="18" customHeight="1">
      <c r="A1182" s="255"/>
      <c r="B1182" s="68" t="s">
        <v>90</v>
      </c>
      <c r="C1182" s="68" t="s">
        <v>91</v>
      </c>
      <c r="D1182" s="68" t="s">
        <v>92</v>
      </c>
      <c r="E1182" s="68" t="s">
        <v>93</v>
      </c>
      <c r="F1182" s="68" t="s">
        <v>94</v>
      </c>
      <c r="G1182" s="68" t="s">
        <v>95</v>
      </c>
      <c r="H1182" s="68" t="s">
        <v>96</v>
      </c>
      <c r="I1182" s="68" t="s">
        <v>97</v>
      </c>
      <c r="J1182" s="68" t="s">
        <v>98</v>
      </c>
      <c r="K1182" s="255"/>
      <c r="L1182" s="255"/>
      <c r="M1182" s="255"/>
      <c r="N1182" s="255"/>
      <c r="O1182" s="255"/>
      <c r="P1182" s="255"/>
      <c r="Q1182" s="255"/>
      <c r="R1182" s="255"/>
      <c r="S1182" s="218"/>
    </row>
    <row r="1183" spans="1:19" ht="18" customHeight="1">
      <c r="A1183" s="68">
        <v>2301</v>
      </c>
      <c r="B1183" s="69">
        <v>103</v>
      </c>
      <c r="C1183" s="69"/>
      <c r="D1183" s="69"/>
      <c r="E1183" s="69"/>
      <c r="F1183" s="69"/>
      <c r="G1183" s="69"/>
      <c r="H1183" s="69"/>
      <c r="I1183" s="69"/>
      <c r="J1183" s="69"/>
      <c r="K1183" s="130"/>
      <c r="L1183" s="72"/>
      <c r="M1183" s="111"/>
      <c r="N1183" s="112"/>
      <c r="O1183" s="75"/>
      <c r="P1183" s="76">
        <f>B1183</f>
        <v>103</v>
      </c>
      <c r="Q1183" s="77"/>
      <c r="R1183" s="75"/>
      <c r="S1183" s="218"/>
    </row>
    <row r="1184" spans="1:19" ht="18" customHeight="1">
      <c r="A1184" s="68">
        <v>2302</v>
      </c>
      <c r="B1184" s="69"/>
      <c r="C1184" s="69">
        <v>99</v>
      </c>
      <c r="D1184" s="69"/>
      <c r="E1184" s="69"/>
      <c r="F1184" s="69"/>
      <c r="G1184" s="69"/>
      <c r="H1184" s="69"/>
      <c r="I1184" s="69"/>
      <c r="J1184" s="69"/>
      <c r="K1184" s="130"/>
      <c r="L1184" s="78"/>
      <c r="M1184" s="113"/>
      <c r="N1184" s="114"/>
      <c r="O1184" s="80">
        <f>IF(C1184=0,"",C1184/B1183)</f>
        <v>0.96116504854368934</v>
      </c>
      <c r="P1184" s="81">
        <v>99</v>
      </c>
      <c r="Q1184" s="82">
        <f t="shared" ref="Q1184:Q1192" si="149">IF(P1184=0,"",P1184/P1183)</f>
        <v>0.96116504854368934</v>
      </c>
      <c r="R1184" s="82">
        <f t="shared" ref="R1184:R1192" si="150">IF(P1184=0,"",100%-Q1184)</f>
        <v>3.8834951456310662E-2</v>
      </c>
      <c r="S1184" s="218"/>
    </row>
    <row r="1185" spans="1:19" ht="18" customHeight="1">
      <c r="A1185" s="68">
        <v>2401</v>
      </c>
      <c r="B1185" s="69"/>
      <c r="C1185" s="69"/>
      <c r="D1185" s="69">
        <v>97</v>
      </c>
      <c r="E1185" s="69"/>
      <c r="F1185" s="69"/>
      <c r="G1185" s="69"/>
      <c r="H1185" s="69"/>
      <c r="I1185" s="69"/>
      <c r="J1185" s="69"/>
      <c r="K1185" s="130"/>
      <c r="L1185" s="78"/>
      <c r="M1185" s="113"/>
      <c r="N1185" s="114"/>
      <c r="O1185" s="80">
        <f>IF(D1185=0,"",D1185/C1184)</f>
        <v>0.97979797979797978</v>
      </c>
      <c r="P1185" s="81">
        <v>99</v>
      </c>
      <c r="Q1185" s="82">
        <f t="shared" si="149"/>
        <v>1</v>
      </c>
      <c r="R1185" s="82">
        <f t="shared" si="150"/>
        <v>0</v>
      </c>
      <c r="S1185" s="83">
        <f>P1185/P1183</f>
        <v>0.96116504854368934</v>
      </c>
    </row>
    <row r="1186" spans="1:19" ht="18" customHeight="1">
      <c r="A1186" s="68">
        <v>2402</v>
      </c>
      <c r="B1186" s="69"/>
      <c r="C1186" s="69"/>
      <c r="D1186" s="69"/>
      <c r="E1186" s="69"/>
      <c r="F1186" s="69"/>
      <c r="G1186" s="69"/>
      <c r="H1186" s="69"/>
      <c r="I1186" s="69"/>
      <c r="J1186" s="69"/>
      <c r="K1186" s="130"/>
      <c r="L1186" s="78"/>
      <c r="M1186" s="113"/>
      <c r="N1186" s="114"/>
      <c r="O1186" s="80" t="str">
        <f>IF(E1186=0,"",E1186/D1185)</f>
        <v/>
      </c>
      <c r="P1186" s="81"/>
      <c r="Q1186" s="82" t="str">
        <f t="shared" si="149"/>
        <v/>
      </c>
      <c r="R1186" s="82" t="str">
        <f t="shared" si="150"/>
        <v/>
      </c>
      <c r="S1186" s="218"/>
    </row>
    <row r="1187" spans="1:19" ht="18" customHeight="1">
      <c r="A1187" s="68">
        <v>2501</v>
      </c>
      <c r="B1187" s="69"/>
      <c r="C1187" s="69"/>
      <c r="D1187" s="69"/>
      <c r="E1187" s="69"/>
      <c r="F1187" s="69"/>
      <c r="G1187" s="69"/>
      <c r="H1187" s="69"/>
      <c r="I1187" s="69"/>
      <c r="J1187" s="69"/>
      <c r="K1187" s="130"/>
      <c r="L1187" s="78"/>
      <c r="M1187" s="113"/>
      <c r="N1187" s="114"/>
      <c r="O1187" s="80" t="str">
        <f>IF(F1187=0,"",F1187/E1186)</f>
        <v/>
      </c>
      <c r="P1187" s="81"/>
      <c r="Q1187" s="82" t="str">
        <f t="shared" si="149"/>
        <v/>
      </c>
      <c r="R1187" s="82" t="str">
        <f t="shared" si="150"/>
        <v/>
      </c>
      <c r="S1187" s="218"/>
    </row>
    <row r="1188" spans="1:19" ht="18" customHeight="1">
      <c r="A1188" s="68">
        <v>2502</v>
      </c>
      <c r="B1188" s="69"/>
      <c r="C1188" s="69"/>
      <c r="D1188" s="69"/>
      <c r="E1188" s="69"/>
      <c r="F1188" s="69"/>
      <c r="G1188" s="69"/>
      <c r="H1188" s="69"/>
      <c r="I1188" s="69"/>
      <c r="J1188" s="69"/>
      <c r="K1188" s="130"/>
      <c r="L1188" s="78"/>
      <c r="M1188" s="113" t="s">
        <v>113</v>
      </c>
      <c r="N1188" s="114"/>
      <c r="O1188" s="80" t="str">
        <f>IF(G1188=0,"",G1188/F1187)</f>
        <v/>
      </c>
      <c r="P1188" s="81"/>
      <c r="Q1188" s="82" t="str">
        <f t="shared" si="149"/>
        <v/>
      </c>
      <c r="R1188" s="82" t="str">
        <f t="shared" si="150"/>
        <v/>
      </c>
      <c r="S1188" s="218"/>
    </row>
    <row r="1189" spans="1:19" ht="18" customHeight="1">
      <c r="A1189" s="68">
        <v>2601</v>
      </c>
      <c r="B1189" s="69"/>
      <c r="C1189" s="69"/>
      <c r="D1189" s="69"/>
      <c r="E1189" s="69"/>
      <c r="F1189" s="69"/>
      <c r="G1189" s="69"/>
      <c r="H1189" s="69"/>
      <c r="I1189" s="69"/>
      <c r="J1189" s="69"/>
      <c r="K1189" s="130"/>
      <c r="L1189" s="78"/>
      <c r="M1189" s="113"/>
      <c r="N1189" s="114"/>
      <c r="O1189" s="80" t="str">
        <f>IF(H1189=0,"",H1189/G1188)</f>
        <v/>
      </c>
      <c r="P1189" s="81"/>
      <c r="Q1189" s="82" t="str">
        <f t="shared" si="149"/>
        <v/>
      </c>
      <c r="R1189" s="82" t="str">
        <f t="shared" si="150"/>
        <v/>
      </c>
      <c r="S1189" s="218"/>
    </row>
    <row r="1190" spans="1:19" ht="18" customHeight="1">
      <c r="A1190" s="68">
        <v>2602</v>
      </c>
      <c r="B1190" s="69"/>
      <c r="C1190" s="69"/>
      <c r="D1190" s="69"/>
      <c r="E1190" s="69"/>
      <c r="F1190" s="69"/>
      <c r="G1190" s="69"/>
      <c r="H1190" s="69"/>
      <c r="I1190" s="69"/>
      <c r="J1190" s="69"/>
      <c r="K1190" s="130"/>
      <c r="L1190" s="78"/>
      <c r="M1190" s="113"/>
      <c r="N1190" s="114"/>
      <c r="O1190" s="80" t="str">
        <f>IF(I1190=0,"",I1190/H1189)</f>
        <v/>
      </c>
      <c r="P1190" s="81"/>
      <c r="Q1190" s="82" t="str">
        <f t="shared" si="149"/>
        <v/>
      </c>
      <c r="R1190" s="82" t="str">
        <f t="shared" si="150"/>
        <v/>
      </c>
      <c r="S1190" s="218"/>
    </row>
    <row r="1191" spans="1:19" ht="18" customHeight="1">
      <c r="A1191" s="68">
        <v>2701</v>
      </c>
      <c r="B1191" s="69"/>
      <c r="C1191" s="69"/>
      <c r="D1191" s="69"/>
      <c r="E1191" s="69"/>
      <c r="F1191" s="69"/>
      <c r="G1191" s="69"/>
      <c r="H1191" s="69"/>
      <c r="I1191" s="69"/>
      <c r="J1191" s="69"/>
      <c r="K1191" s="130"/>
      <c r="L1191" s="78"/>
      <c r="M1191" s="113"/>
      <c r="N1191" s="114"/>
      <c r="O1191" s="80" t="str">
        <f>IF(J1191=0,"",J1191/I1190)</f>
        <v/>
      </c>
      <c r="P1191" s="81"/>
      <c r="Q1191" s="82" t="str">
        <f t="shared" si="149"/>
        <v/>
      </c>
      <c r="R1191" s="82" t="str">
        <f t="shared" si="150"/>
        <v/>
      </c>
      <c r="S1191" s="218"/>
    </row>
    <row r="1192" spans="1:19" ht="18" customHeight="1">
      <c r="A1192" s="68">
        <v>2702</v>
      </c>
      <c r="B1192" s="69"/>
      <c r="C1192" s="69"/>
      <c r="D1192" s="69"/>
      <c r="E1192" s="69"/>
      <c r="F1192" s="69"/>
      <c r="G1192" s="69"/>
      <c r="H1192" s="69"/>
      <c r="I1192" s="69"/>
      <c r="J1192" s="69"/>
      <c r="K1192" s="130"/>
      <c r="L1192" s="78"/>
      <c r="M1192" s="113"/>
      <c r="N1192" s="114"/>
      <c r="O1192" s="80" t="e">
        <f>IF(#REF!=0,"",#REF!/J1191)</f>
        <v>#REF!</v>
      </c>
      <c r="P1192" s="81"/>
      <c r="Q1192" s="82" t="str">
        <f t="shared" si="149"/>
        <v/>
      </c>
      <c r="R1192" s="82" t="str">
        <f t="shared" si="150"/>
        <v/>
      </c>
      <c r="S1192" s="218"/>
    </row>
    <row r="1193" spans="1:19" ht="18" customHeight="1">
      <c r="A1193" s="68">
        <v>2801</v>
      </c>
      <c r="B1193" s="69"/>
      <c r="C1193" s="69"/>
      <c r="D1193" s="69"/>
      <c r="E1193" s="69"/>
      <c r="F1193" s="69"/>
      <c r="G1193" s="69"/>
      <c r="H1193" s="69"/>
      <c r="I1193" s="69"/>
      <c r="J1193" s="69"/>
      <c r="K1193" s="130"/>
      <c r="L1193" s="78"/>
      <c r="M1193" s="113"/>
      <c r="N1193" s="106"/>
      <c r="O1193" s="115"/>
      <c r="P1193" s="87"/>
      <c r="Q1193" s="116"/>
      <c r="R1193" s="115"/>
      <c r="S1193" s="218"/>
    </row>
    <row r="1194" spans="1:19" ht="18" customHeight="1">
      <c r="A1194" s="68">
        <v>2802</v>
      </c>
      <c r="B1194" s="69"/>
      <c r="C1194" s="69"/>
      <c r="D1194" s="69"/>
      <c r="E1194" s="69"/>
      <c r="F1194" s="69"/>
      <c r="G1194" s="69"/>
      <c r="H1194" s="69"/>
      <c r="I1194" s="69"/>
      <c r="J1194" s="69"/>
      <c r="K1194" s="130"/>
      <c r="L1194" s="78"/>
      <c r="M1194" s="113"/>
      <c r="N1194" s="106"/>
      <c r="O1194" s="117"/>
      <c r="P1194" s="87"/>
      <c r="Q1194" s="118"/>
      <c r="R1194" s="117"/>
      <c r="S1194" s="218"/>
    </row>
    <row r="1195" spans="1:19" ht="18" customHeight="1">
      <c r="A1195" s="68">
        <v>2901</v>
      </c>
      <c r="B1195" s="69"/>
      <c r="C1195" s="69"/>
      <c r="D1195" s="69"/>
      <c r="E1195" s="69"/>
      <c r="F1195" s="69"/>
      <c r="G1195" s="69"/>
      <c r="H1195" s="69"/>
      <c r="I1195" s="69"/>
      <c r="J1195" s="69"/>
      <c r="K1195" s="130"/>
      <c r="L1195" s="78"/>
      <c r="M1195" s="113"/>
      <c r="N1195" s="106"/>
      <c r="O1195" s="119"/>
      <c r="P1195" s="120"/>
      <c r="Q1195" s="121"/>
      <c r="R1195" s="122"/>
      <c r="S1195" s="218"/>
    </row>
    <row r="1196" spans="1:19" ht="18" customHeight="1">
      <c r="A1196" s="68">
        <v>2902</v>
      </c>
      <c r="B1196" s="69"/>
      <c r="C1196" s="69"/>
      <c r="D1196" s="69"/>
      <c r="E1196" s="69"/>
      <c r="F1196" s="69"/>
      <c r="G1196" s="69"/>
      <c r="H1196" s="69"/>
      <c r="I1196" s="69"/>
      <c r="J1196" s="69"/>
      <c r="K1196" s="130"/>
      <c r="L1196" s="78"/>
      <c r="M1196" s="113"/>
      <c r="N1196" s="106"/>
      <c r="O1196" s="89" t="s">
        <v>79</v>
      </c>
      <c r="P1196" s="90"/>
      <c r="Q1196" s="91" t="str">
        <f>IF(SUM(K1189:K1195)=0,"",SUM(K1189:K1195))</f>
        <v/>
      </c>
      <c r="R1196" s="92" t="s">
        <v>11</v>
      </c>
      <c r="S1196" s="218"/>
    </row>
    <row r="1197" spans="1:19" ht="18" customHeight="1">
      <c r="A1197" s="68">
        <v>3001</v>
      </c>
      <c r="B1197" s="69"/>
      <c r="C1197" s="69"/>
      <c r="D1197" s="69"/>
      <c r="E1197" s="69"/>
      <c r="F1197" s="69"/>
      <c r="G1197" s="69"/>
      <c r="H1197" s="69"/>
      <c r="I1197" s="69"/>
      <c r="J1197" s="69"/>
      <c r="K1197" s="130"/>
      <c r="L1197" s="78"/>
      <c r="M1197" s="113"/>
      <c r="N1197" s="106"/>
      <c r="O1197" s="93" t="s">
        <v>80</v>
      </c>
      <c r="P1197" s="94" t="str">
        <f>IF(P1196/B1183=0,"",P1196/B1183)</f>
        <v/>
      </c>
      <c r="Q1197" s="95" t="e">
        <f>IF(P1196/Q1196=0,"",P1196/Q1196)</f>
        <v>#VALUE!</v>
      </c>
      <c r="R1197" s="96" t="s">
        <v>81</v>
      </c>
      <c r="S1197" s="218"/>
    </row>
    <row r="1198" spans="1:19" ht="18" customHeight="1">
      <c r="A1198" s="68">
        <v>3002</v>
      </c>
      <c r="B1198" s="69"/>
      <c r="C1198" s="69"/>
      <c r="D1198" s="69"/>
      <c r="E1198" s="69"/>
      <c r="F1198" s="69"/>
      <c r="G1198" s="69"/>
      <c r="H1198" s="69"/>
      <c r="I1198" s="69"/>
      <c r="J1198" s="69"/>
      <c r="K1198" s="130"/>
      <c r="L1198" s="123"/>
      <c r="M1198" s="124"/>
      <c r="N1198" s="125"/>
      <c r="O1198" s="101"/>
      <c r="P1198" s="102"/>
      <c r="Q1198" s="102"/>
      <c r="R1198" s="103"/>
      <c r="S1198" s="218"/>
    </row>
    <row r="1199" spans="1:19" ht="18" customHeight="1">
      <c r="A1199" s="35"/>
      <c r="B1199" s="220"/>
      <c r="C1199" s="220"/>
      <c r="D1199" s="256" t="s">
        <v>100</v>
      </c>
      <c r="E1199" s="257"/>
      <c r="F1199" s="257"/>
      <c r="G1199" s="257"/>
      <c r="H1199" s="257"/>
      <c r="I1199" s="257"/>
      <c r="J1199" s="258"/>
      <c r="K1199" s="126">
        <f>SUM(K1192:K1195)</f>
        <v>0</v>
      </c>
      <c r="L1199" s="105" t="str">
        <f>IF(K1192=0,"",K1192/B1183)</f>
        <v/>
      </c>
      <c r="M1199" s="105" t="str">
        <f>IF(K1199=0,"",K1199/B1183)</f>
        <v/>
      </c>
      <c r="N1199" s="105" t="str">
        <f>IF(K1192=0,"",M1199-L1199)</f>
        <v/>
      </c>
      <c r="O1199" s="2"/>
      <c r="P1199" s="220"/>
      <c r="Q1199" s="25"/>
      <c r="R1199" s="2"/>
      <c r="S1199" s="218"/>
    </row>
    <row r="1200" spans="1:19" ht="18" customHeight="1">
      <c r="A1200" s="35"/>
      <c r="B1200" s="31"/>
      <c r="C1200" s="31"/>
      <c r="D1200" s="31"/>
      <c r="E1200" s="31"/>
      <c r="F1200" s="133"/>
      <c r="G1200" s="133"/>
      <c r="H1200" s="133"/>
      <c r="I1200" s="133"/>
      <c r="J1200" s="133"/>
      <c r="K1200" s="133"/>
      <c r="L1200" s="134"/>
      <c r="M1200" s="135"/>
      <c r="N1200" s="135"/>
      <c r="O1200" s="135"/>
      <c r="P1200" s="2"/>
      <c r="Q1200" s="31"/>
      <c r="R1200" s="25"/>
      <c r="S1200" s="2"/>
    </row>
    <row r="1201" spans="1:19" ht="18" customHeight="1">
      <c r="A1201" s="35"/>
      <c r="B1201" s="31"/>
      <c r="C1201" s="31"/>
      <c r="D1201" s="31"/>
      <c r="E1201" s="31"/>
      <c r="F1201" s="133"/>
      <c r="G1201" s="133"/>
      <c r="H1201" s="133"/>
      <c r="I1201" s="133"/>
      <c r="J1201" s="133"/>
      <c r="K1201" s="133"/>
      <c r="L1201" s="134"/>
      <c r="M1201" s="135"/>
      <c r="N1201" s="135"/>
      <c r="O1201" s="135"/>
      <c r="P1201" s="2"/>
      <c r="Q1201" s="31"/>
      <c r="R1201" s="25"/>
      <c r="S1201" s="2"/>
    </row>
    <row r="1202" spans="1:19" ht="18" customHeight="1">
      <c r="A1202" s="231"/>
      <c r="B1202" s="65" t="s">
        <v>88</v>
      </c>
      <c r="C1202" s="65"/>
      <c r="D1202" s="65"/>
      <c r="E1202" s="65"/>
      <c r="F1202" s="65"/>
      <c r="G1202" s="65"/>
      <c r="H1202" s="65"/>
      <c r="I1202" s="65"/>
      <c r="J1202" s="231"/>
      <c r="K1202" s="232" t="s">
        <v>144</v>
      </c>
      <c r="L1202" s="2"/>
      <c r="M1202" s="2"/>
      <c r="N1202" s="234"/>
      <c r="O1202" s="2"/>
      <c r="P1202" s="234"/>
      <c r="Q1202" s="234"/>
      <c r="R1202" s="234"/>
      <c r="S1202" s="231"/>
    </row>
    <row r="1203" spans="1:19" ht="18" customHeight="1">
      <c r="A1203" s="259" t="s">
        <v>10</v>
      </c>
      <c r="B1203" s="260" t="s">
        <v>89</v>
      </c>
      <c r="C1203" s="261"/>
      <c r="D1203" s="261"/>
      <c r="E1203" s="261"/>
      <c r="F1203" s="261"/>
      <c r="G1203" s="261"/>
      <c r="H1203" s="261"/>
      <c r="I1203" s="261"/>
      <c r="J1203" s="262"/>
      <c r="K1203" s="263" t="s">
        <v>11</v>
      </c>
      <c r="L1203" s="254" t="s">
        <v>3</v>
      </c>
      <c r="M1203" s="254" t="s">
        <v>4</v>
      </c>
      <c r="N1203" s="264" t="s">
        <v>5</v>
      </c>
      <c r="O1203" s="254" t="s">
        <v>6</v>
      </c>
      <c r="P1203" s="265" t="s">
        <v>7</v>
      </c>
      <c r="Q1203" s="265" t="s">
        <v>8</v>
      </c>
      <c r="R1203" s="254" t="s">
        <v>9</v>
      </c>
      <c r="S1203" s="231"/>
    </row>
    <row r="1204" spans="1:19" ht="18" customHeight="1">
      <c r="A1204" s="255"/>
      <c r="B1204" s="68" t="s">
        <v>90</v>
      </c>
      <c r="C1204" s="68" t="s">
        <v>91</v>
      </c>
      <c r="D1204" s="68" t="s">
        <v>92</v>
      </c>
      <c r="E1204" s="68" t="s">
        <v>93</v>
      </c>
      <c r="F1204" s="68" t="s">
        <v>94</v>
      </c>
      <c r="G1204" s="68" t="s">
        <v>95</v>
      </c>
      <c r="H1204" s="68" t="s">
        <v>96</v>
      </c>
      <c r="I1204" s="68" t="s">
        <v>97</v>
      </c>
      <c r="J1204" s="68" t="s">
        <v>98</v>
      </c>
      <c r="K1204" s="255"/>
      <c r="L1204" s="255"/>
      <c r="M1204" s="255"/>
      <c r="N1204" s="255"/>
      <c r="O1204" s="255"/>
      <c r="P1204" s="255"/>
      <c r="Q1204" s="255"/>
      <c r="R1204" s="255"/>
      <c r="S1204" s="231"/>
    </row>
    <row r="1205" spans="1:19" ht="18" customHeight="1">
      <c r="A1205" s="68">
        <v>2302</v>
      </c>
      <c r="B1205" s="69">
        <v>97</v>
      </c>
      <c r="C1205" s="69"/>
      <c r="D1205" s="69"/>
      <c r="E1205" s="69"/>
      <c r="F1205" s="69"/>
      <c r="G1205" s="69"/>
      <c r="H1205" s="69"/>
      <c r="I1205" s="69"/>
      <c r="J1205" s="69"/>
      <c r="K1205" s="130"/>
      <c r="L1205" s="72"/>
      <c r="M1205" s="111"/>
      <c r="N1205" s="112"/>
      <c r="O1205" s="75"/>
      <c r="P1205" s="76">
        <f>B1205</f>
        <v>97</v>
      </c>
      <c r="Q1205" s="77"/>
      <c r="R1205" s="75"/>
      <c r="S1205" s="231"/>
    </row>
    <row r="1206" spans="1:19" ht="18" customHeight="1">
      <c r="A1206" s="68">
        <v>2401</v>
      </c>
      <c r="B1206" s="69"/>
      <c r="C1206" s="69">
        <v>94</v>
      </c>
      <c r="D1206" s="69"/>
      <c r="E1206" s="69"/>
      <c r="F1206" s="69"/>
      <c r="G1206" s="69"/>
      <c r="H1206" s="69"/>
      <c r="I1206" s="69"/>
      <c r="J1206" s="69"/>
      <c r="K1206" s="130"/>
      <c r="L1206" s="78"/>
      <c r="M1206" s="113"/>
      <c r="N1206" s="114"/>
      <c r="O1206" s="80">
        <f>IF(C1206=0,"",C1206/B1205)</f>
        <v>0.96907216494845361</v>
      </c>
      <c r="P1206" s="81">
        <v>94</v>
      </c>
      <c r="Q1206" s="82">
        <f t="shared" ref="Q1206:Q1214" si="151">IF(P1206=0,"",P1206/P1205)</f>
        <v>0.96907216494845361</v>
      </c>
      <c r="R1206" s="82">
        <f t="shared" ref="R1206:R1214" si="152">IF(P1206=0,"",100%-Q1206)</f>
        <v>3.0927835051546393E-2</v>
      </c>
      <c r="S1206" s="231"/>
    </row>
    <row r="1207" spans="1:19" ht="18" customHeight="1">
      <c r="A1207" s="68">
        <v>2402</v>
      </c>
      <c r="B1207" s="69"/>
      <c r="C1207" s="69"/>
      <c r="D1207" s="69"/>
      <c r="E1207" s="69"/>
      <c r="F1207" s="69"/>
      <c r="G1207" s="69"/>
      <c r="H1207" s="69"/>
      <c r="I1207" s="69"/>
      <c r="J1207" s="69"/>
      <c r="K1207" s="130"/>
      <c r="L1207" s="78"/>
      <c r="M1207" s="113"/>
      <c r="N1207" s="114"/>
      <c r="O1207" s="80" t="str">
        <f>IF(D1207=0,"",D1207/C1206)</f>
        <v/>
      </c>
      <c r="P1207" s="81"/>
      <c r="Q1207" s="82" t="str">
        <f t="shared" si="151"/>
        <v/>
      </c>
      <c r="R1207" s="82" t="str">
        <f t="shared" si="152"/>
        <v/>
      </c>
      <c r="S1207" s="83">
        <f>P1207/P1205</f>
        <v>0</v>
      </c>
    </row>
    <row r="1208" spans="1:19" ht="18" customHeight="1">
      <c r="A1208" s="68">
        <v>2501</v>
      </c>
      <c r="B1208" s="69"/>
      <c r="C1208" s="69"/>
      <c r="D1208" s="69"/>
      <c r="E1208" s="69"/>
      <c r="F1208" s="69"/>
      <c r="G1208" s="69"/>
      <c r="H1208" s="69"/>
      <c r="I1208" s="69"/>
      <c r="J1208" s="69"/>
      <c r="K1208" s="130"/>
      <c r="L1208" s="78"/>
      <c r="M1208" s="113"/>
      <c r="N1208" s="114"/>
      <c r="O1208" s="80" t="str">
        <f>IF(E1208=0,"",E1208/D1207)</f>
        <v/>
      </c>
      <c r="P1208" s="81"/>
      <c r="Q1208" s="82" t="str">
        <f t="shared" si="151"/>
        <v/>
      </c>
      <c r="R1208" s="82" t="str">
        <f t="shared" si="152"/>
        <v/>
      </c>
      <c r="S1208" s="231"/>
    </row>
    <row r="1209" spans="1:19" ht="18" customHeight="1">
      <c r="A1209" s="68">
        <v>2502</v>
      </c>
      <c r="B1209" s="69"/>
      <c r="C1209" s="69"/>
      <c r="D1209" s="69"/>
      <c r="E1209" s="69"/>
      <c r="F1209" s="69"/>
      <c r="G1209" s="69"/>
      <c r="H1209" s="69"/>
      <c r="I1209" s="69"/>
      <c r="J1209" s="69"/>
      <c r="K1209" s="130"/>
      <c r="L1209" s="78"/>
      <c r="M1209" s="113"/>
      <c r="N1209" s="114"/>
      <c r="O1209" s="80" t="str">
        <f>IF(F1209=0,"",F1209/E1208)</f>
        <v/>
      </c>
      <c r="P1209" s="81"/>
      <c r="Q1209" s="82" t="str">
        <f t="shared" si="151"/>
        <v/>
      </c>
      <c r="R1209" s="82" t="str">
        <f t="shared" si="152"/>
        <v/>
      </c>
      <c r="S1209" s="231"/>
    </row>
    <row r="1210" spans="1:19" ht="18" customHeight="1">
      <c r="A1210" s="68">
        <v>2601</v>
      </c>
      <c r="B1210" s="69"/>
      <c r="C1210" s="69"/>
      <c r="D1210" s="69"/>
      <c r="E1210" s="69"/>
      <c r="F1210" s="69"/>
      <c r="G1210" s="69"/>
      <c r="H1210" s="69"/>
      <c r="I1210" s="69"/>
      <c r="J1210" s="69"/>
      <c r="K1210" s="130"/>
      <c r="L1210" s="78"/>
      <c r="M1210" s="113" t="s">
        <v>113</v>
      </c>
      <c r="N1210" s="114"/>
      <c r="O1210" s="80" t="str">
        <f>IF(G1210=0,"",G1210/F1209)</f>
        <v/>
      </c>
      <c r="P1210" s="81"/>
      <c r="Q1210" s="82" t="str">
        <f t="shared" si="151"/>
        <v/>
      </c>
      <c r="R1210" s="82" t="str">
        <f t="shared" si="152"/>
        <v/>
      </c>
      <c r="S1210" s="231"/>
    </row>
    <row r="1211" spans="1:19" ht="18" customHeight="1">
      <c r="A1211" s="68">
        <v>2602</v>
      </c>
      <c r="B1211" s="69"/>
      <c r="C1211" s="69"/>
      <c r="D1211" s="69"/>
      <c r="E1211" s="69"/>
      <c r="F1211" s="69"/>
      <c r="G1211" s="69"/>
      <c r="H1211" s="69"/>
      <c r="I1211" s="69"/>
      <c r="J1211" s="69"/>
      <c r="K1211" s="130"/>
      <c r="L1211" s="78"/>
      <c r="M1211" s="113"/>
      <c r="N1211" s="114"/>
      <c r="O1211" s="80" t="str">
        <f>IF(H1211=0,"",H1211/G1210)</f>
        <v/>
      </c>
      <c r="P1211" s="81"/>
      <c r="Q1211" s="82" t="str">
        <f t="shared" si="151"/>
        <v/>
      </c>
      <c r="R1211" s="82" t="str">
        <f t="shared" si="152"/>
        <v/>
      </c>
      <c r="S1211" s="231"/>
    </row>
    <row r="1212" spans="1:19" ht="18" customHeight="1">
      <c r="A1212" s="68">
        <v>2701</v>
      </c>
      <c r="B1212" s="69"/>
      <c r="C1212" s="69"/>
      <c r="D1212" s="69"/>
      <c r="E1212" s="69"/>
      <c r="F1212" s="69"/>
      <c r="G1212" s="69"/>
      <c r="H1212" s="69"/>
      <c r="I1212" s="69"/>
      <c r="J1212" s="69"/>
      <c r="K1212" s="130"/>
      <c r="L1212" s="78"/>
      <c r="M1212" s="113"/>
      <c r="N1212" s="114"/>
      <c r="O1212" s="80" t="str">
        <f>IF(I1212=0,"",I1212/H1211)</f>
        <v/>
      </c>
      <c r="P1212" s="81"/>
      <c r="Q1212" s="82" t="str">
        <f t="shared" si="151"/>
        <v/>
      </c>
      <c r="R1212" s="82" t="str">
        <f t="shared" si="152"/>
        <v/>
      </c>
      <c r="S1212" s="231"/>
    </row>
    <row r="1213" spans="1:19" ht="18" customHeight="1">
      <c r="A1213" s="68">
        <v>2702</v>
      </c>
      <c r="B1213" s="69"/>
      <c r="C1213" s="69"/>
      <c r="D1213" s="69"/>
      <c r="E1213" s="69"/>
      <c r="F1213" s="69"/>
      <c r="G1213" s="69"/>
      <c r="H1213" s="69"/>
      <c r="I1213" s="69"/>
      <c r="J1213" s="69"/>
      <c r="K1213" s="130"/>
      <c r="L1213" s="78"/>
      <c r="M1213" s="113"/>
      <c r="N1213" s="114"/>
      <c r="O1213" s="80" t="str">
        <f>IF(J1213=0,"",J1213/I1212)</f>
        <v/>
      </c>
      <c r="P1213" s="81"/>
      <c r="Q1213" s="82" t="str">
        <f t="shared" si="151"/>
        <v/>
      </c>
      <c r="R1213" s="82" t="str">
        <f t="shared" si="152"/>
        <v/>
      </c>
      <c r="S1213" s="231"/>
    </row>
    <row r="1214" spans="1:19" ht="18" customHeight="1">
      <c r="A1214" s="68">
        <v>2801</v>
      </c>
      <c r="B1214" s="69"/>
      <c r="C1214" s="69"/>
      <c r="D1214" s="69"/>
      <c r="E1214" s="69"/>
      <c r="F1214" s="69"/>
      <c r="G1214" s="69"/>
      <c r="H1214" s="69"/>
      <c r="I1214" s="69"/>
      <c r="J1214" s="69"/>
      <c r="K1214" s="130"/>
      <c r="L1214" s="78"/>
      <c r="M1214" s="113"/>
      <c r="N1214" s="114"/>
      <c r="O1214" s="80" t="e">
        <f>IF(#REF!=0,"",#REF!/J1213)</f>
        <v>#REF!</v>
      </c>
      <c r="P1214" s="81"/>
      <c r="Q1214" s="82" t="str">
        <f t="shared" si="151"/>
        <v/>
      </c>
      <c r="R1214" s="82" t="str">
        <f t="shared" si="152"/>
        <v/>
      </c>
      <c r="S1214" s="231"/>
    </row>
    <row r="1215" spans="1:19" ht="18" customHeight="1">
      <c r="A1215" s="68">
        <v>2802</v>
      </c>
      <c r="B1215" s="69"/>
      <c r="C1215" s="69"/>
      <c r="D1215" s="69"/>
      <c r="E1215" s="69"/>
      <c r="F1215" s="69"/>
      <c r="G1215" s="69"/>
      <c r="H1215" s="69"/>
      <c r="I1215" s="69"/>
      <c r="J1215" s="69"/>
      <c r="K1215" s="130"/>
      <c r="L1215" s="78"/>
      <c r="M1215" s="113"/>
      <c r="N1215" s="106"/>
      <c r="O1215" s="115"/>
      <c r="P1215" s="87"/>
      <c r="Q1215" s="116"/>
      <c r="R1215" s="115"/>
      <c r="S1215" s="231"/>
    </row>
    <row r="1216" spans="1:19" ht="18" customHeight="1">
      <c r="A1216" s="68">
        <v>2901</v>
      </c>
      <c r="B1216" s="69"/>
      <c r="C1216" s="69"/>
      <c r="D1216" s="69"/>
      <c r="E1216" s="69"/>
      <c r="F1216" s="69"/>
      <c r="G1216" s="69"/>
      <c r="H1216" s="69"/>
      <c r="I1216" s="69"/>
      <c r="J1216" s="69"/>
      <c r="K1216" s="130"/>
      <c r="L1216" s="78"/>
      <c r="M1216" s="113"/>
      <c r="N1216" s="106"/>
      <c r="O1216" s="117"/>
      <c r="P1216" s="87"/>
      <c r="Q1216" s="118"/>
      <c r="R1216" s="117"/>
      <c r="S1216" s="231"/>
    </row>
    <row r="1217" spans="1:19" ht="18" customHeight="1">
      <c r="A1217" s="68">
        <v>2902</v>
      </c>
      <c r="B1217" s="69"/>
      <c r="C1217" s="69"/>
      <c r="D1217" s="69"/>
      <c r="E1217" s="69"/>
      <c r="F1217" s="69"/>
      <c r="G1217" s="69"/>
      <c r="H1217" s="69"/>
      <c r="I1217" s="69"/>
      <c r="J1217" s="69"/>
      <c r="K1217" s="130"/>
      <c r="L1217" s="78"/>
      <c r="M1217" s="113"/>
      <c r="N1217" s="106"/>
      <c r="O1217" s="119"/>
      <c r="P1217" s="120"/>
      <c r="Q1217" s="121"/>
      <c r="R1217" s="122"/>
      <c r="S1217" s="231"/>
    </row>
    <row r="1218" spans="1:19" ht="18" customHeight="1">
      <c r="A1218" s="68">
        <v>3001</v>
      </c>
      <c r="B1218" s="69"/>
      <c r="C1218" s="69"/>
      <c r="D1218" s="69"/>
      <c r="E1218" s="69"/>
      <c r="F1218" s="69"/>
      <c r="G1218" s="69"/>
      <c r="H1218" s="69"/>
      <c r="I1218" s="69"/>
      <c r="J1218" s="69"/>
      <c r="K1218" s="130"/>
      <c r="L1218" s="78"/>
      <c r="M1218" s="113"/>
      <c r="N1218" s="106"/>
      <c r="O1218" s="89" t="s">
        <v>79</v>
      </c>
      <c r="P1218" s="90"/>
      <c r="Q1218" s="91" t="str">
        <f>IF(SUM(K1211:K1217)=0,"",SUM(K1211:K1217))</f>
        <v/>
      </c>
      <c r="R1218" s="92" t="s">
        <v>11</v>
      </c>
      <c r="S1218" s="231"/>
    </row>
    <row r="1219" spans="1:19" ht="18" customHeight="1">
      <c r="A1219" s="68">
        <v>3002</v>
      </c>
      <c r="B1219" s="69"/>
      <c r="C1219" s="69"/>
      <c r="D1219" s="69"/>
      <c r="E1219" s="69"/>
      <c r="F1219" s="69"/>
      <c r="G1219" s="69"/>
      <c r="H1219" s="69"/>
      <c r="I1219" s="69"/>
      <c r="J1219" s="69"/>
      <c r="K1219" s="130"/>
      <c r="L1219" s="78"/>
      <c r="M1219" s="113"/>
      <c r="N1219" s="106"/>
      <c r="O1219" s="93" t="s">
        <v>80</v>
      </c>
      <c r="P1219" s="94" t="str">
        <f>IF(P1218/B1205=0,"",P1218/B1205)</f>
        <v/>
      </c>
      <c r="Q1219" s="95" t="e">
        <f>IF(P1218/Q1218=0,"",P1218/Q1218)</f>
        <v>#VALUE!</v>
      </c>
      <c r="R1219" s="96" t="s">
        <v>81</v>
      </c>
      <c r="S1219" s="231"/>
    </row>
    <row r="1220" spans="1:19" ht="18" customHeight="1">
      <c r="A1220" s="68">
        <v>3101</v>
      </c>
      <c r="B1220" s="69"/>
      <c r="C1220" s="69"/>
      <c r="D1220" s="69"/>
      <c r="E1220" s="69"/>
      <c r="F1220" s="69"/>
      <c r="G1220" s="69"/>
      <c r="H1220" s="69"/>
      <c r="I1220" s="69"/>
      <c r="J1220" s="69"/>
      <c r="K1220" s="130"/>
      <c r="L1220" s="123"/>
      <c r="M1220" s="124"/>
      <c r="N1220" s="125"/>
      <c r="O1220" s="101"/>
      <c r="P1220" s="102"/>
      <c r="Q1220" s="102"/>
      <c r="R1220" s="103"/>
      <c r="S1220" s="231"/>
    </row>
    <row r="1221" spans="1:19" ht="18" customHeight="1">
      <c r="A1221" s="35"/>
      <c r="B1221" s="234"/>
      <c r="C1221" s="234"/>
      <c r="D1221" s="256" t="s">
        <v>100</v>
      </c>
      <c r="E1221" s="257"/>
      <c r="F1221" s="257"/>
      <c r="G1221" s="257"/>
      <c r="H1221" s="257"/>
      <c r="I1221" s="257"/>
      <c r="J1221" s="258"/>
      <c r="K1221" s="126">
        <f>SUM(K1214:K1217)</f>
        <v>0</v>
      </c>
      <c r="L1221" s="105" t="str">
        <f>IF(K1214=0,"",K1214/B1205)</f>
        <v/>
      </c>
      <c r="M1221" s="105" t="str">
        <f>IF(K1221=0,"",K1221/B1205)</f>
        <v/>
      </c>
      <c r="N1221" s="105" t="str">
        <f>IF(K1214=0,"",M1221-L1221)</f>
        <v/>
      </c>
      <c r="O1221" s="2"/>
      <c r="P1221" s="234"/>
      <c r="Q1221" s="25"/>
      <c r="R1221" s="2"/>
      <c r="S1221" s="231"/>
    </row>
    <row r="1222" spans="1:19" ht="18" customHeight="1">
      <c r="A1222" s="35"/>
      <c r="B1222" s="31"/>
      <c r="C1222" s="31"/>
      <c r="D1222" s="31"/>
      <c r="E1222" s="31"/>
      <c r="F1222" s="133"/>
      <c r="G1222" s="133"/>
      <c r="H1222" s="133"/>
      <c r="I1222" s="133"/>
      <c r="J1222" s="133"/>
      <c r="K1222" s="133"/>
      <c r="L1222" s="134"/>
      <c r="M1222" s="135"/>
      <c r="N1222" s="135"/>
      <c r="O1222" s="135"/>
      <c r="P1222" s="2"/>
      <c r="Q1222" s="31"/>
      <c r="R1222" s="25"/>
      <c r="S1222" s="2"/>
    </row>
    <row r="1223" spans="1:19" ht="18" customHeight="1">
      <c r="A1223" s="35"/>
      <c r="B1223" s="31"/>
      <c r="C1223" s="31"/>
      <c r="D1223" s="31"/>
      <c r="E1223" s="31"/>
      <c r="F1223" s="133"/>
      <c r="G1223" s="133"/>
      <c r="H1223" s="133"/>
      <c r="I1223" s="133"/>
      <c r="J1223" s="133"/>
      <c r="K1223" s="133"/>
      <c r="L1223" s="134"/>
      <c r="M1223" s="135"/>
      <c r="N1223" s="135"/>
      <c r="O1223" s="135"/>
      <c r="P1223" s="2"/>
      <c r="Q1223" s="31"/>
      <c r="R1223" s="25"/>
      <c r="S1223" s="2"/>
    </row>
    <row r="1224" spans="1:19" ht="18" customHeight="1">
      <c r="A1224" s="239"/>
      <c r="B1224" s="65" t="s">
        <v>88</v>
      </c>
      <c r="C1224" s="65"/>
      <c r="D1224" s="65"/>
      <c r="E1224" s="65"/>
      <c r="F1224" s="65"/>
      <c r="G1224" s="65"/>
      <c r="H1224" s="65"/>
      <c r="I1224" s="65"/>
      <c r="J1224" s="239"/>
      <c r="K1224" s="240" t="s">
        <v>145</v>
      </c>
      <c r="L1224" s="2"/>
      <c r="M1224" s="2"/>
      <c r="N1224" s="241"/>
      <c r="O1224" s="2"/>
      <c r="P1224" s="241"/>
      <c r="Q1224" s="241"/>
      <c r="R1224" s="241"/>
      <c r="S1224" s="239"/>
    </row>
    <row r="1225" spans="1:19" ht="18" customHeight="1">
      <c r="A1225" s="259" t="s">
        <v>10</v>
      </c>
      <c r="B1225" s="260" t="s">
        <v>89</v>
      </c>
      <c r="C1225" s="261"/>
      <c r="D1225" s="261"/>
      <c r="E1225" s="261"/>
      <c r="F1225" s="261"/>
      <c r="G1225" s="261"/>
      <c r="H1225" s="261"/>
      <c r="I1225" s="261"/>
      <c r="J1225" s="262"/>
      <c r="K1225" s="263" t="s">
        <v>11</v>
      </c>
      <c r="L1225" s="254" t="s">
        <v>3</v>
      </c>
      <c r="M1225" s="254" t="s">
        <v>4</v>
      </c>
      <c r="N1225" s="264" t="s">
        <v>5</v>
      </c>
      <c r="O1225" s="254" t="s">
        <v>6</v>
      </c>
      <c r="P1225" s="265" t="s">
        <v>7</v>
      </c>
      <c r="Q1225" s="265" t="s">
        <v>8</v>
      </c>
      <c r="R1225" s="254" t="s">
        <v>9</v>
      </c>
      <c r="S1225" s="239"/>
    </row>
    <row r="1226" spans="1:19" ht="18" customHeight="1">
      <c r="A1226" s="255"/>
      <c r="B1226" s="68" t="s">
        <v>90</v>
      </c>
      <c r="C1226" s="68" t="s">
        <v>91</v>
      </c>
      <c r="D1226" s="68" t="s">
        <v>92</v>
      </c>
      <c r="E1226" s="68" t="s">
        <v>93</v>
      </c>
      <c r="F1226" s="68" t="s">
        <v>94</v>
      </c>
      <c r="G1226" s="68" t="s">
        <v>95</v>
      </c>
      <c r="H1226" s="68" t="s">
        <v>96</v>
      </c>
      <c r="I1226" s="68" t="s">
        <v>97</v>
      </c>
      <c r="J1226" s="68" t="s">
        <v>98</v>
      </c>
      <c r="K1226" s="255"/>
      <c r="L1226" s="255"/>
      <c r="M1226" s="255"/>
      <c r="N1226" s="255"/>
      <c r="O1226" s="255"/>
      <c r="P1226" s="255"/>
      <c r="Q1226" s="255"/>
      <c r="R1226" s="255"/>
      <c r="S1226" s="239"/>
    </row>
    <row r="1227" spans="1:19" ht="18" customHeight="1">
      <c r="A1227" s="68">
        <v>2401</v>
      </c>
      <c r="B1227" s="69">
        <v>105</v>
      </c>
      <c r="C1227" s="69"/>
      <c r="D1227" s="69"/>
      <c r="E1227" s="69"/>
      <c r="F1227" s="69"/>
      <c r="G1227" s="69"/>
      <c r="H1227" s="69"/>
      <c r="I1227" s="69"/>
      <c r="J1227" s="69"/>
      <c r="K1227" s="130"/>
      <c r="L1227" s="72"/>
      <c r="M1227" s="111"/>
      <c r="N1227" s="112"/>
      <c r="O1227" s="75"/>
      <c r="P1227" s="76">
        <f>B1227</f>
        <v>105</v>
      </c>
      <c r="Q1227" s="77"/>
      <c r="R1227" s="75"/>
      <c r="S1227" s="239"/>
    </row>
    <row r="1228" spans="1:19" ht="18" customHeight="1">
      <c r="A1228" s="68">
        <v>2402</v>
      </c>
      <c r="B1228" s="69"/>
      <c r="C1228" s="69"/>
      <c r="D1228" s="69"/>
      <c r="E1228" s="69"/>
      <c r="F1228" s="69"/>
      <c r="G1228" s="69"/>
      <c r="H1228" s="69"/>
      <c r="I1228" s="69"/>
      <c r="J1228" s="69"/>
      <c r="K1228" s="130"/>
      <c r="L1228" s="78"/>
      <c r="M1228" s="113"/>
      <c r="N1228" s="114"/>
      <c r="O1228" s="80" t="str">
        <f>IF(C1228=0,"",C1228/B1227)</f>
        <v/>
      </c>
      <c r="P1228" s="81"/>
      <c r="Q1228" s="82" t="str">
        <f t="shared" ref="Q1228:Q1236" si="153">IF(P1228=0,"",P1228/P1227)</f>
        <v/>
      </c>
      <c r="R1228" s="82" t="str">
        <f t="shared" ref="R1228:R1236" si="154">IF(P1228=0,"",100%-Q1228)</f>
        <v/>
      </c>
      <c r="S1228" s="239"/>
    </row>
    <row r="1229" spans="1:19" ht="18" customHeight="1">
      <c r="A1229" s="68">
        <v>2501</v>
      </c>
      <c r="B1229" s="69"/>
      <c r="C1229" s="69"/>
      <c r="D1229" s="69"/>
      <c r="E1229" s="69"/>
      <c r="F1229" s="69"/>
      <c r="G1229" s="69"/>
      <c r="H1229" s="69"/>
      <c r="I1229" s="69"/>
      <c r="J1229" s="69"/>
      <c r="K1229" s="130"/>
      <c r="L1229" s="78"/>
      <c r="M1229" s="113"/>
      <c r="N1229" s="114"/>
      <c r="O1229" s="80" t="str">
        <f>IF(D1229=0,"",D1229/C1228)</f>
        <v/>
      </c>
      <c r="P1229" s="81"/>
      <c r="Q1229" s="82" t="str">
        <f t="shared" si="153"/>
        <v/>
      </c>
      <c r="R1229" s="82" t="str">
        <f t="shared" si="154"/>
        <v/>
      </c>
      <c r="S1229" s="83">
        <f>P1229/P1227</f>
        <v>0</v>
      </c>
    </row>
    <row r="1230" spans="1:19" ht="18" customHeight="1">
      <c r="A1230" s="68">
        <v>2502</v>
      </c>
      <c r="B1230" s="69"/>
      <c r="C1230" s="69"/>
      <c r="D1230" s="69"/>
      <c r="E1230" s="69"/>
      <c r="F1230" s="69"/>
      <c r="G1230" s="69"/>
      <c r="H1230" s="69"/>
      <c r="I1230" s="69"/>
      <c r="J1230" s="69"/>
      <c r="K1230" s="130"/>
      <c r="L1230" s="78"/>
      <c r="M1230" s="113"/>
      <c r="N1230" s="114"/>
      <c r="O1230" s="80" t="str">
        <f>IF(E1230=0,"",E1230/D1229)</f>
        <v/>
      </c>
      <c r="P1230" s="81"/>
      <c r="Q1230" s="82" t="str">
        <f t="shared" si="153"/>
        <v/>
      </c>
      <c r="R1230" s="82" t="str">
        <f t="shared" si="154"/>
        <v/>
      </c>
      <c r="S1230" s="239"/>
    </row>
    <row r="1231" spans="1:19" ht="18" customHeight="1">
      <c r="A1231" s="68">
        <v>2601</v>
      </c>
      <c r="B1231" s="69"/>
      <c r="C1231" s="69"/>
      <c r="D1231" s="69"/>
      <c r="E1231" s="69"/>
      <c r="F1231" s="69"/>
      <c r="G1231" s="69"/>
      <c r="H1231" s="69"/>
      <c r="I1231" s="69"/>
      <c r="J1231" s="69"/>
      <c r="K1231" s="130"/>
      <c r="L1231" s="78"/>
      <c r="M1231" s="113"/>
      <c r="N1231" s="114"/>
      <c r="O1231" s="80" t="str">
        <f>IF(F1231=0,"",F1231/E1230)</f>
        <v/>
      </c>
      <c r="P1231" s="81"/>
      <c r="Q1231" s="82" t="str">
        <f t="shared" si="153"/>
        <v/>
      </c>
      <c r="R1231" s="82" t="str">
        <f t="shared" si="154"/>
        <v/>
      </c>
      <c r="S1231" s="239"/>
    </row>
    <row r="1232" spans="1:19" ht="18" customHeight="1">
      <c r="A1232" s="68">
        <v>2602</v>
      </c>
      <c r="B1232" s="69"/>
      <c r="C1232" s="69"/>
      <c r="D1232" s="69"/>
      <c r="E1232" s="69"/>
      <c r="F1232" s="69"/>
      <c r="G1232" s="69"/>
      <c r="H1232" s="69"/>
      <c r="I1232" s="69"/>
      <c r="J1232" s="69"/>
      <c r="K1232" s="130"/>
      <c r="L1232" s="78"/>
      <c r="M1232" s="113" t="s">
        <v>113</v>
      </c>
      <c r="N1232" s="114"/>
      <c r="O1232" s="80" t="str">
        <f>IF(G1232=0,"",G1232/F1231)</f>
        <v/>
      </c>
      <c r="P1232" s="81"/>
      <c r="Q1232" s="82" t="str">
        <f t="shared" si="153"/>
        <v/>
      </c>
      <c r="R1232" s="82" t="str">
        <f t="shared" si="154"/>
        <v/>
      </c>
      <c r="S1232" s="239"/>
    </row>
    <row r="1233" spans="1:19" ht="18" customHeight="1">
      <c r="A1233" s="68">
        <v>2701</v>
      </c>
      <c r="B1233" s="69"/>
      <c r="C1233" s="69"/>
      <c r="D1233" s="69"/>
      <c r="E1233" s="69"/>
      <c r="F1233" s="69"/>
      <c r="G1233" s="69"/>
      <c r="H1233" s="69"/>
      <c r="I1233" s="69"/>
      <c r="J1233" s="69"/>
      <c r="K1233" s="130"/>
      <c r="L1233" s="78"/>
      <c r="M1233" s="113"/>
      <c r="N1233" s="114"/>
      <c r="O1233" s="80" t="str">
        <f>IF(H1233=0,"",H1233/G1232)</f>
        <v/>
      </c>
      <c r="P1233" s="81"/>
      <c r="Q1233" s="82" t="str">
        <f t="shared" si="153"/>
        <v/>
      </c>
      <c r="R1233" s="82" t="str">
        <f t="shared" si="154"/>
        <v/>
      </c>
      <c r="S1233" s="239"/>
    </row>
    <row r="1234" spans="1:19" ht="18" customHeight="1">
      <c r="A1234" s="68">
        <v>2702</v>
      </c>
      <c r="B1234" s="69"/>
      <c r="C1234" s="69"/>
      <c r="D1234" s="69"/>
      <c r="E1234" s="69"/>
      <c r="F1234" s="69"/>
      <c r="G1234" s="69"/>
      <c r="H1234" s="69"/>
      <c r="I1234" s="69"/>
      <c r="J1234" s="69"/>
      <c r="K1234" s="130"/>
      <c r="L1234" s="78"/>
      <c r="M1234" s="113"/>
      <c r="N1234" s="114"/>
      <c r="O1234" s="80" t="str">
        <f>IF(I1234=0,"",I1234/H1233)</f>
        <v/>
      </c>
      <c r="P1234" s="81"/>
      <c r="Q1234" s="82" t="str">
        <f t="shared" si="153"/>
        <v/>
      </c>
      <c r="R1234" s="82" t="str">
        <f t="shared" si="154"/>
        <v/>
      </c>
      <c r="S1234" s="239"/>
    </row>
    <row r="1235" spans="1:19" ht="18" customHeight="1">
      <c r="A1235" s="68">
        <v>2801</v>
      </c>
      <c r="B1235" s="69"/>
      <c r="C1235" s="69"/>
      <c r="D1235" s="69"/>
      <c r="E1235" s="69"/>
      <c r="F1235" s="69"/>
      <c r="G1235" s="69"/>
      <c r="H1235" s="69"/>
      <c r="I1235" s="69"/>
      <c r="J1235" s="69"/>
      <c r="K1235" s="130"/>
      <c r="L1235" s="78"/>
      <c r="M1235" s="113"/>
      <c r="N1235" s="114"/>
      <c r="O1235" s="80" t="str">
        <f>IF(J1235=0,"",J1235/I1234)</f>
        <v/>
      </c>
      <c r="P1235" s="81"/>
      <c r="Q1235" s="82" t="str">
        <f t="shared" si="153"/>
        <v/>
      </c>
      <c r="R1235" s="82" t="str">
        <f t="shared" si="154"/>
        <v/>
      </c>
      <c r="S1235" s="239"/>
    </row>
    <row r="1236" spans="1:19" ht="18" customHeight="1">
      <c r="A1236" s="68">
        <v>2802</v>
      </c>
      <c r="B1236" s="69"/>
      <c r="C1236" s="69"/>
      <c r="D1236" s="69"/>
      <c r="E1236" s="69"/>
      <c r="F1236" s="69"/>
      <c r="G1236" s="69"/>
      <c r="H1236" s="69"/>
      <c r="I1236" s="69"/>
      <c r="J1236" s="69"/>
      <c r="K1236" s="130"/>
      <c r="L1236" s="78"/>
      <c r="M1236" s="113"/>
      <c r="N1236" s="114"/>
      <c r="O1236" s="80" t="e">
        <f>IF(#REF!=0,"",#REF!/J1235)</f>
        <v>#REF!</v>
      </c>
      <c r="P1236" s="81"/>
      <c r="Q1236" s="82" t="str">
        <f t="shared" si="153"/>
        <v/>
      </c>
      <c r="R1236" s="82" t="str">
        <f t="shared" si="154"/>
        <v/>
      </c>
      <c r="S1236" s="239"/>
    </row>
    <row r="1237" spans="1:19" ht="18" customHeight="1">
      <c r="A1237" s="68">
        <v>2901</v>
      </c>
      <c r="B1237" s="69"/>
      <c r="C1237" s="69"/>
      <c r="D1237" s="69"/>
      <c r="E1237" s="69"/>
      <c r="F1237" s="69"/>
      <c r="G1237" s="69"/>
      <c r="H1237" s="69"/>
      <c r="I1237" s="69"/>
      <c r="J1237" s="69"/>
      <c r="K1237" s="130"/>
      <c r="L1237" s="78"/>
      <c r="M1237" s="113"/>
      <c r="N1237" s="106"/>
      <c r="O1237" s="115"/>
      <c r="P1237" s="87"/>
      <c r="Q1237" s="116"/>
      <c r="R1237" s="115"/>
      <c r="S1237" s="239"/>
    </row>
    <row r="1238" spans="1:19" ht="18" customHeight="1">
      <c r="A1238" s="68">
        <v>2902</v>
      </c>
      <c r="B1238" s="69"/>
      <c r="C1238" s="69"/>
      <c r="D1238" s="69"/>
      <c r="E1238" s="69"/>
      <c r="F1238" s="69"/>
      <c r="G1238" s="69"/>
      <c r="H1238" s="69"/>
      <c r="I1238" s="69"/>
      <c r="J1238" s="69"/>
      <c r="K1238" s="130"/>
      <c r="L1238" s="78"/>
      <c r="M1238" s="113"/>
      <c r="N1238" s="106"/>
      <c r="O1238" s="117"/>
      <c r="P1238" s="87"/>
      <c r="Q1238" s="118"/>
      <c r="R1238" s="117"/>
      <c r="S1238" s="239"/>
    </row>
    <row r="1239" spans="1:19" ht="18" customHeight="1">
      <c r="A1239" s="68">
        <v>3001</v>
      </c>
      <c r="B1239" s="69"/>
      <c r="C1239" s="69"/>
      <c r="D1239" s="69"/>
      <c r="E1239" s="69"/>
      <c r="F1239" s="69"/>
      <c r="G1239" s="69"/>
      <c r="H1239" s="69"/>
      <c r="I1239" s="69"/>
      <c r="J1239" s="69"/>
      <c r="K1239" s="130"/>
      <c r="L1239" s="78"/>
      <c r="M1239" s="113"/>
      <c r="N1239" s="106"/>
      <c r="O1239" s="119"/>
      <c r="P1239" s="120"/>
      <c r="Q1239" s="121"/>
      <c r="R1239" s="122"/>
      <c r="S1239" s="239"/>
    </row>
    <row r="1240" spans="1:19" ht="18" customHeight="1">
      <c r="A1240" s="68">
        <v>3002</v>
      </c>
      <c r="B1240" s="69"/>
      <c r="C1240" s="69"/>
      <c r="D1240" s="69"/>
      <c r="E1240" s="69"/>
      <c r="F1240" s="69"/>
      <c r="G1240" s="69"/>
      <c r="H1240" s="69"/>
      <c r="I1240" s="69"/>
      <c r="J1240" s="69"/>
      <c r="K1240" s="130"/>
      <c r="L1240" s="78"/>
      <c r="M1240" s="113"/>
      <c r="N1240" s="106"/>
      <c r="O1240" s="89" t="s">
        <v>79</v>
      </c>
      <c r="P1240" s="90"/>
      <c r="Q1240" s="91" t="str">
        <f>IF(SUM(K1233:K1239)=0,"",SUM(K1233:K1239))</f>
        <v/>
      </c>
      <c r="R1240" s="92" t="s">
        <v>11</v>
      </c>
      <c r="S1240" s="239"/>
    </row>
    <row r="1241" spans="1:19" ht="18" customHeight="1">
      <c r="A1241" s="68">
        <v>3101</v>
      </c>
      <c r="B1241" s="69"/>
      <c r="C1241" s="69"/>
      <c r="D1241" s="69"/>
      <c r="E1241" s="69"/>
      <c r="F1241" s="69"/>
      <c r="G1241" s="69"/>
      <c r="H1241" s="69"/>
      <c r="I1241" s="69"/>
      <c r="J1241" s="69"/>
      <c r="K1241" s="130"/>
      <c r="L1241" s="78"/>
      <c r="M1241" s="113"/>
      <c r="N1241" s="106"/>
      <c r="O1241" s="93" t="s">
        <v>80</v>
      </c>
      <c r="P1241" s="94" t="str">
        <f>IF(P1240/B1227=0,"",P1240/B1227)</f>
        <v/>
      </c>
      <c r="Q1241" s="95" t="e">
        <f>IF(P1240/Q1240=0,"",P1240/Q1240)</f>
        <v>#VALUE!</v>
      </c>
      <c r="R1241" s="96" t="s">
        <v>81</v>
      </c>
      <c r="S1241" s="239"/>
    </row>
    <row r="1242" spans="1:19" ht="18" customHeight="1">
      <c r="A1242" s="68">
        <v>3102</v>
      </c>
      <c r="B1242" s="69"/>
      <c r="C1242" s="69"/>
      <c r="D1242" s="69"/>
      <c r="E1242" s="69"/>
      <c r="F1242" s="69"/>
      <c r="G1242" s="69"/>
      <c r="H1242" s="69"/>
      <c r="I1242" s="69"/>
      <c r="J1242" s="69"/>
      <c r="K1242" s="130"/>
      <c r="L1242" s="123"/>
      <c r="M1242" s="124"/>
      <c r="N1242" s="125"/>
      <c r="O1242" s="101"/>
      <c r="P1242" s="102"/>
      <c r="Q1242" s="102"/>
      <c r="R1242" s="103"/>
      <c r="S1242" s="239"/>
    </row>
    <row r="1243" spans="1:19" ht="18" customHeight="1">
      <c r="A1243" s="35"/>
      <c r="B1243" s="241"/>
      <c r="C1243" s="241"/>
      <c r="D1243" s="256" t="s">
        <v>100</v>
      </c>
      <c r="E1243" s="257"/>
      <c r="F1243" s="257"/>
      <c r="G1243" s="257"/>
      <c r="H1243" s="257"/>
      <c r="I1243" s="257"/>
      <c r="J1243" s="258"/>
      <c r="K1243" s="126">
        <f>SUM(K1236:K1239)</f>
        <v>0</v>
      </c>
      <c r="L1243" s="105" t="str">
        <f>IF(K1236=0,"",K1236/B1227)</f>
        <v/>
      </c>
      <c r="M1243" s="105" t="str">
        <f>IF(K1243=0,"",K1243/B1227)</f>
        <v/>
      </c>
      <c r="N1243" s="105" t="str">
        <f>IF(K1236=0,"",M1243-L1243)</f>
        <v/>
      </c>
      <c r="O1243" s="2"/>
      <c r="P1243" s="241"/>
      <c r="Q1243" s="25"/>
      <c r="R1243" s="2"/>
      <c r="S1243" s="239"/>
    </row>
    <row r="1244" spans="1:19" ht="18" customHeight="1">
      <c r="A1244" s="35"/>
      <c r="B1244" s="31"/>
      <c r="C1244" s="31"/>
      <c r="D1244" s="31"/>
      <c r="E1244" s="31"/>
      <c r="F1244" s="133"/>
      <c r="G1244" s="133"/>
      <c r="H1244" s="133"/>
      <c r="I1244" s="133"/>
      <c r="J1244" s="133"/>
      <c r="K1244" s="133"/>
      <c r="L1244" s="134"/>
      <c r="M1244" s="135"/>
      <c r="N1244" s="135"/>
      <c r="O1244" s="135"/>
      <c r="P1244" s="2"/>
      <c r="Q1244" s="31"/>
      <c r="R1244" s="25"/>
      <c r="S1244" s="2"/>
    </row>
    <row r="1245" spans="1:19" ht="18" customHeight="1">
      <c r="A1245" s="35"/>
      <c r="B1245" s="31"/>
      <c r="C1245" s="31"/>
      <c r="D1245" s="31"/>
      <c r="E1245" s="31"/>
      <c r="F1245" s="133"/>
      <c r="G1245" s="133"/>
      <c r="H1245" s="133"/>
      <c r="I1245" s="133"/>
      <c r="J1245" s="133"/>
      <c r="K1245" s="133"/>
      <c r="L1245" s="134"/>
      <c r="M1245" s="135"/>
      <c r="N1245" s="135"/>
      <c r="O1245" s="135"/>
      <c r="P1245" s="2"/>
      <c r="Q1245" s="31"/>
      <c r="R1245" s="25"/>
      <c r="S1245" s="2"/>
    </row>
    <row r="1246" spans="1:19" ht="18" customHeight="1">
      <c r="A1246" s="35"/>
      <c r="B1246" s="31"/>
      <c r="C1246" s="31"/>
      <c r="D1246" s="31"/>
      <c r="E1246" s="31"/>
      <c r="F1246" s="133"/>
      <c r="G1246" s="133"/>
      <c r="H1246" s="133"/>
      <c r="I1246" s="133"/>
      <c r="J1246" s="133"/>
      <c r="K1246" s="133"/>
      <c r="L1246" s="134"/>
      <c r="M1246" s="135"/>
      <c r="N1246" s="135"/>
      <c r="O1246" s="135"/>
      <c r="P1246" s="2"/>
      <c r="Q1246" s="31"/>
      <c r="R1246" s="25"/>
      <c r="S1246" s="2"/>
    </row>
    <row r="1247" spans="1:19" ht="18" customHeight="1">
      <c r="A1247" s="35"/>
      <c r="B1247" s="31"/>
      <c r="C1247" s="31"/>
      <c r="D1247" s="31"/>
      <c r="E1247" s="31"/>
      <c r="F1247" s="133"/>
      <c r="G1247" s="133"/>
      <c r="H1247" s="133"/>
      <c r="I1247" s="133"/>
      <c r="J1247" s="133"/>
      <c r="K1247" s="133"/>
      <c r="L1247" s="134"/>
      <c r="M1247" s="135"/>
      <c r="N1247" s="135"/>
      <c r="O1247" s="135"/>
      <c r="P1247" s="2"/>
      <c r="Q1247" s="31"/>
      <c r="R1247" s="25"/>
      <c r="S1247" s="2"/>
    </row>
    <row r="1248" spans="1:19" ht="18" customHeight="1">
      <c r="A1248" s="35"/>
      <c r="B1248" s="31"/>
      <c r="C1248" s="31"/>
      <c r="D1248" s="31"/>
      <c r="E1248" s="31"/>
      <c r="F1248" s="133"/>
      <c r="G1248" s="133"/>
      <c r="H1248" s="133"/>
      <c r="I1248" s="133"/>
      <c r="J1248" s="133"/>
      <c r="K1248" s="133"/>
      <c r="L1248" s="134"/>
      <c r="M1248" s="135"/>
      <c r="N1248" s="135"/>
      <c r="O1248" s="135"/>
      <c r="P1248" s="2"/>
      <c r="Q1248" s="31"/>
      <c r="R1248" s="25"/>
      <c r="S1248" s="2"/>
    </row>
    <row r="1249" spans="1:19" ht="18" customHeight="1">
      <c r="A1249" s="35"/>
      <c r="B1249" s="31"/>
      <c r="C1249" s="31"/>
      <c r="D1249" s="31"/>
      <c r="E1249" s="31"/>
      <c r="F1249" s="133"/>
      <c r="G1249" s="133"/>
      <c r="H1249" s="133"/>
      <c r="I1249" s="133"/>
      <c r="J1249" s="133"/>
      <c r="K1249" s="133"/>
      <c r="L1249" s="134"/>
      <c r="M1249" s="135"/>
      <c r="N1249" s="135"/>
      <c r="O1249" s="135"/>
      <c r="P1249" s="2"/>
      <c r="Q1249" s="31"/>
      <c r="R1249" s="25"/>
      <c r="S1249" s="2"/>
    </row>
    <row r="1250" spans="1:19" ht="18" customHeight="1">
      <c r="A1250" s="35"/>
      <c r="B1250" s="31"/>
      <c r="C1250" s="31"/>
      <c r="D1250" s="31"/>
      <c r="E1250" s="31"/>
      <c r="F1250" s="133"/>
      <c r="G1250" s="133"/>
      <c r="H1250" s="133"/>
      <c r="I1250" s="133"/>
      <c r="J1250" s="133"/>
      <c r="K1250" s="133"/>
      <c r="L1250" s="134"/>
      <c r="M1250" s="135"/>
      <c r="N1250" s="135"/>
      <c r="O1250" s="135"/>
      <c r="P1250" s="2"/>
      <c r="Q1250" s="31"/>
      <c r="R1250" s="25"/>
      <c r="S1250" s="2"/>
    </row>
    <row r="1251" spans="1:19" ht="18" customHeight="1">
      <c r="A1251" s="35"/>
      <c r="B1251" s="31"/>
      <c r="C1251" s="31"/>
      <c r="D1251" s="31"/>
      <c r="E1251" s="31"/>
      <c r="F1251" s="133"/>
      <c r="G1251" s="133"/>
      <c r="H1251" s="133"/>
      <c r="I1251" s="133"/>
      <c r="J1251" s="133"/>
      <c r="K1251" s="133"/>
      <c r="L1251" s="134"/>
      <c r="M1251" s="135"/>
      <c r="N1251" s="135"/>
      <c r="O1251" s="135"/>
      <c r="P1251" s="2"/>
      <c r="Q1251" s="31"/>
      <c r="R1251" s="25"/>
      <c r="S1251" s="2"/>
    </row>
    <row r="1252" spans="1:19" ht="18" customHeight="1">
      <c r="A1252" s="35"/>
      <c r="B1252" s="31"/>
      <c r="C1252" s="31"/>
      <c r="D1252" s="31"/>
      <c r="E1252" s="31"/>
      <c r="F1252" s="133"/>
      <c r="G1252" s="133"/>
      <c r="H1252" s="133"/>
      <c r="I1252" s="133"/>
      <c r="J1252" s="133"/>
      <c r="K1252" s="133"/>
      <c r="L1252" s="134"/>
      <c r="M1252" s="135"/>
      <c r="N1252" s="135"/>
      <c r="O1252" s="135"/>
      <c r="P1252" s="2"/>
      <c r="Q1252" s="31"/>
      <c r="R1252" s="25"/>
      <c r="S1252" s="2"/>
    </row>
    <row r="1253" spans="1:19" ht="18" customHeight="1">
      <c r="A1253" s="35"/>
      <c r="B1253" s="31"/>
      <c r="C1253" s="31"/>
      <c r="D1253" s="31"/>
      <c r="E1253" s="31"/>
      <c r="F1253" s="133"/>
      <c r="G1253" s="133"/>
      <c r="H1253" s="133"/>
      <c r="I1253" s="133"/>
      <c r="J1253" s="133"/>
      <c r="K1253" s="133"/>
      <c r="L1253" s="134"/>
      <c r="M1253" s="135"/>
      <c r="N1253" s="135"/>
      <c r="O1253" s="135"/>
      <c r="P1253" s="2"/>
      <c r="Q1253" s="31"/>
      <c r="R1253" s="25"/>
      <c r="S1253" s="2"/>
    </row>
    <row r="1254" spans="1:19" ht="18" customHeight="1">
      <c r="A1254" s="35"/>
      <c r="B1254" s="31"/>
      <c r="C1254" s="31"/>
      <c r="D1254" s="31"/>
      <c r="E1254" s="31"/>
      <c r="F1254" s="133"/>
      <c r="G1254" s="133"/>
      <c r="H1254" s="133"/>
      <c r="I1254" s="133"/>
      <c r="J1254" s="133"/>
      <c r="K1254" s="133"/>
      <c r="L1254" s="134"/>
      <c r="M1254" s="135"/>
      <c r="N1254" s="135"/>
      <c r="O1254" s="135"/>
      <c r="P1254" s="2"/>
      <c r="Q1254" s="31"/>
      <c r="R1254" s="25"/>
      <c r="S1254" s="2"/>
    </row>
    <row r="1255" spans="1:19" ht="18" customHeight="1">
      <c r="A1255" s="35"/>
      <c r="B1255" s="31"/>
      <c r="C1255" s="31"/>
      <c r="D1255" s="31"/>
      <c r="E1255" s="31"/>
      <c r="F1255" s="133"/>
      <c r="G1255" s="133"/>
      <c r="H1255" s="133"/>
      <c r="I1255" s="133"/>
      <c r="J1255" s="133"/>
      <c r="K1255" s="133"/>
      <c r="L1255" s="134"/>
      <c r="M1255" s="135"/>
      <c r="N1255" s="135"/>
      <c r="O1255" s="135"/>
      <c r="P1255" s="2"/>
      <c r="Q1255" s="31"/>
      <c r="R1255" s="25"/>
      <c r="S1255" s="2"/>
    </row>
    <row r="1256" spans="1:19" ht="18" customHeight="1">
      <c r="A1256" s="35"/>
      <c r="B1256" s="31"/>
      <c r="C1256" s="31"/>
      <c r="D1256" s="31"/>
      <c r="E1256" s="31"/>
      <c r="F1256" s="133"/>
      <c r="G1256" s="133"/>
      <c r="H1256" s="133"/>
      <c r="I1256" s="133"/>
      <c r="J1256" s="133"/>
      <c r="K1256" s="133"/>
      <c r="L1256" s="134"/>
      <c r="M1256" s="135"/>
      <c r="N1256" s="135"/>
      <c r="O1256" s="135"/>
      <c r="P1256" s="2"/>
      <c r="Q1256" s="31"/>
      <c r="R1256" s="25"/>
      <c r="S1256" s="2"/>
    </row>
    <row r="1257" spans="1:19" ht="18" customHeight="1">
      <c r="A1257" s="35"/>
      <c r="B1257" s="31"/>
      <c r="C1257" s="31"/>
      <c r="D1257" s="31"/>
      <c r="E1257" s="31"/>
      <c r="F1257" s="133"/>
      <c r="G1257" s="133"/>
      <c r="H1257" s="133"/>
      <c r="I1257" s="133"/>
      <c r="J1257" s="133"/>
      <c r="K1257" s="133"/>
      <c r="L1257" s="134"/>
      <c r="M1257" s="135"/>
      <c r="N1257" s="135"/>
      <c r="O1257" s="135"/>
      <c r="P1257" s="2"/>
      <c r="Q1257" s="31"/>
      <c r="R1257" s="25"/>
      <c r="S1257" s="2"/>
    </row>
    <row r="1258" spans="1:19" ht="18" customHeight="1">
      <c r="A1258" s="35"/>
      <c r="B1258" s="31"/>
      <c r="C1258" s="31"/>
      <c r="D1258" s="31"/>
      <c r="E1258" s="31"/>
      <c r="F1258" s="133"/>
      <c r="G1258" s="133"/>
      <c r="H1258" s="133"/>
      <c r="I1258" s="133"/>
      <c r="J1258" s="133"/>
      <c r="K1258" s="133"/>
      <c r="L1258" s="134"/>
      <c r="M1258" s="135"/>
      <c r="N1258" s="135"/>
      <c r="O1258" s="135"/>
      <c r="P1258" s="2"/>
      <c r="Q1258" s="31"/>
      <c r="R1258" s="25"/>
      <c r="S1258" s="2"/>
    </row>
    <row r="1259" spans="1:19" ht="18" customHeight="1">
      <c r="A1259" s="35"/>
      <c r="B1259" s="31"/>
      <c r="C1259" s="31"/>
      <c r="D1259" s="31"/>
      <c r="E1259" s="31"/>
      <c r="F1259" s="133"/>
      <c r="G1259" s="133"/>
      <c r="H1259" s="133"/>
      <c r="I1259" s="133"/>
      <c r="J1259" s="133"/>
      <c r="K1259" s="133"/>
      <c r="L1259" s="134"/>
      <c r="M1259" s="135"/>
      <c r="N1259" s="135"/>
      <c r="O1259" s="135"/>
      <c r="P1259" s="2"/>
      <c r="Q1259" s="31"/>
      <c r="R1259" s="25"/>
      <c r="S1259" s="2"/>
    </row>
    <row r="1260" spans="1:19" ht="18" customHeight="1">
      <c r="A1260" s="35"/>
      <c r="B1260" s="31"/>
      <c r="C1260" s="31"/>
      <c r="D1260" s="31"/>
      <c r="E1260" s="31"/>
      <c r="F1260" s="133"/>
      <c r="G1260" s="133"/>
      <c r="H1260" s="133"/>
      <c r="I1260" s="133"/>
      <c r="J1260" s="133"/>
      <c r="K1260" s="133"/>
      <c r="L1260" s="134"/>
      <c r="M1260" s="135"/>
      <c r="N1260" s="135"/>
      <c r="O1260" s="135"/>
      <c r="P1260" s="2"/>
      <c r="Q1260" s="31"/>
      <c r="R1260" s="25"/>
      <c r="S1260" s="2"/>
    </row>
    <row r="1261" spans="1:19" ht="18" customHeight="1">
      <c r="A1261" s="35"/>
      <c r="B1261" s="31"/>
      <c r="C1261" s="31"/>
      <c r="D1261" s="31"/>
      <c r="E1261" s="31"/>
      <c r="F1261" s="133"/>
      <c r="G1261" s="133"/>
      <c r="H1261" s="133"/>
      <c r="I1261" s="133"/>
      <c r="J1261" s="133"/>
      <c r="K1261" s="133"/>
      <c r="L1261" s="134"/>
      <c r="M1261" s="135"/>
      <c r="N1261" s="135"/>
      <c r="O1261" s="135"/>
      <c r="P1261" s="2"/>
      <c r="Q1261" s="31"/>
      <c r="R1261" s="25"/>
      <c r="S1261" s="2"/>
    </row>
    <row r="1262" spans="1:19" ht="18" customHeight="1">
      <c r="A1262" s="35"/>
      <c r="B1262" s="31"/>
      <c r="C1262" s="31"/>
      <c r="D1262" s="31"/>
      <c r="E1262" s="31"/>
      <c r="F1262" s="133"/>
      <c r="G1262" s="133"/>
      <c r="H1262" s="133"/>
      <c r="I1262" s="133"/>
      <c r="J1262" s="133"/>
      <c r="K1262" s="133"/>
      <c r="L1262" s="134"/>
      <c r="M1262" s="135"/>
      <c r="N1262" s="135"/>
      <c r="O1262" s="135"/>
      <c r="P1262" s="2"/>
      <c r="Q1262" s="31"/>
      <c r="R1262" s="25"/>
      <c r="S1262" s="2"/>
    </row>
    <row r="1263" spans="1:19" ht="18" customHeight="1">
      <c r="A1263" s="35"/>
      <c r="B1263" s="31"/>
      <c r="C1263" s="31"/>
      <c r="D1263" s="31"/>
      <c r="E1263" s="31"/>
      <c r="F1263" s="133"/>
      <c r="G1263" s="133"/>
      <c r="H1263" s="133"/>
      <c r="I1263" s="133"/>
      <c r="J1263" s="133"/>
      <c r="K1263" s="133"/>
      <c r="L1263" s="134"/>
      <c r="M1263" s="135"/>
      <c r="N1263" s="135"/>
      <c r="O1263" s="135"/>
      <c r="P1263" s="2"/>
      <c r="Q1263" s="31"/>
      <c r="R1263" s="25"/>
      <c r="S1263" s="2"/>
    </row>
    <row r="1264" spans="1:19" ht="18" customHeight="1">
      <c r="A1264" s="35"/>
      <c r="B1264" s="31"/>
      <c r="C1264" s="31"/>
      <c r="D1264" s="31"/>
      <c r="E1264" s="31"/>
      <c r="F1264" s="133"/>
      <c r="G1264" s="133"/>
      <c r="H1264" s="133"/>
      <c r="I1264" s="133"/>
      <c r="J1264" s="133"/>
      <c r="K1264" s="133"/>
      <c r="L1264" s="134"/>
      <c r="M1264" s="135"/>
      <c r="N1264" s="135"/>
      <c r="O1264" s="135"/>
      <c r="P1264" s="2"/>
      <c r="Q1264" s="31"/>
      <c r="R1264" s="25"/>
      <c r="S1264" s="2"/>
    </row>
    <row r="1265" spans="1:19" ht="18" customHeight="1">
      <c r="A1265" s="35"/>
      <c r="B1265" s="31"/>
      <c r="C1265" s="31"/>
      <c r="D1265" s="31"/>
      <c r="E1265" s="31"/>
      <c r="F1265" s="133"/>
      <c r="G1265" s="133"/>
      <c r="H1265" s="133"/>
      <c r="I1265" s="133"/>
      <c r="J1265" s="133"/>
      <c r="K1265" s="133"/>
      <c r="L1265" s="134"/>
      <c r="M1265" s="135"/>
      <c r="N1265" s="135"/>
      <c r="O1265" s="135"/>
      <c r="P1265" s="2"/>
      <c r="Q1265" s="31"/>
      <c r="R1265" s="25"/>
      <c r="S1265" s="2"/>
    </row>
    <row r="1266" spans="1:19" ht="18" customHeight="1">
      <c r="A1266" s="35"/>
      <c r="B1266" s="31"/>
      <c r="C1266" s="31"/>
      <c r="D1266" s="31"/>
      <c r="E1266" s="31"/>
      <c r="F1266" s="133"/>
      <c r="G1266" s="133"/>
      <c r="H1266" s="133"/>
      <c r="I1266" s="133"/>
      <c r="J1266" s="133"/>
      <c r="K1266" s="133"/>
      <c r="L1266" s="134"/>
      <c r="M1266" s="135"/>
      <c r="N1266" s="135"/>
      <c r="O1266" s="135"/>
      <c r="P1266" s="2"/>
      <c r="Q1266" s="31"/>
      <c r="R1266" s="25"/>
      <c r="S1266" s="2"/>
    </row>
    <row r="1267" spans="1:19" ht="18" customHeight="1">
      <c r="A1267" s="35"/>
      <c r="B1267" s="31"/>
      <c r="C1267" s="31"/>
      <c r="D1267" s="31"/>
      <c r="E1267" s="31"/>
      <c r="F1267" s="133"/>
      <c r="G1267" s="133"/>
      <c r="H1267" s="133"/>
      <c r="I1267" s="133"/>
      <c r="J1267" s="133"/>
      <c r="K1267" s="133"/>
      <c r="L1267" s="134"/>
      <c r="M1267" s="135"/>
      <c r="N1267" s="135"/>
      <c r="O1267" s="135"/>
      <c r="P1267" s="2"/>
      <c r="Q1267" s="31"/>
      <c r="R1267" s="25"/>
      <c r="S1267" s="2"/>
    </row>
    <row r="1268" spans="1:19" ht="18" customHeight="1">
      <c r="A1268" s="35"/>
      <c r="B1268" s="31"/>
      <c r="C1268" s="31"/>
      <c r="D1268" s="31"/>
      <c r="E1268" s="31"/>
      <c r="F1268" s="133"/>
      <c r="G1268" s="133"/>
      <c r="H1268" s="133"/>
      <c r="I1268" s="133"/>
      <c r="J1268" s="133"/>
      <c r="K1268" s="133"/>
      <c r="L1268" s="134"/>
      <c r="M1268" s="135"/>
      <c r="N1268" s="135"/>
      <c r="O1268" s="135"/>
      <c r="P1268" s="2"/>
      <c r="Q1268" s="31"/>
      <c r="R1268" s="25"/>
      <c r="S1268" s="2"/>
    </row>
    <row r="1269" spans="1:19" ht="18" customHeight="1">
      <c r="A1269" s="35"/>
      <c r="B1269" s="31"/>
      <c r="C1269" s="31"/>
      <c r="D1269" s="31"/>
      <c r="E1269" s="31"/>
      <c r="F1269" s="133"/>
      <c r="G1269" s="133"/>
      <c r="H1269" s="133"/>
      <c r="I1269" s="133"/>
      <c r="J1269" s="133"/>
      <c r="K1269" s="133"/>
      <c r="L1269" s="134"/>
      <c r="M1269" s="135"/>
      <c r="N1269" s="135"/>
      <c r="O1269" s="135"/>
      <c r="P1269" s="2"/>
      <c r="Q1269" s="31"/>
      <c r="R1269" s="25"/>
      <c r="S1269" s="2"/>
    </row>
    <row r="1270" spans="1:19" ht="18" customHeight="1">
      <c r="A1270" s="35"/>
      <c r="B1270" s="31"/>
      <c r="C1270" s="31"/>
      <c r="D1270" s="31"/>
      <c r="E1270" s="31"/>
      <c r="F1270" s="133"/>
      <c r="G1270" s="133"/>
      <c r="H1270" s="133"/>
      <c r="I1270" s="133"/>
      <c r="J1270" s="133"/>
      <c r="K1270" s="133"/>
      <c r="L1270" s="134"/>
      <c r="M1270" s="135"/>
      <c r="N1270" s="135"/>
      <c r="O1270" s="135"/>
      <c r="P1270" s="2"/>
      <c r="Q1270" s="31"/>
      <c r="R1270" s="25"/>
      <c r="S1270" s="2"/>
    </row>
    <row r="1271" spans="1:19" ht="18" customHeight="1">
      <c r="A1271" s="35"/>
      <c r="B1271" s="31"/>
      <c r="C1271" s="31"/>
      <c r="D1271" s="31"/>
      <c r="E1271" s="31"/>
      <c r="F1271" s="133"/>
      <c r="G1271" s="133"/>
      <c r="H1271" s="133"/>
      <c r="I1271" s="133"/>
      <c r="J1271" s="133"/>
      <c r="K1271" s="133"/>
      <c r="L1271" s="134"/>
      <c r="M1271" s="135"/>
      <c r="N1271" s="135"/>
      <c r="O1271" s="135"/>
      <c r="P1271" s="2"/>
      <c r="Q1271" s="31"/>
      <c r="R1271" s="25"/>
      <c r="S1271" s="2"/>
    </row>
    <row r="1272" spans="1:19" ht="18" customHeight="1">
      <c r="A1272" s="35"/>
      <c r="B1272" s="31"/>
      <c r="C1272" s="31"/>
      <c r="D1272" s="31"/>
      <c r="E1272" s="31"/>
      <c r="F1272" s="133"/>
      <c r="G1272" s="133"/>
      <c r="H1272" s="133"/>
      <c r="I1272" s="133"/>
      <c r="J1272" s="133"/>
      <c r="K1272" s="133"/>
      <c r="L1272" s="134"/>
      <c r="M1272" s="135"/>
      <c r="N1272" s="135"/>
      <c r="O1272" s="135"/>
      <c r="P1272" s="2"/>
      <c r="Q1272" s="31"/>
      <c r="R1272" s="25"/>
      <c r="S1272" s="2"/>
    </row>
    <row r="1273" spans="1:19" ht="18" customHeight="1">
      <c r="A1273" s="35"/>
      <c r="B1273" s="31"/>
      <c r="C1273" s="31"/>
      <c r="D1273" s="31"/>
      <c r="E1273" s="31"/>
      <c r="F1273" s="133"/>
      <c r="G1273" s="133"/>
      <c r="H1273" s="133"/>
      <c r="I1273" s="133"/>
      <c r="J1273" s="133"/>
      <c r="K1273" s="133"/>
      <c r="L1273" s="134"/>
      <c r="M1273" s="135"/>
      <c r="N1273" s="135"/>
      <c r="O1273" s="135"/>
      <c r="P1273" s="2"/>
      <c r="Q1273" s="31"/>
      <c r="R1273" s="25"/>
      <c r="S1273" s="2"/>
    </row>
    <row r="1274" spans="1:19" ht="18" customHeight="1">
      <c r="A1274" s="35"/>
      <c r="B1274" s="31"/>
      <c r="C1274" s="31"/>
      <c r="D1274" s="31"/>
      <c r="E1274" s="31"/>
      <c r="F1274" s="133"/>
      <c r="G1274" s="133"/>
      <c r="H1274" s="133"/>
      <c r="I1274" s="133"/>
      <c r="J1274" s="133"/>
      <c r="K1274" s="133"/>
      <c r="L1274" s="134"/>
      <c r="M1274" s="135"/>
      <c r="N1274" s="135"/>
      <c r="O1274" s="135"/>
      <c r="P1274" s="2"/>
      <c r="Q1274" s="31"/>
      <c r="R1274" s="25"/>
      <c r="S1274" s="2"/>
    </row>
    <row r="1275" spans="1:19" ht="18" customHeight="1">
      <c r="A1275" s="35"/>
      <c r="B1275" s="31"/>
      <c r="C1275" s="31"/>
      <c r="D1275" s="31"/>
      <c r="E1275" s="31"/>
      <c r="F1275" s="133"/>
      <c r="G1275" s="133"/>
      <c r="H1275" s="133"/>
      <c r="I1275" s="133"/>
      <c r="J1275" s="133"/>
      <c r="K1275" s="133"/>
      <c r="L1275" s="134"/>
      <c r="M1275" s="135"/>
      <c r="N1275" s="135"/>
      <c r="O1275" s="135"/>
      <c r="P1275" s="2"/>
      <c r="Q1275" s="31"/>
      <c r="R1275" s="25"/>
      <c r="S1275" s="2"/>
    </row>
    <row r="1276" spans="1:19" ht="18" customHeight="1">
      <c r="A1276" s="35"/>
      <c r="B1276" s="31"/>
      <c r="C1276" s="31"/>
      <c r="D1276" s="31"/>
      <c r="E1276" s="31"/>
      <c r="F1276" s="133"/>
      <c r="G1276" s="133"/>
      <c r="H1276" s="133"/>
      <c r="I1276" s="133"/>
      <c r="J1276" s="133"/>
      <c r="K1276" s="133"/>
      <c r="L1276" s="134"/>
      <c r="M1276" s="135"/>
      <c r="N1276" s="135"/>
      <c r="O1276" s="135"/>
      <c r="P1276" s="2"/>
      <c r="Q1276" s="31"/>
      <c r="R1276" s="25"/>
      <c r="S1276" s="2"/>
    </row>
    <row r="1277" spans="1:19" ht="18" customHeight="1">
      <c r="A1277" s="35"/>
      <c r="B1277" s="31"/>
      <c r="C1277" s="31"/>
      <c r="D1277" s="31"/>
      <c r="E1277" s="31"/>
      <c r="F1277" s="133"/>
      <c r="G1277" s="133"/>
      <c r="H1277" s="133"/>
      <c r="I1277" s="133"/>
      <c r="J1277" s="133"/>
      <c r="K1277" s="133"/>
      <c r="L1277" s="134"/>
      <c r="M1277" s="135"/>
      <c r="N1277" s="135"/>
      <c r="O1277" s="135"/>
      <c r="P1277" s="2"/>
      <c r="Q1277" s="31"/>
      <c r="R1277" s="25"/>
      <c r="S1277" s="2"/>
    </row>
    <row r="1278" spans="1:19" ht="18" customHeight="1">
      <c r="A1278" s="35"/>
      <c r="B1278" s="31"/>
      <c r="C1278" s="31"/>
      <c r="D1278" s="31"/>
      <c r="E1278" s="31"/>
      <c r="F1278" s="133"/>
      <c r="G1278" s="133"/>
      <c r="H1278" s="133"/>
      <c r="I1278" s="133"/>
      <c r="J1278" s="133"/>
      <c r="K1278" s="133"/>
      <c r="L1278" s="134"/>
      <c r="M1278" s="135"/>
      <c r="N1278" s="135"/>
      <c r="O1278" s="135"/>
      <c r="P1278" s="2"/>
      <c r="Q1278" s="31"/>
      <c r="R1278" s="25"/>
      <c r="S1278" s="2"/>
    </row>
    <row r="1279" spans="1:19" ht="18" customHeight="1">
      <c r="A1279" s="35"/>
      <c r="B1279" s="31"/>
      <c r="C1279" s="31"/>
      <c r="D1279" s="31"/>
      <c r="E1279" s="31"/>
      <c r="F1279" s="133"/>
      <c r="G1279" s="133"/>
      <c r="H1279" s="133"/>
      <c r="I1279" s="133"/>
      <c r="J1279" s="133"/>
      <c r="K1279" s="133"/>
      <c r="L1279" s="134"/>
      <c r="M1279" s="135"/>
      <c r="N1279" s="135"/>
      <c r="O1279" s="135"/>
      <c r="P1279" s="2"/>
      <c r="Q1279" s="31"/>
      <c r="R1279" s="25"/>
      <c r="S1279" s="2"/>
    </row>
    <row r="1280" spans="1:19" ht="18" customHeight="1">
      <c r="A1280" s="35"/>
      <c r="B1280" s="31"/>
      <c r="C1280" s="31"/>
      <c r="D1280" s="31"/>
      <c r="E1280" s="31"/>
      <c r="F1280" s="133"/>
      <c r="G1280" s="133"/>
      <c r="H1280" s="133"/>
      <c r="I1280" s="133"/>
      <c r="J1280" s="133"/>
      <c r="K1280" s="133"/>
      <c r="L1280" s="134"/>
      <c r="M1280" s="135"/>
      <c r="N1280" s="135"/>
      <c r="O1280" s="135"/>
      <c r="P1280" s="2"/>
      <c r="Q1280" s="31"/>
      <c r="R1280" s="25"/>
      <c r="S1280" s="2"/>
    </row>
    <row r="1281" spans="1:19" ht="18" customHeight="1">
      <c r="A1281" s="35"/>
      <c r="B1281" s="31"/>
      <c r="C1281" s="31"/>
      <c r="D1281" s="31"/>
      <c r="E1281" s="31"/>
      <c r="F1281" s="133"/>
      <c r="G1281" s="133"/>
      <c r="H1281" s="133"/>
      <c r="I1281" s="133"/>
      <c r="J1281" s="133"/>
      <c r="K1281" s="133"/>
      <c r="L1281" s="134"/>
      <c r="M1281" s="135"/>
      <c r="N1281" s="135"/>
      <c r="O1281" s="135"/>
      <c r="P1281" s="2"/>
      <c r="Q1281" s="31"/>
      <c r="R1281" s="25"/>
      <c r="S1281" s="2"/>
    </row>
    <row r="1282" spans="1:19" ht="18" customHeight="1">
      <c r="A1282" s="35"/>
      <c r="B1282" s="31"/>
      <c r="C1282" s="31"/>
      <c r="D1282" s="31"/>
      <c r="E1282" s="31"/>
      <c r="F1282" s="133"/>
      <c r="G1282" s="133"/>
      <c r="H1282" s="133"/>
      <c r="I1282" s="133"/>
      <c r="J1282" s="133"/>
      <c r="K1282" s="133"/>
      <c r="L1282" s="134"/>
      <c r="M1282" s="135"/>
      <c r="N1282" s="135"/>
      <c r="O1282" s="135"/>
      <c r="P1282" s="2"/>
      <c r="Q1282" s="31"/>
      <c r="R1282" s="25"/>
      <c r="S1282" s="2"/>
    </row>
    <row r="1283" spans="1:19" ht="18" customHeight="1">
      <c r="A1283" s="35"/>
      <c r="B1283" s="31"/>
      <c r="C1283" s="31"/>
      <c r="D1283" s="31"/>
      <c r="E1283" s="31"/>
      <c r="F1283" s="133"/>
      <c r="G1283" s="133"/>
      <c r="H1283" s="133"/>
      <c r="I1283" s="133"/>
      <c r="J1283" s="133"/>
      <c r="K1283" s="133"/>
      <c r="L1283" s="134"/>
      <c r="M1283" s="135"/>
      <c r="N1283" s="135"/>
      <c r="O1283" s="135"/>
      <c r="P1283" s="2"/>
      <c r="Q1283" s="31"/>
      <c r="R1283" s="25"/>
      <c r="S1283" s="2"/>
    </row>
    <row r="1284" spans="1:19" ht="18" customHeight="1">
      <c r="A1284" s="35"/>
      <c r="B1284" s="31"/>
      <c r="C1284" s="31"/>
      <c r="D1284" s="31"/>
      <c r="E1284" s="31"/>
      <c r="F1284" s="133"/>
      <c r="G1284" s="133"/>
      <c r="H1284" s="133"/>
      <c r="I1284" s="133"/>
      <c r="J1284" s="133"/>
      <c r="K1284" s="133"/>
      <c r="L1284" s="134"/>
      <c r="M1284" s="135"/>
      <c r="N1284" s="135"/>
      <c r="O1284" s="135"/>
      <c r="P1284" s="2"/>
      <c r="Q1284" s="31"/>
      <c r="R1284" s="25"/>
      <c r="S1284" s="2"/>
    </row>
    <row r="1285" spans="1:19" ht="18" customHeight="1">
      <c r="A1285" s="35"/>
      <c r="B1285" s="31"/>
      <c r="C1285" s="31"/>
      <c r="D1285" s="31"/>
      <c r="E1285" s="31"/>
      <c r="F1285" s="133"/>
      <c r="G1285" s="133"/>
      <c r="H1285" s="133"/>
      <c r="I1285" s="133"/>
      <c r="J1285" s="133"/>
      <c r="K1285" s="133"/>
      <c r="L1285" s="134"/>
      <c r="M1285" s="135"/>
      <c r="N1285" s="135"/>
      <c r="O1285" s="135"/>
      <c r="P1285" s="2"/>
      <c r="Q1285" s="31"/>
      <c r="R1285" s="25"/>
      <c r="S1285" s="2"/>
    </row>
    <row r="1286" spans="1:19" ht="18" customHeight="1">
      <c r="A1286" s="35"/>
      <c r="B1286" s="31"/>
      <c r="C1286" s="31"/>
      <c r="D1286" s="31"/>
      <c r="E1286" s="31"/>
      <c r="F1286" s="133"/>
      <c r="G1286" s="133"/>
      <c r="H1286" s="133"/>
      <c r="I1286" s="133"/>
      <c r="J1286" s="133"/>
      <c r="K1286" s="133"/>
      <c r="L1286" s="134"/>
      <c r="M1286" s="135"/>
      <c r="N1286" s="135"/>
      <c r="O1286" s="135"/>
      <c r="P1286" s="2"/>
      <c r="Q1286" s="31"/>
      <c r="R1286" s="25"/>
      <c r="S1286" s="2"/>
    </row>
    <row r="1287" spans="1:19" ht="18" customHeight="1">
      <c r="A1287" s="35"/>
      <c r="B1287" s="31"/>
      <c r="C1287" s="31"/>
      <c r="D1287" s="31"/>
      <c r="E1287" s="31"/>
      <c r="F1287" s="133"/>
      <c r="G1287" s="133"/>
      <c r="H1287" s="133"/>
      <c r="I1287" s="133"/>
      <c r="J1287" s="133"/>
      <c r="K1287" s="133"/>
      <c r="L1287" s="134"/>
      <c r="M1287" s="135"/>
      <c r="N1287" s="135"/>
      <c r="O1287" s="135"/>
      <c r="P1287" s="2"/>
      <c r="Q1287" s="31"/>
      <c r="R1287" s="25"/>
      <c r="S1287" s="2"/>
    </row>
    <row r="1288" spans="1:19" ht="18" customHeight="1">
      <c r="A1288" s="35"/>
      <c r="B1288" s="31"/>
      <c r="C1288" s="31"/>
      <c r="D1288" s="31"/>
      <c r="E1288" s="31"/>
      <c r="F1288" s="133"/>
      <c r="G1288" s="133"/>
      <c r="H1288" s="133"/>
      <c r="I1288" s="133"/>
      <c r="J1288" s="133"/>
      <c r="K1288" s="133"/>
      <c r="L1288" s="134"/>
      <c r="M1288" s="135"/>
      <c r="N1288" s="135"/>
      <c r="O1288" s="135"/>
      <c r="P1288" s="2"/>
      <c r="Q1288" s="31"/>
      <c r="R1288" s="25"/>
      <c r="S1288" s="2"/>
    </row>
    <row r="1289" spans="1:19" ht="18" customHeight="1">
      <c r="A1289" s="35"/>
      <c r="B1289" s="31"/>
      <c r="C1289" s="31"/>
      <c r="D1289" s="31"/>
      <c r="E1289" s="31"/>
      <c r="F1289" s="133"/>
      <c r="G1289" s="133"/>
      <c r="H1289" s="133"/>
      <c r="I1289" s="133"/>
      <c r="J1289" s="133"/>
      <c r="K1289" s="133"/>
      <c r="L1289" s="134"/>
      <c r="M1289" s="135"/>
      <c r="N1289" s="135"/>
      <c r="O1289" s="135"/>
      <c r="P1289" s="2"/>
      <c r="Q1289" s="31"/>
      <c r="R1289" s="25"/>
      <c r="S1289" s="2"/>
    </row>
    <row r="1290" spans="1:19" ht="18" customHeight="1">
      <c r="A1290" s="35"/>
      <c r="B1290" s="31"/>
      <c r="C1290" s="31"/>
      <c r="D1290" s="31"/>
      <c r="E1290" s="31"/>
      <c r="F1290" s="133"/>
      <c r="G1290" s="133"/>
      <c r="H1290" s="133"/>
      <c r="I1290" s="133"/>
      <c r="J1290" s="133"/>
      <c r="K1290" s="133"/>
      <c r="L1290" s="134"/>
      <c r="M1290" s="135"/>
      <c r="N1290" s="135"/>
      <c r="O1290" s="135"/>
      <c r="P1290" s="2"/>
      <c r="Q1290" s="31"/>
      <c r="R1290" s="25"/>
      <c r="S1290" s="2"/>
    </row>
    <row r="1291" spans="1:19" ht="18" customHeight="1">
      <c r="A1291" s="35"/>
      <c r="B1291" s="31"/>
      <c r="C1291" s="31"/>
      <c r="D1291" s="31"/>
      <c r="E1291" s="31"/>
      <c r="F1291" s="133"/>
      <c r="G1291" s="133"/>
      <c r="H1291" s="133"/>
      <c r="I1291" s="133"/>
      <c r="J1291" s="133"/>
      <c r="K1291" s="133"/>
      <c r="L1291" s="134"/>
      <c r="M1291" s="135"/>
      <c r="N1291" s="135"/>
      <c r="O1291" s="135"/>
      <c r="P1291" s="2"/>
      <c r="Q1291" s="31"/>
      <c r="R1291" s="25"/>
      <c r="S1291" s="2"/>
    </row>
    <row r="1292" spans="1:19" ht="18" customHeight="1">
      <c r="A1292" s="35"/>
      <c r="B1292" s="31"/>
      <c r="C1292" s="31"/>
      <c r="D1292" s="31"/>
      <c r="E1292" s="31"/>
      <c r="F1292" s="133"/>
      <c r="G1292" s="133"/>
      <c r="H1292" s="133"/>
      <c r="I1292" s="133"/>
      <c r="J1292" s="133"/>
      <c r="K1292" s="133"/>
      <c r="L1292" s="134"/>
      <c r="M1292" s="135"/>
      <c r="N1292" s="135"/>
      <c r="O1292" s="135"/>
      <c r="P1292" s="2"/>
      <c r="Q1292" s="31"/>
      <c r="R1292" s="25"/>
      <c r="S1292" s="2"/>
    </row>
    <row r="1293" spans="1:19" ht="18" customHeight="1">
      <c r="A1293" s="35"/>
      <c r="B1293" s="31"/>
      <c r="C1293" s="31"/>
      <c r="D1293" s="31"/>
      <c r="E1293" s="31"/>
      <c r="F1293" s="133"/>
      <c r="G1293" s="133"/>
      <c r="H1293" s="133"/>
      <c r="I1293" s="133"/>
      <c r="J1293" s="133"/>
      <c r="K1293" s="133"/>
      <c r="L1293" s="134"/>
      <c r="M1293" s="135"/>
      <c r="N1293" s="135"/>
      <c r="O1293" s="135"/>
      <c r="P1293" s="2"/>
      <c r="Q1293" s="31"/>
      <c r="R1293" s="25"/>
      <c r="S1293" s="2"/>
    </row>
    <row r="1294" spans="1:19" ht="18" customHeight="1">
      <c r="A1294" s="35"/>
      <c r="B1294" s="31"/>
      <c r="C1294" s="31"/>
      <c r="D1294" s="31"/>
      <c r="E1294" s="31"/>
      <c r="F1294" s="133"/>
      <c r="G1294" s="133"/>
      <c r="H1294" s="133"/>
      <c r="I1294" s="133"/>
      <c r="J1294" s="133"/>
      <c r="K1294" s="133"/>
      <c r="L1294" s="134"/>
      <c r="M1294" s="135"/>
      <c r="N1294" s="135"/>
      <c r="O1294" s="135"/>
      <c r="P1294" s="2"/>
      <c r="Q1294" s="31"/>
      <c r="R1294" s="25"/>
      <c r="S1294" s="2"/>
    </row>
    <row r="1295" spans="1:19" ht="18" customHeight="1">
      <c r="A1295" s="35"/>
      <c r="B1295" s="31"/>
      <c r="C1295" s="31"/>
      <c r="D1295" s="31"/>
      <c r="E1295" s="31"/>
      <c r="F1295" s="133"/>
      <c r="G1295" s="133"/>
      <c r="H1295" s="133"/>
      <c r="I1295" s="133"/>
      <c r="J1295" s="133"/>
      <c r="K1295" s="133"/>
      <c r="L1295" s="134"/>
      <c r="M1295" s="135"/>
      <c r="N1295" s="135"/>
      <c r="O1295" s="135"/>
      <c r="P1295" s="2"/>
      <c r="Q1295" s="31"/>
      <c r="R1295" s="25"/>
      <c r="S1295" s="2"/>
    </row>
    <row r="1296" spans="1:19" ht="18" customHeight="1">
      <c r="A1296" s="35"/>
      <c r="B1296" s="31"/>
      <c r="C1296" s="31"/>
      <c r="D1296" s="31"/>
      <c r="E1296" s="31"/>
      <c r="F1296" s="133"/>
      <c r="G1296" s="133"/>
      <c r="H1296" s="133"/>
      <c r="I1296" s="133"/>
      <c r="J1296" s="133"/>
      <c r="K1296" s="133"/>
      <c r="L1296" s="134"/>
      <c r="M1296" s="135"/>
      <c r="N1296" s="135"/>
      <c r="O1296" s="135"/>
      <c r="P1296" s="2"/>
      <c r="Q1296" s="31"/>
      <c r="R1296" s="25"/>
      <c r="S1296" s="2"/>
    </row>
    <row r="1297" spans="1:19" ht="18" customHeight="1">
      <c r="A1297" s="35"/>
      <c r="B1297" s="31"/>
      <c r="C1297" s="31"/>
      <c r="D1297" s="31"/>
      <c r="E1297" s="31"/>
      <c r="F1297" s="133"/>
      <c r="G1297" s="133"/>
      <c r="H1297" s="133"/>
      <c r="I1297" s="133"/>
      <c r="J1297" s="133"/>
      <c r="K1297" s="133"/>
      <c r="L1297" s="134"/>
      <c r="M1297" s="135"/>
      <c r="N1297" s="135"/>
      <c r="O1297" s="135"/>
      <c r="P1297" s="2"/>
      <c r="Q1297" s="31"/>
      <c r="R1297" s="25"/>
      <c r="S1297" s="2"/>
    </row>
    <row r="1298" spans="1:19" ht="18" customHeight="1">
      <c r="A1298" s="35"/>
      <c r="B1298" s="31"/>
      <c r="C1298" s="31"/>
      <c r="D1298" s="31"/>
      <c r="E1298" s="31"/>
      <c r="F1298" s="133"/>
      <c r="G1298" s="133"/>
      <c r="H1298" s="133"/>
      <c r="I1298" s="133"/>
      <c r="J1298" s="133"/>
      <c r="K1298" s="133"/>
      <c r="L1298" s="134"/>
      <c r="M1298" s="135"/>
      <c r="N1298" s="135"/>
      <c r="O1298" s="135"/>
      <c r="P1298" s="2"/>
      <c r="Q1298" s="31"/>
      <c r="R1298" s="25"/>
      <c r="S1298" s="2"/>
    </row>
    <row r="1299" spans="1:19" ht="18" customHeight="1">
      <c r="A1299" s="35"/>
      <c r="B1299" s="31"/>
      <c r="C1299" s="31"/>
      <c r="D1299" s="31"/>
      <c r="E1299" s="31"/>
      <c r="F1299" s="133"/>
      <c r="G1299" s="133"/>
      <c r="H1299" s="133"/>
      <c r="I1299" s="133"/>
      <c r="J1299" s="133"/>
      <c r="K1299" s="133"/>
      <c r="L1299" s="134"/>
      <c r="M1299" s="135"/>
      <c r="N1299" s="135"/>
      <c r="O1299" s="135"/>
      <c r="P1299" s="2"/>
      <c r="Q1299" s="31"/>
      <c r="R1299" s="25"/>
      <c r="S1299" s="2"/>
    </row>
    <row r="1300" spans="1:19" ht="18" customHeight="1">
      <c r="A1300" s="35"/>
      <c r="B1300" s="31"/>
      <c r="C1300" s="31"/>
      <c r="D1300" s="31"/>
      <c r="E1300" s="31"/>
      <c r="F1300" s="133"/>
      <c r="G1300" s="133"/>
      <c r="H1300" s="133"/>
      <c r="I1300" s="133"/>
      <c r="J1300" s="133"/>
      <c r="K1300" s="133"/>
      <c r="L1300" s="134"/>
      <c r="M1300" s="135"/>
      <c r="N1300" s="135"/>
      <c r="O1300" s="135"/>
      <c r="P1300" s="2"/>
      <c r="Q1300" s="31"/>
      <c r="R1300" s="25"/>
      <c r="S1300" s="2"/>
    </row>
    <row r="1301" spans="1:19" ht="18" customHeight="1">
      <c r="A1301" s="35"/>
      <c r="B1301" s="31"/>
      <c r="C1301" s="31"/>
      <c r="D1301" s="31"/>
      <c r="E1301" s="31"/>
      <c r="F1301" s="133"/>
      <c r="G1301" s="133"/>
      <c r="H1301" s="133"/>
      <c r="I1301" s="133"/>
      <c r="J1301" s="133"/>
      <c r="K1301" s="133"/>
      <c r="L1301" s="134"/>
      <c r="M1301" s="135"/>
      <c r="N1301" s="135"/>
      <c r="O1301" s="135"/>
      <c r="P1301" s="2"/>
      <c r="Q1301" s="31"/>
      <c r="R1301" s="25"/>
      <c r="S1301" s="2"/>
    </row>
    <row r="1302" spans="1:19" ht="18" customHeight="1">
      <c r="A1302" s="35"/>
      <c r="B1302" s="31"/>
      <c r="C1302" s="31"/>
      <c r="D1302" s="31"/>
      <c r="E1302" s="31"/>
      <c r="F1302" s="133"/>
      <c r="G1302" s="133"/>
      <c r="H1302" s="133"/>
      <c r="I1302" s="133"/>
      <c r="J1302" s="133"/>
      <c r="K1302" s="133"/>
      <c r="L1302" s="134"/>
      <c r="M1302" s="135"/>
      <c r="N1302" s="135"/>
      <c r="O1302" s="135"/>
      <c r="P1302" s="2"/>
      <c r="Q1302" s="31"/>
      <c r="R1302" s="25"/>
      <c r="S1302" s="2"/>
    </row>
    <row r="1303" spans="1:19" ht="18" customHeight="1">
      <c r="A1303" s="35"/>
      <c r="B1303" s="31"/>
      <c r="C1303" s="31"/>
      <c r="D1303" s="31"/>
      <c r="E1303" s="31"/>
      <c r="F1303" s="133"/>
      <c r="G1303" s="133"/>
      <c r="H1303" s="133"/>
      <c r="I1303" s="133"/>
      <c r="J1303" s="133"/>
      <c r="K1303" s="133"/>
      <c r="L1303" s="134"/>
      <c r="M1303" s="135"/>
      <c r="N1303" s="135"/>
      <c r="O1303" s="135"/>
      <c r="P1303" s="2"/>
      <c r="Q1303" s="31"/>
      <c r="R1303" s="25"/>
      <c r="S1303" s="2"/>
    </row>
    <row r="1304" spans="1:19" ht="18" customHeight="1">
      <c r="A1304" s="35"/>
      <c r="B1304" s="31"/>
      <c r="C1304" s="31"/>
      <c r="D1304" s="31"/>
      <c r="E1304" s="31"/>
      <c r="F1304" s="133"/>
      <c r="G1304" s="133"/>
      <c r="H1304" s="133"/>
      <c r="I1304" s="133"/>
      <c r="J1304" s="133"/>
      <c r="K1304" s="133"/>
      <c r="L1304" s="134"/>
      <c r="M1304" s="135"/>
      <c r="N1304" s="135"/>
      <c r="O1304" s="135"/>
      <c r="P1304" s="2"/>
      <c r="Q1304" s="31"/>
      <c r="R1304" s="25"/>
      <c r="S1304" s="2"/>
    </row>
    <row r="1305" spans="1:19" ht="18" customHeight="1">
      <c r="A1305" s="35"/>
      <c r="B1305" s="31"/>
      <c r="C1305" s="31"/>
      <c r="D1305" s="31"/>
      <c r="E1305" s="31"/>
      <c r="F1305" s="133"/>
      <c r="G1305" s="133"/>
      <c r="H1305" s="133"/>
      <c r="I1305" s="133"/>
      <c r="J1305" s="133"/>
      <c r="K1305" s="133"/>
      <c r="L1305" s="134"/>
      <c r="M1305" s="135"/>
      <c r="N1305" s="135"/>
      <c r="O1305" s="135"/>
      <c r="P1305" s="2"/>
      <c r="Q1305" s="31"/>
      <c r="R1305" s="25"/>
      <c r="S1305" s="2"/>
    </row>
    <row r="1306" spans="1:19" ht="18" customHeight="1">
      <c r="A1306" s="35"/>
      <c r="B1306" s="31"/>
      <c r="C1306" s="31"/>
      <c r="D1306" s="31"/>
      <c r="E1306" s="31"/>
      <c r="F1306" s="133"/>
      <c r="G1306" s="133"/>
      <c r="H1306" s="133"/>
      <c r="I1306" s="133"/>
      <c r="J1306" s="133"/>
      <c r="K1306" s="133"/>
      <c r="L1306" s="134"/>
      <c r="M1306" s="135"/>
      <c r="N1306" s="135"/>
      <c r="O1306" s="135"/>
      <c r="P1306" s="2"/>
      <c r="Q1306" s="31"/>
      <c r="R1306" s="25"/>
      <c r="S1306" s="2"/>
    </row>
    <row r="1307" spans="1:19" ht="18" customHeight="1">
      <c r="A1307" s="35"/>
      <c r="B1307" s="31"/>
      <c r="C1307" s="31"/>
      <c r="D1307" s="31"/>
      <c r="E1307" s="31"/>
      <c r="F1307" s="133"/>
      <c r="G1307" s="133"/>
      <c r="H1307" s="133"/>
      <c r="I1307" s="133"/>
      <c r="J1307" s="133"/>
      <c r="K1307" s="133"/>
      <c r="L1307" s="134"/>
      <c r="M1307" s="135"/>
      <c r="N1307" s="135"/>
      <c r="O1307" s="135"/>
      <c r="P1307" s="2"/>
      <c r="Q1307" s="31"/>
      <c r="R1307" s="25"/>
      <c r="S1307" s="2"/>
    </row>
    <row r="1308" spans="1:19" ht="18" customHeight="1">
      <c r="A1308" s="35"/>
      <c r="B1308" s="31"/>
      <c r="C1308" s="31"/>
      <c r="D1308" s="31"/>
      <c r="E1308" s="31"/>
      <c r="F1308" s="133"/>
      <c r="G1308" s="133"/>
      <c r="H1308" s="133"/>
      <c r="I1308" s="133"/>
      <c r="J1308" s="133"/>
      <c r="K1308" s="133"/>
      <c r="L1308" s="134"/>
      <c r="M1308" s="135"/>
      <c r="N1308" s="135"/>
      <c r="O1308" s="135"/>
      <c r="P1308" s="2"/>
      <c r="Q1308" s="31"/>
      <c r="R1308" s="25"/>
      <c r="S1308" s="2"/>
    </row>
    <row r="1309" spans="1:19" ht="18" customHeight="1">
      <c r="A1309" s="35"/>
      <c r="B1309" s="31"/>
      <c r="C1309" s="31"/>
      <c r="D1309" s="31"/>
      <c r="E1309" s="31"/>
      <c r="F1309" s="133"/>
      <c r="G1309" s="133"/>
      <c r="H1309" s="133"/>
      <c r="I1309" s="133"/>
      <c r="J1309" s="133"/>
      <c r="K1309" s="133"/>
      <c r="L1309" s="134"/>
      <c r="M1309" s="135"/>
      <c r="N1309" s="135"/>
      <c r="O1309" s="135"/>
      <c r="P1309" s="2"/>
      <c r="Q1309" s="31"/>
      <c r="R1309" s="25"/>
      <c r="S1309" s="2"/>
    </row>
    <row r="1310" spans="1:19" ht="18" customHeight="1">
      <c r="A1310" s="35"/>
      <c r="B1310" s="31"/>
      <c r="C1310" s="31"/>
      <c r="D1310" s="31"/>
      <c r="E1310" s="31"/>
      <c r="F1310" s="133"/>
      <c r="G1310" s="133"/>
      <c r="H1310" s="133"/>
      <c r="I1310" s="133"/>
      <c r="J1310" s="133"/>
      <c r="K1310" s="133"/>
      <c r="L1310" s="134"/>
      <c r="M1310" s="135"/>
      <c r="N1310" s="135"/>
      <c r="O1310" s="135"/>
      <c r="P1310" s="2"/>
      <c r="Q1310" s="31"/>
      <c r="R1310" s="25"/>
      <c r="S1310" s="2"/>
    </row>
    <row r="1311" spans="1:19" ht="18" customHeight="1">
      <c r="A1311" s="35"/>
      <c r="B1311" s="31"/>
      <c r="C1311" s="31"/>
      <c r="D1311" s="31"/>
      <c r="E1311" s="31"/>
      <c r="F1311" s="133"/>
      <c r="G1311" s="133"/>
      <c r="H1311" s="133"/>
      <c r="I1311" s="133"/>
      <c r="J1311" s="133"/>
      <c r="K1311" s="133"/>
      <c r="L1311" s="134"/>
      <c r="M1311" s="135"/>
      <c r="N1311" s="135"/>
      <c r="O1311" s="135"/>
      <c r="P1311" s="2"/>
      <c r="Q1311" s="31"/>
      <c r="R1311" s="25"/>
      <c r="S1311" s="2"/>
    </row>
    <row r="1312" spans="1:19" ht="18" customHeight="1">
      <c r="A1312" s="35"/>
      <c r="B1312" s="31"/>
      <c r="C1312" s="31"/>
      <c r="D1312" s="31"/>
      <c r="E1312" s="31"/>
      <c r="F1312" s="133"/>
      <c r="G1312" s="133"/>
      <c r="H1312" s="133"/>
      <c r="I1312" s="133"/>
      <c r="J1312" s="133"/>
      <c r="K1312" s="133"/>
      <c r="L1312" s="134"/>
      <c r="M1312" s="135"/>
      <c r="N1312" s="135"/>
      <c r="O1312" s="135"/>
      <c r="P1312" s="2"/>
      <c r="Q1312" s="31"/>
      <c r="R1312" s="25"/>
      <c r="S1312" s="2"/>
    </row>
    <row r="1313" spans="1:19" ht="18" customHeight="1">
      <c r="A1313" s="35"/>
      <c r="B1313" s="31"/>
      <c r="C1313" s="31"/>
      <c r="D1313" s="31"/>
      <c r="E1313" s="31"/>
      <c r="F1313" s="133"/>
      <c r="G1313" s="133"/>
      <c r="H1313" s="133"/>
      <c r="I1313" s="133"/>
      <c r="J1313" s="133"/>
      <c r="K1313" s="133"/>
      <c r="L1313" s="134"/>
      <c r="M1313" s="135"/>
      <c r="N1313" s="135"/>
      <c r="O1313" s="135"/>
      <c r="P1313" s="2"/>
      <c r="Q1313" s="31"/>
      <c r="R1313" s="25"/>
      <c r="S1313" s="2"/>
    </row>
    <row r="1314" spans="1:19" ht="18" customHeight="1">
      <c r="A1314" s="35"/>
      <c r="B1314" s="31"/>
      <c r="C1314" s="31"/>
      <c r="D1314" s="31"/>
      <c r="E1314" s="31"/>
      <c r="F1314" s="133"/>
      <c r="G1314" s="133"/>
      <c r="H1314" s="133"/>
      <c r="I1314" s="133"/>
      <c r="J1314" s="133"/>
      <c r="K1314" s="133"/>
      <c r="L1314" s="134"/>
      <c r="M1314" s="135"/>
      <c r="N1314" s="135"/>
      <c r="O1314" s="135"/>
      <c r="P1314" s="2"/>
      <c r="Q1314" s="31"/>
      <c r="R1314" s="25"/>
      <c r="S1314" s="2"/>
    </row>
    <row r="1315" spans="1:19" ht="18" customHeight="1">
      <c r="A1315" s="35"/>
      <c r="B1315" s="31"/>
      <c r="C1315" s="31"/>
      <c r="D1315" s="31"/>
      <c r="E1315" s="31"/>
      <c r="F1315" s="133"/>
      <c r="G1315" s="133"/>
      <c r="H1315" s="133"/>
      <c r="I1315" s="133"/>
      <c r="J1315" s="133"/>
      <c r="K1315" s="133"/>
      <c r="L1315" s="134"/>
      <c r="M1315" s="135"/>
      <c r="N1315" s="135"/>
      <c r="O1315" s="135"/>
      <c r="P1315" s="2"/>
      <c r="Q1315" s="31"/>
      <c r="R1315" s="25"/>
      <c r="S1315" s="2"/>
    </row>
    <row r="1316" spans="1:19" ht="18" customHeight="1">
      <c r="A1316" s="35"/>
      <c r="B1316" s="31"/>
      <c r="C1316" s="31"/>
      <c r="D1316" s="31"/>
      <c r="E1316" s="31"/>
      <c r="F1316" s="133"/>
      <c r="G1316" s="133"/>
      <c r="H1316" s="133"/>
      <c r="I1316" s="133"/>
      <c r="J1316" s="133"/>
      <c r="K1316" s="133"/>
      <c r="L1316" s="134"/>
      <c r="M1316" s="135"/>
      <c r="N1316" s="135"/>
      <c r="O1316" s="135"/>
      <c r="P1316" s="2"/>
      <c r="Q1316" s="31"/>
      <c r="R1316" s="25"/>
      <c r="S1316" s="2"/>
    </row>
    <row r="1317" spans="1:19" ht="18" customHeight="1">
      <c r="A1317" s="35"/>
      <c r="B1317" s="31"/>
      <c r="C1317" s="31"/>
      <c r="D1317" s="31"/>
      <c r="E1317" s="31"/>
      <c r="F1317" s="133"/>
      <c r="G1317" s="133"/>
      <c r="H1317" s="133"/>
      <c r="I1317" s="133"/>
      <c r="J1317" s="133"/>
      <c r="K1317" s="133"/>
      <c r="L1317" s="134"/>
      <c r="M1317" s="135"/>
      <c r="N1317" s="135"/>
      <c r="O1317" s="135"/>
      <c r="P1317" s="2"/>
      <c r="Q1317" s="31"/>
      <c r="R1317" s="25"/>
      <c r="S1317" s="2"/>
    </row>
    <row r="1318" spans="1:19" ht="18" customHeight="1">
      <c r="A1318" s="35"/>
      <c r="B1318" s="31"/>
      <c r="C1318" s="31"/>
      <c r="D1318" s="31"/>
      <c r="E1318" s="31"/>
      <c r="F1318" s="133"/>
      <c r="G1318" s="133"/>
      <c r="H1318" s="133"/>
      <c r="I1318" s="133"/>
      <c r="J1318" s="133"/>
      <c r="K1318" s="133"/>
      <c r="L1318" s="134"/>
      <c r="M1318" s="135"/>
      <c r="N1318" s="135"/>
      <c r="O1318" s="135"/>
      <c r="P1318" s="2"/>
      <c r="Q1318" s="31"/>
      <c r="R1318" s="25"/>
      <c r="S1318" s="2"/>
    </row>
    <row r="1319" spans="1:19" ht="18" customHeight="1">
      <c r="A1319" s="35"/>
      <c r="B1319" s="31"/>
      <c r="C1319" s="31"/>
      <c r="D1319" s="31"/>
      <c r="E1319" s="31"/>
      <c r="F1319" s="133"/>
      <c r="G1319" s="133"/>
      <c r="H1319" s="133"/>
      <c r="I1319" s="133"/>
      <c r="J1319" s="133"/>
      <c r="K1319" s="133"/>
      <c r="L1319" s="134"/>
      <c r="M1319" s="135"/>
      <c r="N1319" s="135"/>
      <c r="O1319" s="135"/>
      <c r="P1319" s="2"/>
      <c r="Q1319" s="31"/>
      <c r="R1319" s="25"/>
      <c r="S1319" s="2"/>
    </row>
    <row r="1320" spans="1:19" ht="18" customHeight="1">
      <c r="A1320" s="35"/>
      <c r="B1320" s="31"/>
      <c r="C1320" s="31"/>
      <c r="D1320" s="31"/>
      <c r="E1320" s="31"/>
      <c r="F1320" s="133"/>
      <c r="G1320" s="133"/>
      <c r="H1320" s="133"/>
      <c r="I1320" s="133"/>
      <c r="J1320" s="133"/>
      <c r="K1320" s="133"/>
      <c r="L1320" s="134"/>
      <c r="M1320" s="135"/>
      <c r="N1320" s="135"/>
      <c r="O1320" s="135"/>
      <c r="P1320" s="2"/>
      <c r="Q1320" s="31"/>
      <c r="R1320" s="25"/>
      <c r="S1320" s="2"/>
    </row>
    <row r="1321" spans="1:19" ht="18" customHeight="1">
      <c r="A1321" s="35"/>
      <c r="B1321" s="31"/>
      <c r="C1321" s="31"/>
      <c r="D1321" s="31"/>
      <c r="E1321" s="31"/>
      <c r="F1321" s="133"/>
      <c r="G1321" s="133"/>
      <c r="H1321" s="133"/>
      <c r="I1321" s="133"/>
      <c r="J1321" s="133"/>
      <c r="K1321" s="133"/>
      <c r="L1321" s="134"/>
      <c r="M1321" s="135"/>
      <c r="N1321" s="135"/>
      <c r="O1321" s="135"/>
      <c r="P1321" s="2"/>
      <c r="Q1321" s="31"/>
      <c r="R1321" s="25"/>
      <c r="S1321" s="2"/>
    </row>
    <row r="1322" spans="1:19" ht="18" customHeight="1">
      <c r="A1322" s="35"/>
      <c r="B1322" s="31"/>
      <c r="C1322" s="31"/>
      <c r="D1322" s="31"/>
      <c r="E1322" s="31"/>
      <c r="F1322" s="133"/>
      <c r="G1322" s="133"/>
      <c r="H1322" s="133"/>
      <c r="I1322" s="133"/>
      <c r="J1322" s="133"/>
      <c r="K1322" s="133"/>
      <c r="L1322" s="134"/>
      <c r="M1322" s="135"/>
      <c r="N1322" s="135"/>
      <c r="O1322" s="135"/>
      <c r="P1322" s="2"/>
      <c r="Q1322" s="31"/>
      <c r="R1322" s="25"/>
      <c r="S1322" s="2"/>
    </row>
    <row r="1323" spans="1:19" ht="18" customHeight="1">
      <c r="A1323" s="35"/>
      <c r="B1323" s="31"/>
      <c r="C1323" s="31"/>
      <c r="D1323" s="31"/>
      <c r="E1323" s="31"/>
      <c r="F1323" s="133"/>
      <c r="G1323" s="133"/>
      <c r="H1323" s="133"/>
      <c r="I1323" s="133"/>
      <c r="J1323" s="133"/>
      <c r="K1323" s="133"/>
      <c r="L1323" s="134"/>
      <c r="M1323" s="135"/>
      <c r="N1323" s="135"/>
      <c r="O1323" s="135"/>
      <c r="P1323" s="2"/>
      <c r="Q1323" s="31"/>
      <c r="R1323" s="25"/>
      <c r="S1323" s="2"/>
    </row>
    <row r="1324" spans="1:19" ht="18" customHeight="1">
      <c r="A1324" s="35"/>
      <c r="B1324" s="31"/>
      <c r="C1324" s="31"/>
      <c r="D1324" s="31"/>
      <c r="E1324" s="31"/>
      <c r="F1324" s="133"/>
      <c r="G1324" s="133"/>
      <c r="H1324" s="133"/>
      <c r="I1324" s="133"/>
      <c r="J1324" s="133"/>
      <c r="K1324" s="133"/>
      <c r="L1324" s="134"/>
      <c r="M1324" s="135"/>
      <c r="N1324" s="135"/>
      <c r="O1324" s="135"/>
      <c r="P1324" s="2"/>
      <c r="Q1324" s="31"/>
      <c r="R1324" s="25"/>
      <c r="S1324" s="2"/>
    </row>
    <row r="1325" spans="1:19" ht="18" customHeight="1">
      <c r="A1325" s="35"/>
      <c r="B1325" s="31"/>
      <c r="C1325" s="31"/>
      <c r="D1325" s="31"/>
      <c r="E1325" s="31"/>
      <c r="F1325" s="133"/>
      <c r="G1325" s="133"/>
      <c r="H1325" s="133"/>
      <c r="I1325" s="133"/>
      <c r="J1325" s="133"/>
      <c r="K1325" s="133"/>
      <c r="L1325" s="134"/>
      <c r="M1325" s="135"/>
      <c r="N1325" s="135"/>
      <c r="O1325" s="135"/>
      <c r="P1325" s="2"/>
      <c r="Q1325" s="31"/>
      <c r="R1325" s="25"/>
      <c r="S1325" s="2"/>
    </row>
    <row r="1326" spans="1:19" ht="18" customHeight="1">
      <c r="A1326" s="35"/>
      <c r="B1326" s="31"/>
      <c r="C1326" s="31"/>
      <c r="D1326" s="31"/>
      <c r="E1326" s="31"/>
      <c r="F1326" s="133"/>
      <c r="G1326" s="133"/>
      <c r="H1326" s="133"/>
      <c r="I1326" s="133"/>
      <c r="J1326" s="133"/>
      <c r="K1326" s="133"/>
      <c r="L1326" s="134"/>
      <c r="M1326" s="135"/>
      <c r="N1326" s="135"/>
      <c r="O1326" s="135"/>
      <c r="P1326" s="2"/>
      <c r="Q1326" s="31"/>
      <c r="R1326" s="25"/>
      <c r="S1326" s="2"/>
    </row>
    <row r="1327" spans="1:19" ht="18" customHeight="1">
      <c r="A1327" s="35"/>
      <c r="B1327" s="31"/>
      <c r="C1327" s="31"/>
      <c r="D1327" s="31"/>
      <c r="E1327" s="31"/>
      <c r="F1327" s="133"/>
      <c r="G1327" s="133"/>
      <c r="H1327" s="133"/>
      <c r="I1327" s="133"/>
      <c r="J1327" s="133"/>
      <c r="K1327" s="133"/>
      <c r="L1327" s="134"/>
      <c r="M1327" s="135"/>
      <c r="N1327" s="135"/>
      <c r="O1327" s="135"/>
      <c r="P1327" s="2"/>
      <c r="Q1327" s="31"/>
      <c r="R1327" s="25"/>
      <c r="S1327" s="2"/>
    </row>
    <row r="1328" spans="1:19" ht="18" customHeight="1">
      <c r="A1328" s="35"/>
      <c r="B1328" s="31"/>
      <c r="C1328" s="31"/>
      <c r="D1328" s="31"/>
      <c r="E1328" s="31"/>
      <c r="F1328" s="133"/>
      <c r="G1328" s="133"/>
      <c r="H1328" s="133"/>
      <c r="I1328" s="133"/>
      <c r="J1328" s="133"/>
      <c r="K1328" s="133"/>
      <c r="L1328" s="134"/>
      <c r="M1328" s="135"/>
      <c r="N1328" s="135"/>
      <c r="O1328" s="135"/>
      <c r="P1328" s="2"/>
      <c r="Q1328" s="31"/>
      <c r="R1328" s="25"/>
      <c r="S1328" s="2"/>
    </row>
    <row r="1329" spans="1:19" ht="18" customHeight="1">
      <c r="A1329" s="35"/>
      <c r="B1329" s="31"/>
      <c r="C1329" s="31"/>
      <c r="D1329" s="31"/>
      <c r="E1329" s="31"/>
      <c r="F1329" s="133"/>
      <c r="G1329" s="133"/>
      <c r="H1329" s="133"/>
      <c r="I1329" s="133"/>
      <c r="J1329" s="133"/>
      <c r="K1329" s="133"/>
      <c r="L1329" s="134"/>
      <c r="M1329" s="135"/>
      <c r="N1329" s="135"/>
      <c r="O1329" s="135"/>
      <c r="P1329" s="2"/>
      <c r="Q1329" s="31"/>
      <c r="R1329" s="25"/>
      <c r="S1329" s="2"/>
    </row>
    <row r="1330" spans="1:19" ht="18" customHeight="1">
      <c r="A1330" s="35"/>
      <c r="B1330" s="31"/>
      <c r="C1330" s="31"/>
      <c r="D1330" s="31"/>
      <c r="E1330" s="31"/>
      <c r="F1330" s="133"/>
      <c r="G1330" s="133"/>
      <c r="H1330" s="133"/>
      <c r="I1330" s="133"/>
      <c r="J1330" s="133"/>
      <c r="K1330" s="133"/>
      <c r="L1330" s="134"/>
      <c r="M1330" s="135"/>
      <c r="N1330" s="135"/>
      <c r="O1330" s="135"/>
      <c r="P1330" s="2"/>
      <c r="Q1330" s="31"/>
      <c r="R1330" s="25"/>
      <c r="S1330" s="2"/>
    </row>
    <row r="1331" spans="1:19" ht="18" customHeight="1">
      <c r="A1331" s="35"/>
      <c r="B1331" s="31"/>
      <c r="C1331" s="31"/>
      <c r="D1331" s="31"/>
      <c r="E1331" s="31"/>
      <c r="F1331" s="133"/>
      <c r="G1331" s="133"/>
      <c r="H1331" s="133"/>
      <c r="I1331" s="133"/>
      <c r="J1331" s="133"/>
      <c r="K1331" s="133"/>
      <c r="L1331" s="134"/>
      <c r="M1331" s="135"/>
      <c r="N1331" s="135"/>
      <c r="O1331" s="135"/>
      <c r="P1331" s="2"/>
      <c r="Q1331" s="31"/>
      <c r="R1331" s="25"/>
      <c r="S1331" s="2"/>
    </row>
    <row r="1332" spans="1:19" ht="18" customHeight="1">
      <c r="A1332" s="35"/>
      <c r="B1332" s="31"/>
      <c r="C1332" s="31"/>
      <c r="D1332" s="31"/>
      <c r="E1332" s="31"/>
      <c r="F1332" s="133"/>
      <c r="G1332" s="133"/>
      <c r="H1332" s="133"/>
      <c r="I1332" s="133"/>
      <c r="J1332" s="133"/>
      <c r="K1332" s="133"/>
      <c r="L1332" s="134"/>
      <c r="M1332" s="135"/>
      <c r="N1332" s="135"/>
      <c r="O1332" s="135"/>
      <c r="P1332" s="2"/>
      <c r="Q1332" s="31"/>
      <c r="R1332" s="25"/>
      <c r="S1332" s="2"/>
    </row>
    <row r="1333" spans="1:19" ht="18" customHeight="1">
      <c r="A1333" s="35"/>
      <c r="B1333" s="31"/>
      <c r="C1333" s="31"/>
      <c r="D1333" s="31"/>
      <c r="E1333" s="31"/>
      <c r="F1333" s="133"/>
      <c r="G1333" s="133"/>
      <c r="H1333" s="133"/>
      <c r="I1333" s="133"/>
      <c r="J1333" s="133"/>
      <c r="K1333" s="133"/>
      <c r="L1333" s="134"/>
      <c r="M1333" s="135"/>
      <c r="N1333" s="135"/>
      <c r="O1333" s="135"/>
      <c r="P1333" s="2"/>
      <c r="Q1333" s="31"/>
      <c r="R1333" s="25"/>
      <c r="S1333" s="2"/>
    </row>
    <row r="1334" spans="1:19" ht="18" customHeight="1">
      <c r="A1334" s="35"/>
      <c r="B1334" s="31"/>
      <c r="C1334" s="31"/>
      <c r="D1334" s="31"/>
      <c r="E1334" s="31"/>
      <c r="F1334" s="133"/>
      <c r="G1334" s="133"/>
      <c r="H1334" s="133"/>
      <c r="I1334" s="133"/>
      <c r="J1334" s="133"/>
      <c r="K1334" s="133"/>
      <c r="L1334" s="134"/>
      <c r="M1334" s="135"/>
      <c r="N1334" s="135"/>
      <c r="O1334" s="135"/>
      <c r="P1334" s="2"/>
      <c r="Q1334" s="31"/>
      <c r="R1334" s="25"/>
      <c r="S1334" s="2"/>
    </row>
    <row r="1335" spans="1:19" ht="18" customHeight="1">
      <c r="A1335" s="35"/>
      <c r="B1335" s="31"/>
      <c r="C1335" s="31"/>
      <c r="D1335" s="31"/>
      <c r="E1335" s="31"/>
      <c r="F1335" s="133"/>
      <c r="G1335" s="133"/>
      <c r="H1335" s="133"/>
      <c r="I1335" s="133"/>
      <c r="J1335" s="133"/>
      <c r="K1335" s="133"/>
      <c r="L1335" s="134"/>
      <c r="M1335" s="135"/>
      <c r="N1335" s="135"/>
      <c r="O1335" s="135"/>
      <c r="P1335" s="2"/>
      <c r="Q1335" s="31"/>
      <c r="R1335" s="25"/>
      <c r="S1335" s="2"/>
    </row>
    <row r="1336" spans="1:19" ht="18" customHeight="1">
      <c r="A1336" s="35"/>
      <c r="B1336" s="31"/>
      <c r="C1336" s="31"/>
      <c r="D1336" s="31"/>
      <c r="E1336" s="31"/>
      <c r="F1336" s="133"/>
      <c r="G1336" s="133"/>
      <c r="H1336" s="133"/>
      <c r="I1336" s="133"/>
      <c r="J1336" s="133"/>
      <c r="K1336" s="133"/>
      <c r="L1336" s="134"/>
      <c r="M1336" s="135"/>
      <c r="N1336" s="135"/>
      <c r="O1336" s="135"/>
      <c r="P1336" s="2"/>
      <c r="Q1336" s="31"/>
      <c r="R1336" s="25"/>
      <c r="S1336" s="2"/>
    </row>
    <row r="1337" spans="1:19" ht="18" customHeight="1">
      <c r="A1337" s="35"/>
      <c r="B1337" s="31"/>
      <c r="C1337" s="31"/>
      <c r="D1337" s="31"/>
      <c r="E1337" s="31"/>
      <c r="F1337" s="133"/>
      <c r="G1337" s="133"/>
      <c r="H1337" s="133"/>
      <c r="I1337" s="133"/>
      <c r="J1337" s="133"/>
      <c r="K1337" s="133"/>
      <c r="L1337" s="134"/>
      <c r="M1337" s="135"/>
      <c r="N1337" s="135"/>
      <c r="O1337" s="135"/>
      <c r="P1337" s="2"/>
      <c r="Q1337" s="31"/>
      <c r="R1337" s="25"/>
      <c r="S1337" s="2"/>
    </row>
    <row r="1338" spans="1:19" ht="18" customHeight="1">
      <c r="A1338" s="35"/>
      <c r="B1338" s="31"/>
      <c r="C1338" s="31"/>
      <c r="D1338" s="31"/>
      <c r="E1338" s="31"/>
      <c r="F1338" s="133"/>
      <c r="G1338" s="133"/>
      <c r="H1338" s="133"/>
      <c r="I1338" s="133"/>
      <c r="J1338" s="133"/>
      <c r="K1338" s="133"/>
      <c r="L1338" s="134"/>
      <c r="M1338" s="135"/>
      <c r="N1338" s="135"/>
      <c r="O1338" s="135"/>
      <c r="P1338" s="2"/>
      <c r="Q1338" s="31"/>
      <c r="R1338" s="25"/>
      <c r="S1338" s="2"/>
    </row>
    <row r="1339" spans="1:19" ht="18" customHeight="1">
      <c r="A1339" s="35"/>
      <c r="B1339" s="31"/>
      <c r="C1339" s="31"/>
      <c r="D1339" s="31"/>
      <c r="E1339" s="31"/>
      <c r="F1339" s="133"/>
      <c r="G1339" s="133"/>
      <c r="H1339" s="133"/>
      <c r="I1339" s="133"/>
      <c r="J1339" s="133"/>
      <c r="K1339" s="133"/>
      <c r="L1339" s="134"/>
      <c r="M1339" s="135"/>
      <c r="N1339" s="135"/>
      <c r="O1339" s="135"/>
      <c r="P1339" s="2"/>
      <c r="Q1339" s="31"/>
      <c r="R1339" s="25"/>
      <c r="S1339" s="2"/>
    </row>
    <row r="1340" spans="1:19" ht="18" customHeight="1">
      <c r="A1340" s="35"/>
      <c r="B1340" s="31"/>
      <c r="C1340" s="31"/>
      <c r="D1340" s="31"/>
      <c r="E1340" s="31"/>
      <c r="F1340" s="133"/>
      <c r="G1340" s="133"/>
      <c r="H1340" s="133"/>
      <c r="I1340" s="133"/>
      <c r="J1340" s="133"/>
      <c r="K1340" s="133"/>
      <c r="L1340" s="134"/>
      <c r="M1340" s="135"/>
      <c r="N1340" s="135"/>
      <c r="O1340" s="135"/>
      <c r="P1340" s="2"/>
      <c r="Q1340" s="31"/>
      <c r="R1340" s="25"/>
      <c r="S1340" s="2"/>
    </row>
    <row r="1341" spans="1:19" ht="18" customHeight="1">
      <c r="A1341" s="35"/>
      <c r="B1341" s="31"/>
      <c r="C1341" s="31"/>
      <c r="D1341" s="31"/>
      <c r="E1341" s="31"/>
      <c r="F1341" s="133"/>
      <c r="G1341" s="133"/>
      <c r="H1341" s="133"/>
      <c r="I1341" s="133"/>
      <c r="J1341" s="133"/>
      <c r="K1341" s="133"/>
      <c r="L1341" s="134"/>
      <c r="M1341" s="135"/>
      <c r="N1341" s="135"/>
      <c r="O1341" s="135"/>
      <c r="P1341" s="2"/>
      <c r="Q1341" s="31"/>
      <c r="R1341" s="25"/>
      <c r="S1341" s="2"/>
    </row>
    <row r="1342" spans="1:19" ht="18" customHeight="1">
      <c r="A1342" s="35"/>
      <c r="B1342" s="31"/>
      <c r="C1342" s="31"/>
      <c r="D1342" s="31"/>
      <c r="E1342" s="31"/>
      <c r="F1342" s="133"/>
      <c r="G1342" s="133"/>
      <c r="H1342" s="133"/>
      <c r="I1342" s="133"/>
      <c r="J1342" s="133"/>
      <c r="K1342" s="133"/>
      <c r="L1342" s="134"/>
      <c r="M1342" s="135"/>
      <c r="N1342" s="135"/>
      <c r="O1342" s="135"/>
      <c r="P1342" s="2"/>
      <c r="Q1342" s="31"/>
      <c r="R1342" s="25"/>
      <c r="S1342" s="2"/>
    </row>
    <row r="1343" spans="1:19" ht="18" customHeight="1">
      <c r="A1343" s="35"/>
      <c r="B1343" s="31"/>
      <c r="C1343" s="31"/>
      <c r="D1343" s="31"/>
      <c r="E1343" s="31"/>
      <c r="F1343" s="133"/>
      <c r="G1343" s="133"/>
      <c r="H1343" s="133"/>
      <c r="I1343" s="133"/>
      <c r="J1343" s="133"/>
      <c r="K1343" s="133"/>
      <c r="L1343" s="134"/>
      <c r="M1343" s="135"/>
      <c r="N1343" s="135"/>
      <c r="O1343" s="135"/>
      <c r="P1343" s="2"/>
      <c r="Q1343" s="31"/>
      <c r="R1343" s="25"/>
      <c r="S1343" s="2"/>
    </row>
    <row r="1344" spans="1:19" ht="18" customHeight="1">
      <c r="A1344" s="35"/>
      <c r="B1344" s="31"/>
      <c r="C1344" s="31"/>
      <c r="D1344" s="31"/>
      <c r="E1344" s="31"/>
      <c r="F1344" s="133"/>
      <c r="G1344" s="133"/>
      <c r="H1344" s="133"/>
      <c r="I1344" s="133"/>
      <c r="J1344" s="133"/>
      <c r="K1344" s="133"/>
      <c r="L1344" s="134"/>
      <c r="M1344" s="135"/>
      <c r="N1344" s="135"/>
      <c r="O1344" s="135"/>
      <c r="P1344" s="2"/>
      <c r="Q1344" s="31"/>
      <c r="R1344" s="25"/>
      <c r="S1344" s="2"/>
    </row>
    <row r="1345" spans="1:19" ht="18" customHeight="1">
      <c r="A1345" s="35"/>
      <c r="B1345" s="31"/>
      <c r="C1345" s="31"/>
      <c r="D1345" s="31"/>
      <c r="E1345" s="31"/>
      <c r="F1345" s="133"/>
      <c r="G1345" s="133"/>
      <c r="H1345" s="133"/>
      <c r="I1345" s="133"/>
      <c r="J1345" s="133"/>
      <c r="K1345" s="133"/>
      <c r="L1345" s="134"/>
      <c r="M1345" s="135"/>
      <c r="N1345" s="135"/>
      <c r="O1345" s="135"/>
      <c r="P1345" s="2"/>
      <c r="Q1345" s="31"/>
      <c r="R1345" s="25"/>
      <c r="S1345" s="2"/>
    </row>
    <row r="1346" spans="1:19" ht="18" customHeight="1">
      <c r="A1346" s="35"/>
      <c r="B1346" s="31"/>
      <c r="C1346" s="31"/>
      <c r="D1346" s="31"/>
      <c r="E1346" s="31"/>
      <c r="F1346" s="133"/>
      <c r="G1346" s="133"/>
      <c r="H1346" s="133"/>
      <c r="I1346" s="133"/>
      <c r="J1346" s="133"/>
      <c r="K1346" s="133"/>
      <c r="L1346" s="134"/>
      <c r="M1346" s="135"/>
      <c r="N1346" s="135"/>
      <c r="O1346" s="135"/>
      <c r="P1346" s="2"/>
      <c r="Q1346" s="31"/>
      <c r="R1346" s="25"/>
      <c r="S1346" s="2"/>
    </row>
    <row r="1347" spans="1:19" ht="18" customHeight="1">
      <c r="A1347" s="35"/>
      <c r="B1347" s="31"/>
      <c r="C1347" s="31"/>
      <c r="D1347" s="31"/>
      <c r="E1347" s="31"/>
      <c r="F1347" s="133"/>
      <c r="G1347" s="133"/>
      <c r="H1347" s="133"/>
      <c r="I1347" s="133"/>
      <c r="J1347" s="133"/>
      <c r="K1347" s="133"/>
      <c r="L1347" s="134"/>
      <c r="M1347" s="135"/>
      <c r="N1347" s="135"/>
      <c r="O1347" s="135"/>
      <c r="P1347" s="2"/>
      <c r="Q1347" s="31"/>
      <c r="R1347" s="25"/>
      <c r="S1347" s="2"/>
    </row>
    <row r="1348" spans="1:19" ht="18" customHeight="1">
      <c r="A1348" s="35"/>
      <c r="B1348" s="31"/>
      <c r="C1348" s="31"/>
      <c r="D1348" s="31"/>
      <c r="E1348" s="31"/>
      <c r="F1348" s="133"/>
      <c r="G1348" s="133"/>
      <c r="H1348" s="133"/>
      <c r="I1348" s="133"/>
      <c r="J1348" s="133"/>
      <c r="K1348" s="133"/>
      <c r="L1348" s="134"/>
      <c r="M1348" s="135"/>
      <c r="N1348" s="135"/>
      <c r="O1348" s="135"/>
      <c r="P1348" s="2"/>
      <c r="Q1348" s="31"/>
      <c r="R1348" s="25"/>
      <c r="S1348" s="2"/>
    </row>
    <row r="1349" spans="1:19" ht="18" customHeight="1">
      <c r="A1349" s="35"/>
      <c r="B1349" s="31"/>
      <c r="C1349" s="31"/>
      <c r="D1349" s="31"/>
      <c r="E1349" s="31"/>
      <c r="F1349" s="133"/>
      <c r="G1349" s="133"/>
      <c r="H1349" s="133"/>
      <c r="I1349" s="133"/>
      <c r="J1349" s="133"/>
      <c r="K1349" s="133"/>
      <c r="L1349" s="134"/>
      <c r="M1349" s="135"/>
      <c r="N1349" s="135"/>
      <c r="O1349" s="135"/>
      <c r="P1349" s="2"/>
      <c r="Q1349" s="31"/>
      <c r="R1349" s="25"/>
      <c r="S1349" s="2"/>
    </row>
    <row r="1350" spans="1:19" ht="18" customHeight="1">
      <c r="A1350" s="35"/>
      <c r="B1350" s="31"/>
      <c r="C1350" s="31"/>
      <c r="D1350" s="31"/>
      <c r="E1350" s="31"/>
      <c r="F1350" s="133"/>
      <c r="G1350" s="133"/>
      <c r="H1350" s="133"/>
      <c r="I1350" s="133"/>
      <c r="J1350" s="133"/>
      <c r="K1350" s="133"/>
      <c r="L1350" s="134"/>
      <c r="M1350" s="135"/>
      <c r="N1350" s="135"/>
      <c r="O1350" s="135"/>
      <c r="P1350" s="2"/>
      <c r="Q1350" s="31"/>
      <c r="R1350" s="25"/>
      <c r="S1350" s="2"/>
    </row>
    <row r="1351" spans="1:19" ht="18" customHeight="1">
      <c r="A1351" s="35"/>
      <c r="B1351" s="31"/>
      <c r="C1351" s="31"/>
      <c r="D1351" s="31"/>
      <c r="E1351" s="31"/>
      <c r="F1351" s="133"/>
      <c r="G1351" s="133"/>
      <c r="H1351" s="133"/>
      <c r="I1351" s="133"/>
      <c r="J1351" s="133"/>
      <c r="K1351" s="133"/>
      <c r="L1351" s="134"/>
      <c r="M1351" s="135"/>
      <c r="N1351" s="135"/>
      <c r="O1351" s="135"/>
      <c r="P1351" s="2"/>
      <c r="Q1351" s="31"/>
      <c r="R1351" s="25"/>
      <c r="S1351" s="2"/>
    </row>
    <row r="1352" spans="1:19" ht="18" customHeight="1">
      <c r="A1352" s="35"/>
      <c r="B1352" s="31"/>
      <c r="C1352" s="31"/>
      <c r="D1352" s="31"/>
      <c r="E1352" s="31"/>
      <c r="F1352" s="133"/>
      <c r="G1352" s="133"/>
      <c r="H1352" s="133"/>
      <c r="I1352" s="133"/>
      <c r="J1352" s="133"/>
      <c r="K1352" s="133"/>
      <c r="L1352" s="134"/>
      <c r="M1352" s="135"/>
      <c r="N1352" s="135"/>
      <c r="O1352" s="135"/>
      <c r="P1352" s="2"/>
      <c r="Q1352" s="31"/>
      <c r="R1352" s="25"/>
      <c r="S1352" s="2"/>
    </row>
    <row r="1353" spans="1:19" ht="18" customHeight="1">
      <c r="A1353" s="35"/>
      <c r="B1353" s="31"/>
      <c r="C1353" s="31"/>
      <c r="D1353" s="31"/>
      <c r="E1353" s="31"/>
      <c r="F1353" s="133"/>
      <c r="G1353" s="133"/>
      <c r="H1353" s="133"/>
      <c r="I1353" s="133"/>
      <c r="J1353" s="133"/>
      <c r="K1353" s="133"/>
      <c r="L1353" s="134"/>
      <c r="M1353" s="135"/>
      <c r="N1353" s="135"/>
      <c r="O1353" s="135"/>
      <c r="P1353" s="2"/>
      <c r="Q1353" s="31"/>
      <c r="R1353" s="25"/>
      <c r="S1353" s="2"/>
    </row>
    <row r="1354" spans="1:19" ht="18" customHeight="1">
      <c r="A1354" s="35"/>
      <c r="B1354" s="31"/>
      <c r="C1354" s="31"/>
      <c r="D1354" s="31"/>
      <c r="E1354" s="31"/>
      <c r="F1354" s="133"/>
      <c r="G1354" s="133"/>
      <c r="H1354" s="133"/>
      <c r="I1354" s="133"/>
      <c r="J1354" s="133"/>
      <c r="K1354" s="133"/>
      <c r="L1354" s="134"/>
      <c r="M1354" s="135"/>
      <c r="N1354" s="135"/>
      <c r="O1354" s="135"/>
      <c r="P1354" s="2"/>
      <c r="Q1354" s="31"/>
      <c r="R1354" s="25"/>
      <c r="S1354" s="2"/>
    </row>
    <row r="1355" spans="1:19" ht="18" customHeight="1">
      <c r="A1355" s="35"/>
      <c r="B1355" s="31"/>
      <c r="C1355" s="31"/>
      <c r="D1355" s="31"/>
      <c r="E1355" s="31"/>
      <c r="F1355" s="133"/>
      <c r="G1355" s="133"/>
      <c r="H1355" s="133"/>
      <c r="I1355" s="133"/>
      <c r="J1355" s="133"/>
      <c r="K1355" s="133"/>
      <c r="L1355" s="134"/>
      <c r="M1355" s="135"/>
      <c r="N1355" s="135"/>
      <c r="O1355" s="135"/>
      <c r="P1355" s="2"/>
      <c r="Q1355" s="31"/>
      <c r="R1355" s="25"/>
      <c r="S1355" s="2"/>
    </row>
    <row r="1356" spans="1:19" ht="18" customHeight="1">
      <c r="A1356" s="35"/>
      <c r="B1356" s="31"/>
      <c r="C1356" s="31"/>
      <c r="D1356" s="31"/>
      <c r="E1356" s="31"/>
      <c r="F1356" s="133"/>
      <c r="G1356" s="133"/>
      <c r="H1356" s="133"/>
      <c r="I1356" s="133"/>
      <c r="J1356" s="133"/>
      <c r="K1356" s="133"/>
      <c r="L1356" s="134"/>
      <c r="M1356" s="135"/>
      <c r="N1356" s="135"/>
      <c r="O1356" s="135"/>
      <c r="P1356" s="2"/>
      <c r="Q1356" s="31"/>
      <c r="R1356" s="25"/>
      <c r="S1356" s="2"/>
    </row>
    <row r="1357" spans="1:19" ht="18" customHeight="1">
      <c r="A1357" s="35"/>
      <c r="B1357" s="31"/>
      <c r="C1357" s="31"/>
      <c r="D1357" s="31"/>
      <c r="E1357" s="31"/>
      <c r="F1357" s="133"/>
      <c r="G1357" s="133"/>
      <c r="H1357" s="133"/>
      <c r="I1357" s="133"/>
      <c r="J1357" s="133"/>
      <c r="K1357" s="133"/>
      <c r="L1357" s="134"/>
      <c r="M1357" s="135"/>
      <c r="N1357" s="135"/>
      <c r="O1357" s="135"/>
      <c r="P1357" s="2"/>
      <c r="Q1357" s="31"/>
      <c r="R1357" s="25"/>
      <c r="S1357" s="2"/>
    </row>
    <row r="1358" spans="1:19" ht="18" customHeight="1">
      <c r="A1358" s="35"/>
      <c r="B1358" s="31"/>
      <c r="C1358" s="31"/>
      <c r="D1358" s="31"/>
      <c r="E1358" s="31"/>
      <c r="F1358" s="133"/>
      <c r="G1358" s="133"/>
      <c r="H1358" s="133"/>
      <c r="I1358" s="133"/>
      <c r="J1358" s="133"/>
      <c r="K1358" s="133"/>
      <c r="L1358" s="134"/>
      <c r="M1358" s="135"/>
      <c r="N1358" s="135"/>
      <c r="O1358" s="135"/>
      <c r="P1358" s="2"/>
      <c r="Q1358" s="31"/>
      <c r="R1358" s="25"/>
      <c r="S1358" s="2"/>
    </row>
    <row r="1359" spans="1:19" ht="18" customHeight="1">
      <c r="A1359" s="35"/>
      <c r="B1359" s="31"/>
      <c r="C1359" s="31"/>
      <c r="D1359" s="31"/>
      <c r="E1359" s="31"/>
      <c r="F1359" s="133"/>
      <c r="G1359" s="133"/>
      <c r="H1359" s="133"/>
      <c r="I1359" s="133"/>
      <c r="J1359" s="133"/>
      <c r="K1359" s="133"/>
      <c r="L1359" s="134"/>
      <c r="M1359" s="135"/>
      <c r="N1359" s="135"/>
      <c r="O1359" s="135"/>
      <c r="P1359" s="2"/>
      <c r="Q1359" s="31"/>
      <c r="R1359" s="25"/>
      <c r="S1359" s="2"/>
    </row>
    <row r="1360" spans="1:19" ht="18" customHeight="1">
      <c r="A1360" s="35"/>
      <c r="B1360" s="31"/>
      <c r="C1360" s="31"/>
      <c r="D1360" s="31"/>
      <c r="E1360" s="31"/>
      <c r="F1360" s="133"/>
      <c r="G1360" s="133"/>
      <c r="H1360" s="133"/>
      <c r="I1360" s="133"/>
      <c r="J1360" s="133"/>
      <c r="K1360" s="133"/>
      <c r="L1360" s="134"/>
      <c r="M1360" s="135"/>
      <c r="N1360" s="135"/>
      <c r="O1360" s="135"/>
      <c r="P1360" s="2"/>
      <c r="Q1360" s="31"/>
      <c r="R1360" s="25"/>
      <c r="S1360" s="2"/>
    </row>
    <row r="1361" spans="1:19" ht="18" customHeight="1">
      <c r="A1361" s="35"/>
      <c r="B1361" s="31"/>
      <c r="C1361" s="31"/>
      <c r="D1361" s="31"/>
      <c r="E1361" s="31"/>
      <c r="F1361" s="133"/>
      <c r="G1361" s="133"/>
      <c r="H1361" s="133"/>
      <c r="I1361" s="133"/>
      <c r="J1361" s="133"/>
      <c r="K1361" s="133"/>
      <c r="L1361" s="134"/>
      <c r="M1361" s="135"/>
      <c r="N1361" s="135"/>
      <c r="O1361" s="135"/>
      <c r="P1361" s="2"/>
      <c r="Q1361" s="31"/>
      <c r="R1361" s="25"/>
      <c r="S1361" s="2"/>
    </row>
    <row r="1362" spans="1:19" ht="18" customHeight="1">
      <c r="A1362" s="35"/>
      <c r="B1362" s="31"/>
      <c r="C1362" s="31"/>
      <c r="D1362" s="31"/>
      <c r="E1362" s="31"/>
      <c r="F1362" s="133"/>
      <c r="G1362" s="133"/>
      <c r="H1362" s="133"/>
      <c r="I1362" s="133"/>
      <c r="J1362" s="133"/>
      <c r="K1362" s="133"/>
      <c r="L1362" s="134"/>
      <c r="M1362" s="135"/>
      <c r="N1362" s="135"/>
      <c r="O1362" s="135"/>
      <c r="P1362" s="2"/>
      <c r="Q1362" s="31"/>
      <c r="R1362" s="25"/>
      <c r="S1362" s="2"/>
    </row>
    <row r="1363" spans="1:19" ht="18" customHeight="1">
      <c r="A1363" s="35"/>
      <c r="B1363" s="31"/>
      <c r="C1363" s="31"/>
      <c r="D1363" s="31"/>
      <c r="E1363" s="31"/>
      <c r="F1363" s="133"/>
      <c r="G1363" s="133"/>
      <c r="H1363" s="133"/>
      <c r="I1363" s="133"/>
      <c r="J1363" s="133"/>
      <c r="K1363" s="133"/>
      <c r="L1363" s="134"/>
      <c r="M1363" s="135"/>
      <c r="N1363" s="135"/>
      <c r="O1363" s="135"/>
      <c r="P1363" s="2"/>
      <c r="Q1363" s="31"/>
      <c r="R1363" s="25"/>
      <c r="S1363" s="2"/>
    </row>
    <row r="1364" spans="1:19" ht="18" customHeight="1">
      <c r="A1364" s="35"/>
      <c r="B1364" s="31"/>
      <c r="C1364" s="31"/>
      <c r="D1364" s="31"/>
      <c r="E1364" s="31"/>
      <c r="F1364" s="133"/>
      <c r="G1364" s="133"/>
      <c r="H1364" s="133"/>
      <c r="I1364" s="133"/>
      <c r="J1364" s="133"/>
      <c r="K1364" s="133"/>
      <c r="L1364" s="134"/>
      <c r="M1364" s="135"/>
      <c r="N1364" s="135"/>
      <c r="O1364" s="135"/>
      <c r="P1364" s="2"/>
      <c r="Q1364" s="31"/>
      <c r="R1364" s="25"/>
      <c r="S1364" s="2"/>
    </row>
    <row r="1365" spans="1:19" ht="18" customHeight="1">
      <c r="A1365" s="35"/>
      <c r="B1365" s="31"/>
      <c r="C1365" s="31"/>
      <c r="D1365" s="31"/>
      <c r="E1365" s="31"/>
      <c r="F1365" s="133"/>
      <c r="G1365" s="133"/>
      <c r="H1365" s="133"/>
      <c r="I1365" s="133"/>
      <c r="J1365" s="133"/>
      <c r="K1365" s="133"/>
      <c r="L1365" s="134"/>
      <c r="M1365" s="135"/>
      <c r="N1365" s="135"/>
      <c r="O1365" s="135"/>
      <c r="P1365" s="2"/>
      <c r="Q1365" s="31"/>
      <c r="R1365" s="25"/>
      <c r="S1365" s="2"/>
    </row>
    <row r="1366" spans="1:19" ht="18" customHeight="1">
      <c r="A1366" s="35"/>
      <c r="B1366" s="31"/>
      <c r="C1366" s="31"/>
      <c r="D1366" s="31"/>
      <c r="E1366" s="31"/>
      <c r="F1366" s="133"/>
      <c r="G1366" s="133"/>
      <c r="H1366" s="133"/>
      <c r="I1366" s="133"/>
      <c r="J1366" s="133"/>
      <c r="K1366" s="133"/>
      <c r="L1366" s="134"/>
      <c r="M1366" s="135"/>
      <c r="N1366" s="135"/>
      <c r="O1366" s="135"/>
      <c r="P1366" s="2"/>
      <c r="Q1366" s="31"/>
      <c r="R1366" s="25"/>
      <c r="S1366" s="2"/>
    </row>
    <row r="1367" spans="1:19" ht="18" customHeight="1">
      <c r="A1367" s="35"/>
      <c r="B1367" s="31"/>
      <c r="C1367" s="31"/>
      <c r="D1367" s="31"/>
      <c r="E1367" s="31"/>
      <c r="F1367" s="133"/>
      <c r="G1367" s="133"/>
      <c r="H1367" s="133"/>
      <c r="I1367" s="133"/>
      <c r="J1367" s="133"/>
      <c r="K1367" s="133"/>
      <c r="L1367" s="134"/>
      <c r="M1367" s="135"/>
      <c r="N1367" s="135"/>
      <c r="O1367" s="135"/>
      <c r="P1367" s="2"/>
      <c r="Q1367" s="31"/>
      <c r="R1367" s="25"/>
      <c r="S1367" s="2"/>
    </row>
    <row r="1368" spans="1:19" ht="18" customHeight="1">
      <c r="A1368" s="35"/>
      <c r="B1368" s="31"/>
      <c r="C1368" s="31"/>
      <c r="D1368" s="31"/>
      <c r="E1368" s="31"/>
      <c r="F1368" s="133"/>
      <c r="G1368" s="133"/>
      <c r="H1368" s="133"/>
      <c r="I1368" s="133"/>
      <c r="J1368" s="133"/>
      <c r="K1368" s="133"/>
      <c r="L1368" s="134"/>
      <c r="M1368" s="135"/>
      <c r="N1368" s="135"/>
      <c r="O1368" s="135"/>
      <c r="P1368" s="2"/>
      <c r="Q1368" s="31"/>
      <c r="R1368" s="25"/>
      <c r="S1368" s="2"/>
    </row>
    <row r="1369" spans="1:19" ht="18" customHeight="1">
      <c r="A1369" s="35"/>
      <c r="B1369" s="31"/>
      <c r="C1369" s="31"/>
      <c r="D1369" s="31"/>
      <c r="E1369" s="31"/>
      <c r="F1369" s="133"/>
      <c r="G1369" s="133"/>
      <c r="H1369" s="133"/>
      <c r="I1369" s="133"/>
      <c r="J1369" s="133"/>
      <c r="K1369" s="133"/>
      <c r="L1369" s="134"/>
      <c r="M1369" s="135"/>
      <c r="N1369" s="135"/>
      <c r="O1369" s="135"/>
      <c r="P1369" s="2"/>
      <c r="Q1369" s="31"/>
      <c r="R1369" s="25"/>
      <c r="S1369" s="2"/>
    </row>
    <row r="1370" spans="1:19" ht="18" customHeight="1">
      <c r="A1370" s="35"/>
      <c r="B1370" s="31"/>
      <c r="C1370" s="31"/>
      <c r="D1370" s="31"/>
      <c r="E1370" s="31"/>
      <c r="F1370" s="133"/>
      <c r="G1370" s="133"/>
      <c r="H1370" s="133"/>
      <c r="I1370" s="133"/>
      <c r="J1370" s="133"/>
      <c r="K1370" s="133"/>
      <c r="L1370" s="134"/>
      <c r="M1370" s="135"/>
      <c r="N1370" s="135"/>
      <c r="O1370" s="135"/>
      <c r="P1370" s="2"/>
      <c r="Q1370" s="31"/>
      <c r="R1370" s="25"/>
      <c r="S1370" s="2"/>
    </row>
    <row r="1371" spans="1:19" ht="18" customHeight="1">
      <c r="A1371" s="35"/>
      <c r="B1371" s="31"/>
      <c r="C1371" s="31"/>
      <c r="D1371" s="31"/>
      <c r="E1371" s="31"/>
      <c r="F1371" s="133"/>
      <c r="G1371" s="133"/>
      <c r="H1371" s="133"/>
      <c r="I1371" s="133"/>
      <c r="J1371" s="133"/>
      <c r="K1371" s="133"/>
      <c r="L1371" s="134"/>
      <c r="M1371" s="135"/>
      <c r="N1371" s="135"/>
      <c r="O1371" s="135"/>
      <c r="P1371" s="2"/>
      <c r="Q1371" s="31"/>
      <c r="R1371" s="25"/>
      <c r="S1371" s="2"/>
    </row>
    <row r="1372" spans="1:19" ht="18" customHeight="1">
      <c r="A1372" s="35"/>
      <c r="B1372" s="31"/>
      <c r="C1372" s="31"/>
      <c r="D1372" s="31"/>
      <c r="E1372" s="31"/>
      <c r="F1372" s="133"/>
      <c r="G1372" s="133"/>
      <c r="H1372" s="133"/>
      <c r="I1372" s="133"/>
      <c r="J1372" s="133"/>
      <c r="K1372" s="133"/>
      <c r="L1372" s="134"/>
      <c r="M1372" s="135"/>
      <c r="N1372" s="135"/>
      <c r="O1372" s="135"/>
      <c r="P1372" s="2"/>
      <c r="Q1372" s="31"/>
      <c r="R1372" s="25"/>
      <c r="S1372" s="2"/>
    </row>
    <row r="1373" spans="1:19" ht="18" customHeight="1">
      <c r="A1373" s="35"/>
      <c r="B1373" s="31"/>
      <c r="C1373" s="31"/>
      <c r="D1373" s="31"/>
      <c r="E1373" s="31"/>
      <c r="F1373" s="133"/>
      <c r="G1373" s="133"/>
      <c r="H1373" s="133"/>
      <c r="I1373" s="133"/>
      <c r="J1373" s="133"/>
      <c r="K1373" s="133"/>
      <c r="L1373" s="134"/>
      <c r="M1373" s="135"/>
      <c r="N1373" s="135"/>
      <c r="O1373" s="135"/>
      <c r="P1373" s="2"/>
      <c r="Q1373" s="31"/>
      <c r="R1373" s="25"/>
      <c r="S1373" s="2"/>
    </row>
    <row r="1374" spans="1:19" ht="18" customHeight="1">
      <c r="A1374" s="35"/>
      <c r="B1374" s="31"/>
      <c r="C1374" s="31"/>
      <c r="D1374" s="31"/>
      <c r="E1374" s="31"/>
      <c r="F1374" s="133"/>
      <c r="G1374" s="133"/>
      <c r="H1374" s="133"/>
      <c r="I1374" s="133"/>
      <c r="J1374" s="133"/>
      <c r="K1374" s="133"/>
      <c r="L1374" s="134"/>
      <c r="M1374" s="135"/>
      <c r="N1374" s="135"/>
      <c r="O1374" s="135"/>
      <c r="P1374" s="2"/>
      <c r="Q1374" s="31"/>
      <c r="R1374" s="25"/>
      <c r="S1374" s="2"/>
    </row>
    <row r="1375" spans="1:19" ht="18" customHeight="1">
      <c r="A1375" s="35"/>
      <c r="B1375" s="31"/>
      <c r="C1375" s="31"/>
      <c r="D1375" s="31"/>
      <c r="E1375" s="31"/>
      <c r="F1375" s="133"/>
      <c r="G1375" s="133"/>
      <c r="H1375" s="133"/>
      <c r="I1375" s="133"/>
      <c r="J1375" s="133"/>
      <c r="K1375" s="133"/>
      <c r="L1375" s="134"/>
      <c r="M1375" s="135"/>
      <c r="N1375" s="135"/>
      <c r="O1375" s="135"/>
      <c r="P1375" s="2"/>
      <c r="Q1375" s="31"/>
      <c r="R1375" s="25"/>
      <c r="S1375" s="2"/>
    </row>
    <row r="1376" spans="1:19" ht="18" customHeight="1">
      <c r="A1376" s="35"/>
      <c r="B1376" s="31"/>
      <c r="C1376" s="31"/>
      <c r="D1376" s="31"/>
      <c r="E1376" s="31"/>
      <c r="F1376" s="133"/>
      <c r="G1376" s="133"/>
      <c r="H1376" s="133"/>
      <c r="I1376" s="133"/>
      <c r="J1376" s="133"/>
      <c r="K1376" s="133"/>
      <c r="L1376" s="134"/>
      <c r="M1376" s="135"/>
      <c r="N1376" s="135"/>
      <c r="O1376" s="135"/>
      <c r="P1376" s="2"/>
      <c r="Q1376" s="31"/>
      <c r="R1376" s="25"/>
      <c r="S1376" s="2"/>
    </row>
    <row r="1377" spans="1:19" ht="18" customHeight="1">
      <c r="A1377" s="35"/>
      <c r="B1377" s="31"/>
      <c r="C1377" s="31"/>
      <c r="D1377" s="31"/>
      <c r="E1377" s="31"/>
      <c r="F1377" s="133"/>
      <c r="G1377" s="133"/>
      <c r="H1377" s="133"/>
      <c r="I1377" s="133"/>
      <c r="J1377" s="133"/>
      <c r="K1377" s="133"/>
      <c r="L1377" s="134"/>
      <c r="M1377" s="135"/>
      <c r="N1377" s="135"/>
      <c r="O1377" s="135"/>
      <c r="P1377" s="2"/>
      <c r="Q1377" s="31"/>
      <c r="R1377" s="25"/>
      <c r="S1377" s="2"/>
    </row>
    <row r="1378" spans="1:19" ht="18" customHeight="1">
      <c r="A1378" s="35"/>
      <c r="B1378" s="31"/>
      <c r="C1378" s="31"/>
      <c r="D1378" s="31"/>
      <c r="E1378" s="31"/>
      <c r="F1378" s="133"/>
      <c r="G1378" s="133"/>
      <c r="H1378" s="133"/>
      <c r="I1378" s="133"/>
      <c r="J1378" s="133"/>
      <c r="K1378" s="133"/>
      <c r="L1378" s="134"/>
      <c r="M1378" s="135"/>
      <c r="N1378" s="135"/>
      <c r="O1378" s="135"/>
      <c r="P1378" s="2"/>
      <c r="Q1378" s="31"/>
      <c r="R1378" s="25"/>
      <c r="S1378" s="2"/>
    </row>
    <row r="1379" spans="1:19" ht="18" customHeight="1">
      <c r="A1379" s="35"/>
      <c r="B1379" s="31"/>
      <c r="C1379" s="31"/>
      <c r="D1379" s="31"/>
      <c r="E1379" s="31"/>
      <c r="F1379" s="133"/>
      <c r="G1379" s="133"/>
      <c r="H1379" s="133"/>
      <c r="I1379" s="133"/>
      <c r="J1379" s="133"/>
      <c r="K1379" s="133"/>
      <c r="L1379" s="134"/>
      <c r="M1379" s="135"/>
      <c r="N1379" s="135"/>
      <c r="O1379" s="135"/>
      <c r="P1379" s="2"/>
      <c r="Q1379" s="31"/>
      <c r="R1379" s="25"/>
      <c r="S1379" s="2"/>
    </row>
    <row r="1380" spans="1:19" ht="18" customHeight="1">
      <c r="A1380" s="35"/>
      <c r="B1380" s="31"/>
      <c r="C1380" s="31"/>
      <c r="D1380" s="31"/>
      <c r="E1380" s="31"/>
      <c r="F1380" s="133"/>
      <c r="G1380" s="133"/>
      <c r="H1380" s="133"/>
      <c r="I1380" s="133"/>
      <c r="J1380" s="133"/>
      <c r="K1380" s="133"/>
      <c r="L1380" s="134"/>
      <c r="M1380" s="135"/>
      <c r="N1380" s="135"/>
      <c r="O1380" s="135"/>
      <c r="P1380" s="2"/>
      <c r="Q1380" s="31"/>
      <c r="R1380" s="25"/>
      <c r="S1380" s="2"/>
    </row>
    <row r="1381" spans="1:19" ht="18" customHeight="1">
      <c r="A1381" s="35"/>
      <c r="B1381" s="31"/>
      <c r="C1381" s="31"/>
      <c r="D1381" s="31"/>
      <c r="E1381" s="31"/>
      <c r="F1381" s="133"/>
      <c r="G1381" s="133"/>
      <c r="H1381" s="133"/>
      <c r="I1381" s="133"/>
      <c r="J1381" s="133"/>
      <c r="K1381" s="133"/>
      <c r="L1381" s="134"/>
      <c r="M1381" s="135"/>
      <c r="N1381" s="135"/>
      <c r="O1381" s="135"/>
      <c r="P1381" s="2"/>
      <c r="Q1381" s="31"/>
      <c r="R1381" s="25"/>
      <c r="S1381" s="2"/>
    </row>
    <row r="1382" spans="1:19" ht="18" customHeight="1">
      <c r="A1382" s="35"/>
      <c r="B1382" s="31"/>
      <c r="C1382" s="31"/>
      <c r="D1382" s="31"/>
      <c r="E1382" s="31"/>
      <c r="F1382" s="133"/>
      <c r="G1382" s="133"/>
      <c r="H1382" s="133"/>
      <c r="I1382" s="133"/>
      <c r="J1382" s="133"/>
      <c r="K1382" s="133"/>
      <c r="L1382" s="134"/>
      <c r="M1382" s="135"/>
      <c r="N1382" s="135"/>
      <c r="O1382" s="135"/>
      <c r="P1382" s="2"/>
      <c r="Q1382" s="31"/>
      <c r="R1382" s="25"/>
      <c r="S1382" s="2"/>
    </row>
    <row r="1383" spans="1:19" ht="18" customHeight="1">
      <c r="A1383" s="35"/>
      <c r="B1383" s="31"/>
      <c r="C1383" s="31"/>
      <c r="D1383" s="31"/>
      <c r="E1383" s="31"/>
      <c r="F1383" s="133"/>
      <c r="G1383" s="133"/>
      <c r="H1383" s="133"/>
      <c r="I1383" s="133"/>
      <c r="J1383" s="133"/>
      <c r="K1383" s="133"/>
      <c r="L1383" s="134"/>
      <c r="M1383" s="135"/>
      <c r="N1383" s="135"/>
      <c r="O1383" s="135"/>
      <c r="P1383" s="2"/>
      <c r="Q1383" s="31"/>
      <c r="R1383" s="25"/>
      <c r="S1383" s="2"/>
    </row>
    <row r="1384" spans="1:19" ht="18" customHeight="1">
      <c r="A1384" s="35"/>
      <c r="B1384" s="31"/>
      <c r="C1384" s="31"/>
      <c r="D1384" s="31"/>
      <c r="E1384" s="31"/>
      <c r="F1384" s="133"/>
      <c r="G1384" s="133"/>
      <c r="H1384" s="133"/>
      <c r="I1384" s="133"/>
      <c r="J1384" s="133"/>
      <c r="K1384" s="133"/>
      <c r="L1384" s="134"/>
      <c r="M1384" s="135"/>
      <c r="N1384" s="135"/>
      <c r="O1384" s="135"/>
      <c r="P1384" s="2"/>
      <c r="Q1384" s="31"/>
      <c r="R1384" s="25"/>
      <c r="S1384" s="2"/>
    </row>
    <row r="1385" spans="1:19" ht="18" customHeight="1">
      <c r="A1385" s="35"/>
      <c r="B1385" s="31"/>
      <c r="C1385" s="31"/>
      <c r="D1385" s="31"/>
      <c r="E1385" s="31"/>
      <c r="F1385" s="133"/>
      <c r="G1385" s="133"/>
      <c r="H1385" s="133"/>
      <c r="I1385" s="133"/>
      <c r="J1385" s="133"/>
      <c r="K1385" s="133"/>
      <c r="L1385" s="134"/>
      <c r="M1385" s="135"/>
      <c r="N1385" s="135"/>
      <c r="O1385" s="135"/>
      <c r="P1385" s="2"/>
      <c r="Q1385" s="31"/>
      <c r="R1385" s="25"/>
      <c r="S1385" s="2"/>
    </row>
    <row r="1386" spans="1:19" ht="18" customHeight="1">
      <c r="A1386" s="35"/>
      <c r="B1386" s="31"/>
      <c r="C1386" s="31"/>
      <c r="D1386" s="31"/>
      <c r="E1386" s="31"/>
      <c r="F1386" s="133"/>
      <c r="G1386" s="133"/>
      <c r="H1386" s="133"/>
      <c r="I1386" s="133"/>
      <c r="J1386" s="133"/>
      <c r="K1386" s="133"/>
      <c r="L1386" s="134"/>
      <c r="M1386" s="135"/>
      <c r="N1386" s="135"/>
      <c r="O1386" s="135"/>
      <c r="P1386" s="2"/>
      <c r="Q1386" s="31"/>
      <c r="R1386" s="25"/>
      <c r="S1386" s="2"/>
    </row>
    <row r="1387" spans="1:19" ht="18" customHeight="1">
      <c r="A1387" s="35"/>
      <c r="B1387" s="31"/>
      <c r="C1387" s="31"/>
      <c r="D1387" s="31"/>
      <c r="E1387" s="31"/>
      <c r="F1387" s="133"/>
      <c r="G1387" s="133"/>
      <c r="H1387" s="133"/>
      <c r="I1387" s="133"/>
      <c r="J1387" s="133"/>
      <c r="K1387" s="133"/>
      <c r="L1387" s="134"/>
      <c r="M1387" s="135"/>
      <c r="N1387" s="135"/>
      <c r="O1387" s="135"/>
      <c r="P1387" s="2"/>
      <c r="Q1387" s="31"/>
      <c r="R1387" s="25"/>
      <c r="S1387" s="2"/>
    </row>
    <row r="1388" spans="1:19" ht="18" customHeight="1">
      <c r="A1388" s="35"/>
      <c r="B1388" s="31"/>
      <c r="C1388" s="31"/>
      <c r="D1388" s="31"/>
      <c r="E1388" s="31"/>
      <c r="F1388" s="133"/>
      <c r="G1388" s="133"/>
      <c r="H1388" s="133"/>
      <c r="I1388" s="133"/>
      <c r="J1388" s="133"/>
      <c r="K1388" s="133"/>
      <c r="L1388" s="134"/>
      <c r="M1388" s="135"/>
      <c r="N1388" s="135"/>
      <c r="O1388" s="135"/>
      <c r="P1388" s="2"/>
      <c r="Q1388" s="31"/>
      <c r="R1388" s="25"/>
      <c r="S1388" s="2"/>
    </row>
    <row r="1389" spans="1:19" ht="18" customHeight="1">
      <c r="A1389" s="35"/>
      <c r="B1389" s="31"/>
      <c r="C1389" s="31"/>
      <c r="D1389" s="31"/>
      <c r="E1389" s="31"/>
      <c r="F1389" s="133"/>
      <c r="G1389" s="133"/>
      <c r="H1389" s="133"/>
      <c r="I1389" s="133"/>
      <c r="J1389" s="133"/>
      <c r="K1389" s="133"/>
      <c r="L1389" s="134"/>
      <c r="M1389" s="135"/>
      <c r="N1389" s="135"/>
      <c r="O1389" s="135"/>
      <c r="P1389" s="2"/>
      <c r="Q1389" s="31"/>
      <c r="R1389" s="25"/>
      <c r="S1389" s="2"/>
    </row>
    <row r="1390" spans="1:19" ht="18" customHeight="1">
      <c r="A1390" s="35"/>
      <c r="B1390" s="31"/>
      <c r="C1390" s="31"/>
      <c r="D1390" s="31"/>
      <c r="E1390" s="31"/>
      <c r="F1390" s="133"/>
      <c r="G1390" s="133"/>
      <c r="H1390" s="133"/>
      <c r="I1390" s="133"/>
      <c r="J1390" s="133"/>
      <c r="K1390" s="133"/>
      <c r="L1390" s="134"/>
      <c r="M1390" s="135"/>
      <c r="N1390" s="135"/>
      <c r="O1390" s="135"/>
      <c r="P1390" s="2"/>
      <c r="Q1390" s="31"/>
      <c r="R1390" s="25"/>
      <c r="S1390" s="2"/>
    </row>
    <row r="1391" spans="1:19" ht="18" customHeight="1">
      <c r="A1391" s="35"/>
      <c r="B1391" s="31"/>
      <c r="C1391" s="31"/>
      <c r="D1391" s="31"/>
      <c r="E1391" s="31"/>
      <c r="F1391" s="133"/>
      <c r="G1391" s="133"/>
      <c r="H1391" s="133"/>
      <c r="I1391" s="133"/>
      <c r="J1391" s="133"/>
      <c r="K1391" s="133"/>
      <c r="L1391" s="134"/>
      <c r="M1391" s="135"/>
      <c r="N1391" s="135"/>
      <c r="O1391" s="135"/>
      <c r="P1391" s="2"/>
      <c r="Q1391" s="31"/>
      <c r="R1391" s="25"/>
      <c r="S1391" s="2"/>
    </row>
    <row r="1392" spans="1:19" ht="18" customHeight="1">
      <c r="A1392" s="35"/>
      <c r="B1392" s="31"/>
      <c r="C1392" s="31"/>
      <c r="D1392" s="31"/>
      <c r="E1392" s="31"/>
      <c r="F1392" s="133"/>
      <c r="G1392" s="133"/>
      <c r="H1392" s="133"/>
      <c r="I1392" s="133"/>
      <c r="J1392" s="133"/>
      <c r="K1392" s="133"/>
      <c r="L1392" s="134"/>
      <c r="M1392" s="135"/>
      <c r="N1392" s="135"/>
      <c r="O1392" s="135"/>
      <c r="P1392" s="2"/>
      <c r="Q1392" s="31"/>
      <c r="R1392" s="25"/>
      <c r="S1392" s="2"/>
    </row>
    <row r="1393" spans="1:19" ht="18" customHeight="1">
      <c r="A1393" s="35"/>
      <c r="B1393" s="31"/>
      <c r="C1393" s="31"/>
      <c r="D1393" s="31"/>
      <c r="E1393" s="31"/>
      <c r="F1393" s="133"/>
      <c r="G1393" s="133"/>
      <c r="H1393" s="133"/>
      <c r="I1393" s="133"/>
      <c r="J1393" s="133"/>
      <c r="K1393" s="133"/>
      <c r="L1393" s="134"/>
      <c r="M1393" s="135"/>
      <c r="N1393" s="135"/>
      <c r="O1393" s="135"/>
      <c r="P1393" s="2"/>
      <c r="Q1393" s="31"/>
      <c r="R1393" s="25"/>
      <c r="S1393" s="2"/>
    </row>
    <row r="1394" spans="1:19" ht="18" customHeight="1">
      <c r="A1394" s="35"/>
      <c r="B1394" s="31"/>
      <c r="C1394" s="31"/>
      <c r="D1394" s="31"/>
      <c r="E1394" s="31"/>
      <c r="F1394" s="133"/>
      <c r="G1394" s="133"/>
      <c r="H1394" s="133"/>
      <c r="I1394" s="133"/>
      <c r="J1394" s="133"/>
      <c r="K1394" s="133"/>
      <c r="L1394" s="134"/>
      <c r="M1394" s="135"/>
      <c r="N1394" s="135"/>
      <c r="O1394" s="135"/>
      <c r="P1394" s="2"/>
      <c r="Q1394" s="31"/>
      <c r="R1394" s="25"/>
      <c r="S1394" s="2"/>
    </row>
    <row r="1395" spans="1:19" ht="18" customHeight="1">
      <c r="A1395" s="35"/>
      <c r="B1395" s="31"/>
      <c r="C1395" s="31"/>
      <c r="D1395" s="31"/>
      <c r="E1395" s="31"/>
      <c r="F1395" s="133"/>
      <c r="G1395" s="133"/>
      <c r="H1395" s="133"/>
      <c r="I1395" s="133"/>
      <c r="J1395" s="133"/>
      <c r="K1395" s="133"/>
      <c r="L1395" s="134"/>
      <c r="M1395" s="135"/>
      <c r="N1395" s="135"/>
      <c r="O1395" s="135"/>
      <c r="P1395" s="2"/>
      <c r="Q1395" s="31"/>
      <c r="R1395" s="25"/>
      <c r="S1395" s="2"/>
    </row>
    <row r="1396" spans="1:19" ht="18" customHeight="1">
      <c r="A1396" s="35"/>
      <c r="B1396" s="31"/>
      <c r="C1396" s="31"/>
      <c r="D1396" s="31"/>
      <c r="E1396" s="31"/>
      <c r="F1396" s="133"/>
      <c r="G1396" s="133"/>
      <c r="H1396" s="133"/>
      <c r="I1396" s="133"/>
      <c r="J1396" s="133"/>
      <c r="K1396" s="133"/>
      <c r="L1396" s="134"/>
      <c r="M1396" s="135"/>
      <c r="N1396" s="135"/>
      <c r="O1396" s="135"/>
      <c r="P1396" s="2"/>
      <c r="Q1396" s="31"/>
      <c r="R1396" s="25"/>
      <c r="S1396" s="2"/>
    </row>
    <row r="1397" spans="1:19" ht="18" customHeight="1">
      <c r="A1397" s="35"/>
      <c r="B1397" s="31"/>
      <c r="C1397" s="31"/>
      <c r="D1397" s="31"/>
      <c r="E1397" s="31"/>
      <c r="F1397" s="133"/>
      <c r="G1397" s="133"/>
      <c r="H1397" s="133"/>
      <c r="I1397" s="133"/>
      <c r="J1397" s="133"/>
      <c r="K1397" s="133"/>
      <c r="L1397" s="134"/>
      <c r="M1397" s="135"/>
      <c r="N1397" s="135"/>
      <c r="O1397" s="135"/>
      <c r="P1397" s="2"/>
      <c r="Q1397" s="31"/>
      <c r="R1397" s="25"/>
      <c r="S1397" s="2"/>
    </row>
    <row r="1398" spans="1:19" ht="18" customHeight="1">
      <c r="A1398" s="35"/>
      <c r="B1398" s="31"/>
      <c r="C1398" s="31"/>
      <c r="D1398" s="31"/>
      <c r="E1398" s="31"/>
      <c r="F1398" s="133"/>
      <c r="G1398" s="133"/>
      <c r="H1398" s="133"/>
      <c r="I1398" s="133"/>
      <c r="J1398" s="133"/>
      <c r="K1398" s="133"/>
      <c r="L1398" s="134"/>
      <c r="M1398" s="135"/>
      <c r="N1398" s="135"/>
      <c r="O1398" s="135"/>
      <c r="P1398" s="2"/>
      <c r="Q1398" s="31"/>
      <c r="R1398" s="25"/>
      <c r="S1398" s="2"/>
    </row>
    <row r="1399" spans="1:19" ht="18" customHeight="1">
      <c r="A1399" s="35"/>
      <c r="B1399" s="31"/>
      <c r="C1399" s="31"/>
      <c r="D1399" s="31"/>
      <c r="E1399" s="31"/>
      <c r="F1399" s="133"/>
      <c r="G1399" s="133"/>
      <c r="H1399" s="133"/>
      <c r="I1399" s="133"/>
      <c r="J1399" s="133"/>
      <c r="K1399" s="133"/>
      <c r="L1399" s="134"/>
      <c r="M1399" s="135"/>
      <c r="N1399" s="135"/>
      <c r="O1399" s="135"/>
      <c r="P1399" s="2"/>
      <c r="Q1399" s="31"/>
      <c r="R1399" s="25"/>
      <c r="S1399" s="2"/>
    </row>
    <row r="1400" spans="1:19" ht="18" customHeight="1">
      <c r="A1400" s="35"/>
      <c r="B1400" s="31"/>
      <c r="C1400" s="31"/>
      <c r="D1400" s="31"/>
      <c r="E1400" s="31"/>
      <c r="F1400" s="133"/>
      <c r="G1400" s="133"/>
      <c r="H1400" s="133"/>
      <c r="I1400" s="133"/>
      <c r="J1400" s="133"/>
      <c r="K1400" s="133"/>
      <c r="L1400" s="134"/>
      <c r="M1400" s="135"/>
      <c r="N1400" s="135"/>
      <c r="O1400" s="135"/>
      <c r="P1400" s="2"/>
      <c r="Q1400" s="31"/>
      <c r="R1400" s="25"/>
      <c r="S1400" s="2"/>
    </row>
    <row r="1401" spans="1:19" ht="18" customHeight="1">
      <c r="A1401" s="35"/>
      <c r="B1401" s="31"/>
      <c r="C1401" s="31"/>
      <c r="D1401" s="31"/>
      <c r="E1401" s="31"/>
      <c r="F1401" s="133"/>
      <c r="G1401" s="133"/>
      <c r="H1401" s="133"/>
      <c r="I1401" s="133"/>
      <c r="J1401" s="133"/>
      <c r="K1401" s="133"/>
      <c r="L1401" s="134"/>
      <c r="M1401" s="135"/>
      <c r="N1401" s="135"/>
      <c r="O1401" s="135"/>
      <c r="P1401" s="2"/>
      <c r="Q1401" s="31"/>
      <c r="R1401" s="25"/>
      <c r="S1401" s="2"/>
    </row>
    <row r="1402" spans="1:19" ht="18" customHeight="1">
      <c r="A1402" s="35"/>
      <c r="B1402" s="31"/>
      <c r="C1402" s="31"/>
      <c r="D1402" s="31"/>
      <c r="E1402" s="31"/>
      <c r="F1402" s="133"/>
      <c r="G1402" s="133"/>
      <c r="H1402" s="133"/>
      <c r="I1402" s="133"/>
      <c r="J1402" s="133"/>
      <c r="K1402" s="133"/>
      <c r="L1402" s="134"/>
      <c r="M1402" s="135"/>
      <c r="N1402" s="135"/>
      <c r="O1402" s="135"/>
      <c r="P1402" s="2"/>
      <c r="Q1402" s="31"/>
      <c r="R1402" s="25"/>
      <c r="S1402" s="2"/>
    </row>
    <row r="1403" spans="1:19" ht="18" customHeight="1">
      <c r="A1403" s="35"/>
      <c r="B1403" s="31"/>
      <c r="C1403" s="31"/>
      <c r="D1403" s="31"/>
      <c r="E1403" s="31"/>
      <c r="F1403" s="133"/>
      <c r="G1403" s="133"/>
      <c r="H1403" s="133"/>
      <c r="I1403" s="133"/>
      <c r="J1403" s="133"/>
      <c r="K1403" s="133"/>
      <c r="L1403" s="134"/>
      <c r="M1403" s="135"/>
      <c r="N1403" s="135"/>
      <c r="O1403" s="135"/>
      <c r="P1403" s="2"/>
      <c r="Q1403" s="31"/>
      <c r="R1403" s="25"/>
      <c r="S1403" s="2"/>
    </row>
    <row r="1404" spans="1:19" ht="18" customHeight="1">
      <c r="A1404" s="35"/>
      <c r="B1404" s="31"/>
      <c r="C1404" s="31"/>
      <c r="D1404" s="31"/>
      <c r="E1404" s="31"/>
      <c r="F1404" s="133"/>
      <c r="G1404" s="133"/>
      <c r="H1404" s="133"/>
      <c r="I1404" s="133"/>
      <c r="J1404" s="133"/>
      <c r="K1404" s="133"/>
      <c r="L1404" s="134"/>
      <c r="M1404" s="135"/>
      <c r="N1404" s="135"/>
      <c r="O1404" s="135"/>
      <c r="P1404" s="2"/>
      <c r="Q1404" s="31"/>
      <c r="R1404" s="25"/>
      <c r="S1404" s="2"/>
    </row>
    <row r="1405" spans="1:19" ht="18" customHeight="1">
      <c r="A1405" s="35"/>
      <c r="B1405" s="31"/>
      <c r="C1405" s="31"/>
      <c r="D1405" s="31"/>
      <c r="E1405" s="31"/>
      <c r="F1405" s="133"/>
      <c r="G1405" s="133"/>
      <c r="H1405" s="133"/>
      <c r="I1405" s="133"/>
      <c r="J1405" s="133"/>
      <c r="K1405" s="133"/>
      <c r="L1405" s="134"/>
      <c r="M1405" s="135"/>
      <c r="N1405" s="135"/>
      <c r="O1405" s="135"/>
      <c r="P1405" s="2"/>
      <c r="Q1405" s="31"/>
      <c r="R1405" s="25"/>
      <c r="S1405" s="2"/>
    </row>
    <row r="1406" spans="1:19" ht="18" customHeight="1">
      <c r="A1406" s="35"/>
      <c r="B1406" s="31"/>
      <c r="C1406" s="31"/>
      <c r="D1406" s="31"/>
      <c r="E1406" s="31"/>
      <c r="F1406" s="133"/>
      <c r="G1406" s="133"/>
      <c r="H1406" s="133"/>
      <c r="I1406" s="133"/>
      <c r="J1406" s="133"/>
      <c r="K1406" s="133"/>
      <c r="L1406" s="134"/>
      <c r="M1406" s="135"/>
      <c r="N1406" s="135"/>
      <c r="O1406" s="135"/>
      <c r="P1406" s="2"/>
      <c r="Q1406" s="31"/>
      <c r="R1406" s="25"/>
      <c r="S1406" s="2"/>
    </row>
    <row r="1407" spans="1:19" ht="18" customHeight="1">
      <c r="A1407" s="35"/>
      <c r="B1407" s="31"/>
      <c r="C1407" s="31"/>
      <c r="D1407" s="31"/>
      <c r="E1407" s="31"/>
      <c r="F1407" s="133"/>
      <c r="G1407" s="133"/>
      <c r="H1407" s="133"/>
      <c r="I1407" s="133"/>
      <c r="J1407" s="133"/>
      <c r="K1407" s="133"/>
      <c r="L1407" s="134"/>
      <c r="M1407" s="135"/>
      <c r="N1407" s="135"/>
      <c r="O1407" s="135"/>
      <c r="P1407" s="2"/>
      <c r="Q1407" s="31"/>
      <c r="R1407" s="25"/>
      <c r="S1407" s="2"/>
    </row>
    <row r="1408" spans="1:19" ht="18" customHeight="1">
      <c r="A1408" s="35"/>
      <c r="B1408" s="31"/>
      <c r="C1408" s="31"/>
      <c r="D1408" s="31"/>
      <c r="E1408" s="31"/>
      <c r="F1408" s="133"/>
      <c r="G1408" s="133"/>
      <c r="H1408" s="133"/>
      <c r="I1408" s="133"/>
      <c r="J1408" s="133"/>
      <c r="K1408" s="133"/>
      <c r="L1408" s="134"/>
      <c r="M1408" s="135"/>
      <c r="N1408" s="135"/>
      <c r="O1408" s="135"/>
      <c r="P1408" s="2"/>
      <c r="Q1408" s="31"/>
      <c r="R1408" s="25"/>
      <c r="S1408" s="2"/>
    </row>
    <row r="1409" spans="1:19" ht="18" customHeight="1">
      <c r="A1409" s="35"/>
      <c r="B1409" s="31"/>
      <c r="C1409" s="31"/>
      <c r="D1409" s="31"/>
      <c r="E1409" s="31"/>
      <c r="F1409" s="133"/>
      <c r="G1409" s="133"/>
      <c r="H1409" s="133"/>
      <c r="I1409" s="133"/>
      <c r="J1409" s="133"/>
      <c r="K1409" s="133"/>
      <c r="L1409" s="134"/>
      <c r="M1409" s="135"/>
      <c r="N1409" s="135"/>
      <c r="O1409" s="135"/>
      <c r="P1409" s="2"/>
      <c r="Q1409" s="31"/>
      <c r="R1409" s="25"/>
      <c r="S1409" s="2"/>
    </row>
    <row r="1410" spans="1:19" ht="18" customHeight="1">
      <c r="A1410" s="35"/>
      <c r="B1410" s="31"/>
      <c r="C1410" s="31"/>
      <c r="D1410" s="31"/>
      <c r="E1410" s="31"/>
      <c r="F1410" s="133"/>
      <c r="G1410" s="133"/>
      <c r="H1410" s="133"/>
      <c r="I1410" s="133"/>
      <c r="J1410" s="133"/>
      <c r="K1410" s="133"/>
      <c r="L1410" s="134"/>
      <c r="M1410" s="135"/>
      <c r="N1410" s="135"/>
      <c r="O1410" s="135"/>
      <c r="P1410" s="2"/>
      <c r="Q1410" s="31"/>
      <c r="R1410" s="25"/>
      <c r="S1410" s="2"/>
    </row>
    <row r="1411" spans="1:19" ht="18" customHeight="1">
      <c r="A1411" s="35"/>
      <c r="B1411" s="31"/>
      <c r="C1411" s="31"/>
      <c r="D1411" s="31"/>
      <c r="E1411" s="31"/>
      <c r="F1411" s="133"/>
      <c r="G1411" s="133"/>
      <c r="H1411" s="133"/>
      <c r="I1411" s="133"/>
      <c r="J1411" s="133"/>
      <c r="K1411" s="133"/>
      <c r="L1411" s="134"/>
      <c r="M1411" s="135"/>
      <c r="N1411" s="135"/>
      <c r="O1411" s="135"/>
      <c r="P1411" s="2"/>
      <c r="Q1411" s="31"/>
      <c r="R1411" s="25"/>
      <c r="S1411" s="2"/>
    </row>
    <row r="1412" spans="1:19" ht="18" customHeight="1">
      <c r="A1412" s="35"/>
      <c r="B1412" s="31"/>
      <c r="C1412" s="31"/>
      <c r="D1412" s="31"/>
      <c r="E1412" s="31"/>
      <c r="F1412" s="133"/>
      <c r="G1412" s="133"/>
      <c r="H1412" s="133"/>
      <c r="I1412" s="133"/>
      <c r="J1412" s="133"/>
      <c r="K1412" s="133"/>
      <c r="L1412" s="134"/>
      <c r="M1412" s="135"/>
      <c r="N1412" s="135"/>
      <c r="O1412" s="135"/>
      <c r="P1412" s="2"/>
      <c r="Q1412" s="31"/>
      <c r="R1412" s="25"/>
      <c r="S1412" s="2"/>
    </row>
    <row r="1413" spans="1:19" ht="18" customHeight="1">
      <c r="A1413" s="35"/>
      <c r="B1413" s="31"/>
      <c r="C1413" s="31"/>
      <c r="D1413" s="31"/>
      <c r="E1413" s="31"/>
      <c r="F1413" s="133"/>
      <c r="G1413" s="133"/>
      <c r="H1413" s="133"/>
      <c r="I1413" s="133"/>
      <c r="J1413" s="133"/>
      <c r="K1413" s="133"/>
      <c r="L1413" s="134"/>
      <c r="M1413" s="135"/>
      <c r="N1413" s="135"/>
      <c r="O1413" s="135"/>
      <c r="P1413" s="2"/>
      <c r="Q1413" s="31"/>
      <c r="R1413" s="25"/>
      <c r="S1413" s="2"/>
    </row>
    <row r="1414" spans="1:19" ht="18" customHeight="1">
      <c r="A1414" s="35"/>
      <c r="B1414" s="31"/>
      <c r="C1414" s="31"/>
      <c r="D1414" s="31"/>
      <c r="E1414" s="31"/>
      <c r="F1414" s="133"/>
      <c r="G1414" s="133"/>
      <c r="H1414" s="133"/>
      <c r="I1414" s="133"/>
      <c r="J1414" s="133"/>
      <c r="K1414" s="133"/>
      <c r="L1414" s="134"/>
      <c r="M1414" s="135"/>
      <c r="N1414" s="135"/>
      <c r="O1414" s="135"/>
      <c r="P1414" s="2"/>
      <c r="Q1414" s="31"/>
      <c r="R1414" s="25"/>
      <c r="S1414" s="2"/>
    </row>
    <row r="1415" spans="1:19" ht="18" customHeight="1">
      <c r="A1415" s="35"/>
      <c r="B1415" s="31"/>
      <c r="C1415" s="31"/>
      <c r="D1415" s="31"/>
      <c r="E1415" s="31"/>
      <c r="F1415" s="133"/>
      <c r="G1415" s="133"/>
      <c r="H1415" s="133"/>
      <c r="I1415" s="133"/>
      <c r="J1415" s="133"/>
      <c r="K1415" s="133"/>
      <c r="L1415" s="134"/>
      <c r="M1415" s="135"/>
      <c r="N1415" s="135"/>
      <c r="O1415" s="135"/>
      <c r="P1415" s="2"/>
      <c r="Q1415" s="31"/>
      <c r="R1415" s="25"/>
      <c r="S1415" s="2"/>
    </row>
    <row r="1416" spans="1:19" ht="18" customHeight="1">
      <c r="A1416" s="35"/>
      <c r="B1416" s="31"/>
      <c r="C1416" s="31"/>
      <c r="D1416" s="31"/>
      <c r="E1416" s="31"/>
      <c r="F1416" s="133"/>
      <c r="G1416" s="133"/>
      <c r="H1416" s="133"/>
      <c r="I1416" s="133"/>
      <c r="J1416" s="133"/>
      <c r="K1416" s="133"/>
      <c r="L1416" s="134"/>
      <c r="M1416" s="135"/>
      <c r="N1416" s="135"/>
      <c r="O1416" s="135"/>
      <c r="P1416" s="2"/>
      <c r="Q1416" s="31"/>
      <c r="R1416" s="25"/>
      <c r="S1416" s="2"/>
    </row>
    <row r="1417" spans="1:19" ht="18" customHeight="1">
      <c r="A1417" s="35"/>
      <c r="B1417" s="31"/>
      <c r="C1417" s="31"/>
      <c r="D1417" s="31"/>
      <c r="E1417" s="31"/>
      <c r="F1417" s="133"/>
      <c r="G1417" s="133"/>
      <c r="H1417" s="133"/>
      <c r="I1417" s="133"/>
      <c r="J1417" s="133"/>
      <c r="K1417" s="133"/>
      <c r="L1417" s="134"/>
      <c r="M1417" s="135"/>
      <c r="N1417" s="135"/>
      <c r="O1417" s="135"/>
      <c r="P1417" s="2"/>
      <c r="Q1417" s="31"/>
      <c r="R1417" s="25"/>
      <c r="S1417" s="2"/>
    </row>
    <row r="1418" spans="1:19" ht="18" customHeight="1">
      <c r="A1418" s="35"/>
      <c r="B1418" s="31"/>
      <c r="C1418" s="31"/>
      <c r="D1418" s="31"/>
      <c r="E1418" s="31"/>
      <c r="F1418" s="133"/>
      <c r="G1418" s="133"/>
      <c r="H1418" s="133"/>
      <c r="I1418" s="133"/>
      <c r="J1418" s="133"/>
      <c r="K1418" s="133"/>
      <c r="L1418" s="134"/>
      <c r="M1418" s="135"/>
      <c r="N1418" s="135"/>
      <c r="O1418" s="135"/>
      <c r="P1418" s="2"/>
      <c r="Q1418" s="31"/>
      <c r="R1418" s="25"/>
      <c r="S1418" s="2"/>
    </row>
    <row r="1419" spans="1:19" ht="18" customHeight="1">
      <c r="A1419" s="35"/>
      <c r="B1419" s="31"/>
      <c r="C1419" s="31"/>
      <c r="D1419" s="31"/>
      <c r="E1419" s="31"/>
      <c r="F1419" s="133"/>
      <c r="G1419" s="133"/>
      <c r="H1419" s="133"/>
      <c r="I1419" s="133"/>
      <c r="J1419" s="133"/>
      <c r="K1419" s="133"/>
      <c r="L1419" s="134"/>
      <c r="M1419" s="135"/>
      <c r="N1419" s="135"/>
      <c r="O1419" s="135"/>
      <c r="P1419" s="2"/>
      <c r="Q1419" s="31"/>
      <c r="R1419" s="25"/>
      <c r="S1419" s="2"/>
    </row>
    <row r="1420" spans="1:19" ht="18" customHeight="1">
      <c r="A1420" s="35"/>
      <c r="B1420" s="31"/>
      <c r="C1420" s="31"/>
      <c r="D1420" s="31"/>
      <c r="E1420" s="31"/>
      <c r="F1420" s="133"/>
      <c r="G1420" s="133"/>
      <c r="H1420" s="133"/>
      <c r="I1420" s="133"/>
      <c r="J1420" s="133"/>
      <c r="K1420" s="133"/>
      <c r="L1420" s="134"/>
      <c r="M1420" s="135"/>
      <c r="N1420" s="135"/>
      <c r="O1420" s="135"/>
      <c r="P1420" s="2"/>
      <c r="Q1420" s="31"/>
      <c r="R1420" s="25"/>
      <c r="S1420" s="2"/>
    </row>
    <row r="1421" spans="1:19" ht="18" customHeight="1">
      <c r="A1421" s="35"/>
      <c r="B1421" s="31"/>
      <c r="C1421" s="31"/>
      <c r="D1421" s="31"/>
      <c r="E1421" s="31"/>
      <c r="F1421" s="133"/>
      <c r="G1421" s="133"/>
      <c r="H1421" s="133"/>
      <c r="I1421" s="133"/>
      <c r="J1421" s="133"/>
      <c r="K1421" s="133"/>
      <c r="L1421" s="134"/>
      <c r="M1421" s="135"/>
      <c r="N1421" s="135"/>
      <c r="O1421" s="135"/>
      <c r="P1421" s="2"/>
      <c r="Q1421" s="31"/>
      <c r="R1421" s="25"/>
      <c r="S1421" s="2"/>
    </row>
    <row r="1422" spans="1:19" ht="18" customHeight="1">
      <c r="A1422" s="35"/>
      <c r="B1422" s="31"/>
      <c r="C1422" s="31"/>
      <c r="D1422" s="31"/>
      <c r="E1422" s="31"/>
      <c r="F1422" s="133"/>
      <c r="G1422" s="133"/>
      <c r="H1422" s="133"/>
      <c r="I1422" s="133"/>
      <c r="J1422" s="133"/>
      <c r="K1422" s="133"/>
      <c r="L1422" s="134"/>
      <c r="M1422" s="135"/>
      <c r="N1422" s="135"/>
      <c r="O1422" s="135"/>
      <c r="P1422" s="2"/>
      <c r="Q1422" s="31"/>
      <c r="R1422" s="25"/>
      <c r="S1422" s="2"/>
    </row>
    <row r="1423" spans="1:19" ht="18" customHeight="1">
      <c r="A1423" s="35"/>
      <c r="B1423" s="31"/>
      <c r="C1423" s="31"/>
      <c r="D1423" s="31"/>
      <c r="E1423" s="31"/>
      <c r="F1423" s="133"/>
      <c r="G1423" s="133"/>
      <c r="H1423" s="133"/>
      <c r="I1423" s="133"/>
      <c r="J1423" s="133"/>
      <c r="K1423" s="133"/>
      <c r="L1423" s="134"/>
      <c r="M1423" s="135"/>
      <c r="N1423" s="135"/>
      <c r="O1423" s="135"/>
      <c r="P1423" s="2"/>
      <c r="Q1423" s="31"/>
      <c r="R1423" s="25"/>
      <c r="S1423" s="2"/>
    </row>
    <row r="1424" spans="1:19" ht="18" customHeight="1">
      <c r="A1424" s="35"/>
      <c r="B1424" s="31"/>
      <c r="C1424" s="31"/>
      <c r="D1424" s="31"/>
      <c r="E1424" s="31"/>
      <c r="F1424" s="133"/>
      <c r="G1424" s="133"/>
      <c r="H1424" s="133"/>
      <c r="I1424" s="133"/>
      <c r="J1424" s="133"/>
      <c r="K1424" s="133"/>
      <c r="L1424" s="134"/>
      <c r="M1424" s="135"/>
      <c r="N1424" s="135"/>
      <c r="O1424" s="135"/>
      <c r="P1424" s="2"/>
      <c r="Q1424" s="31"/>
      <c r="R1424" s="25"/>
      <c r="S1424" s="2"/>
    </row>
    <row r="1425" spans="1:19" ht="18" customHeight="1">
      <c r="A1425" s="35"/>
      <c r="B1425" s="31"/>
      <c r="C1425" s="31"/>
      <c r="D1425" s="31"/>
      <c r="E1425" s="31"/>
      <c r="F1425" s="133"/>
      <c r="G1425" s="133"/>
      <c r="H1425" s="133"/>
      <c r="I1425" s="133"/>
      <c r="J1425" s="133"/>
      <c r="K1425" s="133"/>
      <c r="L1425" s="134"/>
      <c r="M1425" s="135"/>
      <c r="N1425" s="135"/>
      <c r="O1425" s="135"/>
      <c r="P1425" s="2"/>
      <c r="Q1425" s="31"/>
      <c r="R1425" s="25"/>
      <c r="S1425" s="2"/>
    </row>
    <row r="1426" spans="1:19" ht="18" customHeight="1">
      <c r="A1426" s="35"/>
      <c r="B1426" s="31"/>
      <c r="C1426" s="31"/>
      <c r="D1426" s="31"/>
      <c r="E1426" s="31"/>
      <c r="F1426" s="133"/>
      <c r="G1426" s="133"/>
      <c r="H1426" s="133"/>
      <c r="I1426" s="133"/>
      <c r="J1426" s="133"/>
      <c r="K1426" s="133"/>
      <c r="L1426" s="134"/>
      <c r="M1426" s="135"/>
      <c r="N1426" s="135"/>
      <c r="O1426" s="135"/>
      <c r="P1426" s="2"/>
      <c r="Q1426" s="31"/>
      <c r="R1426" s="25"/>
      <c r="S1426" s="2"/>
    </row>
    <row r="1427" spans="1:19" ht="18" customHeight="1">
      <c r="A1427" s="35"/>
      <c r="B1427" s="31"/>
      <c r="C1427" s="31"/>
      <c r="D1427" s="31"/>
      <c r="E1427" s="31"/>
      <c r="F1427" s="133"/>
      <c r="G1427" s="133"/>
      <c r="H1427" s="133"/>
      <c r="I1427" s="133"/>
      <c r="J1427" s="133"/>
      <c r="K1427" s="133"/>
      <c r="L1427" s="134"/>
      <c r="M1427" s="135"/>
      <c r="N1427" s="135"/>
      <c r="O1427" s="135"/>
      <c r="P1427" s="2"/>
      <c r="Q1427" s="31"/>
      <c r="R1427" s="25"/>
      <c r="S1427" s="2"/>
    </row>
    <row r="1428" spans="1:19" ht="18" customHeight="1">
      <c r="A1428" s="35"/>
      <c r="B1428" s="31"/>
      <c r="C1428" s="31"/>
      <c r="D1428" s="31"/>
      <c r="E1428" s="31"/>
      <c r="F1428" s="133"/>
      <c r="G1428" s="133"/>
      <c r="H1428" s="133"/>
      <c r="I1428" s="133"/>
      <c r="J1428" s="133"/>
      <c r="K1428" s="133"/>
      <c r="L1428" s="134"/>
      <c r="M1428" s="135"/>
      <c r="N1428" s="135"/>
      <c r="O1428" s="135"/>
      <c r="P1428" s="2"/>
      <c r="Q1428" s="31"/>
      <c r="R1428" s="25"/>
      <c r="S1428" s="2"/>
    </row>
    <row r="1429" spans="1:19" ht="18" customHeight="1">
      <c r="A1429" s="35"/>
      <c r="B1429" s="31"/>
      <c r="C1429" s="31"/>
      <c r="D1429" s="31"/>
      <c r="E1429" s="31"/>
      <c r="F1429" s="133"/>
      <c r="G1429" s="133"/>
      <c r="H1429" s="133"/>
      <c r="I1429" s="133"/>
      <c r="J1429" s="133"/>
      <c r="K1429" s="133"/>
      <c r="L1429" s="134"/>
      <c r="M1429" s="135"/>
      <c r="N1429" s="135"/>
      <c r="O1429" s="135"/>
      <c r="P1429" s="2"/>
      <c r="Q1429" s="31"/>
      <c r="R1429" s="25"/>
      <c r="S1429" s="2"/>
    </row>
    <row r="1430" spans="1:19" ht="18" customHeight="1">
      <c r="A1430" s="35"/>
      <c r="B1430" s="31"/>
      <c r="C1430" s="31"/>
      <c r="D1430" s="31"/>
      <c r="E1430" s="31"/>
      <c r="F1430" s="133"/>
      <c r="G1430" s="133"/>
      <c r="H1430" s="133"/>
      <c r="I1430" s="133"/>
      <c r="J1430" s="133"/>
      <c r="K1430" s="133"/>
      <c r="L1430" s="134"/>
      <c r="M1430" s="135"/>
      <c r="N1430" s="135"/>
      <c r="O1430" s="135"/>
      <c r="P1430" s="2"/>
      <c r="Q1430" s="31"/>
      <c r="R1430" s="25"/>
      <c r="S1430" s="2"/>
    </row>
    <row r="1431" spans="1:19" ht="18" customHeight="1">
      <c r="A1431" s="35"/>
      <c r="B1431" s="31"/>
      <c r="C1431" s="31"/>
      <c r="D1431" s="31"/>
      <c r="E1431" s="31"/>
      <c r="F1431" s="133"/>
      <c r="G1431" s="133"/>
      <c r="H1431" s="133"/>
      <c r="I1431" s="133"/>
      <c r="J1431" s="133"/>
      <c r="K1431" s="133"/>
      <c r="L1431" s="134"/>
      <c r="M1431" s="135"/>
      <c r="N1431" s="135"/>
      <c r="O1431" s="135"/>
      <c r="P1431" s="2"/>
      <c r="Q1431" s="31"/>
      <c r="R1431" s="25"/>
      <c r="S1431" s="2"/>
    </row>
    <row r="1432" spans="1:19" ht="18" customHeight="1">
      <c r="A1432" s="35"/>
      <c r="B1432" s="31"/>
      <c r="C1432" s="31"/>
      <c r="D1432" s="31"/>
      <c r="E1432" s="31"/>
      <c r="F1432" s="133"/>
      <c r="G1432" s="133"/>
      <c r="H1432" s="133"/>
      <c r="I1432" s="133"/>
      <c r="J1432" s="133"/>
      <c r="K1432" s="133"/>
      <c r="L1432" s="134"/>
      <c r="M1432" s="135"/>
      <c r="N1432" s="135"/>
      <c r="O1432" s="135"/>
      <c r="P1432" s="2"/>
      <c r="Q1432" s="31"/>
      <c r="R1432" s="25"/>
      <c r="S1432" s="2"/>
    </row>
    <row r="1433" spans="1:19" ht="18" customHeight="1">
      <c r="A1433" s="35"/>
      <c r="B1433" s="31"/>
      <c r="C1433" s="31"/>
      <c r="D1433" s="31"/>
      <c r="E1433" s="31"/>
      <c r="F1433" s="133"/>
      <c r="G1433" s="133"/>
      <c r="H1433" s="133"/>
      <c r="I1433" s="133"/>
      <c r="J1433" s="133"/>
      <c r="K1433" s="133"/>
      <c r="L1433" s="134"/>
      <c r="M1433" s="135"/>
      <c r="N1433" s="135"/>
      <c r="O1433" s="135"/>
      <c r="P1433" s="2"/>
      <c r="Q1433" s="31"/>
      <c r="R1433" s="25"/>
      <c r="S1433" s="2"/>
    </row>
    <row r="1434" spans="1:19" ht="18" customHeight="1">
      <c r="A1434" s="35"/>
      <c r="B1434" s="31"/>
      <c r="C1434" s="31"/>
      <c r="D1434" s="31"/>
      <c r="E1434" s="31"/>
      <c r="F1434" s="133"/>
      <c r="G1434" s="133"/>
      <c r="H1434" s="133"/>
      <c r="I1434" s="133"/>
      <c r="J1434" s="133"/>
      <c r="K1434" s="133"/>
      <c r="L1434" s="134"/>
      <c r="M1434" s="135"/>
      <c r="N1434" s="135"/>
      <c r="O1434" s="135"/>
      <c r="P1434" s="2"/>
      <c r="Q1434" s="31"/>
      <c r="R1434" s="25"/>
      <c r="S1434" s="2"/>
    </row>
    <row r="1435" spans="1:19" ht="18" customHeight="1">
      <c r="A1435" s="35"/>
      <c r="B1435" s="31"/>
      <c r="C1435" s="31"/>
      <c r="D1435" s="31"/>
      <c r="E1435" s="31"/>
      <c r="F1435" s="133"/>
      <c r="G1435" s="133"/>
      <c r="H1435" s="133"/>
      <c r="I1435" s="133"/>
      <c r="J1435" s="133"/>
      <c r="K1435" s="133"/>
      <c r="L1435" s="134"/>
      <c r="M1435" s="135"/>
      <c r="N1435" s="135"/>
      <c r="O1435" s="135"/>
      <c r="P1435" s="2"/>
      <c r="Q1435" s="31"/>
      <c r="R1435" s="25"/>
      <c r="S1435" s="2"/>
    </row>
    <row r="1436" spans="1:19" ht="18" customHeight="1">
      <c r="A1436" s="35"/>
      <c r="B1436" s="31"/>
      <c r="C1436" s="31"/>
      <c r="D1436" s="31"/>
      <c r="E1436" s="31"/>
      <c r="F1436" s="133"/>
      <c r="G1436" s="133"/>
      <c r="H1436" s="133"/>
      <c r="I1436" s="133"/>
      <c r="J1436" s="133"/>
      <c r="K1436" s="133"/>
      <c r="L1436" s="134"/>
      <c r="M1436" s="135"/>
      <c r="N1436" s="135"/>
      <c r="O1436" s="135"/>
      <c r="P1436" s="2"/>
      <c r="Q1436" s="31"/>
      <c r="R1436" s="25"/>
      <c r="S1436" s="2"/>
    </row>
    <row r="1437" spans="1:19" ht="18" customHeight="1">
      <c r="A1437" s="35"/>
      <c r="B1437" s="31"/>
      <c r="C1437" s="31"/>
      <c r="D1437" s="31"/>
      <c r="E1437" s="31"/>
      <c r="F1437" s="133"/>
      <c r="G1437" s="133"/>
      <c r="H1437" s="133"/>
      <c r="I1437" s="133"/>
      <c r="J1437" s="133"/>
      <c r="K1437" s="133"/>
      <c r="L1437" s="134"/>
      <c r="M1437" s="135"/>
      <c r="N1437" s="135"/>
      <c r="O1437" s="135"/>
      <c r="P1437" s="2"/>
      <c r="Q1437" s="31"/>
      <c r="R1437" s="25"/>
      <c r="S1437" s="2"/>
    </row>
    <row r="1438" spans="1:19" ht="18" customHeight="1">
      <c r="A1438" s="35"/>
      <c r="B1438" s="31"/>
      <c r="C1438" s="31"/>
      <c r="D1438" s="31"/>
      <c r="E1438" s="31"/>
      <c r="F1438" s="133"/>
      <c r="G1438" s="133"/>
      <c r="H1438" s="133"/>
      <c r="I1438" s="133"/>
      <c r="J1438" s="133"/>
      <c r="K1438" s="133"/>
      <c r="L1438" s="134"/>
      <c r="M1438" s="135"/>
      <c r="N1438" s="135"/>
      <c r="O1438" s="135"/>
      <c r="P1438" s="2"/>
      <c r="Q1438" s="31"/>
      <c r="R1438" s="25"/>
      <c r="S1438" s="2"/>
    </row>
    <row r="1439" spans="1:19" ht="18" customHeight="1">
      <c r="A1439" s="35"/>
      <c r="B1439" s="31"/>
      <c r="C1439" s="31"/>
      <c r="D1439" s="31"/>
      <c r="E1439" s="31"/>
      <c r="F1439" s="133"/>
      <c r="G1439" s="133"/>
      <c r="H1439" s="133"/>
      <c r="I1439" s="133"/>
      <c r="J1439" s="133"/>
      <c r="K1439" s="133"/>
      <c r="L1439" s="134"/>
      <c r="M1439" s="135"/>
      <c r="N1439" s="135"/>
      <c r="O1439" s="135"/>
      <c r="P1439" s="2"/>
      <c r="Q1439" s="31"/>
      <c r="R1439" s="25"/>
      <c r="S1439" s="2"/>
    </row>
    <row r="1440" spans="1:19" ht="18" customHeight="1">
      <c r="A1440" s="35"/>
      <c r="B1440" s="31"/>
      <c r="C1440" s="31"/>
      <c r="D1440" s="31"/>
      <c r="E1440" s="31"/>
      <c r="F1440" s="133"/>
      <c r="G1440" s="133"/>
      <c r="H1440" s="133"/>
      <c r="I1440" s="133"/>
      <c r="J1440" s="133"/>
      <c r="K1440" s="133"/>
      <c r="L1440" s="134"/>
      <c r="M1440" s="135"/>
      <c r="N1440" s="135"/>
      <c r="O1440" s="135"/>
      <c r="P1440" s="2"/>
      <c r="Q1440" s="31"/>
      <c r="R1440" s="25"/>
      <c r="S1440" s="2"/>
    </row>
    <row r="1441" spans="1:19" ht="18" customHeight="1">
      <c r="A1441" s="35"/>
      <c r="B1441" s="31"/>
      <c r="C1441" s="31"/>
      <c r="D1441" s="31"/>
      <c r="E1441" s="31"/>
      <c r="F1441" s="133"/>
      <c r="G1441" s="133"/>
      <c r="H1441" s="133"/>
      <c r="I1441" s="133"/>
      <c r="J1441" s="133"/>
      <c r="K1441" s="133"/>
      <c r="L1441" s="134"/>
      <c r="M1441" s="135"/>
      <c r="N1441" s="135"/>
      <c r="O1441" s="135"/>
      <c r="P1441" s="2"/>
      <c r="Q1441" s="31"/>
      <c r="R1441" s="25"/>
      <c r="S1441" s="2"/>
    </row>
    <row r="1442" spans="1:19" ht="18" customHeight="1">
      <c r="A1442" s="35"/>
      <c r="B1442" s="31"/>
      <c r="C1442" s="31"/>
      <c r="D1442" s="31"/>
      <c r="E1442" s="31"/>
      <c r="F1442" s="133"/>
      <c r="G1442" s="133"/>
      <c r="H1442" s="133"/>
      <c r="I1442" s="133"/>
      <c r="J1442" s="133"/>
      <c r="K1442" s="133"/>
      <c r="L1442" s="134"/>
      <c r="M1442" s="135"/>
      <c r="N1442" s="135"/>
      <c r="O1442" s="135"/>
      <c r="P1442" s="2"/>
      <c r="Q1442" s="31"/>
      <c r="R1442" s="25"/>
      <c r="S1442" s="2"/>
    </row>
    <row r="1443" spans="1:19" ht="18" customHeight="1">
      <c r="A1443" s="35"/>
      <c r="B1443" s="31"/>
      <c r="C1443" s="31"/>
      <c r="D1443" s="31"/>
      <c r="E1443" s="31"/>
      <c r="F1443" s="133"/>
      <c r="G1443" s="133"/>
      <c r="H1443" s="133"/>
      <c r="I1443" s="133"/>
      <c r="J1443" s="133"/>
      <c r="K1443" s="133"/>
      <c r="L1443" s="134"/>
      <c r="M1443" s="135"/>
      <c r="N1443" s="135"/>
      <c r="O1443" s="135"/>
      <c r="P1443" s="2"/>
      <c r="Q1443" s="31"/>
      <c r="R1443" s="25"/>
      <c r="S1443" s="2"/>
    </row>
    <row r="1444" spans="1:19" ht="18" customHeight="1">
      <c r="A1444" s="35"/>
      <c r="B1444" s="31"/>
      <c r="C1444" s="31"/>
      <c r="D1444" s="31"/>
      <c r="E1444" s="31"/>
      <c r="F1444" s="133"/>
      <c r="G1444" s="133"/>
      <c r="H1444" s="133"/>
      <c r="I1444" s="133"/>
      <c r="J1444" s="133"/>
      <c r="K1444" s="133"/>
      <c r="L1444" s="134"/>
      <c r="M1444" s="135"/>
      <c r="N1444" s="135"/>
      <c r="O1444" s="135"/>
      <c r="P1444" s="2"/>
      <c r="Q1444" s="31"/>
      <c r="R1444" s="25"/>
      <c r="S1444" s="2"/>
    </row>
    <row r="1445" spans="1:19" ht="18" customHeight="1">
      <c r="A1445" s="35"/>
      <c r="B1445" s="31"/>
      <c r="C1445" s="31"/>
      <c r="D1445" s="31"/>
      <c r="E1445" s="31"/>
      <c r="F1445" s="133"/>
      <c r="G1445" s="133"/>
      <c r="H1445" s="133"/>
      <c r="I1445" s="133"/>
      <c r="J1445" s="133"/>
      <c r="K1445" s="133"/>
      <c r="L1445" s="134"/>
      <c r="M1445" s="135"/>
      <c r="N1445" s="135"/>
      <c r="O1445" s="135"/>
      <c r="P1445" s="2"/>
      <c r="Q1445" s="31"/>
      <c r="R1445" s="25"/>
      <c r="S1445" s="2"/>
    </row>
    <row r="1446" spans="1:19" ht="18" customHeight="1">
      <c r="A1446" s="35"/>
      <c r="B1446" s="31"/>
      <c r="C1446" s="31"/>
      <c r="D1446" s="31"/>
      <c r="E1446" s="31"/>
      <c r="F1446" s="133"/>
      <c r="G1446" s="133"/>
      <c r="H1446" s="133"/>
      <c r="I1446" s="133"/>
      <c r="J1446" s="133"/>
      <c r="K1446" s="133"/>
      <c r="L1446" s="134"/>
      <c r="M1446" s="135"/>
      <c r="N1446" s="135"/>
      <c r="O1446" s="135"/>
      <c r="P1446" s="2"/>
      <c r="Q1446" s="31"/>
      <c r="R1446" s="25"/>
      <c r="S1446" s="2"/>
    </row>
    <row r="1447" spans="1:19" ht="18" customHeight="1">
      <c r="A1447" s="35"/>
      <c r="B1447" s="31"/>
      <c r="C1447" s="31"/>
      <c r="D1447" s="31"/>
      <c r="E1447" s="31"/>
      <c r="F1447" s="133"/>
      <c r="G1447" s="133"/>
      <c r="H1447" s="133"/>
      <c r="I1447" s="133"/>
      <c r="J1447" s="133"/>
      <c r="K1447" s="133"/>
      <c r="L1447" s="134"/>
      <c r="M1447" s="135"/>
      <c r="N1447" s="135"/>
      <c r="O1447" s="135"/>
      <c r="P1447" s="2"/>
      <c r="Q1447" s="31"/>
      <c r="R1447" s="25"/>
      <c r="S1447" s="2"/>
    </row>
    <row r="1448" spans="1:19" ht="18" customHeight="1">
      <c r="A1448" s="35"/>
      <c r="B1448" s="31"/>
      <c r="C1448" s="31"/>
      <c r="D1448" s="31"/>
      <c r="E1448" s="31"/>
      <c r="F1448" s="133"/>
      <c r="G1448" s="133"/>
      <c r="H1448" s="133"/>
      <c r="I1448" s="133"/>
      <c r="J1448" s="133"/>
      <c r="K1448" s="133"/>
      <c r="L1448" s="134"/>
      <c r="M1448" s="135"/>
      <c r="N1448" s="135"/>
      <c r="O1448" s="135"/>
      <c r="P1448" s="2"/>
      <c r="Q1448" s="31"/>
      <c r="R1448" s="25"/>
      <c r="S1448" s="2"/>
    </row>
    <row r="1449" spans="1:19" ht="18" customHeight="1">
      <c r="A1449" s="35"/>
      <c r="B1449" s="31"/>
      <c r="C1449" s="31"/>
      <c r="D1449" s="31"/>
      <c r="E1449" s="31"/>
      <c r="F1449" s="133"/>
      <c r="G1449" s="133"/>
      <c r="H1449" s="133"/>
      <c r="I1449" s="133"/>
      <c r="J1449" s="133"/>
      <c r="K1449" s="133"/>
      <c r="L1449" s="134"/>
      <c r="M1449" s="135"/>
      <c r="N1449" s="135"/>
      <c r="O1449" s="135"/>
      <c r="P1449" s="2"/>
      <c r="Q1449" s="31"/>
      <c r="R1449" s="25"/>
      <c r="S1449" s="2"/>
    </row>
    <row r="1450" spans="1:19" ht="18" customHeight="1">
      <c r="A1450" s="35"/>
      <c r="B1450" s="31"/>
      <c r="C1450" s="31"/>
      <c r="D1450" s="31"/>
      <c r="E1450" s="31"/>
      <c r="F1450" s="133"/>
      <c r="G1450" s="133"/>
      <c r="H1450" s="133"/>
      <c r="I1450" s="133"/>
      <c r="J1450" s="133"/>
      <c r="K1450" s="133"/>
      <c r="L1450" s="134"/>
      <c r="M1450" s="135"/>
      <c r="N1450" s="135"/>
      <c r="O1450" s="135"/>
      <c r="P1450" s="2"/>
      <c r="Q1450" s="31"/>
      <c r="R1450" s="25"/>
      <c r="S1450" s="2"/>
    </row>
    <row r="1451" spans="1:19" ht="18" customHeight="1">
      <c r="A1451" s="35"/>
      <c r="B1451" s="31"/>
      <c r="C1451" s="31"/>
      <c r="D1451" s="31"/>
      <c r="E1451" s="31"/>
      <c r="F1451" s="133"/>
      <c r="G1451" s="133"/>
      <c r="H1451" s="133"/>
      <c r="I1451" s="133"/>
      <c r="J1451" s="133"/>
      <c r="K1451" s="133"/>
      <c r="L1451" s="134"/>
      <c r="M1451" s="135"/>
      <c r="N1451" s="135"/>
      <c r="O1451" s="135"/>
      <c r="P1451" s="2"/>
      <c r="Q1451" s="31"/>
      <c r="R1451" s="25"/>
      <c r="S1451" s="2"/>
    </row>
    <row r="1452" spans="1:19" ht="18" customHeight="1">
      <c r="A1452" s="35"/>
      <c r="B1452" s="31"/>
      <c r="C1452" s="31"/>
      <c r="D1452" s="31"/>
      <c r="E1452" s="31"/>
      <c r="F1452" s="133"/>
      <c r="G1452" s="133"/>
      <c r="H1452" s="133"/>
      <c r="I1452" s="133"/>
      <c r="J1452" s="133"/>
      <c r="K1452" s="133"/>
      <c r="L1452" s="134"/>
      <c r="M1452" s="135"/>
      <c r="N1452" s="135"/>
      <c r="O1452" s="135"/>
      <c r="P1452" s="2"/>
      <c r="Q1452" s="31"/>
      <c r="R1452" s="25"/>
      <c r="S1452" s="2"/>
    </row>
    <row r="1453" spans="1:19" ht="18" customHeight="1">
      <c r="A1453" s="35"/>
      <c r="B1453" s="31"/>
      <c r="C1453" s="31"/>
      <c r="D1453" s="31"/>
      <c r="E1453" s="31"/>
      <c r="F1453" s="133"/>
      <c r="G1453" s="133"/>
      <c r="H1453" s="133"/>
      <c r="I1453" s="133"/>
      <c r="J1453" s="133"/>
      <c r="K1453" s="133"/>
      <c r="L1453" s="134"/>
      <c r="M1453" s="135"/>
      <c r="N1453" s="135"/>
      <c r="O1453" s="135"/>
      <c r="P1453" s="2"/>
      <c r="Q1453" s="31"/>
      <c r="R1453" s="25"/>
      <c r="S1453" s="2"/>
    </row>
    <row r="1454" spans="1:19" ht="18" customHeight="1">
      <c r="A1454" s="35"/>
      <c r="B1454" s="31"/>
      <c r="C1454" s="31"/>
      <c r="D1454" s="31"/>
      <c r="E1454" s="31"/>
      <c r="F1454" s="133"/>
      <c r="G1454" s="133"/>
      <c r="H1454" s="133"/>
      <c r="I1454" s="133"/>
      <c r="J1454" s="133"/>
      <c r="K1454" s="133"/>
      <c r="L1454" s="134"/>
      <c r="M1454" s="135"/>
      <c r="N1454" s="135"/>
      <c r="O1454" s="135"/>
      <c r="P1454" s="2"/>
      <c r="Q1454" s="31"/>
      <c r="R1454" s="25"/>
      <c r="S1454" s="2"/>
    </row>
    <row r="1455" spans="1:19" ht="18" customHeight="1">
      <c r="A1455" s="35"/>
      <c r="B1455" s="31"/>
      <c r="C1455" s="31"/>
      <c r="D1455" s="31"/>
      <c r="E1455" s="31"/>
      <c r="F1455" s="133"/>
      <c r="G1455" s="133"/>
      <c r="H1455" s="133"/>
      <c r="I1455" s="133"/>
      <c r="J1455" s="133"/>
      <c r="K1455" s="133"/>
      <c r="L1455" s="134"/>
      <c r="M1455" s="135"/>
      <c r="N1455" s="135"/>
      <c r="O1455" s="135"/>
      <c r="P1455" s="2"/>
      <c r="Q1455" s="31"/>
      <c r="R1455" s="25"/>
      <c r="S1455" s="2"/>
    </row>
    <row r="1456" spans="1:19" ht="18" customHeight="1">
      <c r="A1456" s="35"/>
      <c r="B1456" s="31"/>
      <c r="C1456" s="31"/>
      <c r="D1456" s="31"/>
      <c r="E1456" s="31"/>
      <c r="F1456" s="133"/>
      <c r="G1456" s="133"/>
      <c r="H1456" s="133"/>
      <c r="I1456" s="133"/>
      <c r="J1456" s="133"/>
      <c r="K1456" s="133"/>
      <c r="L1456" s="134"/>
      <c r="M1456" s="135"/>
      <c r="N1456" s="135"/>
      <c r="O1456" s="135"/>
      <c r="P1456" s="2"/>
      <c r="Q1456" s="31"/>
      <c r="R1456" s="25"/>
      <c r="S1456" s="2"/>
    </row>
    <row r="1457" spans="1:19" ht="18" customHeight="1">
      <c r="A1457" s="35"/>
      <c r="B1457" s="31"/>
      <c r="C1457" s="31"/>
      <c r="D1457" s="31"/>
      <c r="E1457" s="31"/>
      <c r="F1457" s="133"/>
      <c r="G1457" s="133"/>
      <c r="H1457" s="133"/>
      <c r="I1457" s="133"/>
      <c r="J1457" s="133"/>
      <c r="K1457" s="133"/>
      <c r="L1457" s="134"/>
      <c r="M1457" s="135"/>
      <c r="N1457" s="135"/>
      <c r="O1457" s="135"/>
      <c r="P1457" s="2"/>
      <c r="Q1457" s="31"/>
      <c r="R1457" s="25"/>
      <c r="S1457" s="2"/>
    </row>
    <row r="1458" spans="1:19" ht="18" customHeight="1">
      <c r="A1458" s="35"/>
      <c r="B1458" s="31"/>
      <c r="C1458" s="31"/>
      <c r="D1458" s="31"/>
      <c r="E1458" s="31"/>
      <c r="F1458" s="133"/>
      <c r="G1458" s="133"/>
      <c r="H1458" s="133"/>
      <c r="I1458" s="133"/>
      <c r="J1458" s="133"/>
      <c r="K1458" s="133"/>
      <c r="L1458" s="134"/>
      <c r="M1458" s="135"/>
      <c r="N1458" s="135"/>
      <c r="O1458" s="135"/>
      <c r="P1458" s="2"/>
      <c r="Q1458" s="31"/>
      <c r="R1458" s="25"/>
      <c r="S1458" s="2"/>
    </row>
    <row r="1459" spans="1:19" ht="18" customHeight="1">
      <c r="A1459" s="35"/>
      <c r="B1459" s="31"/>
      <c r="C1459" s="31"/>
      <c r="D1459" s="31"/>
      <c r="E1459" s="31"/>
      <c r="F1459" s="133"/>
      <c r="G1459" s="133"/>
      <c r="H1459" s="133"/>
      <c r="I1459" s="133"/>
      <c r="J1459" s="133"/>
      <c r="K1459" s="133"/>
      <c r="L1459" s="134"/>
      <c r="M1459" s="135"/>
      <c r="N1459" s="135"/>
      <c r="O1459" s="135"/>
      <c r="P1459" s="2"/>
      <c r="Q1459" s="31"/>
      <c r="R1459" s="25"/>
      <c r="S1459" s="2"/>
    </row>
    <row r="1460" spans="1:19" ht="18" customHeight="1">
      <c r="A1460" s="35"/>
      <c r="B1460" s="31"/>
      <c r="C1460" s="31"/>
      <c r="D1460" s="31"/>
      <c r="E1460" s="31"/>
      <c r="F1460" s="133"/>
      <c r="G1460" s="133"/>
      <c r="H1460" s="133"/>
      <c r="I1460" s="133"/>
      <c r="J1460" s="133"/>
      <c r="K1460" s="133"/>
      <c r="L1460" s="134"/>
      <c r="M1460" s="135"/>
      <c r="N1460" s="135"/>
      <c r="O1460" s="135"/>
      <c r="P1460" s="2"/>
      <c r="Q1460" s="31"/>
      <c r="R1460" s="25"/>
      <c r="S1460" s="2"/>
    </row>
    <row r="1461" spans="1:19" ht="18" customHeight="1">
      <c r="A1461" s="35"/>
      <c r="B1461" s="31"/>
      <c r="C1461" s="31"/>
      <c r="D1461" s="31"/>
      <c r="E1461" s="31"/>
      <c r="F1461" s="133"/>
      <c r="G1461" s="133"/>
      <c r="H1461" s="133"/>
      <c r="I1461" s="133"/>
      <c r="J1461" s="133"/>
      <c r="K1461" s="133"/>
      <c r="L1461" s="134"/>
      <c r="M1461" s="135"/>
      <c r="N1461" s="135"/>
      <c r="O1461" s="135"/>
      <c r="P1461" s="2"/>
      <c r="Q1461" s="31"/>
      <c r="R1461" s="25"/>
      <c r="S1461" s="2"/>
    </row>
    <row r="1462" spans="1:19" ht="18" customHeight="1">
      <c r="A1462" s="35"/>
      <c r="B1462" s="31"/>
      <c r="C1462" s="31"/>
      <c r="D1462" s="31"/>
      <c r="E1462" s="31"/>
      <c r="F1462" s="133"/>
      <c r="G1462" s="133"/>
      <c r="H1462" s="133"/>
      <c r="I1462" s="133"/>
      <c r="J1462" s="133"/>
      <c r="K1462" s="133"/>
      <c r="L1462" s="134"/>
      <c r="M1462" s="135"/>
      <c r="N1462" s="135"/>
      <c r="O1462" s="135"/>
      <c r="P1462" s="2"/>
      <c r="Q1462" s="31"/>
      <c r="R1462" s="25"/>
      <c r="S1462" s="2"/>
    </row>
    <row r="1463" spans="1:19" ht="18" customHeight="1">
      <c r="A1463" s="35"/>
      <c r="B1463" s="31"/>
      <c r="C1463" s="31"/>
      <c r="D1463" s="31"/>
      <c r="E1463" s="31"/>
      <c r="F1463" s="133"/>
      <c r="G1463" s="133"/>
      <c r="H1463" s="133"/>
      <c r="I1463" s="133"/>
      <c r="J1463" s="133"/>
      <c r="K1463" s="133"/>
      <c r="L1463" s="134"/>
      <c r="M1463" s="135"/>
      <c r="N1463" s="135"/>
      <c r="O1463" s="135"/>
      <c r="P1463" s="2"/>
      <c r="Q1463" s="31"/>
      <c r="R1463" s="25"/>
      <c r="S1463" s="2"/>
    </row>
    <row r="1464" spans="1:19" ht="18" customHeight="1">
      <c r="A1464" s="35"/>
      <c r="B1464" s="31"/>
      <c r="C1464" s="31"/>
      <c r="D1464" s="31"/>
      <c r="E1464" s="31"/>
      <c r="F1464" s="133"/>
      <c r="G1464" s="133"/>
      <c r="H1464" s="133"/>
      <c r="I1464" s="133"/>
      <c r="J1464" s="133"/>
      <c r="K1464" s="133"/>
      <c r="L1464" s="134"/>
      <c r="M1464" s="135"/>
      <c r="N1464" s="135"/>
      <c r="O1464" s="135"/>
      <c r="P1464" s="2"/>
      <c r="Q1464" s="31"/>
      <c r="R1464" s="25"/>
      <c r="S1464" s="2"/>
    </row>
    <row r="1465" spans="1:19" ht="18" customHeight="1">
      <c r="A1465" s="35"/>
      <c r="B1465" s="31"/>
      <c r="C1465" s="31"/>
      <c r="D1465" s="31"/>
      <c r="E1465" s="31"/>
      <c r="F1465" s="133"/>
      <c r="G1465" s="133"/>
      <c r="H1465" s="133"/>
      <c r="I1465" s="133"/>
      <c r="J1465" s="133"/>
      <c r="K1465" s="133"/>
      <c r="L1465" s="134"/>
      <c r="M1465" s="135"/>
      <c r="N1465" s="135"/>
      <c r="O1465" s="135"/>
      <c r="P1465" s="2"/>
      <c r="Q1465" s="31"/>
      <c r="R1465" s="25"/>
      <c r="S1465" s="2"/>
    </row>
    <row r="1466" spans="1:19" ht="18" customHeight="1">
      <c r="A1466" s="35"/>
      <c r="B1466" s="31"/>
      <c r="C1466" s="31"/>
      <c r="D1466" s="31"/>
      <c r="E1466" s="31"/>
      <c r="F1466" s="133"/>
      <c r="G1466" s="133"/>
      <c r="H1466" s="133"/>
      <c r="I1466" s="133"/>
      <c r="J1466" s="133"/>
      <c r="K1466" s="133"/>
      <c r="L1466" s="134"/>
      <c r="M1466" s="135"/>
      <c r="N1466" s="135"/>
      <c r="O1466" s="135"/>
      <c r="P1466" s="2"/>
      <c r="Q1466" s="31"/>
      <c r="R1466" s="25"/>
      <c r="S1466" s="2"/>
    </row>
    <row r="1467" spans="1:19" ht="18" customHeight="1">
      <c r="A1467" s="35"/>
      <c r="B1467" s="31"/>
      <c r="C1467" s="31"/>
      <c r="D1467" s="31"/>
      <c r="E1467" s="31"/>
      <c r="F1467" s="133"/>
      <c r="G1467" s="133"/>
      <c r="H1467" s="133"/>
      <c r="I1467" s="133"/>
      <c r="J1467" s="133"/>
      <c r="K1467" s="133"/>
      <c r="L1467" s="134"/>
      <c r="M1467" s="135"/>
      <c r="N1467" s="135"/>
      <c r="O1467" s="135"/>
      <c r="P1467" s="2"/>
      <c r="Q1467" s="31"/>
      <c r="R1467" s="25"/>
      <c r="S1467" s="2"/>
    </row>
    <row r="1468" spans="1:19" ht="18" customHeight="1">
      <c r="A1468" s="35"/>
      <c r="B1468" s="31"/>
      <c r="C1468" s="31"/>
      <c r="D1468" s="31"/>
      <c r="E1468" s="31"/>
      <c r="F1468" s="133"/>
      <c r="G1468" s="133"/>
      <c r="H1468" s="133"/>
      <c r="I1468" s="133"/>
      <c r="J1468" s="133"/>
      <c r="K1468" s="133"/>
      <c r="L1468" s="134"/>
      <c r="M1468" s="135"/>
      <c r="N1468" s="135"/>
      <c r="O1468" s="135"/>
      <c r="P1468" s="2"/>
      <c r="Q1468" s="31"/>
      <c r="R1468" s="25"/>
      <c r="S1468" s="2"/>
    </row>
    <row r="1469" spans="1:19" ht="18" customHeight="1">
      <c r="A1469" s="35"/>
      <c r="B1469" s="31"/>
      <c r="C1469" s="31"/>
      <c r="D1469" s="31"/>
      <c r="E1469" s="31"/>
      <c r="F1469" s="133"/>
      <c r="G1469" s="133"/>
      <c r="H1469" s="133"/>
      <c r="I1469" s="133"/>
      <c r="J1469" s="133"/>
      <c r="K1469" s="133"/>
      <c r="L1469" s="134"/>
      <c r="M1469" s="135"/>
      <c r="N1469" s="135"/>
      <c r="O1469" s="135"/>
      <c r="P1469" s="2"/>
      <c r="Q1469" s="31"/>
      <c r="R1469" s="25"/>
      <c r="S1469" s="2"/>
    </row>
    <row r="1470" spans="1:19" ht="18" customHeight="1">
      <c r="A1470" s="35"/>
      <c r="B1470" s="31"/>
      <c r="C1470" s="31"/>
      <c r="D1470" s="31"/>
      <c r="E1470" s="31"/>
      <c r="F1470" s="133"/>
      <c r="G1470" s="133"/>
      <c r="H1470" s="133"/>
      <c r="I1470" s="133"/>
      <c r="J1470" s="133"/>
      <c r="K1470" s="133"/>
      <c r="L1470" s="134"/>
      <c r="M1470" s="135"/>
      <c r="N1470" s="135"/>
      <c r="O1470" s="135"/>
      <c r="P1470" s="2"/>
      <c r="Q1470" s="31"/>
      <c r="R1470" s="25"/>
      <c r="S1470" s="2"/>
    </row>
    <row r="1471" spans="1:19" ht="18" customHeight="1">
      <c r="A1471" s="35"/>
      <c r="B1471" s="31"/>
      <c r="C1471" s="31"/>
      <c r="D1471" s="31"/>
      <c r="E1471" s="31"/>
      <c r="F1471" s="133"/>
      <c r="G1471" s="133"/>
      <c r="H1471" s="133"/>
      <c r="I1471" s="133"/>
      <c r="J1471" s="133"/>
      <c r="K1471" s="133"/>
      <c r="L1471" s="134"/>
      <c r="M1471" s="135"/>
      <c r="N1471" s="135"/>
      <c r="O1471" s="135"/>
      <c r="P1471" s="2"/>
      <c r="Q1471" s="31"/>
      <c r="R1471" s="25"/>
      <c r="S1471" s="2"/>
    </row>
    <row r="1472" spans="1:19" ht="18" customHeight="1">
      <c r="A1472" s="35"/>
      <c r="B1472" s="31"/>
      <c r="C1472" s="31"/>
      <c r="D1472" s="31"/>
      <c r="E1472" s="31"/>
      <c r="F1472" s="133"/>
      <c r="G1472" s="133"/>
      <c r="H1472" s="133"/>
      <c r="I1472" s="133"/>
      <c r="J1472" s="133"/>
      <c r="K1472" s="133"/>
      <c r="L1472" s="134"/>
      <c r="M1472" s="135"/>
      <c r="N1472" s="135"/>
      <c r="O1472" s="135"/>
      <c r="P1472" s="2"/>
      <c r="Q1472" s="31"/>
      <c r="R1472" s="25"/>
      <c r="S1472" s="2"/>
    </row>
    <row r="1473" spans="1:19" ht="18" customHeight="1">
      <c r="A1473" s="35"/>
      <c r="B1473" s="31"/>
      <c r="C1473" s="31"/>
      <c r="D1473" s="31"/>
      <c r="E1473" s="31"/>
      <c r="F1473" s="133"/>
      <c r="G1473" s="133"/>
      <c r="H1473" s="133"/>
      <c r="I1473" s="133"/>
      <c r="J1473" s="133"/>
      <c r="K1473" s="133"/>
      <c r="L1473" s="134"/>
      <c r="M1473" s="135"/>
      <c r="N1473" s="135"/>
      <c r="O1473" s="135"/>
      <c r="P1473" s="2"/>
      <c r="Q1473" s="31"/>
      <c r="R1473" s="25"/>
      <c r="S1473" s="2"/>
    </row>
    <row r="1474" spans="1:19" ht="18" customHeight="1">
      <c r="A1474" s="35"/>
      <c r="B1474" s="31"/>
      <c r="C1474" s="31"/>
      <c r="D1474" s="31"/>
      <c r="E1474" s="31"/>
      <c r="F1474" s="133"/>
      <c r="G1474" s="133"/>
      <c r="H1474" s="133"/>
      <c r="I1474" s="133"/>
      <c r="J1474" s="133"/>
      <c r="K1474" s="133"/>
      <c r="L1474" s="134"/>
      <c r="M1474" s="135"/>
      <c r="N1474" s="135"/>
      <c r="O1474" s="135"/>
      <c r="P1474" s="2"/>
      <c r="Q1474" s="31"/>
      <c r="R1474" s="25"/>
      <c r="S1474" s="2"/>
    </row>
    <row r="1475" spans="1:19" ht="18" customHeight="1">
      <c r="A1475" s="35"/>
      <c r="B1475" s="31"/>
      <c r="C1475" s="31"/>
      <c r="D1475" s="31"/>
      <c r="E1475" s="31"/>
      <c r="F1475" s="133"/>
      <c r="G1475" s="133"/>
      <c r="H1475" s="133"/>
      <c r="I1475" s="133"/>
      <c r="J1475" s="133"/>
      <c r="K1475" s="133"/>
      <c r="L1475" s="134"/>
      <c r="M1475" s="135"/>
      <c r="N1475" s="135"/>
      <c r="O1475" s="135"/>
      <c r="P1475" s="2"/>
      <c r="Q1475" s="31"/>
      <c r="R1475" s="25"/>
      <c r="S1475" s="2"/>
    </row>
    <row r="1476" spans="1:19" ht="18" customHeight="1">
      <c r="A1476" s="35"/>
      <c r="B1476" s="31"/>
      <c r="C1476" s="31"/>
      <c r="D1476" s="31"/>
      <c r="E1476" s="31"/>
      <c r="F1476" s="133"/>
      <c r="G1476" s="133"/>
      <c r="H1476" s="133"/>
      <c r="I1476" s="133"/>
      <c r="J1476" s="133"/>
      <c r="K1476" s="133"/>
      <c r="L1476" s="134"/>
      <c r="M1476" s="135"/>
      <c r="N1476" s="135"/>
      <c r="O1476" s="135"/>
      <c r="P1476" s="2"/>
      <c r="Q1476" s="31"/>
      <c r="R1476" s="25"/>
      <c r="S1476" s="2"/>
    </row>
    <row r="1477" spans="1:19" ht="18" customHeight="1">
      <c r="A1477" s="35"/>
      <c r="B1477" s="31"/>
      <c r="C1477" s="31"/>
      <c r="D1477" s="31"/>
      <c r="E1477" s="31"/>
      <c r="F1477" s="133"/>
      <c r="G1477" s="133"/>
      <c r="H1477" s="133"/>
      <c r="I1477" s="133"/>
      <c r="J1477" s="133"/>
      <c r="K1477" s="133"/>
      <c r="L1477" s="134"/>
      <c r="M1477" s="135"/>
      <c r="N1477" s="135"/>
      <c r="O1477" s="135"/>
      <c r="P1477" s="2"/>
      <c r="Q1477" s="31"/>
      <c r="R1477" s="25"/>
      <c r="S1477" s="2"/>
    </row>
    <row r="1478" spans="1:19" ht="18" customHeight="1">
      <c r="A1478" s="35"/>
      <c r="B1478" s="31"/>
      <c r="C1478" s="31"/>
      <c r="D1478" s="31"/>
      <c r="E1478" s="31"/>
      <c r="F1478" s="133"/>
      <c r="G1478" s="133"/>
      <c r="H1478" s="133"/>
      <c r="I1478" s="133"/>
      <c r="J1478" s="133"/>
      <c r="K1478" s="133"/>
      <c r="L1478" s="134"/>
      <c r="M1478" s="135"/>
      <c r="N1478" s="135"/>
      <c r="O1478" s="135"/>
      <c r="P1478" s="2"/>
      <c r="Q1478" s="31"/>
      <c r="R1478" s="25"/>
      <c r="S1478" s="2"/>
    </row>
    <row r="1479" spans="1:19" ht="18" customHeight="1">
      <c r="A1479" s="35"/>
      <c r="B1479" s="31"/>
      <c r="C1479" s="31"/>
      <c r="D1479" s="31"/>
      <c r="E1479" s="31"/>
      <c r="F1479" s="133"/>
      <c r="G1479" s="133"/>
      <c r="H1479" s="133"/>
      <c r="I1479" s="133"/>
      <c r="J1479" s="133"/>
      <c r="K1479" s="133"/>
      <c r="L1479" s="134"/>
      <c r="M1479" s="135"/>
      <c r="N1479" s="135"/>
      <c r="O1479" s="135"/>
      <c r="P1479" s="2"/>
      <c r="Q1479" s="31"/>
      <c r="R1479" s="25"/>
      <c r="S1479" s="2"/>
    </row>
    <row r="1480" spans="1:19" ht="18" customHeight="1">
      <c r="A1480" s="35"/>
      <c r="B1480" s="31"/>
      <c r="C1480" s="31"/>
      <c r="D1480" s="31"/>
      <c r="E1480" s="31"/>
      <c r="F1480" s="133"/>
      <c r="G1480" s="133"/>
      <c r="H1480" s="133"/>
      <c r="I1480" s="133"/>
      <c r="J1480" s="133"/>
      <c r="K1480" s="133"/>
      <c r="L1480" s="134"/>
      <c r="M1480" s="135"/>
      <c r="N1480" s="135"/>
      <c r="O1480" s="135"/>
      <c r="P1480" s="2"/>
      <c r="Q1480" s="31"/>
      <c r="R1480" s="25"/>
      <c r="S1480" s="2"/>
    </row>
    <row r="1481" spans="1:19" ht="18" customHeight="1">
      <c r="A1481" s="35"/>
      <c r="B1481" s="31"/>
      <c r="C1481" s="31"/>
      <c r="D1481" s="31"/>
      <c r="E1481" s="31"/>
      <c r="F1481" s="133"/>
      <c r="G1481" s="133"/>
      <c r="H1481" s="133"/>
      <c r="I1481" s="133"/>
      <c r="J1481" s="133"/>
      <c r="K1481" s="133"/>
      <c r="L1481" s="134"/>
      <c r="M1481" s="135"/>
      <c r="N1481" s="135"/>
      <c r="O1481" s="135"/>
      <c r="P1481" s="2"/>
      <c r="Q1481" s="31"/>
      <c r="R1481" s="25"/>
      <c r="S1481" s="2"/>
    </row>
    <row r="1482" spans="1:19" ht="18" customHeight="1">
      <c r="A1482" s="35"/>
      <c r="B1482" s="31"/>
      <c r="C1482" s="31"/>
      <c r="D1482" s="31"/>
      <c r="E1482" s="31"/>
      <c r="F1482" s="133"/>
      <c r="G1482" s="133"/>
      <c r="H1482" s="133"/>
      <c r="I1482" s="133"/>
      <c r="J1482" s="133"/>
      <c r="K1482" s="133"/>
      <c r="L1482" s="134"/>
      <c r="M1482" s="135"/>
      <c r="N1482" s="135"/>
      <c r="O1482" s="135"/>
      <c r="P1482" s="2"/>
      <c r="Q1482" s="31"/>
      <c r="R1482" s="25"/>
      <c r="S1482" s="2"/>
    </row>
    <row r="1483" spans="1:19" ht="18" customHeight="1">
      <c r="A1483" s="35"/>
      <c r="B1483" s="31"/>
      <c r="C1483" s="31"/>
      <c r="D1483" s="31"/>
      <c r="E1483" s="31"/>
      <c r="F1483" s="133"/>
      <c r="G1483" s="133"/>
      <c r="H1483" s="133"/>
      <c r="I1483" s="133"/>
      <c r="J1483" s="133"/>
      <c r="K1483" s="133"/>
      <c r="L1483" s="134"/>
      <c r="M1483" s="135"/>
      <c r="N1483" s="135"/>
      <c r="O1483" s="135"/>
      <c r="P1483" s="2"/>
      <c r="Q1483" s="31"/>
      <c r="R1483" s="25"/>
      <c r="S1483" s="2"/>
    </row>
    <row r="1484" spans="1:19" ht="18" customHeight="1">
      <c r="A1484" s="35"/>
      <c r="B1484" s="31"/>
      <c r="C1484" s="31"/>
      <c r="D1484" s="31"/>
      <c r="E1484" s="31"/>
      <c r="F1484" s="133"/>
      <c r="G1484" s="133"/>
      <c r="H1484" s="133"/>
      <c r="I1484" s="133"/>
      <c r="J1484" s="133"/>
      <c r="K1484" s="133"/>
      <c r="L1484" s="134"/>
      <c r="M1484" s="135"/>
      <c r="N1484" s="135"/>
      <c r="O1484" s="135"/>
      <c r="P1484" s="2"/>
      <c r="Q1484" s="31"/>
      <c r="R1484" s="25"/>
      <c r="S1484" s="2"/>
    </row>
    <row r="1485" spans="1:19" ht="18" customHeight="1">
      <c r="A1485" s="35"/>
      <c r="B1485" s="31"/>
      <c r="C1485" s="31"/>
      <c r="D1485" s="31"/>
      <c r="E1485" s="31"/>
      <c r="F1485" s="133"/>
      <c r="G1485" s="133"/>
      <c r="H1485" s="133"/>
      <c r="I1485" s="133"/>
      <c r="J1485" s="133"/>
      <c r="K1485" s="133"/>
      <c r="L1485" s="134"/>
      <c r="M1485" s="135"/>
      <c r="N1485" s="135"/>
      <c r="O1485" s="135"/>
      <c r="P1485" s="2"/>
      <c r="Q1485" s="31"/>
      <c r="R1485" s="25"/>
      <c r="S1485" s="2"/>
    </row>
    <row r="1486" spans="1:19" ht="18" customHeight="1">
      <c r="A1486" s="35"/>
      <c r="B1486" s="31"/>
      <c r="C1486" s="31"/>
      <c r="D1486" s="31"/>
      <c r="E1486" s="31"/>
      <c r="F1486" s="133"/>
      <c r="G1486" s="133"/>
      <c r="H1486" s="133"/>
      <c r="I1486" s="133"/>
      <c r="J1486" s="133"/>
      <c r="K1486" s="133"/>
      <c r="L1486" s="134"/>
      <c r="M1486" s="135"/>
      <c r="N1486" s="135"/>
      <c r="O1486" s="135"/>
      <c r="P1486" s="2"/>
      <c r="Q1486" s="31"/>
      <c r="R1486" s="25"/>
      <c r="S1486" s="2"/>
    </row>
    <row r="1487" spans="1:19" ht="18" customHeight="1">
      <c r="A1487" s="35"/>
      <c r="B1487" s="31"/>
      <c r="C1487" s="31"/>
      <c r="D1487" s="31"/>
      <c r="E1487" s="31"/>
      <c r="F1487" s="133"/>
      <c r="G1487" s="133"/>
      <c r="H1487" s="133"/>
      <c r="I1487" s="133"/>
      <c r="J1487" s="133"/>
      <c r="K1487" s="133"/>
      <c r="L1487" s="134"/>
      <c r="M1487" s="135"/>
      <c r="N1487" s="135"/>
      <c r="O1487" s="135"/>
      <c r="P1487" s="2"/>
      <c r="Q1487" s="31"/>
      <c r="R1487" s="25"/>
      <c r="S1487" s="2"/>
    </row>
    <row r="1488" spans="1:19" ht="18" customHeight="1">
      <c r="A1488" s="35"/>
      <c r="B1488" s="31"/>
      <c r="C1488" s="31"/>
      <c r="D1488" s="31"/>
      <c r="E1488" s="31"/>
      <c r="F1488" s="133"/>
      <c r="G1488" s="133"/>
      <c r="H1488" s="133"/>
      <c r="I1488" s="133"/>
      <c r="J1488" s="133"/>
      <c r="K1488" s="133"/>
      <c r="L1488" s="134"/>
      <c r="M1488" s="135"/>
      <c r="N1488" s="135"/>
      <c r="O1488" s="135"/>
      <c r="P1488" s="2"/>
      <c r="Q1488" s="31"/>
      <c r="R1488" s="25"/>
      <c r="S1488" s="2"/>
    </row>
    <row r="1489" spans="1:19" ht="18" customHeight="1">
      <c r="A1489" s="35"/>
      <c r="B1489" s="31"/>
      <c r="C1489" s="31"/>
      <c r="D1489" s="31"/>
      <c r="E1489" s="31"/>
      <c r="F1489" s="133"/>
      <c r="G1489" s="133"/>
      <c r="H1489" s="133"/>
      <c r="I1489" s="133"/>
      <c r="J1489" s="133"/>
      <c r="K1489" s="133"/>
      <c r="L1489" s="134"/>
      <c r="M1489" s="135"/>
      <c r="N1489" s="135"/>
      <c r="O1489" s="135"/>
      <c r="P1489" s="2"/>
      <c r="Q1489" s="31"/>
      <c r="R1489" s="25"/>
      <c r="S1489" s="2"/>
    </row>
    <row r="1490" spans="1:19" ht="18" customHeight="1">
      <c r="A1490" s="35"/>
      <c r="B1490" s="31"/>
      <c r="C1490" s="31"/>
      <c r="D1490" s="31"/>
      <c r="E1490" s="31"/>
      <c r="F1490" s="133"/>
      <c r="G1490" s="133"/>
      <c r="H1490" s="133"/>
      <c r="I1490" s="133"/>
      <c r="J1490" s="133"/>
      <c r="K1490" s="133"/>
      <c r="L1490" s="134"/>
      <c r="M1490" s="135"/>
      <c r="N1490" s="135"/>
      <c r="O1490" s="135"/>
      <c r="P1490" s="2"/>
      <c r="Q1490" s="31"/>
      <c r="R1490" s="25"/>
      <c r="S1490" s="2"/>
    </row>
    <row r="1491" spans="1:19" ht="18" customHeight="1">
      <c r="A1491" s="35"/>
      <c r="B1491" s="31"/>
      <c r="C1491" s="31"/>
      <c r="D1491" s="31"/>
      <c r="E1491" s="31"/>
      <c r="F1491" s="133"/>
      <c r="G1491" s="133"/>
      <c r="H1491" s="133"/>
      <c r="I1491" s="133"/>
      <c r="J1491" s="133"/>
      <c r="K1491" s="133"/>
      <c r="L1491" s="134"/>
      <c r="M1491" s="135"/>
      <c r="N1491" s="135"/>
      <c r="O1491" s="135"/>
      <c r="P1491" s="2"/>
      <c r="Q1491" s="31"/>
      <c r="R1491" s="25"/>
      <c r="S1491" s="2"/>
    </row>
    <row r="1492" spans="1:19" ht="18" customHeight="1">
      <c r="A1492" s="35"/>
      <c r="B1492" s="31"/>
      <c r="C1492" s="31"/>
      <c r="D1492" s="31"/>
      <c r="E1492" s="31"/>
      <c r="F1492" s="133"/>
      <c r="G1492" s="133"/>
      <c r="H1492" s="133"/>
      <c r="I1492" s="133"/>
      <c r="J1492" s="133"/>
      <c r="K1492" s="133"/>
      <c r="L1492" s="134"/>
      <c r="M1492" s="135"/>
      <c r="N1492" s="135"/>
      <c r="O1492" s="135"/>
      <c r="P1492" s="2"/>
      <c r="Q1492" s="31"/>
      <c r="R1492" s="25"/>
      <c r="S1492" s="2"/>
    </row>
    <row r="1493" spans="1:19" ht="18" customHeight="1">
      <c r="A1493" s="35"/>
      <c r="B1493" s="31"/>
      <c r="C1493" s="31"/>
      <c r="D1493" s="31"/>
      <c r="E1493" s="31"/>
      <c r="F1493" s="133"/>
      <c r="G1493" s="133"/>
      <c r="H1493" s="133"/>
      <c r="I1493" s="133"/>
      <c r="J1493" s="133"/>
      <c r="K1493" s="133"/>
      <c r="L1493" s="134"/>
      <c r="M1493" s="135"/>
      <c r="N1493" s="135"/>
      <c r="O1493" s="135"/>
      <c r="P1493" s="2"/>
      <c r="Q1493" s="31"/>
      <c r="R1493" s="25"/>
      <c r="S1493" s="2"/>
    </row>
    <row r="1494" spans="1:19" ht="18" customHeight="1">
      <c r="A1494" s="35"/>
      <c r="B1494" s="31"/>
      <c r="C1494" s="31"/>
      <c r="D1494" s="31"/>
      <c r="E1494" s="31"/>
      <c r="F1494" s="133"/>
      <c r="G1494" s="133"/>
      <c r="H1494" s="133"/>
      <c r="I1494" s="133"/>
      <c r="J1494" s="133"/>
      <c r="K1494" s="133"/>
      <c r="L1494" s="134"/>
      <c r="M1494" s="135"/>
      <c r="N1494" s="135"/>
      <c r="O1494" s="135"/>
      <c r="P1494" s="2"/>
      <c r="Q1494" s="31"/>
      <c r="R1494" s="25"/>
      <c r="S1494" s="2"/>
    </row>
    <row r="1495" spans="1:19" ht="18" customHeight="1">
      <c r="A1495" s="35"/>
      <c r="B1495" s="31"/>
      <c r="C1495" s="31"/>
      <c r="D1495" s="31"/>
      <c r="E1495" s="31"/>
      <c r="F1495" s="133"/>
      <c r="G1495" s="133"/>
      <c r="H1495" s="133"/>
      <c r="I1495" s="133"/>
      <c r="J1495" s="133"/>
      <c r="K1495" s="133"/>
      <c r="L1495" s="134"/>
      <c r="M1495" s="135"/>
      <c r="N1495" s="135"/>
      <c r="O1495" s="135"/>
      <c r="P1495" s="2"/>
      <c r="Q1495" s="31"/>
      <c r="R1495" s="25"/>
      <c r="S1495" s="2"/>
    </row>
    <row r="1496" spans="1:19" ht="18" customHeight="1">
      <c r="A1496" s="35"/>
      <c r="B1496" s="31"/>
      <c r="C1496" s="31"/>
      <c r="D1496" s="31"/>
      <c r="E1496" s="31"/>
      <c r="F1496" s="133"/>
      <c r="G1496" s="133"/>
      <c r="H1496" s="133"/>
      <c r="I1496" s="133"/>
      <c r="J1496" s="133"/>
      <c r="K1496" s="133"/>
      <c r="L1496" s="134"/>
      <c r="M1496" s="135"/>
      <c r="N1496" s="135"/>
      <c r="O1496" s="135"/>
      <c r="P1496" s="2"/>
      <c r="Q1496" s="31"/>
      <c r="R1496" s="25"/>
      <c r="S1496" s="2"/>
    </row>
    <row r="1497" spans="1:19" ht="18" customHeight="1">
      <c r="A1497" s="35"/>
      <c r="B1497" s="31"/>
      <c r="C1497" s="31"/>
      <c r="D1497" s="31"/>
      <c r="E1497" s="31"/>
      <c r="F1497" s="133"/>
      <c r="G1497" s="133"/>
      <c r="H1497" s="133"/>
      <c r="I1497" s="133"/>
      <c r="J1497" s="133"/>
      <c r="K1497" s="133"/>
      <c r="L1497" s="134"/>
      <c r="M1497" s="135"/>
      <c r="N1497" s="135"/>
      <c r="O1497" s="135"/>
      <c r="P1497" s="2"/>
      <c r="Q1497" s="31"/>
      <c r="R1497" s="25"/>
      <c r="S1497" s="2"/>
    </row>
    <row r="1498" spans="1:19" ht="18" customHeight="1">
      <c r="A1498" s="35"/>
      <c r="B1498" s="31"/>
      <c r="C1498" s="31"/>
      <c r="D1498" s="31"/>
      <c r="E1498" s="31"/>
      <c r="F1498" s="133"/>
      <c r="G1498" s="133"/>
      <c r="H1498" s="133"/>
      <c r="I1498" s="133"/>
      <c r="J1498" s="133"/>
      <c r="K1498" s="133"/>
      <c r="L1498" s="134"/>
      <c r="M1498" s="135"/>
      <c r="N1498" s="135"/>
      <c r="O1498" s="135"/>
      <c r="P1498" s="2"/>
      <c r="Q1498" s="31"/>
      <c r="R1498" s="25"/>
      <c r="S1498" s="2"/>
    </row>
    <row r="1499" spans="1:19" ht="18" customHeight="1">
      <c r="A1499" s="35"/>
      <c r="B1499" s="31"/>
      <c r="C1499" s="31"/>
      <c r="D1499" s="31"/>
      <c r="E1499" s="31"/>
      <c r="F1499" s="133"/>
      <c r="G1499" s="133"/>
      <c r="H1499" s="133"/>
      <c r="I1499" s="133"/>
      <c r="J1499" s="133"/>
      <c r="K1499" s="133"/>
      <c r="L1499" s="134"/>
      <c r="M1499" s="135"/>
      <c r="N1499" s="135"/>
      <c r="O1499" s="135"/>
      <c r="P1499" s="2"/>
      <c r="Q1499" s="31"/>
      <c r="R1499" s="25"/>
      <c r="S1499" s="2"/>
    </row>
    <row r="1500" spans="1:19" ht="18" customHeight="1">
      <c r="A1500" s="35"/>
      <c r="B1500" s="31"/>
      <c r="C1500" s="31"/>
      <c r="D1500" s="31"/>
      <c r="E1500" s="31"/>
      <c r="F1500" s="133"/>
      <c r="G1500" s="133"/>
      <c r="H1500" s="133"/>
      <c r="I1500" s="133"/>
      <c r="J1500" s="133"/>
      <c r="K1500" s="133"/>
      <c r="L1500" s="134"/>
      <c r="M1500" s="135"/>
      <c r="N1500" s="135"/>
      <c r="O1500" s="135"/>
      <c r="P1500" s="2"/>
      <c r="Q1500" s="31"/>
      <c r="R1500" s="25"/>
      <c r="S1500" s="2"/>
    </row>
    <row r="1501" spans="1:19" ht="18" customHeight="1">
      <c r="A1501" s="35"/>
      <c r="B1501" s="31"/>
      <c r="C1501" s="31"/>
      <c r="D1501" s="31"/>
      <c r="E1501" s="31"/>
      <c r="F1501" s="133"/>
      <c r="G1501" s="133"/>
      <c r="H1501" s="133"/>
      <c r="I1501" s="133"/>
      <c r="J1501" s="133"/>
      <c r="K1501" s="133"/>
      <c r="L1501" s="134"/>
      <c r="M1501" s="135"/>
      <c r="N1501" s="135"/>
      <c r="O1501" s="135"/>
      <c r="P1501" s="2"/>
      <c r="Q1501" s="31"/>
      <c r="R1501" s="25"/>
      <c r="S1501" s="2"/>
    </row>
    <row r="1502" spans="1:19" ht="18" customHeight="1">
      <c r="A1502" s="35"/>
      <c r="B1502" s="31"/>
      <c r="C1502" s="31"/>
      <c r="D1502" s="31"/>
      <c r="E1502" s="31"/>
      <c r="F1502" s="133"/>
      <c r="G1502" s="133"/>
      <c r="H1502" s="133"/>
      <c r="I1502" s="133"/>
      <c r="J1502" s="133"/>
      <c r="K1502" s="133"/>
      <c r="L1502" s="134"/>
      <c r="M1502" s="135"/>
      <c r="N1502" s="135"/>
      <c r="O1502" s="135"/>
      <c r="P1502" s="2"/>
      <c r="Q1502" s="31"/>
      <c r="R1502" s="25"/>
      <c r="S1502" s="2"/>
    </row>
    <row r="1503" spans="1:19" ht="18" customHeight="1">
      <c r="A1503" s="35"/>
      <c r="B1503" s="31"/>
      <c r="C1503" s="31"/>
      <c r="D1503" s="31"/>
      <c r="E1503" s="31"/>
      <c r="F1503" s="133"/>
      <c r="G1503" s="133"/>
      <c r="H1503" s="133"/>
      <c r="I1503" s="133"/>
      <c r="J1503" s="133"/>
      <c r="K1503" s="133"/>
      <c r="L1503" s="134"/>
      <c r="M1503" s="135"/>
      <c r="N1503" s="135"/>
      <c r="O1503" s="135"/>
      <c r="P1503" s="2"/>
      <c r="Q1503" s="31"/>
      <c r="R1503" s="25"/>
      <c r="S1503" s="2"/>
    </row>
    <row r="1504" spans="1:19" ht="18" customHeight="1">
      <c r="A1504" s="35"/>
      <c r="B1504" s="31"/>
      <c r="C1504" s="31"/>
      <c r="D1504" s="31"/>
      <c r="E1504" s="31"/>
      <c r="F1504" s="133"/>
      <c r="G1504" s="133"/>
      <c r="H1504" s="133"/>
      <c r="I1504" s="133"/>
      <c r="J1504" s="133"/>
      <c r="K1504" s="133"/>
      <c r="L1504" s="134"/>
      <c r="M1504" s="135"/>
      <c r="N1504" s="135"/>
      <c r="O1504" s="135"/>
      <c r="P1504" s="2"/>
      <c r="Q1504" s="31"/>
      <c r="R1504" s="25"/>
      <c r="S1504" s="2"/>
    </row>
    <row r="1505" spans="1:19" ht="18" customHeight="1">
      <c r="A1505" s="35"/>
      <c r="B1505" s="31"/>
      <c r="C1505" s="31"/>
      <c r="D1505" s="31"/>
      <c r="E1505" s="31"/>
      <c r="F1505" s="133"/>
      <c r="G1505" s="133"/>
      <c r="H1505" s="133"/>
      <c r="I1505" s="133"/>
      <c r="J1505" s="133"/>
      <c r="K1505" s="133"/>
      <c r="L1505" s="134"/>
      <c r="M1505" s="135"/>
      <c r="N1505" s="135"/>
      <c r="O1505" s="135"/>
      <c r="P1505" s="2"/>
      <c r="Q1505" s="31"/>
      <c r="R1505" s="25"/>
      <c r="S1505" s="2"/>
    </row>
    <row r="1506" spans="1:19" ht="18" customHeight="1">
      <c r="A1506" s="35"/>
      <c r="B1506" s="31"/>
      <c r="C1506" s="31"/>
      <c r="D1506" s="31"/>
      <c r="E1506" s="31"/>
      <c r="F1506" s="133"/>
      <c r="G1506" s="133"/>
      <c r="H1506" s="133"/>
      <c r="I1506" s="133"/>
      <c r="J1506" s="133"/>
      <c r="K1506" s="133"/>
      <c r="L1506" s="134"/>
      <c r="M1506" s="135"/>
      <c r="N1506" s="135"/>
      <c r="O1506" s="135"/>
      <c r="P1506" s="2"/>
      <c r="Q1506" s="31"/>
      <c r="R1506" s="25"/>
      <c r="S1506" s="2"/>
    </row>
    <row r="1507" spans="1:19" ht="18" customHeight="1">
      <c r="A1507" s="35"/>
      <c r="B1507" s="31"/>
      <c r="C1507" s="31"/>
      <c r="D1507" s="31"/>
      <c r="E1507" s="31"/>
      <c r="F1507" s="133"/>
      <c r="G1507" s="133"/>
      <c r="H1507" s="133"/>
      <c r="I1507" s="133"/>
      <c r="J1507" s="133"/>
      <c r="K1507" s="133"/>
      <c r="L1507" s="134"/>
      <c r="M1507" s="135"/>
      <c r="N1507" s="135"/>
      <c r="O1507" s="135"/>
      <c r="P1507" s="2"/>
      <c r="Q1507" s="31"/>
      <c r="R1507" s="25"/>
      <c r="S1507" s="2"/>
    </row>
    <row r="1508" spans="1:19" ht="18" customHeight="1">
      <c r="A1508" s="35"/>
      <c r="B1508" s="31"/>
      <c r="C1508" s="31"/>
      <c r="D1508" s="31"/>
      <c r="E1508" s="31"/>
      <c r="F1508" s="133"/>
      <c r="G1508" s="133"/>
      <c r="H1508" s="133"/>
      <c r="I1508" s="133"/>
      <c r="J1508" s="133"/>
      <c r="K1508" s="133"/>
      <c r="L1508" s="134"/>
      <c r="M1508" s="135"/>
      <c r="N1508" s="135"/>
      <c r="O1508" s="135"/>
      <c r="P1508" s="2"/>
      <c r="Q1508" s="31"/>
      <c r="R1508" s="25"/>
      <c r="S1508" s="2"/>
    </row>
    <row r="1509" spans="1:19" ht="18" customHeight="1">
      <c r="A1509" s="35"/>
      <c r="B1509" s="31"/>
      <c r="C1509" s="31"/>
      <c r="D1509" s="31"/>
      <c r="E1509" s="31"/>
      <c r="F1509" s="133"/>
      <c r="G1509" s="133"/>
      <c r="H1509" s="133"/>
      <c r="I1509" s="133"/>
      <c r="J1509" s="133"/>
      <c r="K1509" s="133"/>
      <c r="L1509" s="134"/>
      <c r="M1509" s="135"/>
      <c r="N1509" s="135"/>
      <c r="O1509" s="135"/>
      <c r="P1509" s="2"/>
      <c r="Q1509" s="31"/>
      <c r="R1509" s="25"/>
      <c r="S1509" s="2"/>
    </row>
    <row r="1510" spans="1:19" ht="18" customHeight="1">
      <c r="A1510" s="35"/>
      <c r="B1510" s="31"/>
      <c r="C1510" s="31"/>
      <c r="D1510" s="31"/>
      <c r="E1510" s="31"/>
      <c r="F1510" s="133"/>
      <c r="G1510" s="133"/>
      <c r="H1510" s="133"/>
      <c r="I1510" s="133"/>
      <c r="J1510" s="133"/>
      <c r="K1510" s="133"/>
      <c r="L1510" s="134"/>
      <c r="M1510" s="135"/>
      <c r="N1510" s="135"/>
      <c r="O1510" s="135"/>
      <c r="P1510" s="2"/>
      <c r="Q1510" s="31"/>
      <c r="R1510" s="25"/>
      <c r="S1510" s="2"/>
    </row>
    <row r="1511" spans="1:19" ht="18" customHeight="1">
      <c r="A1511" s="35"/>
      <c r="B1511" s="31"/>
      <c r="C1511" s="31"/>
      <c r="D1511" s="31"/>
      <c r="E1511" s="31"/>
      <c r="F1511" s="133"/>
      <c r="G1511" s="133"/>
      <c r="H1511" s="133"/>
      <c r="I1511" s="133"/>
      <c r="J1511" s="133"/>
      <c r="K1511" s="133"/>
      <c r="L1511" s="134"/>
      <c r="M1511" s="135"/>
      <c r="N1511" s="135"/>
      <c r="O1511" s="135"/>
      <c r="P1511" s="2"/>
      <c r="Q1511" s="31"/>
      <c r="R1511" s="25"/>
      <c r="S1511" s="2"/>
    </row>
    <row r="1512" spans="1:19" ht="18" customHeight="1">
      <c r="A1512" s="35"/>
      <c r="B1512" s="31"/>
      <c r="C1512" s="31"/>
      <c r="D1512" s="31"/>
      <c r="E1512" s="31"/>
      <c r="F1512" s="133"/>
      <c r="G1512" s="133"/>
      <c r="H1512" s="133"/>
      <c r="I1512" s="133"/>
      <c r="J1512" s="133"/>
      <c r="K1512" s="133"/>
      <c r="L1512" s="134"/>
      <c r="M1512" s="135"/>
      <c r="N1512" s="135"/>
      <c r="O1512" s="135"/>
      <c r="P1512" s="2"/>
      <c r="Q1512" s="31"/>
      <c r="R1512" s="25"/>
      <c r="S1512" s="2"/>
    </row>
    <row r="1513" spans="1:19" ht="18" customHeight="1">
      <c r="A1513" s="35"/>
      <c r="B1513" s="31"/>
      <c r="C1513" s="31"/>
      <c r="D1513" s="31"/>
      <c r="E1513" s="31"/>
      <c r="F1513" s="133"/>
      <c r="G1513" s="133"/>
      <c r="H1513" s="133"/>
      <c r="I1513" s="133"/>
      <c r="J1513" s="133"/>
      <c r="K1513" s="133"/>
      <c r="L1513" s="134"/>
      <c r="M1513" s="135"/>
      <c r="N1513" s="135"/>
      <c r="O1513" s="135"/>
      <c r="P1513" s="2"/>
      <c r="Q1513" s="31"/>
      <c r="R1513" s="25"/>
      <c r="S1513" s="2"/>
    </row>
    <row r="1514" spans="1:19" ht="18" customHeight="1">
      <c r="A1514" s="35"/>
      <c r="B1514" s="31"/>
      <c r="C1514" s="31"/>
      <c r="D1514" s="31"/>
      <c r="E1514" s="31"/>
      <c r="F1514" s="133"/>
      <c r="G1514" s="133"/>
      <c r="H1514" s="133"/>
      <c r="I1514" s="133"/>
      <c r="J1514" s="133"/>
      <c r="K1514" s="133"/>
      <c r="L1514" s="134"/>
      <c r="M1514" s="135"/>
      <c r="N1514" s="135"/>
      <c r="O1514" s="135"/>
      <c r="P1514" s="2"/>
      <c r="Q1514" s="31"/>
      <c r="R1514" s="25"/>
      <c r="S1514" s="2"/>
    </row>
    <row r="1515" spans="1:19" ht="18" customHeight="1">
      <c r="A1515" s="35"/>
      <c r="B1515" s="31"/>
      <c r="C1515" s="31"/>
      <c r="D1515" s="31"/>
      <c r="E1515" s="31"/>
      <c r="F1515" s="133"/>
      <c r="G1515" s="133"/>
      <c r="H1515" s="133"/>
      <c r="I1515" s="133"/>
      <c r="J1515" s="133"/>
      <c r="K1515" s="133"/>
      <c r="L1515" s="134"/>
      <c r="M1515" s="135"/>
      <c r="N1515" s="135"/>
      <c r="O1515" s="135"/>
      <c r="P1515" s="2"/>
      <c r="Q1515" s="31"/>
      <c r="R1515" s="25"/>
      <c r="S1515" s="2"/>
    </row>
    <row r="1516" spans="1:19" ht="18" customHeight="1">
      <c r="A1516" s="35"/>
      <c r="B1516" s="31"/>
      <c r="C1516" s="31"/>
      <c r="D1516" s="31"/>
      <c r="E1516" s="31"/>
      <c r="F1516" s="133"/>
      <c r="G1516" s="133"/>
      <c r="H1516" s="133"/>
      <c r="I1516" s="133"/>
      <c r="J1516" s="133"/>
      <c r="K1516" s="133"/>
      <c r="L1516" s="134"/>
      <c r="M1516" s="135"/>
      <c r="N1516" s="135"/>
      <c r="O1516" s="135"/>
      <c r="P1516" s="2"/>
      <c r="Q1516" s="31"/>
      <c r="R1516" s="25"/>
      <c r="S1516" s="2"/>
    </row>
    <row r="1517" spans="1:19" ht="18" customHeight="1">
      <c r="A1517" s="35"/>
      <c r="B1517" s="31"/>
      <c r="C1517" s="31"/>
      <c r="D1517" s="31"/>
      <c r="E1517" s="31"/>
      <c r="F1517" s="133"/>
      <c r="G1517" s="133"/>
      <c r="H1517" s="133"/>
      <c r="I1517" s="133"/>
      <c r="J1517" s="133"/>
      <c r="K1517" s="133"/>
      <c r="L1517" s="134"/>
      <c r="M1517" s="135"/>
      <c r="N1517" s="135"/>
      <c r="O1517" s="135"/>
      <c r="P1517" s="2"/>
      <c r="Q1517" s="31"/>
      <c r="R1517" s="25"/>
      <c r="S1517" s="2"/>
    </row>
    <row r="1518" spans="1:19" ht="18" customHeight="1">
      <c r="A1518" s="35"/>
      <c r="B1518" s="31"/>
      <c r="C1518" s="31"/>
      <c r="D1518" s="31"/>
      <c r="E1518" s="31"/>
      <c r="F1518" s="133"/>
      <c r="G1518" s="133"/>
      <c r="H1518" s="133"/>
      <c r="I1518" s="133"/>
      <c r="J1518" s="133"/>
      <c r="K1518" s="133"/>
      <c r="L1518" s="134"/>
      <c r="M1518" s="135"/>
      <c r="N1518" s="135"/>
      <c r="O1518" s="135"/>
      <c r="P1518" s="2"/>
      <c r="Q1518" s="31"/>
      <c r="R1518" s="25"/>
      <c r="S1518" s="2"/>
    </row>
    <row r="1519" spans="1:19" ht="18" customHeight="1">
      <c r="A1519" s="35"/>
      <c r="B1519" s="31"/>
      <c r="C1519" s="31"/>
      <c r="D1519" s="31"/>
      <c r="E1519" s="31"/>
      <c r="F1519" s="133"/>
      <c r="G1519" s="133"/>
      <c r="H1519" s="133"/>
      <c r="I1519" s="133"/>
      <c r="J1519" s="133"/>
      <c r="K1519" s="133"/>
      <c r="L1519" s="134"/>
      <c r="M1519" s="135"/>
      <c r="N1519" s="135"/>
      <c r="O1519" s="135"/>
      <c r="P1519" s="2"/>
      <c r="Q1519" s="31"/>
      <c r="R1519" s="25"/>
      <c r="S1519" s="2"/>
    </row>
    <row r="1520" spans="1:19" ht="18" customHeight="1">
      <c r="A1520" s="35"/>
      <c r="B1520" s="31"/>
      <c r="C1520" s="31"/>
      <c r="D1520" s="31"/>
      <c r="E1520" s="31"/>
      <c r="F1520" s="133"/>
      <c r="G1520" s="133"/>
      <c r="H1520" s="133"/>
      <c r="I1520" s="133"/>
      <c r="J1520" s="133"/>
      <c r="K1520" s="133"/>
      <c r="L1520" s="134"/>
      <c r="M1520" s="135"/>
      <c r="N1520" s="135"/>
      <c r="O1520" s="135"/>
      <c r="P1520" s="2"/>
      <c r="Q1520" s="31"/>
      <c r="R1520" s="25"/>
      <c r="S1520" s="2"/>
    </row>
    <row r="1521" spans="1:19" ht="18" customHeight="1">
      <c r="A1521" s="35"/>
      <c r="B1521" s="31"/>
      <c r="C1521" s="31"/>
      <c r="D1521" s="31"/>
      <c r="E1521" s="31"/>
      <c r="F1521" s="133"/>
      <c r="G1521" s="133"/>
      <c r="H1521" s="133"/>
      <c r="I1521" s="133"/>
      <c r="J1521" s="133"/>
      <c r="K1521" s="133"/>
      <c r="L1521" s="134"/>
      <c r="M1521" s="135"/>
      <c r="N1521" s="135"/>
      <c r="O1521" s="135"/>
      <c r="P1521" s="2"/>
      <c r="Q1521" s="31"/>
      <c r="R1521" s="25"/>
      <c r="S1521" s="2"/>
    </row>
    <row r="1522" spans="1:19" ht="18" customHeight="1">
      <c r="A1522" s="35"/>
      <c r="B1522" s="31"/>
      <c r="C1522" s="31"/>
      <c r="D1522" s="31"/>
      <c r="E1522" s="31"/>
      <c r="F1522" s="133"/>
      <c r="G1522" s="133"/>
      <c r="H1522" s="133"/>
      <c r="I1522" s="133"/>
      <c r="J1522" s="133"/>
      <c r="K1522" s="133"/>
      <c r="L1522" s="134"/>
      <c r="M1522" s="135"/>
      <c r="N1522" s="135"/>
      <c r="O1522" s="135"/>
      <c r="P1522" s="2"/>
      <c r="Q1522" s="31"/>
      <c r="R1522" s="25"/>
      <c r="S1522" s="2"/>
    </row>
    <row r="1523" spans="1:19" ht="18" customHeight="1">
      <c r="A1523" s="35"/>
      <c r="B1523" s="31"/>
      <c r="C1523" s="31"/>
      <c r="D1523" s="31"/>
      <c r="E1523" s="31"/>
      <c r="F1523" s="133"/>
      <c r="G1523" s="133"/>
      <c r="H1523" s="133"/>
      <c r="I1523" s="133"/>
      <c r="J1523" s="133"/>
      <c r="K1523" s="133"/>
      <c r="L1523" s="134"/>
      <c r="M1523" s="135"/>
      <c r="N1523" s="135"/>
      <c r="O1523" s="135"/>
      <c r="P1523" s="2"/>
      <c r="Q1523" s="31"/>
      <c r="R1523" s="25"/>
      <c r="S1523" s="2"/>
    </row>
    <row r="1524" spans="1:19" ht="18" customHeight="1">
      <c r="A1524" s="35"/>
      <c r="B1524" s="31"/>
      <c r="C1524" s="31"/>
      <c r="D1524" s="31"/>
      <c r="E1524" s="31"/>
      <c r="F1524" s="133"/>
      <c r="G1524" s="133"/>
      <c r="H1524" s="133"/>
      <c r="I1524" s="133"/>
      <c r="J1524" s="133"/>
      <c r="K1524" s="133"/>
      <c r="L1524" s="134"/>
      <c r="M1524" s="135"/>
      <c r="N1524" s="135"/>
      <c r="O1524" s="135"/>
      <c r="P1524" s="2"/>
      <c r="Q1524" s="31"/>
      <c r="R1524" s="25"/>
      <c r="S1524" s="2"/>
    </row>
    <row r="1525" spans="1:19" ht="18" customHeight="1">
      <c r="A1525" s="35"/>
      <c r="B1525" s="31"/>
      <c r="C1525" s="31"/>
      <c r="D1525" s="31"/>
      <c r="E1525" s="31"/>
      <c r="F1525" s="133"/>
      <c r="G1525" s="133"/>
      <c r="H1525" s="133"/>
      <c r="I1525" s="133"/>
      <c r="J1525" s="133"/>
      <c r="K1525" s="133"/>
      <c r="L1525" s="134"/>
      <c r="M1525" s="135"/>
      <c r="N1525" s="135"/>
      <c r="O1525" s="135"/>
      <c r="P1525" s="2"/>
      <c r="Q1525" s="31"/>
      <c r="R1525" s="25"/>
      <c r="S1525" s="2"/>
    </row>
    <row r="1526" spans="1:19" ht="18" customHeight="1">
      <c r="A1526" s="35"/>
      <c r="B1526" s="31"/>
      <c r="C1526" s="31"/>
      <c r="D1526" s="31"/>
      <c r="E1526" s="31"/>
      <c r="F1526" s="133"/>
      <c r="G1526" s="133"/>
      <c r="H1526" s="133"/>
      <c r="I1526" s="133"/>
      <c r="J1526" s="133"/>
      <c r="K1526" s="133"/>
      <c r="L1526" s="134"/>
      <c r="M1526" s="135"/>
      <c r="N1526" s="135"/>
      <c r="O1526" s="135"/>
      <c r="P1526" s="2"/>
      <c r="Q1526" s="31"/>
      <c r="R1526" s="25"/>
      <c r="S1526" s="2"/>
    </row>
    <row r="1527" spans="1:19" ht="18" customHeight="1">
      <c r="A1527" s="35"/>
      <c r="B1527" s="31"/>
      <c r="C1527" s="31"/>
      <c r="D1527" s="31"/>
      <c r="E1527" s="31"/>
      <c r="F1527" s="133"/>
      <c r="G1527" s="133"/>
      <c r="H1527" s="133"/>
      <c r="I1527" s="133"/>
      <c r="J1527" s="133"/>
      <c r="K1527" s="133"/>
      <c r="L1527" s="134"/>
      <c r="M1527" s="135"/>
      <c r="N1527" s="135"/>
      <c r="O1527" s="135"/>
      <c r="P1527" s="2"/>
      <c r="Q1527" s="31"/>
      <c r="R1527" s="25"/>
      <c r="S1527" s="2"/>
    </row>
    <row r="1528" spans="1:19" ht="18" customHeight="1">
      <c r="A1528" s="35"/>
      <c r="B1528" s="31"/>
      <c r="C1528" s="31"/>
      <c r="D1528" s="31"/>
      <c r="E1528" s="31"/>
      <c r="F1528" s="133"/>
      <c r="G1528" s="133"/>
      <c r="H1528" s="133"/>
      <c r="I1528" s="133"/>
      <c r="J1528" s="133"/>
      <c r="K1528" s="133"/>
      <c r="L1528" s="134"/>
      <c r="M1528" s="135"/>
      <c r="N1528" s="135"/>
      <c r="O1528" s="135"/>
      <c r="P1528" s="2"/>
      <c r="Q1528" s="31"/>
      <c r="R1528" s="25"/>
      <c r="S1528" s="2"/>
    </row>
    <row r="1529" spans="1:19" ht="18" customHeight="1">
      <c r="A1529" s="35"/>
      <c r="B1529" s="31"/>
      <c r="C1529" s="31"/>
      <c r="D1529" s="31"/>
      <c r="E1529" s="31"/>
      <c r="F1529" s="133"/>
      <c r="G1529" s="133"/>
      <c r="H1529" s="133"/>
      <c r="I1529" s="133"/>
      <c r="J1529" s="133"/>
      <c r="K1529" s="133"/>
      <c r="L1529" s="134"/>
      <c r="M1529" s="135"/>
      <c r="N1529" s="135"/>
      <c r="O1529" s="135"/>
      <c r="P1529" s="2"/>
      <c r="Q1529" s="31"/>
      <c r="R1529" s="25"/>
      <c r="S1529" s="2"/>
    </row>
    <row r="1530" spans="1:19" ht="18" customHeight="1">
      <c r="A1530" s="35"/>
      <c r="B1530" s="31"/>
      <c r="C1530" s="31"/>
      <c r="D1530" s="31"/>
      <c r="E1530" s="31"/>
      <c r="F1530" s="133"/>
      <c r="G1530" s="133"/>
      <c r="H1530" s="133"/>
      <c r="I1530" s="133"/>
      <c r="J1530" s="133"/>
      <c r="K1530" s="133"/>
      <c r="L1530" s="134"/>
      <c r="M1530" s="135"/>
      <c r="N1530" s="135"/>
      <c r="O1530" s="135"/>
      <c r="P1530" s="2"/>
      <c r="Q1530" s="31"/>
      <c r="R1530" s="25"/>
      <c r="S1530" s="2"/>
    </row>
    <row r="1531" spans="1:19" ht="18" customHeight="1">
      <c r="A1531" s="35"/>
      <c r="B1531" s="31"/>
      <c r="C1531" s="31"/>
      <c r="D1531" s="31"/>
      <c r="E1531" s="31"/>
      <c r="F1531" s="133"/>
      <c r="G1531" s="133"/>
      <c r="H1531" s="133"/>
      <c r="I1531" s="133"/>
      <c r="J1531" s="133"/>
      <c r="K1531" s="133"/>
      <c r="L1531" s="134"/>
      <c r="M1531" s="135"/>
      <c r="N1531" s="135"/>
      <c r="O1531" s="135"/>
      <c r="P1531" s="2"/>
      <c r="Q1531" s="31"/>
      <c r="R1531" s="25"/>
      <c r="S1531" s="2"/>
    </row>
    <row r="1532" spans="1:19" ht="18" customHeight="1">
      <c r="A1532" s="35"/>
      <c r="B1532" s="31"/>
      <c r="C1532" s="31"/>
      <c r="D1532" s="31"/>
      <c r="E1532" s="31"/>
      <c r="F1532" s="133"/>
      <c r="G1532" s="133"/>
      <c r="H1532" s="133"/>
      <c r="I1532" s="133"/>
      <c r="J1532" s="133"/>
      <c r="K1532" s="133"/>
      <c r="L1532" s="134"/>
      <c r="M1532" s="135"/>
      <c r="N1532" s="135"/>
      <c r="O1532" s="135"/>
      <c r="P1532" s="2"/>
      <c r="Q1532" s="31"/>
      <c r="R1532" s="25"/>
      <c r="S1532" s="2"/>
    </row>
    <row r="1533" spans="1:19" ht="18" customHeight="1">
      <c r="A1533" s="35"/>
      <c r="B1533" s="31"/>
      <c r="C1533" s="31"/>
      <c r="D1533" s="31"/>
      <c r="E1533" s="31"/>
      <c r="F1533" s="133"/>
      <c r="G1533" s="133"/>
      <c r="H1533" s="133"/>
      <c r="I1533" s="133"/>
      <c r="J1533" s="133"/>
      <c r="K1533" s="133"/>
      <c r="L1533" s="134"/>
      <c r="M1533" s="135"/>
      <c r="N1533" s="135"/>
      <c r="O1533" s="135"/>
      <c r="P1533" s="2"/>
      <c r="Q1533" s="31"/>
      <c r="R1533" s="25"/>
      <c r="S1533" s="2"/>
    </row>
    <row r="1534" spans="1:19" ht="18" customHeight="1">
      <c r="A1534" s="35"/>
      <c r="B1534" s="31"/>
      <c r="C1534" s="31"/>
      <c r="D1534" s="31"/>
      <c r="E1534" s="31"/>
      <c r="F1534" s="133"/>
      <c r="G1534" s="133"/>
      <c r="H1534" s="133"/>
      <c r="I1534" s="133"/>
      <c r="J1534" s="133"/>
      <c r="K1534" s="133"/>
      <c r="L1534" s="134"/>
      <c r="M1534" s="135"/>
      <c r="N1534" s="135"/>
      <c r="O1534" s="135"/>
      <c r="P1534" s="2"/>
      <c r="Q1534" s="31"/>
      <c r="R1534" s="25"/>
      <c r="S1534" s="2"/>
    </row>
    <row r="1535" spans="1:19" ht="18" customHeight="1">
      <c r="A1535" s="35"/>
      <c r="B1535" s="31"/>
      <c r="C1535" s="31"/>
      <c r="D1535" s="31"/>
      <c r="E1535" s="31"/>
      <c r="F1535" s="133"/>
      <c r="G1535" s="133"/>
      <c r="H1535" s="133"/>
      <c r="I1535" s="133"/>
      <c r="J1535" s="133"/>
      <c r="K1535" s="133"/>
      <c r="L1535" s="134"/>
      <c r="M1535" s="135"/>
      <c r="N1535" s="135"/>
      <c r="O1535" s="135"/>
      <c r="P1535" s="2"/>
      <c r="Q1535" s="31"/>
      <c r="R1535" s="25"/>
      <c r="S1535" s="2"/>
    </row>
    <row r="1536" spans="1:19" ht="18" customHeight="1">
      <c r="A1536" s="35"/>
      <c r="B1536" s="31"/>
      <c r="C1536" s="31"/>
      <c r="D1536" s="31"/>
      <c r="E1536" s="31"/>
      <c r="F1536" s="133"/>
      <c r="G1536" s="133"/>
      <c r="H1536" s="133"/>
      <c r="I1536" s="133"/>
      <c r="J1536" s="133"/>
      <c r="K1536" s="133"/>
      <c r="L1536" s="134"/>
      <c r="M1536" s="135"/>
      <c r="N1536" s="135"/>
      <c r="O1536" s="135"/>
      <c r="P1536" s="2"/>
      <c r="Q1536" s="31"/>
      <c r="R1536" s="25"/>
      <c r="S1536" s="2"/>
    </row>
    <row r="1537" spans="1:19" ht="18" customHeight="1">
      <c r="A1537" s="35"/>
      <c r="B1537" s="31"/>
      <c r="C1537" s="31"/>
      <c r="D1537" s="31"/>
      <c r="E1537" s="31"/>
      <c r="F1537" s="133"/>
      <c r="G1537" s="133"/>
      <c r="H1537" s="133"/>
      <c r="I1537" s="133"/>
      <c r="J1537" s="133"/>
      <c r="K1537" s="133"/>
      <c r="L1537" s="134"/>
      <c r="M1537" s="135"/>
      <c r="N1537" s="135"/>
      <c r="O1537" s="135"/>
      <c r="P1537" s="2"/>
      <c r="Q1537" s="31"/>
      <c r="R1537" s="25"/>
      <c r="S1537" s="2"/>
    </row>
    <row r="1538" spans="1:19" ht="18" customHeight="1">
      <c r="A1538" s="35"/>
      <c r="B1538" s="31"/>
      <c r="C1538" s="31"/>
      <c r="D1538" s="31"/>
      <c r="E1538" s="31"/>
      <c r="F1538" s="133"/>
      <c r="G1538" s="133"/>
      <c r="H1538" s="133"/>
      <c r="I1538" s="133"/>
      <c r="J1538" s="133"/>
      <c r="K1538" s="133"/>
      <c r="L1538" s="134"/>
      <c r="M1538" s="135"/>
      <c r="N1538" s="135"/>
      <c r="O1538" s="135"/>
      <c r="P1538" s="2"/>
      <c r="Q1538" s="31"/>
      <c r="R1538" s="25"/>
      <c r="S1538" s="2"/>
    </row>
    <row r="1539" spans="1:19" ht="18" customHeight="1">
      <c r="A1539" s="35"/>
      <c r="B1539" s="31"/>
      <c r="C1539" s="31"/>
      <c r="D1539" s="31"/>
      <c r="E1539" s="31"/>
      <c r="F1539" s="133"/>
      <c r="G1539" s="133"/>
      <c r="H1539" s="133"/>
      <c r="I1539" s="133"/>
      <c r="J1539" s="133"/>
      <c r="K1539" s="133"/>
      <c r="L1539" s="134"/>
      <c r="M1539" s="135"/>
      <c r="N1539" s="135"/>
      <c r="O1539" s="135"/>
      <c r="P1539" s="2"/>
      <c r="Q1539" s="31"/>
      <c r="R1539" s="25"/>
      <c r="S1539" s="2"/>
    </row>
    <row r="1540" spans="1:19" ht="18" customHeight="1">
      <c r="A1540" s="35"/>
      <c r="B1540" s="31"/>
      <c r="C1540" s="31"/>
      <c r="D1540" s="31"/>
      <c r="E1540" s="31"/>
      <c r="F1540" s="133"/>
      <c r="G1540" s="133"/>
      <c r="H1540" s="133"/>
      <c r="I1540" s="133"/>
      <c r="J1540" s="133"/>
      <c r="K1540" s="133"/>
      <c r="L1540" s="134"/>
      <c r="M1540" s="135"/>
      <c r="N1540" s="135"/>
      <c r="O1540" s="135"/>
      <c r="P1540" s="2"/>
      <c r="Q1540" s="31"/>
      <c r="R1540" s="25"/>
      <c r="S1540" s="2"/>
    </row>
    <row r="1541" spans="1:19" ht="18" customHeight="1">
      <c r="A1541" s="35"/>
      <c r="B1541" s="31"/>
      <c r="C1541" s="31"/>
      <c r="D1541" s="31"/>
      <c r="E1541" s="31"/>
      <c r="F1541" s="133"/>
      <c r="G1541" s="133"/>
      <c r="H1541" s="133"/>
      <c r="I1541" s="133"/>
      <c r="J1541" s="133"/>
      <c r="K1541" s="133"/>
      <c r="L1541" s="134"/>
      <c r="M1541" s="135"/>
      <c r="N1541" s="135"/>
      <c r="O1541" s="135"/>
      <c r="P1541" s="2"/>
      <c r="Q1541" s="31"/>
      <c r="R1541" s="25"/>
      <c r="S1541" s="2"/>
    </row>
    <row r="1542" spans="1:19" ht="18" customHeight="1">
      <c r="A1542" s="35"/>
      <c r="B1542" s="31"/>
      <c r="C1542" s="31"/>
      <c r="D1542" s="31"/>
      <c r="E1542" s="31"/>
      <c r="F1542" s="133"/>
      <c r="G1542" s="133"/>
      <c r="H1542" s="133"/>
      <c r="I1542" s="133"/>
      <c r="J1542" s="133"/>
      <c r="K1542" s="133"/>
      <c r="L1542" s="134"/>
      <c r="M1542" s="135"/>
      <c r="N1542" s="135"/>
      <c r="O1542" s="135"/>
      <c r="P1542" s="2"/>
      <c r="Q1542" s="31"/>
      <c r="R1542" s="25"/>
      <c r="S1542" s="2"/>
    </row>
    <row r="1543" spans="1:19" ht="18" customHeight="1">
      <c r="A1543" s="35"/>
      <c r="B1543" s="31"/>
      <c r="C1543" s="31"/>
      <c r="D1543" s="31"/>
      <c r="E1543" s="31"/>
      <c r="F1543" s="133"/>
      <c r="G1543" s="133"/>
      <c r="H1543" s="133"/>
      <c r="I1543" s="133"/>
      <c r="J1543" s="133"/>
      <c r="K1543" s="133"/>
      <c r="L1543" s="134"/>
      <c r="M1543" s="135"/>
      <c r="N1543" s="135"/>
      <c r="O1543" s="135"/>
      <c r="P1543" s="2"/>
      <c r="Q1543" s="31"/>
      <c r="R1543" s="25"/>
      <c r="S1543" s="2"/>
    </row>
    <row r="1544" spans="1:19" ht="18" customHeight="1">
      <c r="A1544" s="35"/>
      <c r="B1544" s="31"/>
      <c r="C1544" s="31"/>
      <c r="D1544" s="31"/>
      <c r="E1544" s="31"/>
      <c r="F1544" s="133"/>
      <c r="G1544" s="133"/>
      <c r="H1544" s="133"/>
      <c r="I1544" s="133"/>
      <c r="J1544" s="133"/>
      <c r="K1544" s="133"/>
      <c r="L1544" s="134"/>
      <c r="M1544" s="135"/>
      <c r="N1544" s="135"/>
      <c r="O1544" s="135"/>
      <c r="P1544" s="2"/>
      <c r="Q1544" s="31"/>
      <c r="R1544" s="25"/>
      <c r="S1544" s="2"/>
    </row>
    <row r="1545" spans="1:19" ht="18" customHeight="1">
      <c r="A1545" s="35"/>
      <c r="B1545" s="31"/>
      <c r="C1545" s="31"/>
      <c r="D1545" s="31"/>
      <c r="E1545" s="31"/>
      <c r="F1545" s="133"/>
      <c r="G1545" s="133"/>
      <c r="H1545" s="133"/>
      <c r="I1545" s="133"/>
      <c r="J1545" s="133"/>
      <c r="K1545" s="133"/>
      <c r="L1545" s="134"/>
      <c r="M1545" s="135"/>
      <c r="N1545" s="135"/>
      <c r="O1545" s="135"/>
      <c r="P1545" s="2"/>
      <c r="Q1545" s="31"/>
      <c r="R1545" s="25"/>
      <c r="S1545" s="2"/>
    </row>
    <row r="1546" spans="1:19" ht="18" customHeight="1">
      <c r="A1546" s="35"/>
      <c r="B1546" s="31"/>
      <c r="C1546" s="31"/>
      <c r="D1546" s="31"/>
      <c r="E1546" s="31"/>
      <c r="F1546" s="133"/>
      <c r="G1546" s="133"/>
      <c r="H1546" s="133"/>
      <c r="I1546" s="133"/>
      <c r="J1546" s="133"/>
      <c r="K1546" s="133"/>
      <c r="L1546" s="134"/>
      <c r="M1546" s="135"/>
      <c r="N1546" s="135"/>
      <c r="O1546" s="135"/>
      <c r="P1546" s="2"/>
      <c r="Q1546" s="31"/>
      <c r="R1546" s="25"/>
      <c r="S1546" s="2"/>
    </row>
    <row r="1547" spans="1:19" ht="18" customHeight="1">
      <c r="A1547" s="35"/>
      <c r="B1547" s="31"/>
      <c r="C1547" s="31"/>
      <c r="D1547" s="31"/>
      <c r="E1547" s="31"/>
      <c r="F1547" s="133"/>
      <c r="G1547" s="133"/>
      <c r="H1547" s="133"/>
      <c r="I1547" s="133"/>
      <c r="J1547" s="133"/>
      <c r="K1547" s="133"/>
      <c r="L1547" s="134"/>
      <c r="M1547" s="135"/>
      <c r="N1547" s="135"/>
      <c r="O1547" s="135"/>
      <c r="P1547" s="2"/>
      <c r="Q1547" s="31"/>
      <c r="R1547" s="25"/>
      <c r="S1547" s="2"/>
    </row>
    <row r="1548" spans="1:19" ht="18" customHeight="1">
      <c r="A1548" s="35"/>
      <c r="B1548" s="31"/>
      <c r="C1548" s="31"/>
      <c r="D1548" s="31"/>
      <c r="E1548" s="31"/>
      <c r="F1548" s="133"/>
      <c r="G1548" s="133"/>
      <c r="H1548" s="133"/>
      <c r="I1548" s="133"/>
      <c r="J1548" s="133"/>
      <c r="K1548" s="133"/>
      <c r="L1548" s="134"/>
      <c r="M1548" s="135"/>
      <c r="N1548" s="135"/>
      <c r="O1548" s="135"/>
      <c r="P1548" s="2"/>
      <c r="Q1548" s="31"/>
      <c r="R1548" s="25"/>
      <c r="S1548" s="2"/>
    </row>
    <row r="1549" spans="1:19" ht="18" customHeight="1">
      <c r="A1549" s="35"/>
      <c r="B1549" s="31"/>
      <c r="C1549" s="31"/>
      <c r="D1549" s="31"/>
      <c r="E1549" s="31"/>
      <c r="F1549" s="133"/>
      <c r="G1549" s="133"/>
      <c r="H1549" s="133"/>
      <c r="I1549" s="133"/>
      <c r="J1549" s="133"/>
      <c r="K1549" s="133"/>
      <c r="L1549" s="134"/>
      <c r="M1549" s="135"/>
      <c r="N1549" s="135"/>
      <c r="O1549" s="135"/>
      <c r="P1549" s="2"/>
      <c r="Q1549" s="31"/>
      <c r="R1549" s="25"/>
      <c r="S1549" s="2"/>
    </row>
    <row r="1550" spans="1:19" ht="18" customHeight="1">
      <c r="A1550" s="35"/>
      <c r="B1550" s="31"/>
      <c r="C1550" s="31"/>
      <c r="D1550" s="31"/>
      <c r="E1550" s="31"/>
      <c r="F1550" s="133"/>
      <c r="G1550" s="133"/>
      <c r="H1550" s="133"/>
      <c r="I1550" s="133"/>
      <c r="J1550" s="133"/>
      <c r="K1550" s="133"/>
      <c r="L1550" s="134"/>
      <c r="M1550" s="135"/>
      <c r="N1550" s="135"/>
      <c r="O1550" s="135"/>
      <c r="P1550" s="2"/>
      <c r="Q1550" s="31"/>
      <c r="R1550" s="25"/>
      <c r="S1550" s="2"/>
    </row>
    <row r="1551" spans="1:19" ht="18" customHeight="1">
      <c r="A1551" s="35"/>
      <c r="B1551" s="31"/>
      <c r="C1551" s="31"/>
      <c r="D1551" s="31"/>
      <c r="E1551" s="31"/>
      <c r="F1551" s="133"/>
      <c r="G1551" s="133"/>
      <c r="H1551" s="133"/>
      <c r="I1551" s="133"/>
      <c r="J1551" s="133"/>
      <c r="K1551" s="133"/>
      <c r="L1551" s="134"/>
      <c r="M1551" s="135"/>
      <c r="N1551" s="135"/>
      <c r="O1551" s="135"/>
      <c r="P1551" s="2"/>
      <c r="Q1551" s="31"/>
      <c r="R1551" s="25"/>
      <c r="S1551" s="2"/>
    </row>
    <row r="1552" spans="1:19" ht="18" customHeight="1">
      <c r="A1552" s="35"/>
      <c r="B1552" s="31"/>
      <c r="C1552" s="31"/>
      <c r="D1552" s="31"/>
      <c r="E1552" s="31"/>
      <c r="F1552" s="133"/>
      <c r="G1552" s="133"/>
      <c r="H1552" s="133"/>
      <c r="I1552" s="133"/>
      <c r="J1552" s="133"/>
      <c r="K1552" s="133"/>
      <c r="L1552" s="134"/>
      <c r="M1552" s="135"/>
      <c r="N1552" s="135"/>
      <c r="O1552" s="135"/>
      <c r="P1552" s="2"/>
      <c r="Q1552" s="31"/>
      <c r="R1552" s="25"/>
      <c r="S1552" s="2"/>
    </row>
    <row r="1553" spans="1:19" ht="18" customHeight="1">
      <c r="A1553" s="35"/>
      <c r="B1553" s="31"/>
      <c r="C1553" s="31"/>
      <c r="D1553" s="31"/>
      <c r="E1553" s="31"/>
      <c r="F1553" s="133"/>
      <c r="G1553" s="133"/>
      <c r="H1553" s="133"/>
      <c r="I1553" s="133"/>
      <c r="J1553" s="133"/>
      <c r="K1553" s="133"/>
      <c r="L1553" s="134"/>
      <c r="M1553" s="135"/>
      <c r="N1553" s="135"/>
      <c r="O1553" s="135"/>
      <c r="P1553" s="2"/>
      <c r="Q1553" s="31"/>
      <c r="R1553" s="25"/>
      <c r="S1553" s="2"/>
    </row>
    <row r="1554" spans="1:19" ht="18" customHeight="1">
      <c r="A1554" s="35"/>
      <c r="B1554" s="31"/>
      <c r="C1554" s="31"/>
      <c r="D1554" s="31"/>
      <c r="E1554" s="31"/>
      <c r="F1554" s="133"/>
      <c r="G1554" s="133"/>
      <c r="H1554" s="133"/>
      <c r="I1554" s="133"/>
      <c r="J1554" s="133"/>
      <c r="K1554" s="133"/>
      <c r="L1554" s="134"/>
      <c r="M1554" s="135"/>
      <c r="N1554" s="135"/>
      <c r="O1554" s="135"/>
      <c r="P1554" s="2"/>
      <c r="Q1554" s="31"/>
      <c r="R1554" s="25"/>
      <c r="S1554" s="2"/>
    </row>
    <row r="1555" spans="1:19" ht="18" customHeight="1">
      <c r="A1555" s="35"/>
      <c r="B1555" s="31"/>
      <c r="C1555" s="31"/>
      <c r="D1555" s="31"/>
      <c r="E1555" s="31"/>
      <c r="F1555" s="133"/>
      <c r="G1555" s="133"/>
      <c r="H1555" s="133"/>
      <c r="I1555" s="133"/>
      <c r="J1555" s="133"/>
      <c r="K1555" s="133"/>
      <c r="L1555" s="134"/>
      <c r="M1555" s="135"/>
      <c r="N1555" s="135"/>
      <c r="O1555" s="135"/>
      <c r="P1555" s="2"/>
      <c r="Q1555" s="31"/>
      <c r="R1555" s="25"/>
      <c r="S1555" s="2"/>
    </row>
    <row r="1556" spans="1:19" ht="18" customHeight="1">
      <c r="A1556" s="35"/>
      <c r="B1556" s="31"/>
      <c r="C1556" s="31"/>
      <c r="D1556" s="31"/>
      <c r="E1556" s="31"/>
      <c r="F1556" s="133"/>
      <c r="G1556" s="133"/>
      <c r="H1556" s="133"/>
      <c r="I1556" s="133"/>
      <c r="J1556" s="133"/>
      <c r="K1556" s="133"/>
      <c r="L1556" s="134"/>
      <c r="M1556" s="135"/>
      <c r="N1556" s="135"/>
      <c r="O1556" s="135"/>
      <c r="P1556" s="2"/>
      <c r="Q1556" s="31"/>
      <c r="R1556" s="25"/>
      <c r="S1556" s="2"/>
    </row>
    <row r="1557" spans="1:19" ht="18" customHeight="1">
      <c r="A1557" s="35"/>
      <c r="B1557" s="31"/>
      <c r="C1557" s="31"/>
      <c r="D1557" s="31"/>
      <c r="E1557" s="31"/>
      <c r="F1557" s="133"/>
      <c r="G1557" s="133"/>
      <c r="H1557" s="133"/>
      <c r="I1557" s="133"/>
      <c r="J1557" s="133"/>
      <c r="K1557" s="133"/>
      <c r="L1557" s="134"/>
      <c r="M1557" s="135"/>
      <c r="N1557" s="135"/>
      <c r="O1557" s="135"/>
      <c r="P1557" s="2"/>
      <c r="Q1557" s="31"/>
      <c r="R1557" s="25"/>
      <c r="S1557" s="2"/>
    </row>
    <row r="1558" spans="1:19" ht="18" customHeight="1">
      <c r="A1558" s="35"/>
      <c r="B1558" s="31"/>
      <c r="C1558" s="31"/>
      <c r="D1558" s="31"/>
      <c r="E1558" s="31"/>
      <c r="F1558" s="133"/>
      <c r="G1558" s="133"/>
      <c r="H1558" s="133"/>
      <c r="I1558" s="133"/>
      <c r="J1558" s="133"/>
      <c r="K1558" s="133"/>
      <c r="L1558" s="134"/>
      <c r="M1558" s="135"/>
      <c r="N1558" s="135"/>
      <c r="O1558" s="135"/>
      <c r="P1558" s="2"/>
      <c r="Q1558" s="31"/>
      <c r="R1558" s="25"/>
      <c r="S1558" s="2"/>
    </row>
    <row r="1559" spans="1:19" ht="18" customHeight="1">
      <c r="A1559" s="35"/>
      <c r="B1559" s="31"/>
      <c r="C1559" s="31"/>
      <c r="D1559" s="31"/>
      <c r="E1559" s="31"/>
      <c r="F1559" s="133"/>
      <c r="G1559" s="133"/>
      <c r="H1559" s="133"/>
      <c r="I1559" s="133"/>
      <c r="J1559" s="133"/>
      <c r="K1559" s="133"/>
      <c r="L1559" s="134"/>
      <c r="M1559" s="135"/>
      <c r="N1559" s="135"/>
      <c r="O1559" s="135"/>
      <c r="P1559" s="2"/>
      <c r="Q1559" s="31"/>
      <c r="R1559" s="25"/>
      <c r="S1559" s="2"/>
    </row>
    <row r="1560" spans="1:19" ht="18" customHeight="1">
      <c r="A1560" s="35"/>
      <c r="B1560" s="31"/>
      <c r="C1560" s="31"/>
      <c r="D1560" s="31"/>
      <c r="E1560" s="31"/>
      <c r="F1560" s="133"/>
      <c r="G1560" s="133"/>
      <c r="H1560" s="133"/>
      <c r="I1560" s="133"/>
      <c r="J1560" s="133"/>
      <c r="K1560" s="133"/>
      <c r="L1560" s="134"/>
      <c r="M1560" s="135"/>
      <c r="N1560" s="135"/>
      <c r="O1560" s="135"/>
      <c r="P1560" s="2"/>
      <c r="Q1560" s="31"/>
      <c r="R1560" s="25"/>
      <c r="S1560" s="2"/>
    </row>
    <row r="1561" spans="1:19" ht="18" customHeight="1">
      <c r="A1561" s="35"/>
      <c r="B1561" s="31"/>
      <c r="C1561" s="31"/>
      <c r="D1561" s="31"/>
      <c r="E1561" s="31"/>
      <c r="F1561" s="133"/>
      <c r="G1561" s="133"/>
      <c r="H1561" s="133"/>
      <c r="I1561" s="133"/>
      <c r="J1561" s="133"/>
      <c r="K1561" s="133"/>
      <c r="L1561" s="134"/>
      <c r="M1561" s="135"/>
      <c r="N1561" s="135"/>
      <c r="O1561" s="135"/>
      <c r="P1561" s="2"/>
      <c r="Q1561" s="31"/>
      <c r="R1561" s="25"/>
      <c r="S1561" s="2"/>
    </row>
    <row r="1562" spans="1:19" ht="18" customHeight="1">
      <c r="A1562" s="35"/>
      <c r="B1562" s="31"/>
      <c r="C1562" s="31"/>
      <c r="D1562" s="31"/>
      <c r="E1562" s="31"/>
      <c r="F1562" s="133"/>
      <c r="G1562" s="133"/>
      <c r="H1562" s="133"/>
      <c r="I1562" s="133"/>
      <c r="J1562" s="133"/>
      <c r="K1562" s="133"/>
      <c r="L1562" s="134"/>
      <c r="M1562" s="135"/>
      <c r="N1562" s="135"/>
      <c r="O1562" s="135"/>
      <c r="P1562" s="2"/>
      <c r="Q1562" s="31"/>
      <c r="R1562" s="25"/>
      <c r="S1562" s="2"/>
    </row>
    <row r="1563" spans="1:19" ht="18" customHeight="1">
      <c r="A1563" s="35"/>
      <c r="B1563" s="31"/>
      <c r="C1563" s="31"/>
      <c r="D1563" s="31"/>
      <c r="E1563" s="31"/>
      <c r="F1563" s="133"/>
      <c r="G1563" s="133"/>
      <c r="H1563" s="133"/>
      <c r="I1563" s="133"/>
      <c r="J1563" s="133"/>
      <c r="K1563" s="133"/>
      <c r="L1563" s="134"/>
      <c r="M1563" s="135"/>
      <c r="N1563" s="135"/>
      <c r="O1563" s="135"/>
      <c r="P1563" s="2"/>
      <c r="Q1563" s="31"/>
      <c r="R1563" s="25"/>
      <c r="S1563" s="2"/>
    </row>
    <row r="1564" spans="1:19" ht="18" customHeight="1">
      <c r="A1564" s="35"/>
      <c r="B1564" s="31"/>
      <c r="C1564" s="31"/>
      <c r="D1564" s="31"/>
      <c r="E1564" s="31"/>
      <c r="F1564" s="133"/>
      <c r="G1564" s="133"/>
      <c r="H1564" s="133"/>
      <c r="I1564" s="133"/>
      <c r="J1564" s="133"/>
      <c r="K1564" s="133"/>
      <c r="L1564" s="134"/>
      <c r="M1564" s="135"/>
      <c r="N1564" s="135"/>
      <c r="O1564" s="135"/>
      <c r="P1564" s="2"/>
      <c r="Q1564" s="31"/>
      <c r="R1564" s="25"/>
      <c r="S1564" s="2"/>
    </row>
    <row r="1565" spans="1:19" ht="18" customHeight="1">
      <c r="A1565" s="35"/>
      <c r="B1565" s="31"/>
      <c r="C1565" s="31"/>
      <c r="D1565" s="31"/>
      <c r="E1565" s="31"/>
      <c r="F1565" s="133"/>
      <c r="G1565" s="133"/>
      <c r="H1565" s="133"/>
      <c r="I1565" s="133"/>
      <c r="J1565" s="133"/>
      <c r="K1565" s="133"/>
      <c r="L1565" s="134"/>
      <c r="M1565" s="135"/>
      <c r="N1565" s="135"/>
      <c r="O1565" s="135"/>
      <c r="P1565" s="2"/>
      <c r="Q1565" s="31"/>
      <c r="R1565" s="25"/>
      <c r="S1565" s="2"/>
    </row>
    <row r="1566" spans="1:19" ht="18" customHeight="1">
      <c r="A1566" s="35"/>
      <c r="B1566" s="31"/>
      <c r="C1566" s="31"/>
      <c r="D1566" s="31"/>
      <c r="E1566" s="31"/>
      <c r="F1566" s="133"/>
      <c r="G1566" s="133"/>
      <c r="H1566" s="133"/>
      <c r="I1566" s="133"/>
      <c r="J1566" s="133"/>
      <c r="K1566" s="133"/>
      <c r="L1566" s="134"/>
      <c r="M1566" s="135"/>
      <c r="N1566" s="135"/>
      <c r="O1566" s="135"/>
      <c r="P1566" s="2"/>
      <c r="Q1566" s="31"/>
      <c r="R1566" s="25"/>
      <c r="S1566" s="2"/>
    </row>
    <row r="1567" spans="1:19" ht="18" customHeight="1">
      <c r="A1567" s="35"/>
      <c r="B1567" s="31"/>
      <c r="C1567" s="31"/>
      <c r="D1567" s="31"/>
      <c r="E1567" s="31"/>
      <c r="F1567" s="133"/>
      <c r="G1567" s="133"/>
      <c r="H1567" s="133"/>
      <c r="I1567" s="133"/>
      <c r="J1567" s="133"/>
      <c r="K1567" s="133"/>
      <c r="L1567" s="134"/>
      <c r="M1567" s="135"/>
      <c r="N1567" s="135"/>
      <c r="O1567" s="135"/>
      <c r="P1567" s="2"/>
      <c r="Q1567" s="31"/>
      <c r="R1567" s="25"/>
      <c r="S1567" s="2"/>
    </row>
    <row r="1568" spans="1:19" ht="18" customHeight="1">
      <c r="A1568" s="35"/>
      <c r="B1568" s="31"/>
      <c r="C1568" s="31"/>
      <c r="D1568" s="31"/>
      <c r="E1568" s="31"/>
      <c r="F1568" s="133"/>
      <c r="G1568" s="133"/>
      <c r="H1568" s="133"/>
      <c r="I1568" s="133"/>
      <c r="J1568" s="133"/>
      <c r="K1568" s="133"/>
      <c r="L1568" s="134"/>
      <c r="M1568" s="135"/>
      <c r="N1568" s="135"/>
      <c r="O1568" s="135"/>
      <c r="P1568" s="2"/>
      <c r="Q1568" s="31"/>
      <c r="R1568" s="25"/>
      <c r="S1568" s="2"/>
    </row>
    <row r="1569" spans="1:19" ht="18" customHeight="1">
      <c r="A1569" s="35"/>
      <c r="B1569" s="31"/>
      <c r="C1569" s="31"/>
      <c r="D1569" s="31"/>
      <c r="E1569" s="31"/>
      <c r="F1569" s="133"/>
      <c r="G1569" s="133"/>
      <c r="H1569" s="133"/>
      <c r="I1569" s="133"/>
      <c r="J1569" s="133"/>
      <c r="K1569" s="133"/>
      <c r="L1569" s="134"/>
      <c r="M1569" s="135"/>
      <c r="N1569" s="135"/>
      <c r="O1569" s="135"/>
      <c r="P1569" s="2"/>
      <c r="Q1569" s="31"/>
      <c r="R1569" s="25"/>
      <c r="S1569" s="2"/>
    </row>
    <row r="1570" spans="1:19" ht="18" customHeight="1">
      <c r="A1570" s="35"/>
      <c r="B1570" s="31"/>
      <c r="C1570" s="31"/>
      <c r="D1570" s="31"/>
      <c r="E1570" s="31"/>
      <c r="F1570" s="133"/>
      <c r="G1570" s="133"/>
      <c r="H1570" s="133"/>
      <c r="I1570" s="133"/>
      <c r="J1570" s="133"/>
      <c r="K1570" s="133"/>
      <c r="L1570" s="134"/>
      <c r="M1570" s="135"/>
      <c r="N1570" s="135"/>
      <c r="O1570" s="135"/>
      <c r="P1570" s="2"/>
      <c r="Q1570" s="31"/>
      <c r="R1570" s="25"/>
      <c r="S1570" s="2"/>
    </row>
    <row r="1571" spans="1:19" ht="18" customHeight="1">
      <c r="A1571" s="35"/>
      <c r="B1571" s="31"/>
      <c r="C1571" s="31"/>
      <c r="D1571" s="31"/>
      <c r="E1571" s="31"/>
      <c r="F1571" s="133"/>
      <c r="G1571" s="133"/>
      <c r="H1571" s="133"/>
      <c r="I1571" s="133"/>
      <c r="J1571" s="133"/>
      <c r="K1571" s="133"/>
      <c r="L1571" s="134"/>
      <c r="M1571" s="135"/>
      <c r="N1571" s="135"/>
      <c r="O1571" s="135"/>
      <c r="P1571" s="2"/>
      <c r="Q1571" s="31"/>
      <c r="R1571" s="25"/>
      <c r="S1571" s="2"/>
    </row>
    <row r="1572" spans="1:19" ht="18" customHeight="1">
      <c r="A1572" s="35"/>
      <c r="B1572" s="31"/>
      <c r="C1572" s="31"/>
      <c r="D1572" s="31"/>
      <c r="E1572" s="31"/>
      <c r="F1572" s="133"/>
      <c r="G1572" s="133"/>
      <c r="H1572" s="133"/>
      <c r="I1572" s="133"/>
      <c r="J1572" s="133"/>
      <c r="K1572" s="133"/>
      <c r="L1572" s="134"/>
      <c r="M1572" s="135"/>
      <c r="N1572" s="135"/>
      <c r="O1572" s="135"/>
      <c r="P1572" s="2"/>
      <c r="Q1572" s="31"/>
      <c r="R1572" s="25"/>
      <c r="S1572" s="2"/>
    </row>
    <row r="1573" spans="1:19" ht="18" customHeight="1">
      <c r="A1573" s="35"/>
      <c r="B1573" s="31"/>
      <c r="C1573" s="31"/>
      <c r="D1573" s="31"/>
      <c r="E1573" s="31"/>
      <c r="F1573" s="133"/>
      <c r="G1573" s="133"/>
      <c r="H1573" s="133"/>
      <c r="I1573" s="133"/>
      <c r="J1573" s="133"/>
      <c r="K1573" s="133"/>
      <c r="L1573" s="134"/>
      <c r="M1573" s="135"/>
      <c r="N1573" s="135"/>
      <c r="O1573" s="135"/>
      <c r="P1573" s="2"/>
      <c r="Q1573" s="31"/>
      <c r="R1573" s="25"/>
      <c r="S1573" s="2"/>
    </row>
    <row r="1574" spans="1:19" ht="18" customHeight="1">
      <c r="A1574" s="35"/>
      <c r="B1574" s="31"/>
      <c r="C1574" s="31"/>
      <c r="D1574" s="31"/>
      <c r="E1574" s="31"/>
      <c r="F1574" s="133"/>
      <c r="G1574" s="133"/>
      <c r="H1574" s="133"/>
      <c r="I1574" s="133"/>
      <c r="J1574" s="133"/>
      <c r="K1574" s="133"/>
      <c r="L1574" s="134"/>
      <c r="M1574" s="135"/>
      <c r="N1574" s="135"/>
      <c r="O1574" s="135"/>
      <c r="P1574" s="2"/>
      <c r="Q1574" s="31"/>
      <c r="R1574" s="25"/>
      <c r="S1574" s="2"/>
    </row>
    <row r="1575" spans="1:19" ht="18" customHeight="1">
      <c r="A1575" s="35"/>
      <c r="B1575" s="31"/>
      <c r="C1575" s="31"/>
      <c r="D1575" s="31"/>
      <c r="E1575" s="31"/>
      <c r="F1575" s="133"/>
      <c r="G1575" s="133"/>
      <c r="H1575" s="133"/>
      <c r="I1575" s="133"/>
      <c r="J1575" s="133"/>
      <c r="K1575" s="133"/>
      <c r="L1575" s="134"/>
      <c r="M1575" s="135"/>
      <c r="N1575" s="135"/>
      <c r="O1575" s="135"/>
      <c r="P1575" s="2"/>
      <c r="Q1575" s="31"/>
      <c r="R1575" s="25"/>
      <c r="S1575" s="2"/>
    </row>
    <row r="1576" spans="1:19" ht="18" customHeight="1">
      <c r="A1576" s="35"/>
      <c r="B1576" s="31"/>
      <c r="C1576" s="31"/>
      <c r="D1576" s="31"/>
      <c r="E1576" s="31"/>
      <c r="F1576" s="133"/>
      <c r="G1576" s="133"/>
      <c r="H1576" s="133"/>
      <c r="I1576" s="133"/>
      <c r="J1576" s="133"/>
      <c r="K1576" s="133"/>
      <c r="L1576" s="134"/>
      <c r="M1576" s="135"/>
      <c r="N1576" s="135"/>
      <c r="O1576" s="135"/>
      <c r="P1576" s="2"/>
      <c r="Q1576" s="31"/>
      <c r="R1576" s="25"/>
      <c r="S1576" s="2"/>
    </row>
    <row r="1577" spans="1:19" ht="18" customHeight="1">
      <c r="A1577" s="35"/>
      <c r="B1577" s="31"/>
      <c r="C1577" s="31"/>
      <c r="D1577" s="31"/>
      <c r="E1577" s="31"/>
      <c r="F1577" s="133"/>
      <c r="G1577" s="133"/>
      <c r="H1577" s="133"/>
      <c r="I1577" s="133"/>
      <c r="J1577" s="133"/>
      <c r="K1577" s="133"/>
      <c r="L1577" s="134"/>
      <c r="M1577" s="135"/>
      <c r="N1577" s="135"/>
      <c r="O1577" s="135"/>
      <c r="P1577" s="2"/>
      <c r="Q1577" s="31"/>
      <c r="R1577" s="25"/>
      <c r="S1577" s="2"/>
    </row>
    <row r="1578" spans="1:19" ht="18" customHeight="1">
      <c r="A1578" s="35"/>
      <c r="B1578" s="31"/>
      <c r="C1578" s="31"/>
      <c r="D1578" s="31"/>
      <c r="E1578" s="31"/>
      <c r="F1578" s="133"/>
      <c r="G1578" s="133"/>
      <c r="H1578" s="133"/>
      <c r="I1578" s="133"/>
      <c r="J1578" s="133"/>
      <c r="K1578" s="133"/>
      <c r="L1578" s="134"/>
      <c r="M1578" s="135"/>
      <c r="N1578" s="135"/>
      <c r="O1578" s="135"/>
      <c r="P1578" s="2"/>
      <c r="Q1578" s="31"/>
      <c r="R1578" s="25"/>
      <c r="S1578" s="2"/>
    </row>
    <row r="1579" spans="1:19" ht="18" customHeight="1">
      <c r="A1579" s="35"/>
      <c r="B1579" s="31"/>
      <c r="C1579" s="31"/>
      <c r="D1579" s="31"/>
      <c r="E1579" s="31"/>
      <c r="F1579" s="133"/>
      <c r="G1579" s="133"/>
      <c r="H1579" s="133"/>
      <c r="I1579" s="133"/>
      <c r="J1579" s="133"/>
      <c r="K1579" s="133"/>
      <c r="L1579" s="134"/>
      <c r="M1579" s="135"/>
      <c r="N1579" s="135"/>
      <c r="O1579" s="135"/>
      <c r="P1579" s="2"/>
      <c r="Q1579" s="31"/>
      <c r="R1579" s="25"/>
      <c r="S1579" s="2"/>
    </row>
    <row r="1580" spans="1:19" ht="18" customHeight="1">
      <c r="A1580" s="35"/>
      <c r="B1580" s="31"/>
      <c r="C1580" s="31"/>
      <c r="D1580" s="31"/>
      <c r="E1580" s="31"/>
      <c r="F1580" s="133"/>
      <c r="G1580" s="133"/>
      <c r="H1580" s="133"/>
      <c r="I1580" s="133"/>
      <c r="J1580" s="133"/>
      <c r="K1580" s="133"/>
      <c r="L1580" s="134"/>
      <c r="M1580" s="135"/>
      <c r="N1580" s="135"/>
      <c r="O1580" s="135"/>
      <c r="P1580" s="2"/>
      <c r="Q1580" s="31"/>
      <c r="R1580" s="25"/>
      <c r="S1580" s="2"/>
    </row>
    <row r="1581" spans="1:19" ht="18" customHeight="1">
      <c r="A1581" s="35"/>
      <c r="B1581" s="31"/>
      <c r="C1581" s="31"/>
      <c r="D1581" s="31"/>
      <c r="E1581" s="31"/>
      <c r="F1581" s="133"/>
      <c r="G1581" s="133"/>
      <c r="H1581" s="133"/>
      <c r="I1581" s="133"/>
      <c r="J1581" s="133"/>
      <c r="K1581" s="133"/>
      <c r="L1581" s="134"/>
      <c r="M1581" s="135"/>
      <c r="N1581" s="135"/>
      <c r="O1581" s="135"/>
      <c r="P1581" s="2"/>
      <c r="Q1581" s="31"/>
      <c r="R1581" s="25"/>
      <c r="S1581" s="2"/>
    </row>
    <row r="1582" spans="1:19" ht="18" customHeight="1">
      <c r="A1582" s="35"/>
      <c r="B1582" s="31"/>
      <c r="C1582" s="31"/>
      <c r="D1582" s="31"/>
      <c r="E1582" s="31"/>
      <c r="F1582" s="133"/>
      <c r="G1582" s="133"/>
      <c r="H1582" s="133"/>
      <c r="I1582" s="133"/>
      <c r="J1582" s="133"/>
      <c r="K1582" s="133"/>
      <c r="L1582" s="134"/>
      <c r="M1582" s="135"/>
      <c r="N1582" s="135"/>
      <c r="O1582" s="135"/>
      <c r="P1582" s="2"/>
      <c r="Q1582" s="31"/>
      <c r="R1582" s="25"/>
      <c r="S1582" s="2"/>
    </row>
    <row r="1583" spans="1:19" ht="18" customHeight="1">
      <c r="A1583" s="35"/>
      <c r="B1583" s="31"/>
      <c r="C1583" s="31"/>
      <c r="D1583" s="31"/>
      <c r="E1583" s="31"/>
      <c r="F1583" s="133"/>
      <c r="G1583" s="133"/>
      <c r="H1583" s="133"/>
      <c r="I1583" s="133"/>
      <c r="J1583" s="133"/>
      <c r="K1583" s="133"/>
      <c r="L1583" s="134"/>
      <c r="M1583" s="135"/>
      <c r="N1583" s="135"/>
      <c r="O1583" s="135"/>
      <c r="P1583" s="2"/>
      <c r="Q1583" s="31"/>
      <c r="R1583" s="25"/>
      <c r="S1583" s="2"/>
    </row>
    <row r="1584" spans="1:19" ht="18" customHeight="1">
      <c r="A1584" s="35"/>
      <c r="B1584" s="31"/>
      <c r="C1584" s="31"/>
      <c r="D1584" s="31"/>
      <c r="E1584" s="31"/>
      <c r="F1584" s="133"/>
      <c r="G1584" s="133"/>
      <c r="H1584" s="133"/>
      <c r="I1584" s="133"/>
      <c r="J1584" s="133"/>
      <c r="K1584" s="133"/>
      <c r="L1584" s="134"/>
      <c r="M1584" s="135"/>
      <c r="N1584" s="135"/>
      <c r="O1584" s="135"/>
      <c r="P1584" s="2"/>
      <c r="Q1584" s="31"/>
      <c r="R1584" s="25"/>
      <c r="S1584" s="2"/>
    </row>
    <row r="1585" spans="1:19" ht="18" customHeight="1">
      <c r="A1585" s="35"/>
      <c r="B1585" s="31"/>
      <c r="C1585" s="31"/>
      <c r="D1585" s="31"/>
      <c r="E1585" s="31"/>
      <c r="F1585" s="133"/>
      <c r="G1585" s="133"/>
      <c r="H1585" s="133"/>
      <c r="I1585" s="133"/>
      <c r="J1585" s="133"/>
      <c r="K1585" s="133"/>
      <c r="L1585" s="134"/>
      <c r="M1585" s="135"/>
      <c r="N1585" s="135"/>
      <c r="O1585" s="135"/>
      <c r="P1585" s="2"/>
      <c r="Q1585" s="31"/>
      <c r="R1585" s="25"/>
      <c r="S1585" s="2"/>
    </row>
    <row r="1586" spans="1:19" ht="18" customHeight="1">
      <c r="A1586" s="35"/>
      <c r="B1586" s="31"/>
      <c r="C1586" s="31"/>
      <c r="D1586" s="31"/>
      <c r="E1586" s="31"/>
      <c r="F1586" s="133"/>
      <c r="G1586" s="133"/>
      <c r="H1586" s="133"/>
      <c r="I1586" s="133"/>
      <c r="J1586" s="133"/>
      <c r="K1586" s="133"/>
      <c r="L1586" s="134"/>
      <c r="M1586" s="135"/>
      <c r="N1586" s="135"/>
      <c r="O1586" s="135"/>
      <c r="P1586" s="2"/>
      <c r="Q1586" s="31"/>
      <c r="R1586" s="25"/>
      <c r="S1586" s="2"/>
    </row>
    <row r="1587" spans="1:19" ht="18" customHeight="1">
      <c r="A1587" s="35"/>
      <c r="B1587" s="31"/>
      <c r="C1587" s="31"/>
      <c r="D1587" s="31"/>
      <c r="E1587" s="31"/>
      <c r="F1587" s="133"/>
      <c r="G1587" s="133"/>
      <c r="H1587" s="133"/>
      <c r="I1587" s="133"/>
      <c r="J1587" s="133"/>
      <c r="K1587" s="133"/>
      <c r="L1587" s="134"/>
      <c r="M1587" s="135"/>
      <c r="N1587" s="135"/>
      <c r="O1587" s="135"/>
      <c r="P1587" s="2"/>
      <c r="Q1587" s="31"/>
      <c r="R1587" s="25"/>
      <c r="S1587" s="2"/>
    </row>
    <row r="1588" spans="1:19" ht="18" customHeight="1">
      <c r="A1588" s="35"/>
      <c r="B1588" s="31"/>
      <c r="C1588" s="31"/>
      <c r="D1588" s="31"/>
      <c r="E1588" s="31"/>
      <c r="F1588" s="133"/>
      <c r="G1588" s="133"/>
      <c r="H1588" s="133"/>
      <c r="I1588" s="133"/>
      <c r="J1588" s="133"/>
      <c r="K1588" s="133"/>
      <c r="L1588" s="134"/>
      <c r="M1588" s="135"/>
      <c r="N1588" s="135"/>
      <c r="O1588" s="135"/>
      <c r="P1588" s="2"/>
      <c r="Q1588" s="31"/>
      <c r="R1588" s="25"/>
      <c r="S1588" s="2"/>
    </row>
    <row r="1589" spans="1:19" ht="18" customHeight="1">
      <c r="A1589" s="35"/>
      <c r="B1589" s="31"/>
      <c r="C1589" s="31"/>
      <c r="D1589" s="31"/>
      <c r="E1589" s="31"/>
      <c r="F1589" s="133"/>
      <c r="G1589" s="133"/>
      <c r="H1589" s="133"/>
      <c r="I1589" s="133"/>
      <c r="J1589" s="133"/>
      <c r="K1589" s="133"/>
      <c r="L1589" s="134"/>
      <c r="M1589" s="135"/>
      <c r="N1589" s="135"/>
      <c r="O1589" s="135"/>
      <c r="P1589" s="2"/>
      <c r="Q1589" s="31"/>
      <c r="R1589" s="25"/>
      <c r="S1589" s="2"/>
    </row>
    <row r="1590" spans="1:19" ht="18" customHeight="1">
      <c r="A1590" s="35"/>
      <c r="B1590" s="31"/>
      <c r="C1590" s="31"/>
      <c r="D1590" s="31"/>
      <c r="E1590" s="31"/>
      <c r="F1590" s="133"/>
      <c r="G1590" s="133"/>
      <c r="H1590" s="133"/>
      <c r="I1590" s="133"/>
      <c r="J1590" s="133"/>
      <c r="K1590" s="133"/>
      <c r="L1590" s="134"/>
      <c r="M1590" s="135"/>
      <c r="N1590" s="135"/>
      <c r="O1590" s="135"/>
      <c r="P1590" s="2"/>
      <c r="Q1590" s="31"/>
      <c r="R1590" s="25"/>
      <c r="S1590" s="2"/>
    </row>
    <row r="1591" spans="1:19" ht="18" customHeight="1">
      <c r="A1591" s="35"/>
      <c r="B1591" s="31"/>
      <c r="C1591" s="31"/>
      <c r="D1591" s="31"/>
      <c r="E1591" s="31"/>
      <c r="F1591" s="133"/>
      <c r="G1591" s="133"/>
      <c r="H1591" s="133"/>
      <c r="I1591" s="133"/>
      <c r="J1591" s="133"/>
      <c r="K1591" s="133"/>
      <c r="L1591" s="134"/>
      <c r="M1591" s="135"/>
      <c r="N1591" s="135"/>
      <c r="O1591" s="135"/>
      <c r="P1591" s="2"/>
      <c r="Q1591" s="31"/>
      <c r="R1591" s="25"/>
      <c r="S1591" s="2"/>
    </row>
    <row r="1592" spans="1:19" ht="18" customHeight="1">
      <c r="A1592" s="35"/>
      <c r="B1592" s="31"/>
      <c r="C1592" s="31"/>
      <c r="D1592" s="31"/>
      <c r="E1592" s="31"/>
      <c r="F1592" s="133"/>
      <c r="G1592" s="133"/>
      <c r="H1592" s="133"/>
      <c r="I1592" s="133"/>
      <c r="J1592" s="133"/>
      <c r="K1592" s="133"/>
      <c r="L1592" s="134"/>
      <c r="M1592" s="135"/>
      <c r="N1592" s="135"/>
      <c r="O1592" s="135"/>
      <c r="P1592" s="2"/>
      <c r="Q1592" s="31"/>
      <c r="R1592" s="25"/>
      <c r="S1592" s="2"/>
    </row>
    <row r="1593" spans="1:19" ht="18" customHeight="1">
      <c r="A1593" s="35"/>
      <c r="B1593" s="31"/>
      <c r="C1593" s="31"/>
      <c r="D1593" s="31"/>
      <c r="E1593" s="31"/>
      <c r="F1593" s="133"/>
      <c r="G1593" s="133"/>
      <c r="H1593" s="133"/>
      <c r="I1593" s="133"/>
      <c r="J1593" s="133"/>
      <c r="K1593" s="133"/>
      <c r="L1593" s="134"/>
      <c r="M1593" s="135"/>
      <c r="N1593" s="135"/>
      <c r="O1593" s="135"/>
      <c r="P1593" s="2"/>
      <c r="Q1593" s="31"/>
      <c r="R1593" s="25"/>
      <c r="S1593" s="2"/>
    </row>
    <row r="1594" spans="1:19" ht="18" customHeight="1">
      <c r="A1594" s="35"/>
      <c r="B1594" s="31"/>
      <c r="C1594" s="31"/>
      <c r="D1594" s="31"/>
      <c r="E1594" s="31"/>
      <c r="F1594" s="133"/>
      <c r="G1594" s="133"/>
      <c r="H1594" s="133"/>
      <c r="I1594" s="133"/>
      <c r="J1594" s="133"/>
      <c r="K1594" s="133"/>
      <c r="L1594" s="134"/>
      <c r="M1594" s="135"/>
      <c r="N1594" s="135"/>
      <c r="O1594" s="135"/>
      <c r="P1594" s="2"/>
      <c r="Q1594" s="31"/>
      <c r="R1594" s="25"/>
      <c r="S1594" s="2"/>
    </row>
    <row r="1595" spans="1:19" ht="18" customHeight="1">
      <c r="A1595" s="35"/>
      <c r="B1595" s="31"/>
      <c r="C1595" s="31"/>
      <c r="D1595" s="31"/>
      <c r="E1595" s="31"/>
      <c r="F1595" s="133"/>
      <c r="G1595" s="133"/>
      <c r="H1595" s="133"/>
      <c r="I1595" s="133"/>
      <c r="J1595" s="133"/>
      <c r="K1595" s="133"/>
      <c r="L1595" s="134"/>
      <c r="M1595" s="135"/>
      <c r="N1595" s="135"/>
      <c r="O1595" s="135"/>
      <c r="P1595" s="2"/>
      <c r="Q1595" s="31"/>
      <c r="R1595" s="25"/>
      <c r="S1595" s="2"/>
    </row>
    <row r="1596" spans="1:19" ht="18" customHeight="1">
      <c r="A1596" s="35"/>
      <c r="B1596" s="31"/>
      <c r="C1596" s="31"/>
      <c r="D1596" s="31"/>
      <c r="E1596" s="31"/>
      <c r="F1596" s="133"/>
      <c r="G1596" s="133"/>
      <c r="H1596" s="133"/>
      <c r="I1596" s="133"/>
      <c r="J1596" s="133"/>
      <c r="K1596" s="133"/>
      <c r="L1596" s="134"/>
      <c r="M1596" s="135"/>
      <c r="N1596" s="135"/>
      <c r="O1596" s="135"/>
      <c r="P1596" s="2"/>
      <c r="Q1596" s="31"/>
      <c r="R1596" s="25"/>
      <c r="S1596" s="2"/>
    </row>
    <row r="1597" spans="1:19" ht="18" customHeight="1">
      <c r="A1597" s="35"/>
      <c r="B1597" s="31"/>
      <c r="C1597" s="31"/>
      <c r="D1597" s="31"/>
      <c r="E1597" s="31"/>
      <c r="F1597" s="133"/>
      <c r="G1597" s="133"/>
      <c r="H1597" s="133"/>
      <c r="I1597" s="133"/>
      <c r="J1597" s="133"/>
      <c r="K1597" s="133"/>
      <c r="L1597" s="134"/>
      <c r="M1597" s="135"/>
      <c r="N1597" s="135"/>
      <c r="O1597" s="135"/>
      <c r="P1597" s="2"/>
      <c r="Q1597" s="31"/>
      <c r="R1597" s="25"/>
      <c r="S1597" s="2"/>
    </row>
    <row r="1598" spans="1:19" ht="18" customHeight="1">
      <c r="A1598" s="35"/>
      <c r="B1598" s="31"/>
      <c r="C1598" s="31"/>
      <c r="D1598" s="31"/>
      <c r="E1598" s="31"/>
      <c r="F1598" s="133"/>
      <c r="G1598" s="133"/>
      <c r="H1598" s="133"/>
      <c r="I1598" s="133"/>
      <c r="J1598" s="133"/>
      <c r="K1598" s="133"/>
      <c r="L1598" s="134"/>
      <c r="M1598" s="135"/>
      <c r="N1598" s="135"/>
      <c r="O1598" s="135"/>
      <c r="P1598" s="2"/>
      <c r="Q1598" s="31"/>
      <c r="R1598" s="25"/>
      <c r="S1598" s="2"/>
    </row>
    <row r="1599" spans="1:19" ht="18" customHeight="1">
      <c r="A1599" s="35"/>
      <c r="B1599" s="31"/>
      <c r="C1599" s="31"/>
      <c r="D1599" s="31"/>
      <c r="E1599" s="31"/>
      <c r="F1599" s="133"/>
      <c r="G1599" s="133"/>
      <c r="H1599" s="133"/>
      <c r="I1599" s="133"/>
      <c r="J1599" s="133"/>
      <c r="K1599" s="133"/>
      <c r="L1599" s="134"/>
      <c r="M1599" s="135"/>
      <c r="N1599" s="135"/>
      <c r="O1599" s="135"/>
      <c r="P1599" s="2"/>
      <c r="Q1599" s="31"/>
      <c r="R1599" s="25"/>
      <c r="S1599" s="2"/>
    </row>
    <row r="1600" spans="1:19" ht="18" customHeight="1">
      <c r="A1600" s="35"/>
      <c r="B1600" s="31"/>
      <c r="C1600" s="31"/>
      <c r="D1600" s="31"/>
      <c r="E1600" s="31"/>
      <c r="F1600" s="133"/>
      <c r="G1600" s="133"/>
      <c r="H1600" s="133"/>
      <c r="I1600" s="133"/>
      <c r="J1600" s="133"/>
      <c r="K1600" s="133"/>
      <c r="L1600" s="134"/>
      <c r="M1600" s="135"/>
      <c r="N1600" s="135"/>
      <c r="O1600" s="135"/>
      <c r="P1600" s="2"/>
      <c r="Q1600" s="31"/>
      <c r="R1600" s="25"/>
      <c r="S1600" s="2"/>
    </row>
    <row r="1601" spans="1:19" ht="18" customHeight="1">
      <c r="A1601" s="35"/>
      <c r="B1601" s="31"/>
      <c r="C1601" s="31"/>
      <c r="D1601" s="31"/>
      <c r="E1601" s="31"/>
      <c r="F1601" s="133"/>
      <c r="G1601" s="133"/>
      <c r="H1601" s="133"/>
      <c r="I1601" s="133"/>
      <c r="J1601" s="133"/>
      <c r="K1601" s="133"/>
      <c r="L1601" s="134"/>
      <c r="M1601" s="135"/>
      <c r="N1601" s="135"/>
      <c r="O1601" s="135"/>
      <c r="P1601" s="2"/>
      <c r="Q1601" s="31"/>
      <c r="R1601" s="25"/>
      <c r="S1601" s="2"/>
    </row>
    <row r="1602" spans="1:19" ht="18" customHeight="1">
      <c r="A1602" s="35"/>
      <c r="B1602" s="31"/>
      <c r="C1602" s="31"/>
      <c r="D1602" s="31"/>
      <c r="E1602" s="31"/>
      <c r="F1602" s="133"/>
      <c r="G1602" s="133"/>
      <c r="H1602" s="133"/>
      <c r="I1602" s="133"/>
      <c r="J1602" s="133"/>
      <c r="K1602" s="133"/>
      <c r="L1602" s="134"/>
      <c r="M1602" s="135"/>
      <c r="N1602" s="135"/>
      <c r="O1602" s="135"/>
      <c r="P1602" s="2"/>
      <c r="Q1602" s="31"/>
      <c r="R1602" s="25"/>
      <c r="S1602" s="2"/>
    </row>
    <row r="1603" spans="1:19" ht="18" customHeight="1">
      <c r="A1603" s="35"/>
      <c r="B1603" s="31"/>
      <c r="C1603" s="31"/>
      <c r="D1603" s="31"/>
      <c r="E1603" s="31"/>
      <c r="F1603" s="133"/>
      <c r="G1603" s="133"/>
      <c r="H1603" s="133"/>
      <c r="I1603" s="133"/>
      <c r="J1603" s="133"/>
      <c r="K1603" s="133"/>
      <c r="L1603" s="134"/>
      <c r="M1603" s="135"/>
      <c r="N1603" s="135"/>
      <c r="O1603" s="135"/>
      <c r="P1603" s="2"/>
      <c r="Q1603" s="31"/>
      <c r="R1603" s="25"/>
      <c r="S1603" s="2"/>
    </row>
    <row r="1604" spans="1:19" ht="18" customHeight="1">
      <c r="A1604" s="35"/>
      <c r="B1604" s="31"/>
      <c r="C1604" s="31"/>
      <c r="D1604" s="31"/>
      <c r="E1604" s="31"/>
      <c r="F1604" s="133"/>
      <c r="G1604" s="133"/>
      <c r="H1604" s="133"/>
      <c r="I1604" s="133"/>
      <c r="J1604" s="133"/>
      <c r="K1604" s="133"/>
      <c r="L1604" s="134"/>
      <c r="M1604" s="135"/>
      <c r="N1604" s="135"/>
      <c r="O1604" s="135"/>
      <c r="P1604" s="2"/>
      <c r="Q1604" s="31"/>
      <c r="R1604" s="25"/>
      <c r="S1604" s="2"/>
    </row>
    <row r="1605" spans="1:19" ht="18" customHeight="1">
      <c r="A1605" s="35"/>
      <c r="B1605" s="31"/>
      <c r="C1605" s="31"/>
      <c r="D1605" s="31"/>
      <c r="E1605" s="31"/>
      <c r="F1605" s="133"/>
      <c r="G1605" s="133"/>
      <c r="H1605" s="133"/>
      <c r="I1605" s="133"/>
      <c r="J1605" s="133"/>
      <c r="K1605" s="133"/>
      <c r="L1605" s="134"/>
      <c r="M1605" s="135"/>
      <c r="N1605" s="135"/>
      <c r="O1605" s="135"/>
      <c r="P1605" s="2"/>
      <c r="Q1605" s="31"/>
      <c r="R1605" s="25"/>
      <c r="S1605" s="2"/>
    </row>
    <row r="1606" spans="1:19" ht="18" customHeight="1">
      <c r="A1606" s="35"/>
      <c r="B1606" s="31"/>
      <c r="C1606" s="31"/>
      <c r="D1606" s="31"/>
      <c r="E1606" s="31"/>
      <c r="F1606" s="133"/>
      <c r="G1606" s="133"/>
      <c r="H1606" s="133"/>
      <c r="I1606" s="133"/>
      <c r="J1606" s="133"/>
      <c r="K1606" s="133"/>
      <c r="L1606" s="134"/>
      <c r="M1606" s="135"/>
      <c r="N1606" s="135"/>
      <c r="O1606" s="135"/>
      <c r="P1606" s="2"/>
      <c r="Q1606" s="31"/>
      <c r="R1606" s="25"/>
      <c r="S1606" s="2"/>
    </row>
    <row r="1607" spans="1:19" ht="18" customHeight="1">
      <c r="A1607" s="35"/>
      <c r="B1607" s="31"/>
      <c r="C1607" s="31"/>
      <c r="D1607" s="31"/>
      <c r="E1607" s="31"/>
      <c r="F1607" s="133"/>
      <c r="G1607" s="133"/>
      <c r="H1607" s="133"/>
      <c r="I1607" s="133"/>
      <c r="J1607" s="133"/>
      <c r="K1607" s="133"/>
      <c r="L1607" s="134"/>
      <c r="M1607" s="135"/>
      <c r="N1607" s="135"/>
      <c r="O1607" s="135"/>
      <c r="P1607" s="2"/>
      <c r="Q1607" s="31"/>
      <c r="R1607" s="25"/>
      <c r="S1607" s="2"/>
    </row>
    <row r="1608" spans="1:19" ht="18" customHeight="1">
      <c r="A1608" s="35"/>
      <c r="B1608" s="31"/>
      <c r="C1608" s="31"/>
      <c r="D1608" s="31"/>
      <c r="E1608" s="31"/>
      <c r="F1608" s="133"/>
      <c r="G1608" s="133"/>
      <c r="H1608" s="133"/>
      <c r="I1608" s="133"/>
      <c r="J1608" s="133"/>
      <c r="K1608" s="133"/>
      <c r="L1608" s="134"/>
      <c r="M1608" s="135"/>
      <c r="N1608" s="135"/>
      <c r="O1608" s="135"/>
      <c r="P1608" s="2"/>
      <c r="Q1608" s="31"/>
      <c r="R1608" s="25"/>
      <c r="S1608" s="2"/>
    </row>
    <row r="1609" spans="1:19" ht="18" customHeight="1">
      <c r="A1609" s="35"/>
      <c r="B1609" s="31"/>
      <c r="C1609" s="31"/>
      <c r="D1609" s="31"/>
      <c r="E1609" s="31"/>
      <c r="F1609" s="133"/>
      <c r="G1609" s="133"/>
      <c r="H1609" s="133"/>
      <c r="I1609" s="133"/>
      <c r="J1609" s="133"/>
      <c r="K1609" s="133"/>
      <c r="L1609" s="134"/>
      <c r="M1609" s="135"/>
      <c r="N1609" s="135"/>
      <c r="O1609" s="135"/>
      <c r="P1609" s="2"/>
      <c r="Q1609" s="31"/>
      <c r="R1609" s="25"/>
      <c r="S1609" s="2"/>
    </row>
    <row r="1610" spans="1:19" ht="18" customHeight="1">
      <c r="A1610" s="35"/>
      <c r="B1610" s="31"/>
      <c r="C1610" s="31"/>
      <c r="D1610" s="31"/>
      <c r="E1610" s="31"/>
      <c r="F1610" s="133"/>
      <c r="G1610" s="133"/>
      <c r="H1610" s="133"/>
      <c r="I1610" s="133"/>
      <c r="J1610" s="133"/>
      <c r="K1610" s="133"/>
      <c r="L1610" s="134"/>
      <c r="M1610" s="135"/>
      <c r="N1610" s="135"/>
      <c r="O1610" s="135"/>
      <c r="P1610" s="2"/>
      <c r="Q1610" s="31"/>
      <c r="R1610" s="25"/>
      <c r="S1610" s="2"/>
    </row>
    <row r="1611" spans="1:19" ht="18" customHeight="1">
      <c r="A1611" s="35"/>
      <c r="B1611" s="31"/>
      <c r="C1611" s="31"/>
      <c r="D1611" s="31"/>
      <c r="E1611" s="31"/>
      <c r="F1611" s="133"/>
      <c r="G1611" s="133"/>
      <c r="H1611" s="133"/>
      <c r="I1611" s="133"/>
      <c r="J1611" s="133"/>
      <c r="K1611" s="133"/>
      <c r="L1611" s="134"/>
      <c r="M1611" s="135"/>
      <c r="N1611" s="135"/>
      <c r="O1611" s="135"/>
      <c r="P1611" s="2"/>
      <c r="Q1611" s="31"/>
      <c r="R1611" s="25"/>
      <c r="S1611" s="2"/>
    </row>
    <row r="1612" spans="1:19" ht="18" customHeight="1">
      <c r="A1612" s="35"/>
      <c r="B1612" s="31"/>
      <c r="C1612" s="31"/>
      <c r="D1612" s="31"/>
      <c r="E1612" s="31"/>
      <c r="F1612" s="133"/>
      <c r="G1612" s="133"/>
      <c r="H1612" s="133"/>
      <c r="I1612" s="133"/>
      <c r="J1612" s="133"/>
      <c r="K1612" s="133"/>
      <c r="L1612" s="134"/>
      <c r="M1612" s="135"/>
      <c r="N1612" s="135"/>
      <c r="O1612" s="135"/>
      <c r="P1612" s="2"/>
      <c r="Q1612" s="31"/>
      <c r="R1612" s="25"/>
      <c r="S1612" s="2"/>
    </row>
    <row r="1613" spans="1:19" ht="18" customHeight="1">
      <c r="A1613" s="35"/>
      <c r="B1613" s="31"/>
      <c r="C1613" s="31"/>
      <c r="D1613" s="31"/>
      <c r="E1613" s="31"/>
      <c r="F1613" s="133"/>
      <c r="G1613" s="133"/>
      <c r="H1613" s="133"/>
      <c r="I1613" s="133"/>
      <c r="J1613" s="133"/>
      <c r="K1613" s="133"/>
      <c r="L1613" s="134"/>
      <c r="M1613" s="135"/>
      <c r="N1613" s="135"/>
      <c r="O1613" s="135"/>
      <c r="P1613" s="2"/>
      <c r="Q1613" s="31"/>
      <c r="R1613" s="25"/>
      <c r="S1613" s="2"/>
    </row>
    <row r="1614" spans="1:19" ht="18" customHeight="1">
      <c r="A1614" s="35"/>
      <c r="B1614" s="31"/>
      <c r="C1614" s="31"/>
      <c r="D1614" s="31"/>
      <c r="E1614" s="31"/>
      <c r="F1614" s="133"/>
      <c r="G1614" s="133"/>
      <c r="H1614" s="133"/>
      <c r="I1614" s="133"/>
      <c r="J1614" s="133"/>
      <c r="K1614" s="133"/>
      <c r="L1614" s="134"/>
      <c r="M1614" s="135"/>
      <c r="N1614" s="135"/>
      <c r="O1614" s="135"/>
      <c r="P1614" s="2"/>
      <c r="Q1614" s="31"/>
      <c r="R1614" s="25"/>
      <c r="S1614" s="2"/>
    </row>
    <row r="1615" spans="1:19" ht="18" customHeight="1">
      <c r="A1615" s="35"/>
      <c r="B1615" s="31"/>
      <c r="C1615" s="31"/>
      <c r="D1615" s="31"/>
      <c r="E1615" s="31"/>
      <c r="F1615" s="133"/>
      <c r="G1615" s="133"/>
      <c r="H1615" s="133"/>
      <c r="I1615" s="133"/>
      <c r="J1615" s="133"/>
      <c r="K1615" s="133"/>
      <c r="L1615" s="134"/>
      <c r="M1615" s="135"/>
      <c r="N1615" s="135"/>
      <c r="O1615" s="135"/>
      <c r="P1615" s="2"/>
      <c r="Q1615" s="31"/>
      <c r="R1615" s="25"/>
      <c r="S1615" s="2"/>
    </row>
    <row r="1616" spans="1:19" ht="18" customHeight="1">
      <c r="A1616" s="35"/>
      <c r="B1616" s="31"/>
      <c r="C1616" s="31"/>
      <c r="D1616" s="31"/>
      <c r="E1616" s="31"/>
      <c r="F1616" s="133"/>
      <c r="G1616" s="133"/>
      <c r="H1616" s="133"/>
      <c r="I1616" s="133"/>
      <c r="J1616" s="133"/>
      <c r="K1616" s="133"/>
      <c r="L1616" s="134"/>
      <c r="M1616" s="135"/>
      <c r="N1616" s="135"/>
      <c r="O1616" s="135"/>
      <c r="P1616" s="2"/>
      <c r="Q1616" s="31"/>
      <c r="R1616" s="25"/>
      <c r="S1616" s="2"/>
    </row>
    <row r="1617" spans="1:19" ht="18" customHeight="1">
      <c r="A1617" s="35"/>
      <c r="B1617" s="31"/>
      <c r="C1617" s="31"/>
      <c r="D1617" s="31"/>
      <c r="E1617" s="31"/>
      <c r="F1617" s="133"/>
      <c r="G1617" s="133"/>
      <c r="H1617" s="133"/>
      <c r="I1617" s="133"/>
      <c r="J1617" s="133"/>
      <c r="K1617" s="133"/>
      <c r="L1617" s="134"/>
      <c r="M1617" s="135"/>
      <c r="N1617" s="135"/>
      <c r="O1617" s="135"/>
      <c r="P1617" s="2"/>
      <c r="Q1617" s="31"/>
      <c r="R1617" s="25"/>
      <c r="S1617" s="2"/>
    </row>
    <row r="1618" spans="1:19" ht="18" customHeight="1">
      <c r="A1618" s="35"/>
      <c r="B1618" s="31"/>
      <c r="C1618" s="31"/>
      <c r="D1618" s="31"/>
      <c r="E1618" s="31"/>
      <c r="F1618" s="133"/>
      <c r="G1618" s="133"/>
      <c r="H1618" s="133"/>
      <c r="I1618" s="133"/>
      <c r="J1618" s="133"/>
      <c r="K1618" s="133"/>
      <c r="L1618" s="134"/>
      <c r="M1618" s="135"/>
      <c r="N1618" s="135"/>
      <c r="O1618" s="135"/>
      <c r="P1618" s="2"/>
      <c r="Q1618" s="31"/>
      <c r="R1618" s="25"/>
      <c r="S1618" s="2"/>
    </row>
    <row r="1619" spans="1:19" ht="18" customHeight="1">
      <c r="A1619" s="35"/>
      <c r="B1619" s="31"/>
      <c r="C1619" s="31"/>
      <c r="D1619" s="31"/>
      <c r="E1619" s="31"/>
      <c r="F1619" s="133"/>
      <c r="G1619" s="133"/>
      <c r="H1619" s="133"/>
      <c r="I1619" s="133"/>
      <c r="J1619" s="133"/>
      <c r="K1619" s="133"/>
      <c r="L1619" s="134"/>
      <c r="M1619" s="135"/>
      <c r="N1619" s="135"/>
      <c r="O1619" s="135"/>
      <c r="P1619" s="2"/>
      <c r="Q1619" s="31"/>
      <c r="R1619" s="25"/>
      <c r="S1619" s="2"/>
    </row>
    <row r="1620" spans="1:19" ht="18" customHeight="1">
      <c r="A1620" s="35"/>
      <c r="B1620" s="31"/>
      <c r="C1620" s="31"/>
      <c r="D1620" s="31"/>
      <c r="E1620" s="31"/>
      <c r="F1620" s="133"/>
      <c r="G1620" s="133"/>
      <c r="H1620" s="133"/>
      <c r="I1620" s="133"/>
      <c r="J1620" s="133"/>
      <c r="K1620" s="133"/>
      <c r="L1620" s="134"/>
      <c r="M1620" s="135"/>
      <c r="N1620" s="135"/>
      <c r="O1620" s="135"/>
      <c r="P1620" s="2"/>
      <c r="Q1620" s="31"/>
      <c r="R1620" s="25"/>
      <c r="S1620" s="2"/>
    </row>
    <row r="1621" spans="1:19" ht="18" customHeight="1">
      <c r="A1621" s="35"/>
      <c r="B1621" s="31"/>
      <c r="C1621" s="31"/>
      <c r="D1621" s="31"/>
      <c r="E1621" s="31"/>
      <c r="F1621" s="133"/>
      <c r="G1621" s="133"/>
      <c r="H1621" s="133"/>
      <c r="I1621" s="133"/>
      <c r="J1621" s="133"/>
      <c r="K1621" s="133"/>
      <c r="L1621" s="134"/>
      <c r="M1621" s="135"/>
      <c r="N1621" s="135"/>
      <c r="O1621" s="135"/>
      <c r="P1621" s="2"/>
      <c r="Q1621" s="31"/>
      <c r="R1621" s="25"/>
      <c r="S1621" s="2"/>
    </row>
    <row r="1622" spans="1:19" ht="18" customHeight="1">
      <c r="A1622" s="35"/>
      <c r="B1622" s="31"/>
      <c r="C1622" s="31"/>
      <c r="D1622" s="31"/>
      <c r="E1622" s="31"/>
      <c r="F1622" s="133"/>
      <c r="G1622" s="133"/>
      <c r="H1622" s="133"/>
      <c r="I1622" s="133"/>
      <c r="J1622" s="133"/>
      <c r="K1622" s="133"/>
      <c r="L1622" s="134"/>
      <c r="M1622" s="135"/>
      <c r="N1622" s="135"/>
      <c r="O1622" s="135"/>
      <c r="P1622" s="2"/>
      <c r="Q1622" s="31"/>
      <c r="R1622" s="25"/>
      <c r="S1622" s="2"/>
    </row>
    <row r="1623" spans="1:19" ht="18" customHeight="1">
      <c r="A1623" s="35"/>
      <c r="B1623" s="31"/>
      <c r="C1623" s="31"/>
      <c r="D1623" s="31"/>
      <c r="E1623" s="31"/>
      <c r="F1623" s="133"/>
      <c r="G1623" s="133"/>
      <c r="H1623" s="133"/>
      <c r="I1623" s="133"/>
      <c r="J1623" s="133"/>
      <c r="K1623" s="133"/>
      <c r="L1623" s="134"/>
      <c r="M1623" s="135"/>
      <c r="N1623" s="135"/>
      <c r="O1623" s="135"/>
      <c r="P1623" s="2"/>
      <c r="Q1623" s="31"/>
      <c r="R1623" s="25"/>
      <c r="S1623" s="2"/>
    </row>
    <row r="1624" spans="1:19" ht="18" customHeight="1">
      <c r="A1624" s="35"/>
      <c r="B1624" s="31"/>
      <c r="C1624" s="31"/>
      <c r="D1624" s="31"/>
      <c r="E1624" s="31"/>
      <c r="F1624" s="133"/>
      <c r="G1624" s="133"/>
      <c r="H1624" s="133"/>
      <c r="I1624" s="133"/>
      <c r="J1624" s="133"/>
      <c r="K1624" s="133"/>
      <c r="L1624" s="134"/>
      <c r="M1624" s="135"/>
      <c r="N1624" s="135"/>
      <c r="O1624" s="135"/>
      <c r="P1624" s="2"/>
      <c r="Q1624" s="31"/>
      <c r="R1624" s="25"/>
      <c r="S1624" s="2"/>
    </row>
    <row r="1625" spans="1:19" ht="18" customHeight="1">
      <c r="A1625" s="35"/>
      <c r="B1625" s="31"/>
      <c r="C1625" s="31"/>
      <c r="D1625" s="31"/>
      <c r="E1625" s="31"/>
      <c r="F1625" s="133"/>
      <c r="G1625" s="133"/>
      <c r="H1625" s="133"/>
      <c r="I1625" s="133"/>
      <c r="J1625" s="133"/>
      <c r="K1625" s="133"/>
      <c r="L1625" s="134"/>
      <c r="M1625" s="135"/>
      <c r="N1625" s="135"/>
      <c r="O1625" s="135"/>
      <c r="P1625" s="2"/>
      <c r="Q1625" s="31"/>
      <c r="R1625" s="25"/>
      <c r="S1625" s="2"/>
    </row>
    <row r="1626" spans="1:19" ht="18" customHeight="1">
      <c r="A1626" s="35"/>
      <c r="B1626" s="31"/>
      <c r="C1626" s="31"/>
      <c r="D1626" s="31"/>
      <c r="E1626" s="31"/>
      <c r="F1626" s="133"/>
      <c r="G1626" s="133"/>
      <c r="H1626" s="133"/>
      <c r="I1626" s="133"/>
      <c r="J1626" s="133"/>
      <c r="K1626" s="133"/>
      <c r="L1626" s="134"/>
      <c r="M1626" s="135"/>
      <c r="N1626" s="135"/>
      <c r="O1626" s="135"/>
      <c r="P1626" s="2"/>
      <c r="Q1626" s="31"/>
      <c r="R1626" s="25"/>
      <c r="S1626" s="2"/>
    </row>
    <row r="1627" spans="1:19" ht="18" customHeight="1">
      <c r="A1627" s="35"/>
      <c r="B1627" s="31"/>
      <c r="C1627" s="31"/>
      <c r="D1627" s="31"/>
      <c r="E1627" s="31"/>
      <c r="F1627" s="133"/>
      <c r="G1627" s="133"/>
      <c r="H1627" s="133"/>
      <c r="I1627" s="133"/>
      <c r="J1627" s="133"/>
      <c r="K1627" s="133"/>
      <c r="L1627" s="134"/>
      <c r="M1627" s="135"/>
      <c r="N1627" s="135"/>
      <c r="O1627" s="135"/>
      <c r="P1627" s="2"/>
      <c r="Q1627" s="31"/>
      <c r="R1627" s="25"/>
      <c r="S1627" s="2"/>
    </row>
    <row r="1628" spans="1:19" ht="18" customHeight="1">
      <c r="A1628" s="35"/>
      <c r="B1628" s="31"/>
      <c r="C1628" s="31"/>
      <c r="D1628" s="31"/>
      <c r="E1628" s="31"/>
      <c r="F1628" s="133"/>
      <c r="G1628" s="133"/>
      <c r="H1628" s="133"/>
      <c r="I1628" s="133"/>
      <c r="J1628" s="133"/>
      <c r="K1628" s="133"/>
      <c r="L1628" s="134"/>
      <c r="M1628" s="135"/>
      <c r="N1628" s="135"/>
      <c r="O1628" s="135"/>
      <c r="P1628" s="2"/>
      <c r="Q1628" s="31"/>
      <c r="R1628" s="25"/>
      <c r="S1628" s="2"/>
    </row>
    <row r="1629" spans="1:19" ht="18" customHeight="1">
      <c r="A1629" s="35"/>
      <c r="B1629" s="31"/>
      <c r="C1629" s="31"/>
      <c r="D1629" s="31"/>
      <c r="E1629" s="31"/>
      <c r="F1629" s="133"/>
      <c r="G1629" s="133"/>
      <c r="H1629" s="133"/>
      <c r="I1629" s="133"/>
      <c r="J1629" s="133"/>
      <c r="K1629" s="133"/>
      <c r="L1629" s="134"/>
      <c r="M1629" s="135"/>
      <c r="N1629" s="135"/>
      <c r="O1629" s="135"/>
      <c r="P1629" s="2"/>
      <c r="Q1629" s="31"/>
      <c r="R1629" s="25"/>
      <c r="S1629" s="2"/>
    </row>
    <row r="1630" spans="1:19" ht="18" customHeight="1">
      <c r="A1630" s="35"/>
      <c r="B1630" s="31"/>
      <c r="C1630" s="31"/>
      <c r="D1630" s="31"/>
      <c r="E1630" s="31"/>
      <c r="F1630" s="133"/>
      <c r="G1630" s="133"/>
      <c r="H1630" s="133"/>
      <c r="I1630" s="133"/>
      <c r="J1630" s="133"/>
      <c r="K1630" s="133"/>
      <c r="L1630" s="134"/>
      <c r="M1630" s="135"/>
      <c r="N1630" s="135"/>
      <c r="O1630" s="135"/>
      <c r="P1630" s="2"/>
      <c r="Q1630" s="31"/>
      <c r="R1630" s="25"/>
      <c r="S1630" s="2"/>
    </row>
    <row r="1631" spans="1:19" ht="18" customHeight="1">
      <c r="A1631" s="35"/>
      <c r="B1631" s="31"/>
      <c r="C1631" s="31"/>
      <c r="D1631" s="31"/>
      <c r="E1631" s="31"/>
      <c r="F1631" s="133"/>
      <c r="G1631" s="133"/>
      <c r="H1631" s="133"/>
      <c r="I1631" s="133"/>
      <c r="J1631" s="133"/>
      <c r="K1631" s="133"/>
      <c r="L1631" s="134"/>
      <c r="M1631" s="135"/>
      <c r="N1631" s="135"/>
      <c r="O1631" s="135"/>
      <c r="P1631" s="2"/>
      <c r="Q1631" s="31"/>
      <c r="R1631" s="25"/>
      <c r="S1631" s="2"/>
    </row>
    <row r="1632" spans="1:19" ht="18" customHeight="1">
      <c r="A1632" s="35"/>
      <c r="B1632" s="31"/>
      <c r="C1632" s="31"/>
      <c r="D1632" s="31"/>
      <c r="E1632" s="31"/>
      <c r="F1632" s="133"/>
      <c r="G1632" s="133"/>
      <c r="H1632" s="133"/>
      <c r="I1632" s="133"/>
      <c r="J1632" s="133"/>
      <c r="K1632" s="133"/>
      <c r="L1632" s="134"/>
      <c r="M1632" s="135"/>
      <c r="N1632" s="135"/>
      <c r="O1632" s="135"/>
      <c r="P1632" s="2"/>
      <c r="Q1632" s="31"/>
      <c r="R1632" s="25"/>
      <c r="S1632" s="2"/>
    </row>
    <row r="1633" spans="1:19" ht="18" customHeight="1">
      <c r="A1633" s="35"/>
      <c r="B1633" s="31"/>
      <c r="C1633" s="31"/>
      <c r="D1633" s="31"/>
      <c r="E1633" s="31"/>
      <c r="F1633" s="133"/>
      <c r="G1633" s="133"/>
      <c r="H1633" s="133"/>
      <c r="I1633" s="133"/>
      <c r="J1633" s="133"/>
      <c r="K1633" s="133"/>
      <c r="L1633" s="134"/>
      <c r="M1633" s="135"/>
      <c r="N1633" s="135"/>
      <c r="O1633" s="135"/>
      <c r="P1633" s="2"/>
      <c r="Q1633" s="31"/>
      <c r="R1633" s="25"/>
      <c r="S1633" s="2"/>
    </row>
    <row r="1634" spans="1:19" ht="18" customHeight="1">
      <c r="A1634" s="35"/>
      <c r="B1634" s="31"/>
      <c r="C1634" s="31"/>
      <c r="D1634" s="31"/>
      <c r="E1634" s="31"/>
      <c r="F1634" s="133"/>
      <c r="G1634" s="133"/>
      <c r="H1634" s="133"/>
      <c r="I1634" s="133"/>
      <c r="J1634" s="133"/>
      <c r="K1634" s="133"/>
      <c r="L1634" s="134"/>
      <c r="M1634" s="135"/>
      <c r="N1634" s="135"/>
      <c r="O1634" s="135"/>
      <c r="P1634" s="2"/>
      <c r="Q1634" s="31"/>
      <c r="R1634" s="25"/>
      <c r="S1634" s="2"/>
    </row>
    <row r="1635" spans="1:19" ht="18" customHeight="1">
      <c r="A1635" s="35"/>
      <c r="B1635" s="31"/>
      <c r="C1635" s="31"/>
      <c r="D1635" s="31"/>
      <c r="E1635" s="31"/>
      <c r="F1635" s="133"/>
      <c r="G1635" s="133"/>
      <c r="H1635" s="133"/>
      <c r="I1635" s="133"/>
      <c r="J1635" s="133"/>
      <c r="K1635" s="133"/>
      <c r="L1635" s="134"/>
      <c r="M1635" s="135"/>
      <c r="N1635" s="135"/>
      <c r="O1635" s="135"/>
      <c r="P1635" s="2"/>
      <c r="Q1635" s="31"/>
      <c r="R1635" s="25"/>
      <c r="S1635" s="2"/>
    </row>
    <row r="1636" spans="1:19" ht="18" customHeight="1">
      <c r="A1636" s="35"/>
      <c r="B1636" s="31"/>
      <c r="C1636" s="31"/>
      <c r="D1636" s="31"/>
      <c r="E1636" s="31"/>
      <c r="F1636" s="133"/>
      <c r="G1636" s="133"/>
      <c r="H1636" s="133"/>
      <c r="I1636" s="133"/>
      <c r="J1636" s="133"/>
      <c r="K1636" s="133"/>
      <c r="L1636" s="134"/>
      <c r="M1636" s="135"/>
      <c r="N1636" s="135"/>
      <c r="O1636" s="135"/>
      <c r="P1636" s="2"/>
      <c r="Q1636" s="31"/>
      <c r="R1636" s="25"/>
      <c r="S1636" s="2"/>
    </row>
    <row r="1637" spans="1:19" ht="18" customHeight="1">
      <c r="A1637" s="35"/>
      <c r="B1637" s="31"/>
      <c r="C1637" s="31"/>
      <c r="D1637" s="31"/>
      <c r="E1637" s="31"/>
      <c r="F1637" s="133"/>
      <c r="G1637" s="133"/>
      <c r="H1637" s="133"/>
      <c r="I1637" s="133"/>
      <c r="J1637" s="133"/>
      <c r="K1637" s="133"/>
      <c r="L1637" s="134"/>
      <c r="M1637" s="135"/>
      <c r="N1637" s="135"/>
      <c r="O1637" s="135"/>
      <c r="P1637" s="2"/>
      <c r="Q1637" s="31"/>
      <c r="R1637" s="25"/>
      <c r="S1637" s="2"/>
    </row>
    <row r="1638" spans="1:19" ht="18" customHeight="1">
      <c r="A1638" s="35"/>
      <c r="B1638" s="31"/>
      <c r="C1638" s="31"/>
      <c r="D1638" s="31"/>
      <c r="E1638" s="31"/>
      <c r="F1638" s="133"/>
      <c r="G1638" s="133"/>
      <c r="H1638" s="133"/>
      <c r="I1638" s="133"/>
      <c r="J1638" s="133"/>
      <c r="K1638" s="133"/>
      <c r="L1638" s="134"/>
      <c r="M1638" s="135"/>
      <c r="N1638" s="135"/>
      <c r="O1638" s="135"/>
      <c r="P1638" s="2"/>
      <c r="Q1638" s="31"/>
      <c r="R1638" s="25"/>
      <c r="S1638" s="2"/>
    </row>
    <row r="1639" spans="1:19" ht="18" customHeight="1">
      <c r="A1639" s="35"/>
      <c r="B1639" s="31"/>
      <c r="C1639" s="31"/>
      <c r="D1639" s="31"/>
      <c r="E1639" s="31"/>
      <c r="F1639" s="133"/>
      <c r="G1639" s="133"/>
      <c r="H1639" s="133"/>
      <c r="I1639" s="133"/>
      <c r="J1639" s="133"/>
      <c r="K1639" s="133"/>
      <c r="L1639" s="134"/>
      <c r="M1639" s="135"/>
      <c r="N1639" s="135"/>
      <c r="O1639" s="135"/>
      <c r="P1639" s="2"/>
      <c r="Q1639" s="31"/>
      <c r="R1639" s="25"/>
      <c r="S1639" s="2"/>
    </row>
    <row r="1640" spans="1:19" ht="18" customHeight="1">
      <c r="A1640" s="35"/>
      <c r="B1640" s="31"/>
      <c r="C1640" s="31"/>
      <c r="D1640" s="31"/>
      <c r="E1640" s="31"/>
      <c r="F1640" s="133"/>
      <c r="G1640" s="133"/>
      <c r="H1640" s="133"/>
      <c r="I1640" s="133"/>
      <c r="J1640" s="133"/>
      <c r="K1640" s="133"/>
      <c r="L1640" s="134"/>
      <c r="M1640" s="135"/>
      <c r="N1640" s="135"/>
      <c r="O1640" s="135"/>
      <c r="P1640" s="2"/>
      <c r="Q1640" s="31"/>
      <c r="R1640" s="25"/>
      <c r="S1640" s="2"/>
    </row>
    <row r="1641" spans="1:19" ht="18" customHeight="1">
      <c r="A1641" s="35"/>
      <c r="B1641" s="31"/>
      <c r="C1641" s="31"/>
      <c r="D1641" s="31"/>
      <c r="E1641" s="31"/>
      <c r="F1641" s="133"/>
      <c r="G1641" s="133"/>
      <c r="H1641" s="133"/>
      <c r="I1641" s="133"/>
      <c r="J1641" s="133"/>
      <c r="K1641" s="133"/>
      <c r="L1641" s="134"/>
      <c r="M1641" s="135"/>
      <c r="N1641" s="135"/>
      <c r="O1641" s="135"/>
      <c r="P1641" s="2"/>
      <c r="Q1641" s="31"/>
      <c r="R1641" s="25"/>
      <c r="S1641" s="2"/>
    </row>
    <row r="1642" spans="1:19" ht="18" customHeight="1">
      <c r="A1642" s="35"/>
      <c r="B1642" s="31"/>
      <c r="C1642" s="31"/>
      <c r="D1642" s="31"/>
      <c r="E1642" s="31"/>
      <c r="F1642" s="133"/>
      <c r="G1642" s="133"/>
      <c r="H1642" s="133"/>
      <c r="I1642" s="133"/>
      <c r="J1642" s="133"/>
      <c r="K1642" s="133"/>
      <c r="L1642" s="134"/>
      <c r="M1642" s="135"/>
      <c r="N1642" s="135"/>
      <c r="O1642" s="135"/>
      <c r="P1642" s="2"/>
      <c r="Q1642" s="31"/>
      <c r="R1642" s="25"/>
      <c r="S1642" s="2"/>
    </row>
    <row r="1643" spans="1:19" ht="18" customHeight="1">
      <c r="A1643" s="35"/>
      <c r="B1643" s="31"/>
      <c r="C1643" s="31"/>
      <c r="D1643" s="31"/>
      <c r="E1643" s="31"/>
      <c r="F1643" s="133"/>
      <c r="G1643" s="133"/>
      <c r="H1643" s="133"/>
      <c r="I1643" s="133"/>
      <c r="J1643" s="133"/>
      <c r="K1643" s="133"/>
      <c r="L1643" s="134"/>
      <c r="M1643" s="135"/>
      <c r="N1643" s="135"/>
      <c r="O1643" s="135"/>
      <c r="P1643" s="2"/>
      <c r="Q1643" s="31"/>
      <c r="R1643" s="25"/>
      <c r="S1643" s="2"/>
    </row>
    <row r="1644" spans="1:19" ht="18" customHeight="1">
      <c r="A1644" s="35"/>
      <c r="B1644" s="31"/>
      <c r="C1644" s="31"/>
      <c r="D1644" s="31"/>
      <c r="E1644" s="31"/>
      <c r="F1644" s="133"/>
      <c r="G1644" s="133"/>
      <c r="H1644" s="133"/>
      <c r="I1644" s="133"/>
      <c r="J1644" s="133"/>
      <c r="K1644" s="133"/>
      <c r="L1644" s="134"/>
      <c r="M1644" s="135"/>
      <c r="N1644" s="135"/>
      <c r="O1644" s="135"/>
      <c r="P1644" s="2"/>
      <c r="Q1644" s="31"/>
      <c r="R1644" s="25"/>
      <c r="S1644" s="2"/>
    </row>
    <row r="1645" spans="1:19" ht="18" customHeight="1">
      <c r="A1645" s="35"/>
      <c r="B1645" s="31"/>
      <c r="C1645" s="31"/>
      <c r="D1645" s="31"/>
      <c r="E1645" s="31"/>
      <c r="F1645" s="133"/>
      <c r="G1645" s="133"/>
      <c r="H1645" s="133"/>
      <c r="I1645" s="133"/>
      <c r="J1645" s="133"/>
      <c r="K1645" s="133"/>
      <c r="L1645" s="134"/>
      <c r="M1645" s="135"/>
      <c r="N1645" s="135"/>
      <c r="O1645" s="135"/>
      <c r="P1645" s="2"/>
      <c r="Q1645" s="31"/>
      <c r="R1645" s="25"/>
      <c r="S1645" s="2"/>
    </row>
    <row r="1646" spans="1:19" ht="18" customHeight="1">
      <c r="A1646" s="35"/>
      <c r="B1646" s="31"/>
      <c r="C1646" s="31"/>
      <c r="D1646" s="31"/>
      <c r="E1646" s="31"/>
      <c r="F1646" s="133"/>
      <c r="G1646" s="133"/>
      <c r="H1646" s="133"/>
      <c r="I1646" s="133"/>
      <c r="J1646" s="133"/>
      <c r="K1646" s="133"/>
      <c r="L1646" s="134"/>
      <c r="M1646" s="135"/>
      <c r="N1646" s="135"/>
      <c r="O1646" s="135"/>
      <c r="P1646" s="2"/>
      <c r="Q1646" s="31"/>
      <c r="R1646" s="25"/>
      <c r="S1646" s="2"/>
    </row>
    <row r="1647" spans="1:19" ht="18" customHeight="1">
      <c r="A1647" s="35"/>
      <c r="B1647" s="31"/>
      <c r="C1647" s="31"/>
      <c r="D1647" s="31"/>
      <c r="E1647" s="31"/>
      <c r="F1647" s="133"/>
      <c r="G1647" s="133"/>
      <c r="H1647" s="133"/>
      <c r="I1647" s="133"/>
      <c r="J1647" s="133"/>
      <c r="K1647" s="133"/>
      <c r="L1647" s="134"/>
      <c r="M1647" s="135"/>
      <c r="N1647" s="135"/>
      <c r="O1647" s="135"/>
      <c r="P1647" s="2"/>
      <c r="Q1647" s="31"/>
      <c r="R1647" s="25"/>
      <c r="S1647" s="2"/>
    </row>
    <row r="1648" spans="1:19" ht="18" customHeight="1">
      <c r="A1648" s="35"/>
      <c r="B1648" s="31"/>
      <c r="C1648" s="31"/>
      <c r="D1648" s="31"/>
      <c r="E1648" s="31"/>
      <c r="F1648" s="133"/>
      <c r="G1648" s="133"/>
      <c r="H1648" s="133"/>
      <c r="I1648" s="133"/>
      <c r="J1648" s="133"/>
      <c r="K1648" s="133"/>
      <c r="L1648" s="134"/>
      <c r="M1648" s="135"/>
      <c r="N1648" s="135"/>
      <c r="O1648" s="135"/>
      <c r="P1648" s="2"/>
      <c r="Q1648" s="31"/>
      <c r="R1648" s="25"/>
      <c r="S1648" s="2"/>
    </row>
    <row r="1649" spans="1:19" ht="18" customHeight="1">
      <c r="A1649" s="35"/>
      <c r="B1649" s="31"/>
      <c r="C1649" s="31"/>
      <c r="D1649" s="31"/>
      <c r="E1649" s="31"/>
      <c r="F1649" s="133"/>
      <c r="G1649" s="133"/>
      <c r="H1649" s="133"/>
      <c r="I1649" s="133"/>
      <c r="J1649" s="133"/>
      <c r="K1649" s="133"/>
      <c r="L1649" s="134"/>
      <c r="M1649" s="135"/>
      <c r="N1649" s="135"/>
      <c r="O1649" s="135"/>
      <c r="P1649" s="2"/>
      <c r="Q1649" s="31"/>
      <c r="R1649" s="25"/>
      <c r="S1649" s="2"/>
    </row>
    <row r="1650" spans="1:19" ht="18" customHeight="1">
      <c r="A1650" s="35"/>
      <c r="B1650" s="31"/>
      <c r="C1650" s="31"/>
      <c r="D1650" s="31"/>
      <c r="E1650" s="31"/>
      <c r="F1650" s="133"/>
      <c r="G1650" s="133"/>
      <c r="H1650" s="133"/>
      <c r="I1650" s="133"/>
      <c r="J1650" s="133"/>
      <c r="K1650" s="133"/>
      <c r="L1650" s="134"/>
      <c r="M1650" s="135"/>
      <c r="N1650" s="135"/>
      <c r="O1650" s="135"/>
      <c r="P1650" s="2"/>
      <c r="Q1650" s="31"/>
      <c r="R1650" s="25"/>
      <c r="S1650" s="2"/>
    </row>
    <row r="1651" spans="1:19" ht="18" customHeight="1">
      <c r="A1651" s="35"/>
      <c r="B1651" s="31"/>
      <c r="C1651" s="31"/>
      <c r="D1651" s="31"/>
      <c r="E1651" s="31"/>
      <c r="F1651" s="133"/>
      <c r="G1651" s="133"/>
      <c r="H1651" s="133"/>
      <c r="I1651" s="133"/>
      <c r="J1651" s="133"/>
      <c r="K1651" s="133"/>
      <c r="L1651" s="134"/>
      <c r="M1651" s="135"/>
      <c r="N1651" s="135"/>
      <c r="O1651" s="135"/>
      <c r="P1651" s="2"/>
      <c r="Q1651" s="31"/>
      <c r="R1651" s="25"/>
      <c r="S1651" s="2"/>
    </row>
    <row r="1652" spans="1:19" ht="18" customHeight="1">
      <c r="A1652" s="35"/>
      <c r="B1652" s="31"/>
      <c r="C1652" s="31"/>
      <c r="D1652" s="31"/>
      <c r="E1652" s="31"/>
      <c r="F1652" s="133"/>
      <c r="G1652" s="133"/>
      <c r="H1652" s="133"/>
      <c r="I1652" s="133"/>
      <c r="J1652" s="133"/>
      <c r="K1652" s="133"/>
      <c r="L1652" s="134"/>
      <c r="M1652" s="135"/>
      <c r="N1652" s="135"/>
      <c r="O1652" s="135"/>
      <c r="P1652" s="2"/>
      <c r="Q1652" s="31"/>
      <c r="R1652" s="25"/>
      <c r="S1652" s="2"/>
    </row>
    <row r="1653" spans="1:19" ht="18" customHeight="1">
      <c r="A1653" s="35"/>
      <c r="B1653" s="31"/>
      <c r="C1653" s="31"/>
      <c r="D1653" s="31"/>
      <c r="E1653" s="31"/>
      <c r="F1653" s="133"/>
      <c r="G1653" s="133"/>
      <c r="H1653" s="133"/>
      <c r="I1653" s="133"/>
      <c r="J1653" s="133"/>
      <c r="K1653" s="133"/>
      <c r="L1653" s="134"/>
      <c r="M1653" s="135"/>
      <c r="N1653" s="135"/>
      <c r="O1653" s="135"/>
      <c r="P1653" s="2"/>
      <c r="Q1653" s="31"/>
      <c r="R1653" s="25"/>
      <c r="S1653" s="2"/>
    </row>
    <row r="1654" spans="1:19" ht="18" customHeight="1">
      <c r="A1654" s="35"/>
      <c r="B1654" s="31"/>
      <c r="C1654" s="31"/>
      <c r="D1654" s="31"/>
      <c r="E1654" s="31"/>
      <c r="F1654" s="133"/>
      <c r="G1654" s="133"/>
      <c r="H1654" s="133"/>
      <c r="I1654" s="133"/>
      <c r="J1654" s="133"/>
      <c r="K1654" s="133"/>
      <c r="L1654" s="134"/>
      <c r="M1654" s="135"/>
      <c r="N1654" s="135"/>
      <c r="O1654" s="135"/>
      <c r="P1654" s="2"/>
      <c r="Q1654" s="31"/>
      <c r="R1654" s="25"/>
      <c r="S1654" s="2"/>
    </row>
    <row r="1655" spans="1:19" ht="18" customHeight="1">
      <c r="A1655" s="35"/>
      <c r="B1655" s="31"/>
      <c r="C1655" s="31"/>
      <c r="D1655" s="31"/>
      <c r="E1655" s="31"/>
      <c r="F1655" s="133"/>
      <c r="G1655" s="133"/>
      <c r="H1655" s="133"/>
      <c r="I1655" s="133"/>
      <c r="J1655" s="133"/>
      <c r="K1655" s="133"/>
      <c r="L1655" s="134"/>
      <c r="M1655" s="135"/>
      <c r="N1655" s="135"/>
      <c r="O1655" s="135"/>
      <c r="P1655" s="2"/>
      <c r="Q1655" s="31"/>
      <c r="R1655" s="25"/>
      <c r="S1655" s="2"/>
    </row>
    <row r="1656" spans="1:19" ht="18" customHeight="1">
      <c r="A1656" s="35"/>
      <c r="B1656" s="31"/>
      <c r="C1656" s="31"/>
      <c r="D1656" s="31"/>
      <c r="E1656" s="31"/>
      <c r="F1656" s="133"/>
      <c r="G1656" s="133"/>
      <c r="H1656" s="133"/>
      <c r="I1656" s="133"/>
      <c r="J1656" s="133"/>
      <c r="K1656" s="133"/>
      <c r="L1656" s="134"/>
      <c r="M1656" s="135"/>
      <c r="N1656" s="135"/>
      <c r="O1656" s="135"/>
      <c r="P1656" s="2"/>
      <c r="Q1656" s="31"/>
      <c r="R1656" s="25"/>
      <c r="S1656" s="2"/>
    </row>
    <row r="1657" spans="1:19" ht="18" customHeight="1">
      <c r="A1657" s="35"/>
      <c r="B1657" s="31"/>
      <c r="C1657" s="31"/>
      <c r="D1657" s="31"/>
      <c r="E1657" s="31"/>
      <c r="F1657" s="133"/>
      <c r="G1657" s="133"/>
      <c r="H1657" s="133"/>
      <c r="I1657" s="133"/>
      <c r="J1657" s="133"/>
      <c r="K1657" s="133"/>
      <c r="L1657" s="134"/>
      <c r="M1657" s="135"/>
      <c r="N1657" s="135"/>
      <c r="O1657" s="135"/>
      <c r="P1657" s="2"/>
      <c r="Q1657" s="31"/>
      <c r="R1657" s="25"/>
      <c r="S1657" s="2"/>
    </row>
    <row r="1658" spans="1:19" ht="18" customHeight="1">
      <c r="A1658" s="35"/>
      <c r="B1658" s="31"/>
      <c r="C1658" s="31"/>
      <c r="D1658" s="31"/>
      <c r="E1658" s="31"/>
      <c r="F1658" s="133"/>
      <c r="G1658" s="133"/>
      <c r="H1658" s="133"/>
      <c r="I1658" s="133"/>
      <c r="J1658" s="133"/>
      <c r="K1658" s="133"/>
      <c r="L1658" s="134"/>
      <c r="M1658" s="135"/>
      <c r="N1658" s="135"/>
      <c r="O1658" s="135"/>
      <c r="P1658" s="2"/>
      <c r="Q1658" s="31"/>
      <c r="R1658" s="25"/>
      <c r="S1658" s="2"/>
    </row>
    <row r="1659" spans="1:19" ht="18" customHeight="1">
      <c r="A1659" s="35"/>
      <c r="B1659" s="31"/>
      <c r="C1659" s="31"/>
      <c r="D1659" s="31"/>
      <c r="E1659" s="31"/>
      <c r="F1659" s="133"/>
      <c r="G1659" s="133"/>
      <c r="H1659" s="133"/>
      <c r="I1659" s="133"/>
      <c r="J1659" s="133"/>
      <c r="K1659" s="133"/>
      <c r="L1659" s="134"/>
      <c r="M1659" s="135"/>
      <c r="N1659" s="135"/>
      <c r="O1659" s="135"/>
      <c r="P1659" s="2"/>
      <c r="Q1659" s="31"/>
      <c r="R1659" s="25"/>
      <c r="S1659" s="2"/>
    </row>
    <row r="1660" spans="1:19" ht="18" customHeight="1">
      <c r="A1660" s="35"/>
      <c r="B1660" s="31"/>
      <c r="C1660" s="31"/>
      <c r="D1660" s="31"/>
      <c r="E1660" s="31"/>
      <c r="F1660" s="133"/>
      <c r="G1660" s="133"/>
      <c r="H1660" s="133"/>
      <c r="I1660" s="133"/>
      <c r="J1660" s="133"/>
      <c r="K1660" s="133"/>
      <c r="L1660" s="134"/>
      <c r="M1660" s="135"/>
      <c r="N1660" s="135"/>
      <c r="O1660" s="135"/>
      <c r="P1660" s="2"/>
      <c r="Q1660" s="31"/>
      <c r="R1660" s="25"/>
      <c r="S1660" s="2"/>
    </row>
    <row r="1661" spans="1:19" ht="18" customHeight="1">
      <c r="A1661" s="35"/>
      <c r="B1661" s="31"/>
      <c r="C1661" s="31"/>
      <c r="D1661" s="31"/>
      <c r="E1661" s="31"/>
      <c r="F1661" s="133"/>
      <c r="G1661" s="133"/>
      <c r="H1661" s="133"/>
      <c r="I1661" s="133"/>
      <c r="J1661" s="133"/>
      <c r="K1661" s="133"/>
      <c r="L1661" s="134"/>
      <c r="M1661" s="135"/>
      <c r="N1661" s="135"/>
      <c r="O1661" s="135"/>
      <c r="P1661" s="2"/>
      <c r="Q1661" s="31"/>
      <c r="R1661" s="25"/>
      <c r="S1661" s="2"/>
    </row>
    <row r="1662" spans="1:19" ht="18" customHeight="1">
      <c r="A1662" s="35"/>
      <c r="B1662" s="31"/>
      <c r="C1662" s="31"/>
      <c r="D1662" s="31"/>
      <c r="E1662" s="31"/>
      <c r="F1662" s="133"/>
      <c r="G1662" s="133"/>
      <c r="H1662" s="133"/>
      <c r="I1662" s="133"/>
      <c r="J1662" s="133"/>
      <c r="K1662" s="133"/>
      <c r="L1662" s="134"/>
      <c r="M1662" s="135"/>
      <c r="N1662" s="135"/>
      <c r="O1662" s="135"/>
      <c r="P1662" s="2"/>
      <c r="Q1662" s="31"/>
      <c r="R1662" s="25"/>
      <c r="S1662" s="2"/>
    </row>
    <row r="1663" spans="1:19" ht="18" customHeight="1">
      <c r="A1663" s="35"/>
      <c r="B1663" s="31"/>
      <c r="C1663" s="31"/>
      <c r="D1663" s="31"/>
      <c r="E1663" s="31"/>
      <c r="F1663" s="133"/>
      <c r="G1663" s="133"/>
      <c r="H1663" s="133"/>
      <c r="I1663" s="133"/>
      <c r="J1663" s="133"/>
      <c r="K1663" s="133"/>
      <c r="L1663" s="134"/>
      <c r="M1663" s="135"/>
      <c r="N1663" s="135"/>
      <c r="O1663" s="135"/>
      <c r="P1663" s="2"/>
      <c r="Q1663" s="31"/>
      <c r="R1663" s="25"/>
      <c r="S1663" s="2"/>
    </row>
    <row r="1664" spans="1:19" ht="18" customHeight="1">
      <c r="A1664" s="35"/>
      <c r="B1664" s="31"/>
      <c r="C1664" s="31"/>
      <c r="D1664" s="31"/>
      <c r="E1664" s="31"/>
      <c r="F1664" s="133"/>
      <c r="G1664" s="133"/>
      <c r="H1664" s="133"/>
      <c r="I1664" s="133"/>
      <c r="J1664" s="133"/>
      <c r="K1664" s="133"/>
      <c r="L1664" s="134"/>
      <c r="M1664" s="135"/>
      <c r="N1664" s="135"/>
      <c r="O1664" s="135"/>
      <c r="P1664" s="2"/>
      <c r="Q1664" s="31"/>
      <c r="R1664" s="25"/>
      <c r="S1664" s="2"/>
    </row>
    <row r="1665" spans="1:19" ht="18" customHeight="1">
      <c r="A1665" s="35"/>
      <c r="B1665" s="31"/>
      <c r="C1665" s="31"/>
      <c r="D1665" s="31"/>
      <c r="E1665" s="31"/>
      <c r="F1665" s="133"/>
      <c r="G1665" s="133"/>
      <c r="H1665" s="133"/>
      <c r="I1665" s="133"/>
      <c r="J1665" s="133"/>
      <c r="K1665" s="133"/>
      <c r="L1665" s="134"/>
      <c r="M1665" s="135"/>
      <c r="N1665" s="135"/>
      <c r="O1665" s="135"/>
      <c r="P1665" s="2"/>
      <c r="Q1665" s="31"/>
      <c r="R1665" s="25"/>
      <c r="S1665" s="2"/>
    </row>
    <row r="1666" spans="1:19" ht="18" customHeight="1">
      <c r="A1666" s="35"/>
      <c r="B1666" s="31"/>
      <c r="C1666" s="31"/>
      <c r="D1666" s="31"/>
      <c r="E1666" s="31"/>
      <c r="F1666" s="133"/>
      <c r="G1666" s="133"/>
      <c r="H1666" s="133"/>
      <c r="I1666" s="133"/>
      <c r="J1666" s="133"/>
      <c r="K1666" s="133"/>
      <c r="L1666" s="134"/>
      <c r="M1666" s="135"/>
      <c r="N1666" s="135"/>
      <c r="O1666" s="135"/>
      <c r="P1666" s="2"/>
      <c r="Q1666" s="31"/>
      <c r="R1666" s="25"/>
      <c r="S1666" s="2"/>
    </row>
    <row r="1667" spans="1:19" ht="18" customHeight="1">
      <c r="A1667" s="35"/>
      <c r="B1667" s="31"/>
      <c r="C1667" s="31"/>
      <c r="D1667" s="31"/>
      <c r="E1667" s="31"/>
      <c r="F1667" s="133"/>
      <c r="G1667" s="133"/>
      <c r="H1667" s="133"/>
      <c r="I1667" s="133"/>
      <c r="J1667" s="133"/>
      <c r="K1667" s="133"/>
      <c r="L1667" s="134"/>
      <c r="M1667" s="135"/>
      <c r="N1667" s="135"/>
      <c r="O1667" s="135"/>
      <c r="P1667" s="2"/>
      <c r="Q1667" s="31"/>
      <c r="R1667" s="25"/>
      <c r="S1667" s="2"/>
    </row>
    <row r="1668" spans="1:19" ht="18" customHeight="1">
      <c r="A1668" s="35"/>
      <c r="B1668" s="31"/>
      <c r="C1668" s="31"/>
      <c r="D1668" s="31"/>
      <c r="E1668" s="31"/>
      <c r="F1668" s="133"/>
      <c r="G1668" s="133"/>
      <c r="H1668" s="133"/>
      <c r="I1668" s="133"/>
      <c r="J1668" s="133"/>
      <c r="K1668" s="133"/>
      <c r="L1668" s="134"/>
      <c r="M1668" s="135"/>
      <c r="N1668" s="135"/>
      <c r="O1668" s="135"/>
      <c r="P1668" s="2"/>
      <c r="Q1668" s="31"/>
      <c r="R1668" s="25"/>
      <c r="S1668" s="2"/>
    </row>
    <row r="1669" spans="1:19" ht="18" customHeight="1">
      <c r="A1669" s="35"/>
      <c r="B1669" s="31"/>
      <c r="C1669" s="31"/>
      <c r="D1669" s="31"/>
      <c r="E1669" s="31"/>
      <c r="F1669" s="133"/>
      <c r="G1669" s="133"/>
      <c r="H1669" s="133"/>
      <c r="I1669" s="133"/>
      <c r="J1669" s="133"/>
      <c r="K1669" s="133"/>
      <c r="L1669" s="134"/>
      <c r="M1669" s="135"/>
      <c r="N1669" s="135"/>
      <c r="O1669" s="135"/>
      <c r="P1669" s="2"/>
      <c r="Q1669" s="31"/>
      <c r="R1669" s="25"/>
      <c r="S1669" s="2"/>
    </row>
    <row r="1670" spans="1:19" ht="18" customHeight="1">
      <c r="A1670" s="35"/>
      <c r="B1670" s="31"/>
      <c r="C1670" s="31"/>
      <c r="D1670" s="31"/>
      <c r="E1670" s="31"/>
      <c r="F1670" s="133"/>
      <c r="G1670" s="133"/>
      <c r="H1670" s="133"/>
      <c r="I1670" s="133"/>
      <c r="J1670" s="133"/>
      <c r="K1670" s="133"/>
      <c r="L1670" s="134"/>
      <c r="M1670" s="135"/>
      <c r="N1670" s="135"/>
      <c r="O1670" s="135"/>
      <c r="P1670" s="2"/>
      <c r="Q1670" s="31"/>
      <c r="R1670" s="25"/>
      <c r="S1670" s="2"/>
    </row>
    <row r="1671" spans="1:19" ht="18" customHeight="1">
      <c r="A1671" s="35"/>
      <c r="B1671" s="31"/>
      <c r="C1671" s="31"/>
      <c r="D1671" s="31"/>
      <c r="E1671" s="31"/>
      <c r="F1671" s="133"/>
      <c r="G1671" s="133"/>
      <c r="H1671" s="133"/>
      <c r="I1671" s="133"/>
      <c r="J1671" s="133"/>
      <c r="K1671" s="133"/>
      <c r="L1671" s="134"/>
      <c r="M1671" s="135"/>
      <c r="N1671" s="135"/>
      <c r="O1671" s="135"/>
      <c r="P1671" s="2"/>
      <c r="Q1671" s="31"/>
      <c r="R1671" s="25"/>
      <c r="S1671" s="2"/>
    </row>
    <row r="1672" spans="1:19" ht="18" customHeight="1">
      <c r="A1672" s="35"/>
      <c r="B1672" s="31"/>
      <c r="C1672" s="31"/>
      <c r="D1672" s="31"/>
      <c r="E1672" s="31"/>
      <c r="F1672" s="133"/>
      <c r="G1672" s="133"/>
      <c r="H1672" s="133"/>
      <c r="I1672" s="133"/>
      <c r="J1672" s="133"/>
      <c r="K1672" s="133"/>
      <c r="L1672" s="134"/>
      <c r="M1672" s="135"/>
      <c r="N1672" s="135"/>
      <c r="O1672" s="135"/>
      <c r="P1672" s="2"/>
      <c r="Q1672" s="31"/>
      <c r="R1672" s="25"/>
      <c r="S1672" s="2"/>
    </row>
    <row r="1673" spans="1:19" ht="18" customHeight="1">
      <c r="A1673" s="35"/>
      <c r="B1673" s="31"/>
      <c r="C1673" s="31"/>
      <c r="D1673" s="31"/>
      <c r="E1673" s="31"/>
      <c r="F1673" s="133"/>
      <c r="G1673" s="133"/>
      <c r="H1673" s="133"/>
      <c r="I1673" s="133"/>
      <c r="J1673" s="133"/>
      <c r="K1673" s="133"/>
      <c r="L1673" s="134"/>
      <c r="M1673" s="135"/>
      <c r="N1673" s="135"/>
      <c r="O1673" s="135"/>
      <c r="P1673" s="2"/>
      <c r="Q1673" s="31"/>
      <c r="R1673" s="25"/>
      <c r="S1673" s="2"/>
    </row>
    <row r="1674" spans="1:19" ht="18" customHeight="1">
      <c r="A1674" s="35"/>
      <c r="B1674" s="31"/>
      <c r="C1674" s="31"/>
      <c r="D1674" s="31"/>
      <c r="E1674" s="31"/>
      <c r="F1674" s="133"/>
      <c r="G1674" s="133"/>
      <c r="H1674" s="133"/>
      <c r="I1674" s="133"/>
      <c r="J1674" s="133"/>
      <c r="K1674" s="133"/>
      <c r="L1674" s="134"/>
      <c r="M1674" s="135"/>
      <c r="N1674" s="135"/>
      <c r="O1674" s="135"/>
      <c r="P1674" s="2"/>
      <c r="Q1674" s="31"/>
      <c r="R1674" s="25"/>
      <c r="S1674" s="2"/>
    </row>
    <row r="1675" spans="1:19" ht="18" customHeight="1">
      <c r="A1675" s="35"/>
      <c r="B1675" s="31"/>
      <c r="C1675" s="31"/>
      <c r="D1675" s="31"/>
      <c r="E1675" s="31"/>
      <c r="F1675" s="133"/>
      <c r="G1675" s="133"/>
      <c r="H1675" s="133"/>
      <c r="I1675" s="133"/>
      <c r="J1675" s="133"/>
      <c r="K1675" s="133"/>
      <c r="L1675" s="134"/>
      <c r="M1675" s="135"/>
      <c r="N1675" s="135"/>
      <c r="O1675" s="135"/>
      <c r="P1675" s="2"/>
      <c r="Q1675" s="31"/>
      <c r="R1675" s="25"/>
      <c r="S1675" s="2"/>
    </row>
    <row r="1676" spans="1:19" ht="18" customHeight="1">
      <c r="A1676" s="35"/>
      <c r="B1676" s="31"/>
      <c r="C1676" s="31"/>
      <c r="D1676" s="31"/>
      <c r="E1676" s="31"/>
      <c r="F1676" s="133"/>
      <c r="G1676" s="133"/>
      <c r="H1676" s="133"/>
      <c r="I1676" s="133"/>
      <c r="J1676" s="133"/>
      <c r="K1676" s="133"/>
      <c r="L1676" s="134"/>
      <c r="M1676" s="135"/>
      <c r="N1676" s="135"/>
      <c r="O1676" s="135"/>
      <c r="P1676" s="2"/>
      <c r="Q1676" s="31"/>
      <c r="R1676" s="25"/>
      <c r="S1676" s="2"/>
    </row>
    <row r="1677" spans="1:19" ht="18" customHeight="1">
      <c r="A1677" s="35"/>
      <c r="B1677" s="31"/>
      <c r="C1677" s="31"/>
      <c r="D1677" s="31"/>
      <c r="E1677" s="31"/>
      <c r="F1677" s="133"/>
      <c r="G1677" s="133"/>
      <c r="H1677" s="133"/>
      <c r="I1677" s="133"/>
      <c r="J1677" s="133"/>
      <c r="K1677" s="133"/>
      <c r="L1677" s="134"/>
      <c r="M1677" s="135"/>
      <c r="N1677" s="135"/>
      <c r="O1677" s="135"/>
      <c r="P1677" s="2"/>
      <c r="Q1677" s="31"/>
      <c r="R1677" s="25"/>
      <c r="S1677" s="2"/>
    </row>
    <row r="1678" spans="1:19" ht="18" customHeight="1">
      <c r="A1678" s="35"/>
      <c r="B1678" s="31"/>
      <c r="C1678" s="31"/>
      <c r="D1678" s="31"/>
      <c r="E1678" s="31"/>
      <c r="F1678" s="133"/>
      <c r="G1678" s="133"/>
      <c r="H1678" s="133"/>
      <c r="I1678" s="133"/>
      <c r="J1678" s="133"/>
      <c r="K1678" s="133"/>
      <c r="L1678" s="134"/>
      <c r="M1678" s="135"/>
      <c r="N1678" s="135"/>
      <c r="O1678" s="135"/>
      <c r="P1678" s="2"/>
      <c r="Q1678" s="31"/>
      <c r="R1678" s="25"/>
      <c r="S1678" s="2"/>
    </row>
    <row r="1679" spans="1:19" ht="18" customHeight="1">
      <c r="A1679" s="35"/>
      <c r="B1679" s="31"/>
      <c r="C1679" s="31"/>
      <c r="D1679" s="31"/>
      <c r="E1679" s="31"/>
      <c r="F1679" s="133"/>
      <c r="G1679" s="133"/>
      <c r="H1679" s="133"/>
      <c r="I1679" s="133"/>
      <c r="J1679" s="133"/>
      <c r="K1679" s="133"/>
      <c r="L1679" s="134"/>
      <c r="M1679" s="135"/>
      <c r="N1679" s="135"/>
      <c r="O1679" s="135"/>
      <c r="P1679" s="2"/>
      <c r="Q1679" s="31"/>
      <c r="R1679" s="25"/>
      <c r="S1679" s="2"/>
    </row>
    <row r="1680" spans="1:19" ht="18" customHeight="1">
      <c r="A1680" s="35"/>
      <c r="B1680" s="31"/>
      <c r="C1680" s="31"/>
      <c r="D1680" s="31"/>
      <c r="E1680" s="31"/>
      <c r="F1680" s="133"/>
      <c r="G1680" s="133"/>
      <c r="H1680" s="133"/>
      <c r="I1680" s="133"/>
      <c r="J1680" s="133"/>
      <c r="K1680" s="133"/>
      <c r="L1680" s="134"/>
      <c r="M1680" s="135"/>
      <c r="N1680" s="135"/>
      <c r="O1680" s="135"/>
      <c r="P1680" s="2"/>
      <c r="Q1680" s="31"/>
      <c r="R1680" s="25"/>
      <c r="S1680" s="2"/>
    </row>
    <row r="1681" spans="1:19" ht="18" customHeight="1">
      <c r="A1681" s="35"/>
      <c r="B1681" s="31"/>
      <c r="C1681" s="31"/>
      <c r="D1681" s="31"/>
      <c r="E1681" s="31"/>
      <c r="F1681" s="133"/>
      <c r="G1681" s="133"/>
      <c r="H1681" s="133"/>
      <c r="I1681" s="133"/>
      <c r="J1681" s="133"/>
      <c r="K1681" s="133"/>
      <c r="L1681" s="134"/>
      <c r="M1681" s="135"/>
      <c r="N1681" s="135"/>
      <c r="O1681" s="135"/>
      <c r="P1681" s="2"/>
      <c r="Q1681" s="31"/>
      <c r="R1681" s="25"/>
      <c r="S1681" s="2"/>
    </row>
    <row r="1682" spans="1:19" ht="18" customHeight="1">
      <c r="A1682" s="35"/>
      <c r="B1682" s="31"/>
      <c r="C1682" s="31"/>
      <c r="D1682" s="31"/>
      <c r="E1682" s="31"/>
      <c r="F1682" s="133"/>
      <c r="G1682" s="133"/>
      <c r="H1682" s="133"/>
      <c r="I1682" s="133"/>
      <c r="J1682" s="133"/>
      <c r="K1682" s="133"/>
      <c r="L1682" s="134"/>
      <c r="M1682" s="135"/>
      <c r="N1682" s="135"/>
      <c r="O1682" s="135"/>
      <c r="P1682" s="2"/>
      <c r="Q1682" s="31"/>
      <c r="R1682" s="25"/>
      <c r="S1682" s="2"/>
    </row>
    <row r="1683" spans="1:19" ht="18" customHeight="1">
      <c r="A1683" s="35"/>
      <c r="B1683" s="31"/>
      <c r="C1683" s="31"/>
      <c r="D1683" s="31"/>
      <c r="E1683" s="31"/>
      <c r="F1683" s="133"/>
      <c r="G1683" s="133"/>
      <c r="H1683" s="133"/>
      <c r="I1683" s="133"/>
      <c r="J1683" s="133"/>
      <c r="K1683" s="133"/>
      <c r="L1683" s="134"/>
      <c r="M1683" s="135"/>
      <c r="N1683" s="135"/>
      <c r="O1683" s="135"/>
      <c r="P1683" s="2"/>
      <c r="Q1683" s="31"/>
      <c r="R1683" s="25"/>
      <c r="S1683" s="2"/>
    </row>
    <row r="1684" spans="1:19" ht="18" customHeight="1">
      <c r="A1684" s="35"/>
      <c r="B1684" s="31"/>
      <c r="C1684" s="31"/>
      <c r="D1684" s="31"/>
      <c r="E1684" s="31"/>
      <c r="F1684" s="133"/>
      <c r="G1684" s="133"/>
      <c r="H1684" s="133"/>
      <c r="I1684" s="133"/>
      <c r="J1684" s="133"/>
      <c r="K1684" s="133"/>
      <c r="L1684" s="134"/>
      <c r="M1684" s="135"/>
      <c r="N1684" s="135"/>
      <c r="O1684" s="135"/>
      <c r="P1684" s="2"/>
      <c r="Q1684" s="31"/>
      <c r="R1684" s="25"/>
      <c r="S1684" s="2"/>
    </row>
    <row r="1685" spans="1:19" ht="18" customHeight="1">
      <c r="A1685" s="35"/>
      <c r="B1685" s="31"/>
      <c r="C1685" s="31"/>
      <c r="D1685" s="31"/>
      <c r="E1685" s="31"/>
      <c r="F1685" s="133"/>
      <c r="G1685" s="133"/>
      <c r="H1685" s="133"/>
      <c r="I1685" s="133"/>
      <c r="J1685" s="133"/>
      <c r="K1685" s="133"/>
      <c r="L1685" s="134"/>
      <c r="M1685" s="135"/>
      <c r="N1685" s="135"/>
      <c r="O1685" s="135"/>
      <c r="P1685" s="2"/>
      <c r="Q1685" s="31"/>
      <c r="R1685" s="25"/>
      <c r="S1685" s="2"/>
    </row>
    <row r="1686" spans="1:19" ht="18" customHeight="1">
      <c r="A1686" s="35"/>
      <c r="B1686" s="31"/>
      <c r="C1686" s="31"/>
      <c r="D1686" s="31"/>
      <c r="E1686" s="31"/>
      <c r="F1686" s="133"/>
      <c r="G1686" s="133"/>
      <c r="H1686" s="133"/>
      <c r="I1686" s="133"/>
      <c r="J1686" s="133"/>
      <c r="K1686" s="133"/>
      <c r="L1686" s="134"/>
      <c r="M1686" s="135"/>
      <c r="N1686" s="135"/>
      <c r="O1686" s="135"/>
      <c r="P1686" s="2"/>
      <c r="Q1686" s="31"/>
      <c r="R1686" s="25"/>
      <c r="S1686" s="2"/>
    </row>
    <row r="1687" spans="1:19" ht="18" customHeight="1">
      <c r="A1687" s="35"/>
      <c r="B1687" s="31"/>
      <c r="C1687" s="31"/>
      <c r="D1687" s="31"/>
      <c r="E1687" s="31"/>
      <c r="F1687" s="133"/>
      <c r="G1687" s="133"/>
      <c r="H1687" s="133"/>
      <c r="I1687" s="133"/>
      <c r="J1687" s="133"/>
      <c r="K1687" s="133"/>
      <c r="L1687" s="134"/>
      <c r="M1687" s="135"/>
      <c r="N1687" s="135"/>
      <c r="O1687" s="135"/>
      <c r="P1687" s="2"/>
      <c r="Q1687" s="31"/>
      <c r="R1687" s="25"/>
      <c r="S1687" s="2"/>
    </row>
    <row r="1688" spans="1:19" ht="18" customHeight="1">
      <c r="A1688" s="35"/>
      <c r="B1688" s="31"/>
      <c r="C1688" s="31"/>
      <c r="D1688" s="31"/>
      <c r="E1688" s="31"/>
      <c r="F1688" s="133"/>
      <c r="G1688" s="133"/>
      <c r="H1688" s="133"/>
      <c r="I1688" s="133"/>
      <c r="J1688" s="133"/>
      <c r="K1688" s="133"/>
      <c r="L1688" s="134"/>
      <c r="M1688" s="135"/>
      <c r="N1688" s="135"/>
      <c r="O1688" s="135"/>
      <c r="P1688" s="2"/>
      <c r="Q1688" s="31"/>
      <c r="R1688" s="25"/>
      <c r="S1688" s="2"/>
    </row>
    <row r="1689" spans="1:19" ht="18" customHeight="1">
      <c r="A1689" s="35"/>
      <c r="B1689" s="31"/>
      <c r="C1689" s="31"/>
      <c r="D1689" s="31"/>
      <c r="E1689" s="31"/>
      <c r="F1689" s="133"/>
      <c r="G1689" s="133"/>
      <c r="H1689" s="133"/>
      <c r="I1689" s="133"/>
      <c r="J1689" s="133"/>
      <c r="K1689" s="133"/>
      <c r="L1689" s="134"/>
      <c r="M1689" s="135"/>
      <c r="N1689" s="135"/>
      <c r="O1689" s="135"/>
      <c r="P1689" s="2"/>
      <c r="Q1689" s="31"/>
      <c r="R1689" s="25"/>
      <c r="S1689" s="2"/>
    </row>
    <row r="1690" spans="1:19" ht="18" customHeight="1">
      <c r="A1690" s="35"/>
      <c r="B1690" s="31"/>
      <c r="C1690" s="31"/>
      <c r="D1690" s="31"/>
      <c r="E1690" s="31"/>
      <c r="F1690" s="133"/>
      <c r="G1690" s="133"/>
      <c r="H1690" s="133"/>
      <c r="I1690" s="133"/>
      <c r="J1690" s="133"/>
      <c r="K1690" s="133"/>
      <c r="L1690" s="134"/>
      <c r="M1690" s="135"/>
      <c r="N1690" s="135"/>
      <c r="O1690" s="135"/>
      <c r="P1690" s="2"/>
      <c r="Q1690" s="31"/>
      <c r="R1690" s="25"/>
      <c r="S1690" s="2"/>
    </row>
    <row r="1691" spans="1:19" ht="18" customHeight="1">
      <c r="A1691" s="35"/>
      <c r="B1691" s="31"/>
      <c r="C1691" s="31"/>
      <c r="D1691" s="31"/>
      <c r="E1691" s="31"/>
      <c r="F1691" s="133"/>
      <c r="G1691" s="133"/>
      <c r="H1691" s="133"/>
      <c r="I1691" s="133"/>
      <c r="J1691" s="133"/>
      <c r="K1691" s="133"/>
      <c r="L1691" s="134"/>
      <c r="M1691" s="135"/>
      <c r="N1691" s="135"/>
      <c r="O1691" s="135"/>
      <c r="P1691" s="2"/>
      <c r="Q1691" s="31"/>
      <c r="R1691" s="25"/>
      <c r="S1691" s="2"/>
    </row>
    <row r="1692" spans="1:19" ht="18" customHeight="1">
      <c r="A1692" s="35"/>
      <c r="B1692" s="31"/>
      <c r="C1692" s="31"/>
      <c r="D1692" s="31"/>
      <c r="E1692" s="31"/>
      <c r="F1692" s="133"/>
      <c r="G1692" s="133"/>
      <c r="H1692" s="133"/>
      <c r="I1692" s="133"/>
      <c r="J1692" s="133"/>
      <c r="K1692" s="133"/>
      <c r="L1692" s="134"/>
      <c r="M1692" s="135"/>
      <c r="N1692" s="135"/>
      <c r="O1692" s="135"/>
      <c r="P1692" s="2"/>
      <c r="Q1692" s="31"/>
      <c r="R1692" s="25"/>
      <c r="S1692" s="2"/>
    </row>
    <row r="1693" spans="1:19" ht="18" customHeight="1">
      <c r="A1693" s="35"/>
      <c r="B1693" s="31"/>
      <c r="C1693" s="31"/>
      <c r="D1693" s="31"/>
      <c r="E1693" s="31"/>
      <c r="F1693" s="133"/>
      <c r="G1693" s="133"/>
      <c r="H1693" s="133"/>
      <c r="I1693" s="133"/>
      <c r="J1693" s="133"/>
      <c r="K1693" s="133"/>
      <c r="L1693" s="134"/>
      <c r="M1693" s="135"/>
      <c r="N1693" s="135"/>
      <c r="O1693" s="135"/>
      <c r="P1693" s="2"/>
      <c r="Q1693" s="31"/>
      <c r="R1693" s="25"/>
      <c r="S1693" s="2"/>
    </row>
    <row r="1694" spans="1:19" ht="18" customHeight="1">
      <c r="A1694" s="35"/>
      <c r="B1694" s="31"/>
      <c r="C1694" s="31"/>
      <c r="D1694" s="31"/>
      <c r="E1694" s="31"/>
      <c r="F1694" s="133"/>
      <c r="G1694" s="133"/>
      <c r="H1694" s="133"/>
      <c r="I1694" s="133"/>
      <c r="J1694" s="133"/>
      <c r="K1694" s="133"/>
      <c r="L1694" s="134"/>
      <c r="M1694" s="135"/>
      <c r="N1694" s="135"/>
      <c r="O1694" s="135"/>
      <c r="P1694" s="2"/>
      <c r="Q1694" s="31"/>
      <c r="R1694" s="25"/>
      <c r="S1694" s="2"/>
    </row>
    <row r="1695" spans="1:19" ht="18" customHeight="1">
      <c r="A1695" s="35"/>
      <c r="B1695" s="31"/>
      <c r="C1695" s="31"/>
      <c r="D1695" s="31"/>
      <c r="E1695" s="31"/>
      <c r="F1695" s="133"/>
      <c r="G1695" s="133"/>
      <c r="H1695" s="133"/>
      <c r="I1695" s="133"/>
      <c r="J1695" s="133"/>
      <c r="K1695" s="133"/>
      <c r="L1695" s="134"/>
      <c r="M1695" s="135"/>
      <c r="N1695" s="135"/>
      <c r="O1695" s="135"/>
      <c r="P1695" s="2"/>
      <c r="Q1695" s="31"/>
      <c r="R1695" s="25"/>
      <c r="S1695" s="2"/>
    </row>
    <row r="1696" spans="1:19" ht="18" customHeight="1">
      <c r="A1696" s="35"/>
      <c r="B1696" s="31"/>
      <c r="C1696" s="31"/>
      <c r="D1696" s="31"/>
      <c r="E1696" s="31"/>
      <c r="F1696" s="133"/>
      <c r="G1696" s="133"/>
      <c r="H1696" s="133"/>
      <c r="I1696" s="133"/>
      <c r="J1696" s="133"/>
      <c r="K1696" s="133"/>
      <c r="L1696" s="134"/>
      <c r="M1696" s="135"/>
      <c r="N1696" s="135"/>
      <c r="O1696" s="135"/>
      <c r="P1696" s="2"/>
      <c r="Q1696" s="31"/>
      <c r="R1696" s="25"/>
      <c r="S1696" s="2"/>
    </row>
    <row r="1697" spans="1:19" ht="18" customHeight="1">
      <c r="A1697" s="35"/>
      <c r="B1697" s="31"/>
      <c r="C1697" s="31"/>
      <c r="D1697" s="31"/>
      <c r="E1697" s="31"/>
      <c r="F1697" s="133"/>
      <c r="G1697" s="133"/>
      <c r="H1697" s="133"/>
      <c r="I1697" s="133"/>
      <c r="J1697" s="133"/>
      <c r="K1697" s="133"/>
      <c r="L1697" s="134"/>
      <c r="M1697" s="135"/>
      <c r="N1697" s="135"/>
      <c r="O1697" s="135"/>
      <c r="P1697" s="2"/>
      <c r="Q1697" s="31"/>
      <c r="R1697" s="25"/>
      <c r="S1697" s="2"/>
    </row>
    <row r="1698" spans="1:19" ht="18" customHeight="1">
      <c r="A1698" s="35"/>
      <c r="B1698" s="31"/>
      <c r="C1698" s="31"/>
      <c r="D1698" s="31"/>
      <c r="E1698" s="31"/>
      <c r="F1698" s="133"/>
      <c r="G1698" s="133"/>
      <c r="H1698" s="133"/>
      <c r="I1698" s="133"/>
      <c r="J1698" s="133"/>
      <c r="K1698" s="133"/>
      <c r="L1698" s="134"/>
      <c r="M1698" s="135"/>
      <c r="N1698" s="135"/>
      <c r="O1698" s="135"/>
      <c r="P1698" s="2"/>
      <c r="Q1698" s="31"/>
      <c r="R1698" s="25"/>
      <c r="S1698" s="2"/>
    </row>
    <row r="1699" spans="1:19" ht="18" customHeight="1">
      <c r="A1699" s="35"/>
      <c r="B1699" s="31"/>
      <c r="C1699" s="31"/>
      <c r="D1699" s="31"/>
      <c r="E1699" s="31"/>
      <c r="F1699" s="133"/>
      <c r="G1699" s="133"/>
      <c r="H1699" s="133"/>
      <c r="I1699" s="133"/>
      <c r="J1699" s="133"/>
      <c r="K1699" s="133"/>
      <c r="L1699" s="134"/>
      <c r="M1699" s="135"/>
      <c r="N1699" s="135"/>
      <c r="O1699" s="135"/>
      <c r="P1699" s="2"/>
      <c r="Q1699" s="31"/>
      <c r="R1699" s="25"/>
      <c r="S1699" s="2"/>
    </row>
    <row r="1700" spans="1:19" ht="18" customHeight="1">
      <c r="A1700" s="35"/>
      <c r="B1700" s="31"/>
      <c r="C1700" s="31"/>
      <c r="D1700" s="31"/>
      <c r="E1700" s="31"/>
      <c r="F1700" s="133"/>
      <c r="G1700" s="133"/>
      <c r="H1700" s="133"/>
      <c r="I1700" s="133"/>
      <c r="J1700" s="133"/>
      <c r="K1700" s="133"/>
      <c r="L1700" s="134"/>
      <c r="M1700" s="135"/>
      <c r="N1700" s="135"/>
      <c r="O1700" s="135"/>
      <c r="P1700" s="2"/>
      <c r="Q1700" s="31"/>
      <c r="R1700" s="25"/>
      <c r="S1700" s="2"/>
    </row>
    <row r="1701" spans="1:19" ht="18" customHeight="1">
      <c r="A1701" s="35"/>
      <c r="B1701" s="31"/>
      <c r="C1701" s="31"/>
      <c r="D1701" s="31"/>
      <c r="E1701" s="31"/>
      <c r="F1701" s="133"/>
      <c r="G1701" s="133"/>
      <c r="H1701" s="133"/>
      <c r="I1701" s="133"/>
      <c r="J1701" s="133"/>
      <c r="K1701" s="133"/>
      <c r="L1701" s="134"/>
      <c r="M1701" s="135"/>
      <c r="N1701" s="135"/>
      <c r="O1701" s="135"/>
      <c r="P1701" s="2"/>
      <c r="Q1701" s="31"/>
      <c r="R1701" s="25"/>
      <c r="S1701" s="2"/>
    </row>
    <row r="1702" spans="1:19" ht="18" customHeight="1">
      <c r="A1702" s="35"/>
      <c r="B1702" s="31"/>
      <c r="C1702" s="31"/>
      <c r="D1702" s="31"/>
      <c r="E1702" s="31"/>
      <c r="F1702" s="133"/>
      <c r="G1702" s="133"/>
      <c r="H1702" s="133"/>
      <c r="I1702" s="133"/>
      <c r="J1702" s="133"/>
      <c r="K1702" s="133"/>
      <c r="L1702" s="134"/>
      <c r="M1702" s="135"/>
      <c r="N1702" s="135"/>
      <c r="O1702" s="135"/>
      <c r="P1702" s="2"/>
      <c r="Q1702" s="31"/>
      <c r="R1702" s="25"/>
      <c r="S1702" s="2"/>
    </row>
    <row r="1703" spans="1:19" ht="18" customHeight="1">
      <c r="A1703" s="35"/>
      <c r="B1703" s="31"/>
      <c r="C1703" s="31"/>
      <c r="D1703" s="31"/>
      <c r="E1703" s="31"/>
      <c r="F1703" s="133"/>
      <c r="G1703" s="133"/>
      <c r="H1703" s="133"/>
      <c r="I1703" s="133"/>
      <c r="J1703" s="133"/>
      <c r="K1703" s="133"/>
      <c r="L1703" s="134"/>
      <c r="M1703" s="135"/>
      <c r="N1703" s="135"/>
      <c r="O1703" s="135"/>
      <c r="P1703" s="2"/>
      <c r="Q1703" s="31"/>
      <c r="R1703" s="25"/>
      <c r="S1703" s="2"/>
    </row>
    <row r="1704" spans="1:19" ht="18" customHeight="1">
      <c r="A1704" s="35"/>
      <c r="B1704" s="31"/>
      <c r="C1704" s="31"/>
      <c r="D1704" s="31"/>
      <c r="E1704" s="31"/>
      <c r="F1704" s="133"/>
      <c r="G1704" s="133"/>
      <c r="H1704" s="133"/>
      <c r="I1704" s="133"/>
      <c r="J1704" s="133"/>
      <c r="K1704" s="133"/>
      <c r="L1704" s="134"/>
      <c r="M1704" s="135"/>
      <c r="N1704" s="135"/>
      <c r="O1704" s="135"/>
      <c r="P1704" s="2"/>
      <c r="Q1704" s="31"/>
      <c r="R1704" s="25"/>
      <c r="S1704" s="2"/>
    </row>
    <row r="1705" spans="1:19" ht="18" customHeight="1">
      <c r="A1705" s="35"/>
      <c r="B1705" s="31"/>
      <c r="C1705" s="31"/>
      <c r="D1705" s="31"/>
      <c r="E1705" s="31"/>
      <c r="F1705" s="133"/>
      <c r="G1705" s="133"/>
      <c r="H1705" s="133"/>
      <c r="I1705" s="133"/>
      <c r="J1705" s="133"/>
      <c r="K1705" s="133"/>
      <c r="L1705" s="134"/>
      <c r="M1705" s="135"/>
      <c r="N1705" s="135"/>
      <c r="O1705" s="135"/>
      <c r="P1705" s="2"/>
      <c r="Q1705" s="31"/>
      <c r="R1705" s="25"/>
      <c r="S1705" s="2"/>
    </row>
    <row r="1706" spans="1:19" ht="18" customHeight="1">
      <c r="A1706" s="35"/>
      <c r="B1706" s="31"/>
      <c r="C1706" s="31"/>
      <c r="D1706" s="31"/>
      <c r="E1706" s="31"/>
      <c r="F1706" s="133"/>
      <c r="G1706" s="133"/>
      <c r="H1706" s="133"/>
      <c r="I1706" s="133"/>
      <c r="J1706" s="133"/>
      <c r="K1706" s="133"/>
      <c r="L1706" s="134"/>
      <c r="M1706" s="135"/>
      <c r="N1706" s="135"/>
      <c r="O1706" s="135"/>
      <c r="P1706" s="2"/>
      <c r="Q1706" s="31"/>
      <c r="R1706" s="25"/>
      <c r="S1706" s="2"/>
    </row>
    <row r="1707" spans="1:19" ht="18" customHeight="1">
      <c r="A1707" s="35"/>
      <c r="B1707" s="31"/>
      <c r="C1707" s="31"/>
      <c r="D1707" s="31"/>
      <c r="E1707" s="31"/>
      <c r="F1707" s="133"/>
      <c r="G1707" s="133"/>
      <c r="H1707" s="133"/>
      <c r="I1707" s="133"/>
      <c r="J1707" s="133"/>
      <c r="K1707" s="133"/>
      <c r="L1707" s="134"/>
      <c r="M1707" s="135"/>
      <c r="N1707" s="135"/>
      <c r="O1707" s="135"/>
      <c r="P1707" s="2"/>
      <c r="Q1707" s="31"/>
      <c r="R1707" s="25"/>
      <c r="S1707" s="2"/>
    </row>
    <row r="1708" spans="1:19" ht="18" customHeight="1">
      <c r="A1708" s="35"/>
      <c r="B1708" s="31"/>
      <c r="C1708" s="31"/>
      <c r="D1708" s="31"/>
      <c r="E1708" s="31"/>
      <c r="F1708" s="133"/>
      <c r="G1708" s="133"/>
      <c r="H1708" s="133"/>
      <c r="I1708" s="133"/>
      <c r="J1708" s="133"/>
      <c r="K1708" s="133"/>
      <c r="L1708" s="134"/>
      <c r="M1708" s="135"/>
      <c r="N1708" s="135"/>
      <c r="O1708" s="135"/>
      <c r="P1708" s="2"/>
      <c r="Q1708" s="31"/>
      <c r="R1708" s="25"/>
      <c r="S1708" s="2"/>
    </row>
    <row r="1709" spans="1:19" ht="18" customHeight="1">
      <c r="A1709" s="35"/>
      <c r="B1709" s="31"/>
      <c r="C1709" s="31"/>
      <c r="D1709" s="31"/>
      <c r="E1709" s="31"/>
      <c r="F1709" s="133"/>
      <c r="G1709" s="133"/>
      <c r="H1709" s="133"/>
      <c r="I1709" s="133"/>
      <c r="J1709" s="133"/>
      <c r="K1709" s="133"/>
      <c r="L1709" s="134"/>
      <c r="M1709" s="135"/>
      <c r="N1709" s="135"/>
      <c r="O1709" s="135"/>
      <c r="P1709" s="2"/>
      <c r="Q1709" s="31"/>
      <c r="R1709" s="25"/>
      <c r="S1709" s="2"/>
    </row>
    <row r="1710" spans="1:19" ht="18" customHeight="1">
      <c r="A1710" s="35"/>
      <c r="B1710" s="31"/>
      <c r="C1710" s="31"/>
      <c r="D1710" s="31"/>
      <c r="E1710" s="31"/>
      <c r="F1710" s="133"/>
      <c r="G1710" s="133"/>
      <c r="H1710" s="133"/>
      <c r="I1710" s="133"/>
      <c r="J1710" s="133"/>
      <c r="K1710" s="133"/>
      <c r="L1710" s="134"/>
      <c r="M1710" s="135"/>
      <c r="N1710" s="135"/>
      <c r="O1710" s="135"/>
      <c r="P1710" s="2"/>
      <c r="Q1710" s="31"/>
      <c r="R1710" s="25"/>
      <c r="S1710" s="2"/>
    </row>
    <row r="1711" spans="1:19" ht="18" customHeight="1">
      <c r="A1711" s="35"/>
      <c r="B1711" s="31"/>
      <c r="C1711" s="31"/>
      <c r="D1711" s="31"/>
      <c r="E1711" s="31"/>
      <c r="F1711" s="133"/>
      <c r="G1711" s="133"/>
      <c r="H1711" s="133"/>
      <c r="I1711" s="133"/>
      <c r="J1711" s="133"/>
      <c r="K1711" s="133"/>
      <c r="L1711" s="134"/>
      <c r="M1711" s="135"/>
      <c r="N1711" s="135"/>
      <c r="O1711" s="135"/>
      <c r="P1711" s="2"/>
      <c r="Q1711" s="31"/>
      <c r="R1711" s="25"/>
      <c r="S1711" s="2"/>
    </row>
    <row r="1712" spans="1:19" ht="18" customHeight="1">
      <c r="A1712" s="35"/>
      <c r="B1712" s="31"/>
      <c r="C1712" s="31"/>
      <c r="D1712" s="31"/>
      <c r="E1712" s="31"/>
      <c r="F1712" s="133"/>
      <c r="G1712" s="133"/>
      <c r="H1712" s="133"/>
      <c r="I1712" s="133"/>
      <c r="J1712" s="133"/>
      <c r="K1712" s="133"/>
      <c r="L1712" s="134"/>
      <c r="M1712" s="135"/>
      <c r="N1712" s="135"/>
      <c r="O1712" s="135"/>
      <c r="P1712" s="2"/>
      <c r="Q1712" s="31"/>
      <c r="R1712" s="25"/>
      <c r="S1712" s="2"/>
    </row>
    <row r="1713" spans="1:19" ht="18" customHeight="1">
      <c r="A1713" s="35"/>
      <c r="B1713" s="31"/>
      <c r="C1713" s="31"/>
      <c r="D1713" s="31"/>
      <c r="E1713" s="31"/>
      <c r="F1713" s="133"/>
      <c r="G1713" s="133"/>
      <c r="H1713" s="133"/>
      <c r="I1713" s="133"/>
      <c r="J1713" s="133"/>
      <c r="K1713" s="133"/>
      <c r="L1713" s="134"/>
      <c r="M1713" s="135"/>
      <c r="N1713" s="135"/>
      <c r="O1713" s="135"/>
      <c r="P1713" s="2"/>
      <c r="Q1713" s="31"/>
      <c r="R1713" s="25"/>
      <c r="S1713" s="2"/>
    </row>
    <row r="1714" spans="1:19" ht="18" customHeight="1">
      <c r="A1714" s="35"/>
      <c r="B1714" s="31"/>
      <c r="C1714" s="31"/>
      <c r="D1714" s="31"/>
      <c r="E1714" s="31"/>
      <c r="F1714" s="133"/>
      <c r="G1714" s="133"/>
      <c r="H1714" s="133"/>
      <c r="I1714" s="133"/>
      <c r="J1714" s="133"/>
      <c r="K1714" s="133"/>
      <c r="L1714" s="134"/>
      <c r="M1714" s="135"/>
      <c r="N1714" s="135"/>
      <c r="O1714" s="135"/>
      <c r="P1714" s="2"/>
      <c r="Q1714" s="31"/>
      <c r="R1714" s="25"/>
      <c r="S1714" s="2"/>
    </row>
    <row r="1715" spans="1:19" ht="18" customHeight="1">
      <c r="A1715" s="35"/>
      <c r="B1715" s="31"/>
      <c r="C1715" s="31"/>
      <c r="D1715" s="31"/>
      <c r="E1715" s="31"/>
      <c r="F1715" s="133"/>
      <c r="G1715" s="133"/>
      <c r="H1715" s="133"/>
      <c r="I1715" s="133"/>
      <c r="J1715" s="133"/>
      <c r="K1715" s="133"/>
      <c r="L1715" s="134"/>
      <c r="M1715" s="135"/>
      <c r="N1715" s="135"/>
      <c r="O1715" s="135"/>
      <c r="P1715" s="2"/>
      <c r="Q1715" s="31"/>
      <c r="R1715" s="25"/>
      <c r="S1715" s="2"/>
    </row>
    <row r="1716" spans="1:19" ht="18" customHeight="1">
      <c r="A1716" s="35"/>
      <c r="B1716" s="31"/>
      <c r="C1716" s="31"/>
      <c r="D1716" s="31"/>
      <c r="E1716" s="31"/>
      <c r="F1716" s="133"/>
      <c r="G1716" s="133"/>
      <c r="H1716" s="133"/>
      <c r="I1716" s="133"/>
      <c r="J1716" s="133"/>
      <c r="K1716" s="133"/>
      <c r="L1716" s="134"/>
      <c r="M1716" s="135"/>
      <c r="N1716" s="135"/>
      <c r="O1716" s="135"/>
      <c r="P1716" s="2"/>
      <c r="Q1716" s="31"/>
      <c r="R1716" s="25"/>
      <c r="S1716" s="2"/>
    </row>
    <row r="1717" spans="1:19" ht="18" customHeight="1">
      <c r="A1717" s="35"/>
      <c r="B1717" s="31"/>
      <c r="C1717" s="31"/>
      <c r="D1717" s="31"/>
      <c r="E1717" s="31"/>
      <c r="F1717" s="133"/>
      <c r="G1717" s="133"/>
      <c r="H1717" s="133"/>
      <c r="I1717" s="133"/>
      <c r="J1717" s="133"/>
      <c r="K1717" s="133"/>
      <c r="L1717" s="134"/>
      <c r="M1717" s="135"/>
      <c r="N1717" s="135"/>
      <c r="O1717" s="135"/>
      <c r="P1717" s="2"/>
      <c r="Q1717" s="31"/>
      <c r="R1717" s="25"/>
      <c r="S1717" s="2"/>
    </row>
    <row r="1718" spans="1:19" ht="18" customHeight="1">
      <c r="A1718" s="35"/>
      <c r="B1718" s="31"/>
      <c r="C1718" s="31"/>
      <c r="D1718" s="31"/>
      <c r="E1718" s="31"/>
      <c r="F1718" s="133"/>
      <c r="G1718" s="133"/>
      <c r="H1718" s="133"/>
      <c r="I1718" s="133"/>
      <c r="J1718" s="133"/>
      <c r="K1718" s="133"/>
      <c r="L1718" s="134"/>
      <c r="M1718" s="135"/>
      <c r="N1718" s="135"/>
      <c r="O1718" s="135"/>
      <c r="P1718" s="2"/>
      <c r="Q1718" s="31"/>
      <c r="R1718" s="25"/>
      <c r="S1718" s="2"/>
    </row>
    <row r="1719" spans="1:19" ht="18" customHeight="1">
      <c r="A1719" s="35"/>
      <c r="B1719" s="31"/>
      <c r="C1719" s="31"/>
      <c r="D1719" s="31"/>
      <c r="E1719" s="31"/>
      <c r="F1719" s="133"/>
      <c r="G1719" s="133"/>
      <c r="H1719" s="133"/>
      <c r="I1719" s="133"/>
      <c r="J1719" s="133"/>
      <c r="K1719" s="133"/>
      <c r="L1719" s="134"/>
      <c r="M1719" s="135"/>
      <c r="N1719" s="135"/>
      <c r="O1719" s="135"/>
      <c r="P1719" s="2"/>
      <c r="Q1719" s="31"/>
      <c r="R1719" s="25"/>
      <c r="S1719" s="2"/>
    </row>
    <row r="1720" spans="1:19" ht="18" customHeight="1">
      <c r="A1720" s="35"/>
      <c r="B1720" s="31"/>
      <c r="C1720" s="31"/>
      <c r="D1720" s="31"/>
      <c r="E1720" s="31"/>
      <c r="F1720" s="133"/>
      <c r="G1720" s="133"/>
      <c r="H1720" s="133"/>
      <c r="I1720" s="133"/>
      <c r="J1720" s="133"/>
      <c r="K1720" s="133"/>
      <c r="L1720" s="134"/>
      <c r="M1720" s="135"/>
      <c r="N1720" s="135"/>
      <c r="O1720" s="135"/>
      <c r="P1720" s="2"/>
      <c r="Q1720" s="31"/>
      <c r="R1720" s="25"/>
      <c r="S1720" s="2"/>
    </row>
    <row r="1721" spans="1:19" ht="18" customHeight="1">
      <c r="A1721" s="35"/>
      <c r="B1721" s="31"/>
      <c r="C1721" s="31"/>
      <c r="D1721" s="31"/>
      <c r="E1721" s="31"/>
      <c r="F1721" s="133"/>
      <c r="G1721" s="133"/>
      <c r="H1721" s="133"/>
      <c r="I1721" s="133"/>
      <c r="J1721" s="133"/>
      <c r="K1721" s="133"/>
      <c r="L1721" s="134"/>
      <c r="M1721" s="135"/>
      <c r="N1721" s="135"/>
      <c r="O1721" s="135"/>
      <c r="P1721" s="2"/>
      <c r="Q1721" s="31"/>
      <c r="R1721" s="25"/>
      <c r="S1721" s="2"/>
    </row>
    <row r="1722" spans="1:19" ht="18" customHeight="1">
      <c r="A1722" s="35"/>
      <c r="B1722" s="31"/>
      <c r="C1722" s="31"/>
      <c r="D1722" s="31"/>
      <c r="E1722" s="31"/>
      <c r="F1722" s="133"/>
      <c r="G1722" s="133"/>
      <c r="H1722" s="133"/>
      <c r="I1722" s="133"/>
      <c r="J1722" s="133"/>
      <c r="K1722" s="133"/>
      <c r="L1722" s="134"/>
      <c r="M1722" s="135"/>
      <c r="N1722" s="135"/>
      <c r="O1722" s="135"/>
      <c r="P1722" s="2"/>
      <c r="Q1722" s="31"/>
      <c r="R1722" s="25"/>
      <c r="S1722" s="2"/>
    </row>
    <row r="1723" spans="1:19" ht="18" customHeight="1">
      <c r="A1723" s="35"/>
      <c r="B1723" s="31"/>
      <c r="C1723" s="31"/>
      <c r="D1723" s="31"/>
      <c r="E1723" s="31"/>
      <c r="F1723" s="133"/>
      <c r="G1723" s="133"/>
      <c r="H1723" s="133"/>
      <c r="I1723" s="133"/>
      <c r="J1723" s="133"/>
      <c r="K1723" s="133"/>
      <c r="L1723" s="134"/>
      <c r="M1723" s="135"/>
      <c r="N1723" s="135"/>
      <c r="O1723" s="135"/>
      <c r="P1723" s="2"/>
      <c r="Q1723" s="31"/>
      <c r="R1723" s="25"/>
      <c r="S1723" s="2"/>
    </row>
    <row r="1724" spans="1:19" ht="18" customHeight="1">
      <c r="A1724" s="35"/>
      <c r="B1724" s="31"/>
      <c r="C1724" s="31"/>
      <c r="D1724" s="31"/>
      <c r="E1724" s="31"/>
      <c r="F1724" s="133"/>
      <c r="G1724" s="133"/>
      <c r="H1724" s="133"/>
      <c r="I1724" s="133"/>
      <c r="J1724" s="133"/>
      <c r="K1724" s="133"/>
      <c r="L1724" s="134"/>
      <c r="M1724" s="135"/>
      <c r="N1724" s="135"/>
      <c r="O1724" s="135"/>
      <c r="P1724" s="2"/>
      <c r="Q1724" s="31"/>
      <c r="R1724" s="25"/>
      <c r="S1724" s="2"/>
    </row>
    <row r="1725" spans="1:19" ht="18" customHeight="1">
      <c r="A1725" s="35"/>
      <c r="B1725" s="31"/>
      <c r="C1725" s="31"/>
      <c r="D1725" s="31"/>
      <c r="E1725" s="31"/>
      <c r="F1725" s="133"/>
      <c r="G1725" s="133"/>
      <c r="H1725" s="133"/>
      <c r="I1725" s="133"/>
      <c r="J1725" s="133"/>
      <c r="K1725" s="133"/>
      <c r="L1725" s="134"/>
      <c r="M1725" s="135"/>
      <c r="N1725" s="135"/>
      <c r="O1725" s="135"/>
      <c r="P1725" s="2"/>
      <c r="Q1725" s="31"/>
      <c r="R1725" s="25"/>
      <c r="S1725" s="2"/>
    </row>
    <row r="1726" spans="1:19" ht="18" customHeight="1">
      <c r="A1726" s="35"/>
      <c r="B1726" s="31"/>
      <c r="C1726" s="31"/>
      <c r="D1726" s="31"/>
      <c r="E1726" s="31"/>
      <c r="F1726" s="133"/>
      <c r="G1726" s="133"/>
      <c r="H1726" s="133"/>
      <c r="I1726" s="133"/>
      <c r="J1726" s="133"/>
      <c r="K1726" s="133"/>
      <c r="L1726" s="134"/>
      <c r="M1726" s="135"/>
      <c r="N1726" s="135"/>
      <c r="O1726" s="135"/>
      <c r="P1726" s="2"/>
      <c r="Q1726" s="31"/>
      <c r="R1726" s="25"/>
      <c r="S1726" s="2"/>
    </row>
    <row r="1727" spans="1:19" ht="18" customHeight="1">
      <c r="A1727" s="35"/>
      <c r="B1727" s="31"/>
      <c r="C1727" s="31"/>
      <c r="D1727" s="31"/>
      <c r="E1727" s="31"/>
      <c r="F1727" s="133"/>
      <c r="G1727" s="133"/>
      <c r="H1727" s="133"/>
      <c r="I1727" s="133"/>
      <c r="J1727" s="133"/>
      <c r="K1727" s="133"/>
      <c r="L1727" s="134"/>
      <c r="M1727" s="135"/>
      <c r="N1727" s="135"/>
      <c r="O1727" s="135"/>
      <c r="P1727" s="2"/>
      <c r="Q1727" s="31"/>
      <c r="R1727" s="25"/>
      <c r="S1727" s="2"/>
    </row>
    <row r="1728" spans="1:19" ht="18" customHeight="1">
      <c r="A1728" s="35"/>
      <c r="B1728" s="31"/>
      <c r="C1728" s="31"/>
      <c r="D1728" s="31"/>
      <c r="E1728" s="31"/>
      <c r="F1728" s="133"/>
      <c r="G1728" s="133"/>
      <c r="H1728" s="133"/>
      <c r="I1728" s="133"/>
      <c r="J1728" s="133"/>
      <c r="K1728" s="133"/>
      <c r="L1728" s="134"/>
      <c r="M1728" s="135"/>
      <c r="N1728" s="135"/>
      <c r="O1728" s="135"/>
      <c r="P1728" s="2"/>
      <c r="Q1728" s="31"/>
      <c r="R1728" s="25"/>
      <c r="S1728" s="2"/>
    </row>
    <row r="1729" spans="1:19" ht="18" customHeight="1">
      <c r="A1729" s="35"/>
      <c r="B1729" s="31"/>
      <c r="C1729" s="31"/>
      <c r="D1729" s="31"/>
      <c r="E1729" s="31"/>
      <c r="F1729" s="133"/>
      <c r="G1729" s="133"/>
      <c r="H1729" s="133"/>
      <c r="I1729" s="133"/>
      <c r="J1729" s="133"/>
      <c r="K1729" s="133"/>
      <c r="L1729" s="134"/>
      <c r="M1729" s="135"/>
      <c r="N1729" s="135"/>
      <c r="O1729" s="135"/>
      <c r="P1729" s="2"/>
      <c r="Q1729" s="31"/>
      <c r="R1729" s="25"/>
      <c r="S1729" s="2"/>
    </row>
    <row r="1730" spans="1:19" ht="18" customHeight="1">
      <c r="A1730" s="35"/>
      <c r="B1730" s="31"/>
      <c r="C1730" s="31"/>
      <c r="D1730" s="31"/>
      <c r="E1730" s="31"/>
      <c r="F1730" s="133"/>
      <c r="G1730" s="133"/>
      <c r="H1730" s="133"/>
      <c r="I1730" s="133"/>
      <c r="J1730" s="133"/>
      <c r="K1730" s="133"/>
      <c r="L1730" s="134"/>
      <c r="M1730" s="135"/>
      <c r="N1730" s="135"/>
      <c r="O1730" s="135"/>
      <c r="P1730" s="2"/>
      <c r="Q1730" s="31"/>
      <c r="R1730" s="25"/>
      <c r="S1730" s="2"/>
    </row>
    <row r="1731" spans="1:19" ht="18" customHeight="1">
      <c r="A1731" s="35"/>
      <c r="B1731" s="31"/>
      <c r="C1731" s="31"/>
      <c r="D1731" s="31"/>
      <c r="E1731" s="31"/>
      <c r="F1731" s="133"/>
      <c r="G1731" s="133"/>
      <c r="H1731" s="133"/>
      <c r="I1731" s="133"/>
      <c r="J1731" s="133"/>
      <c r="K1731" s="133"/>
      <c r="L1731" s="134"/>
      <c r="M1731" s="135"/>
      <c r="N1731" s="135"/>
      <c r="O1731" s="135"/>
      <c r="P1731" s="2"/>
      <c r="Q1731" s="31"/>
      <c r="R1731" s="25"/>
      <c r="S1731" s="2"/>
    </row>
    <row r="1732" spans="1:19" ht="18" customHeight="1">
      <c r="A1732" s="35"/>
      <c r="B1732" s="31"/>
      <c r="C1732" s="31"/>
      <c r="D1732" s="31"/>
      <c r="E1732" s="31"/>
      <c r="F1732" s="133"/>
      <c r="G1732" s="133"/>
      <c r="H1732" s="133"/>
      <c r="I1732" s="133"/>
      <c r="J1732" s="133"/>
      <c r="K1732" s="133"/>
      <c r="L1732" s="134"/>
      <c r="M1732" s="135"/>
      <c r="N1732" s="135"/>
      <c r="O1732" s="135"/>
      <c r="P1732" s="2"/>
      <c r="Q1732" s="31"/>
      <c r="R1732" s="25"/>
      <c r="S1732" s="2"/>
    </row>
    <row r="1733" spans="1:19" ht="18" customHeight="1">
      <c r="A1733" s="35"/>
      <c r="B1733" s="31"/>
      <c r="C1733" s="31"/>
      <c r="D1733" s="31"/>
      <c r="E1733" s="31"/>
      <c r="F1733" s="133"/>
      <c r="G1733" s="133"/>
      <c r="H1733" s="133"/>
      <c r="I1733" s="133"/>
      <c r="J1733" s="133"/>
      <c r="K1733" s="133"/>
      <c r="L1733" s="134"/>
      <c r="M1733" s="135"/>
      <c r="N1733" s="135"/>
      <c r="O1733" s="135"/>
      <c r="P1733" s="2"/>
      <c r="Q1733" s="31"/>
      <c r="R1733" s="25"/>
      <c r="S1733" s="2"/>
    </row>
    <row r="1734" spans="1:19" ht="18" customHeight="1">
      <c r="A1734" s="35"/>
      <c r="B1734" s="31"/>
      <c r="C1734" s="31"/>
      <c r="D1734" s="31"/>
      <c r="E1734" s="31"/>
      <c r="F1734" s="133"/>
      <c r="G1734" s="133"/>
      <c r="H1734" s="133"/>
      <c r="I1734" s="133"/>
      <c r="J1734" s="133"/>
      <c r="K1734" s="133"/>
      <c r="L1734" s="134"/>
      <c r="M1734" s="135"/>
      <c r="N1734" s="135"/>
      <c r="O1734" s="135"/>
      <c r="P1734" s="2"/>
      <c r="Q1734" s="31"/>
      <c r="R1734" s="25"/>
      <c r="S1734" s="2"/>
    </row>
    <row r="1735" spans="1:19" ht="18" customHeight="1">
      <c r="A1735" s="35"/>
      <c r="B1735" s="31"/>
      <c r="C1735" s="31"/>
      <c r="D1735" s="31"/>
      <c r="E1735" s="31"/>
      <c r="F1735" s="133"/>
      <c r="G1735" s="133"/>
      <c r="H1735" s="133"/>
      <c r="I1735" s="133"/>
      <c r="J1735" s="133"/>
      <c r="K1735" s="133"/>
      <c r="L1735" s="134"/>
      <c r="M1735" s="135"/>
      <c r="N1735" s="135"/>
      <c r="O1735" s="135"/>
      <c r="P1735" s="2"/>
      <c r="Q1735" s="31"/>
      <c r="R1735" s="25"/>
      <c r="S1735" s="2"/>
    </row>
    <row r="1736" spans="1:19" ht="18" customHeight="1">
      <c r="A1736" s="35"/>
      <c r="B1736" s="31"/>
      <c r="C1736" s="31"/>
      <c r="D1736" s="31"/>
      <c r="E1736" s="31"/>
      <c r="F1736" s="133"/>
      <c r="G1736" s="133"/>
      <c r="H1736" s="133"/>
      <c r="I1736" s="133"/>
      <c r="J1736" s="133"/>
      <c r="K1736" s="133"/>
      <c r="L1736" s="134"/>
      <c r="M1736" s="135"/>
      <c r="N1736" s="135"/>
      <c r="O1736" s="135"/>
      <c r="P1736" s="2"/>
      <c r="Q1736" s="31"/>
      <c r="R1736" s="25"/>
      <c r="S1736" s="2"/>
    </row>
    <row r="1737" spans="1:19" ht="18" customHeight="1">
      <c r="A1737" s="35"/>
      <c r="B1737" s="31"/>
      <c r="C1737" s="31"/>
      <c r="D1737" s="31"/>
      <c r="E1737" s="31"/>
      <c r="F1737" s="133"/>
      <c r="G1737" s="133"/>
      <c r="H1737" s="133"/>
      <c r="I1737" s="133"/>
      <c r="J1737" s="133"/>
      <c r="K1737" s="133"/>
      <c r="L1737" s="134"/>
      <c r="M1737" s="135"/>
      <c r="N1737" s="135"/>
      <c r="O1737" s="135"/>
      <c r="P1737" s="2"/>
      <c r="Q1737" s="31"/>
      <c r="R1737" s="25"/>
      <c r="S1737" s="2"/>
    </row>
    <row r="1738" spans="1:19" ht="18" customHeight="1">
      <c r="A1738" s="35"/>
      <c r="B1738" s="31"/>
      <c r="C1738" s="31"/>
      <c r="D1738" s="31"/>
      <c r="E1738" s="31"/>
      <c r="F1738" s="133"/>
      <c r="G1738" s="133"/>
      <c r="H1738" s="133"/>
      <c r="I1738" s="133"/>
      <c r="J1738" s="133"/>
      <c r="K1738" s="133"/>
      <c r="L1738" s="134"/>
      <c r="M1738" s="135"/>
      <c r="N1738" s="135"/>
      <c r="O1738" s="135"/>
      <c r="P1738" s="2"/>
      <c r="Q1738" s="31"/>
      <c r="R1738" s="25"/>
      <c r="S1738" s="2"/>
    </row>
    <row r="1739" spans="1:19" ht="18" customHeight="1">
      <c r="A1739" s="35"/>
      <c r="B1739" s="31"/>
      <c r="C1739" s="31"/>
      <c r="D1739" s="31"/>
      <c r="E1739" s="31"/>
      <c r="F1739" s="133"/>
      <c r="G1739" s="133"/>
      <c r="H1739" s="133"/>
      <c r="I1739" s="133"/>
      <c r="J1739" s="133"/>
      <c r="K1739" s="133"/>
      <c r="L1739" s="134"/>
      <c r="M1739" s="135"/>
      <c r="N1739" s="135"/>
      <c r="O1739" s="135"/>
      <c r="P1739" s="2"/>
      <c r="Q1739" s="31"/>
      <c r="R1739" s="25"/>
      <c r="S1739" s="2"/>
    </row>
    <row r="1740" spans="1:19" ht="18" customHeight="1">
      <c r="A1740" s="35"/>
      <c r="B1740" s="31"/>
      <c r="C1740" s="31"/>
      <c r="D1740" s="31"/>
      <c r="E1740" s="31"/>
      <c r="F1740" s="133"/>
      <c r="G1740" s="133"/>
      <c r="H1740" s="133"/>
      <c r="I1740" s="133"/>
      <c r="J1740" s="133"/>
      <c r="K1740" s="133"/>
      <c r="L1740" s="134"/>
      <c r="M1740" s="135"/>
      <c r="N1740" s="135"/>
      <c r="O1740" s="135"/>
      <c r="P1740" s="2"/>
      <c r="Q1740" s="31"/>
      <c r="R1740" s="25"/>
      <c r="S1740" s="2"/>
    </row>
    <row r="1741" spans="1:19" ht="18" customHeight="1">
      <c r="A1741" s="35"/>
      <c r="B1741" s="31"/>
      <c r="C1741" s="31"/>
      <c r="D1741" s="31"/>
      <c r="E1741" s="31"/>
      <c r="F1741" s="133"/>
      <c r="G1741" s="133"/>
      <c r="H1741" s="133"/>
      <c r="I1741" s="133"/>
      <c r="J1741" s="133"/>
      <c r="K1741" s="133"/>
      <c r="L1741" s="134"/>
      <c r="M1741" s="135"/>
      <c r="N1741" s="135"/>
      <c r="O1741" s="135"/>
      <c r="P1741" s="2"/>
      <c r="Q1741" s="31"/>
      <c r="R1741" s="25"/>
      <c r="S1741" s="2"/>
    </row>
    <row r="1742" spans="1:19" ht="18" customHeight="1">
      <c r="A1742" s="35"/>
      <c r="B1742" s="31"/>
      <c r="C1742" s="31"/>
      <c r="D1742" s="31"/>
      <c r="E1742" s="31"/>
      <c r="F1742" s="133"/>
      <c r="G1742" s="133"/>
      <c r="H1742" s="133"/>
      <c r="I1742" s="133"/>
      <c r="J1742" s="133"/>
      <c r="K1742" s="133"/>
      <c r="L1742" s="134"/>
      <c r="M1742" s="135"/>
      <c r="N1742" s="135"/>
      <c r="O1742" s="135"/>
      <c r="P1742" s="2"/>
      <c r="Q1742" s="31"/>
      <c r="R1742" s="25"/>
      <c r="S1742" s="2"/>
    </row>
    <row r="1743" spans="1:19" ht="18" customHeight="1">
      <c r="A1743" s="35"/>
      <c r="B1743" s="31"/>
      <c r="C1743" s="31"/>
      <c r="D1743" s="31"/>
      <c r="E1743" s="31"/>
      <c r="F1743" s="133"/>
      <c r="G1743" s="133"/>
      <c r="H1743" s="133"/>
      <c r="I1743" s="133"/>
      <c r="J1743" s="133"/>
      <c r="K1743" s="133"/>
      <c r="L1743" s="134"/>
      <c r="M1743" s="135"/>
      <c r="N1743" s="135"/>
      <c r="O1743" s="135"/>
      <c r="P1743" s="2"/>
      <c r="Q1743" s="31"/>
      <c r="R1743" s="25"/>
      <c r="S1743" s="2"/>
    </row>
    <row r="1744" spans="1:19" ht="18" customHeight="1">
      <c r="A1744" s="35"/>
      <c r="B1744" s="31"/>
      <c r="C1744" s="31"/>
      <c r="D1744" s="31"/>
      <c r="E1744" s="31"/>
      <c r="F1744" s="133"/>
      <c r="G1744" s="133"/>
      <c r="H1744" s="133"/>
      <c r="I1744" s="133"/>
      <c r="J1744" s="133"/>
      <c r="K1744" s="133"/>
      <c r="L1744" s="134"/>
      <c r="M1744" s="135"/>
      <c r="N1744" s="135"/>
      <c r="O1744" s="135"/>
      <c r="P1744" s="2"/>
      <c r="Q1744" s="31"/>
      <c r="R1744" s="25"/>
      <c r="S1744" s="2"/>
    </row>
    <row r="1745" spans="1:19" ht="18" customHeight="1">
      <c r="A1745" s="35"/>
      <c r="B1745" s="31"/>
      <c r="C1745" s="31"/>
      <c r="D1745" s="31"/>
      <c r="E1745" s="31"/>
      <c r="F1745" s="133"/>
      <c r="G1745" s="133"/>
      <c r="H1745" s="133"/>
      <c r="I1745" s="133"/>
      <c r="J1745" s="133"/>
      <c r="K1745" s="133"/>
      <c r="L1745" s="134"/>
      <c r="M1745" s="135"/>
      <c r="N1745" s="135"/>
      <c r="O1745" s="135"/>
      <c r="P1745" s="2"/>
      <c r="Q1745" s="31"/>
      <c r="R1745" s="25"/>
      <c r="S1745" s="2"/>
    </row>
    <row r="1746" spans="1:19" ht="18" customHeight="1">
      <c r="A1746" s="35"/>
      <c r="B1746" s="31"/>
      <c r="C1746" s="31"/>
      <c r="D1746" s="31"/>
      <c r="E1746" s="31"/>
      <c r="F1746" s="133"/>
      <c r="G1746" s="133"/>
      <c r="H1746" s="133"/>
      <c r="I1746" s="133"/>
      <c r="J1746" s="133"/>
      <c r="K1746" s="133"/>
      <c r="L1746" s="134"/>
      <c r="M1746" s="135"/>
      <c r="N1746" s="135"/>
      <c r="O1746" s="135"/>
      <c r="P1746" s="2"/>
      <c r="Q1746" s="31"/>
      <c r="R1746" s="25"/>
      <c r="S1746" s="2"/>
    </row>
    <row r="1747" spans="1:19" ht="18" customHeight="1">
      <c r="A1747" s="35"/>
      <c r="B1747" s="31"/>
      <c r="C1747" s="31"/>
      <c r="D1747" s="31"/>
      <c r="E1747" s="31"/>
      <c r="F1747" s="133"/>
      <c r="G1747" s="133"/>
      <c r="H1747" s="133"/>
      <c r="I1747" s="133"/>
      <c r="J1747" s="133"/>
      <c r="K1747" s="133"/>
      <c r="L1747" s="134"/>
      <c r="M1747" s="135"/>
      <c r="N1747" s="135"/>
      <c r="O1747" s="135"/>
      <c r="P1747" s="2"/>
      <c r="Q1747" s="31"/>
      <c r="R1747" s="25"/>
      <c r="S1747" s="2"/>
    </row>
    <row r="1748" spans="1:19" ht="18" customHeight="1">
      <c r="A1748" s="35"/>
      <c r="B1748" s="31"/>
      <c r="C1748" s="31"/>
      <c r="D1748" s="31"/>
      <c r="E1748" s="31"/>
      <c r="F1748" s="133"/>
      <c r="G1748" s="133"/>
      <c r="H1748" s="133"/>
      <c r="I1748" s="133"/>
      <c r="J1748" s="133"/>
      <c r="K1748" s="133"/>
      <c r="L1748" s="134"/>
      <c r="M1748" s="135"/>
      <c r="N1748" s="135"/>
      <c r="O1748" s="135"/>
      <c r="P1748" s="2"/>
      <c r="Q1748" s="31"/>
      <c r="R1748" s="25"/>
      <c r="S1748" s="2"/>
    </row>
    <row r="1749" spans="1:19" ht="18" customHeight="1">
      <c r="A1749" s="35"/>
      <c r="B1749" s="31"/>
      <c r="C1749" s="31"/>
      <c r="D1749" s="31"/>
      <c r="E1749" s="31"/>
      <c r="F1749" s="133"/>
      <c r="G1749" s="133"/>
      <c r="H1749" s="133"/>
      <c r="I1749" s="133"/>
      <c r="J1749" s="133"/>
      <c r="K1749" s="133"/>
      <c r="L1749" s="134"/>
      <c r="M1749" s="135"/>
      <c r="N1749" s="135"/>
      <c r="O1749" s="135"/>
      <c r="P1749" s="2"/>
      <c r="Q1749" s="31"/>
      <c r="R1749" s="25"/>
      <c r="S1749" s="2"/>
    </row>
    <row r="1750" spans="1:19" ht="18" customHeight="1">
      <c r="A1750" s="35"/>
      <c r="B1750" s="31"/>
      <c r="C1750" s="31"/>
      <c r="D1750" s="31"/>
      <c r="E1750" s="31"/>
      <c r="F1750" s="133"/>
      <c r="G1750" s="133"/>
      <c r="H1750" s="133"/>
      <c r="I1750" s="133"/>
      <c r="J1750" s="133"/>
      <c r="K1750" s="133"/>
      <c r="L1750" s="134"/>
      <c r="M1750" s="135"/>
      <c r="N1750" s="135"/>
      <c r="O1750" s="135"/>
      <c r="P1750" s="2"/>
      <c r="Q1750" s="31"/>
      <c r="R1750" s="25"/>
      <c r="S1750" s="2"/>
    </row>
    <row r="1751" spans="1:19" ht="18" customHeight="1">
      <c r="A1751" s="35"/>
      <c r="B1751" s="31"/>
      <c r="C1751" s="31"/>
      <c r="D1751" s="31"/>
      <c r="E1751" s="31"/>
      <c r="F1751" s="133"/>
      <c r="G1751" s="133"/>
      <c r="H1751" s="133"/>
      <c r="I1751" s="133"/>
      <c r="J1751" s="133"/>
      <c r="K1751" s="133"/>
      <c r="L1751" s="134"/>
      <c r="M1751" s="135"/>
      <c r="N1751" s="135"/>
      <c r="O1751" s="135"/>
      <c r="P1751" s="2"/>
      <c r="Q1751" s="31"/>
      <c r="R1751" s="25"/>
      <c r="S1751" s="2"/>
    </row>
    <row r="1752" spans="1:19" ht="18" customHeight="1">
      <c r="A1752" s="35"/>
      <c r="B1752" s="31"/>
      <c r="C1752" s="31"/>
      <c r="D1752" s="31"/>
      <c r="E1752" s="31"/>
      <c r="F1752" s="133"/>
      <c r="G1752" s="133"/>
      <c r="H1752" s="133"/>
      <c r="I1752" s="133"/>
      <c r="J1752" s="133"/>
      <c r="K1752" s="133"/>
      <c r="L1752" s="134"/>
      <c r="M1752" s="135"/>
      <c r="N1752" s="135"/>
      <c r="O1752" s="135"/>
      <c r="P1752" s="2"/>
      <c r="Q1752" s="31"/>
      <c r="R1752" s="25"/>
      <c r="S1752" s="2"/>
    </row>
    <row r="1753" spans="1:19" ht="18" customHeight="1">
      <c r="A1753" s="35"/>
      <c r="B1753" s="31"/>
      <c r="C1753" s="31"/>
      <c r="D1753" s="31"/>
      <c r="E1753" s="31"/>
      <c r="F1753" s="133"/>
      <c r="G1753" s="133"/>
      <c r="H1753" s="133"/>
      <c r="I1753" s="133"/>
      <c r="J1753" s="133"/>
      <c r="K1753" s="133"/>
      <c r="L1753" s="134"/>
      <c r="M1753" s="135"/>
      <c r="N1753" s="135"/>
      <c r="O1753" s="135"/>
      <c r="P1753" s="2"/>
      <c r="Q1753" s="31"/>
      <c r="R1753" s="25"/>
      <c r="S1753" s="2"/>
    </row>
    <row r="1754" spans="1:19" ht="18" customHeight="1">
      <c r="A1754" s="35"/>
      <c r="B1754" s="31"/>
      <c r="C1754" s="31"/>
      <c r="D1754" s="31"/>
      <c r="E1754" s="31"/>
      <c r="F1754" s="133"/>
      <c r="G1754" s="133"/>
      <c r="H1754" s="133"/>
      <c r="I1754" s="133"/>
      <c r="J1754" s="133"/>
      <c r="K1754" s="133"/>
      <c r="L1754" s="134"/>
      <c r="M1754" s="135"/>
      <c r="N1754" s="135"/>
      <c r="O1754" s="135"/>
      <c r="P1754" s="2"/>
      <c r="Q1754" s="31"/>
      <c r="R1754" s="25"/>
      <c r="S1754" s="2"/>
    </row>
    <row r="1755" spans="1:19" ht="18" customHeight="1">
      <c r="A1755" s="35"/>
      <c r="B1755" s="31"/>
      <c r="C1755" s="31"/>
      <c r="D1755" s="31"/>
      <c r="E1755" s="31"/>
      <c r="F1755" s="133"/>
      <c r="G1755" s="133"/>
      <c r="H1755" s="133"/>
      <c r="I1755" s="133"/>
      <c r="J1755" s="133"/>
      <c r="K1755" s="133"/>
      <c r="L1755" s="134"/>
      <c r="M1755" s="135"/>
      <c r="N1755" s="135"/>
      <c r="O1755" s="135"/>
      <c r="P1755" s="2"/>
      <c r="Q1755" s="31"/>
      <c r="R1755" s="25"/>
      <c r="S1755" s="2"/>
    </row>
    <row r="1756" spans="1:19" ht="18" customHeight="1">
      <c r="A1756" s="35"/>
      <c r="B1756" s="31"/>
      <c r="C1756" s="31"/>
      <c r="D1756" s="31"/>
      <c r="E1756" s="31"/>
      <c r="F1756" s="133"/>
      <c r="G1756" s="133"/>
      <c r="H1756" s="133"/>
      <c r="I1756" s="133"/>
      <c r="J1756" s="133"/>
      <c r="K1756" s="133"/>
      <c r="L1756" s="134"/>
      <c r="M1756" s="135"/>
      <c r="N1756" s="135"/>
      <c r="O1756" s="135"/>
      <c r="P1756" s="2"/>
      <c r="Q1756" s="31"/>
      <c r="R1756" s="25"/>
      <c r="S1756" s="2"/>
    </row>
    <row r="1757" spans="1:19" ht="18" customHeight="1">
      <c r="A1757" s="35"/>
      <c r="B1757" s="31"/>
      <c r="C1757" s="31"/>
      <c r="D1757" s="31"/>
      <c r="E1757" s="31"/>
      <c r="F1757" s="133"/>
      <c r="G1757" s="133"/>
      <c r="H1757" s="133"/>
      <c r="I1757" s="133"/>
      <c r="J1757" s="133"/>
      <c r="K1757" s="133"/>
      <c r="L1757" s="134"/>
      <c r="M1757" s="135"/>
      <c r="N1757" s="135"/>
      <c r="O1757" s="135"/>
      <c r="P1757" s="2"/>
      <c r="Q1757" s="31"/>
      <c r="R1757" s="25"/>
      <c r="S1757" s="2"/>
    </row>
    <row r="1758" spans="1:19" ht="18" customHeight="1">
      <c r="A1758" s="35"/>
      <c r="B1758" s="31"/>
      <c r="C1758" s="31"/>
      <c r="D1758" s="31"/>
      <c r="E1758" s="31"/>
      <c r="F1758" s="133"/>
      <c r="G1758" s="133"/>
      <c r="H1758" s="133"/>
      <c r="I1758" s="133"/>
      <c r="J1758" s="133"/>
      <c r="K1758" s="133"/>
      <c r="L1758" s="134"/>
      <c r="M1758" s="135"/>
      <c r="N1758" s="135"/>
      <c r="O1758" s="135"/>
      <c r="P1758" s="2"/>
      <c r="Q1758" s="31"/>
      <c r="R1758" s="25"/>
      <c r="S1758" s="2"/>
    </row>
    <row r="1759" spans="1:19" ht="18" customHeight="1">
      <c r="A1759" s="35"/>
      <c r="B1759" s="31"/>
      <c r="C1759" s="31"/>
      <c r="D1759" s="31"/>
      <c r="E1759" s="31"/>
      <c r="F1759" s="133"/>
      <c r="G1759" s="133"/>
      <c r="H1759" s="133"/>
      <c r="I1759" s="133"/>
      <c r="J1759" s="133"/>
      <c r="K1759" s="133"/>
      <c r="L1759" s="134"/>
      <c r="M1759" s="135"/>
      <c r="N1759" s="135"/>
      <c r="O1759" s="135"/>
      <c r="P1759" s="2"/>
      <c r="Q1759" s="31"/>
      <c r="R1759" s="25"/>
      <c r="S1759" s="2"/>
    </row>
    <row r="1760" spans="1:19" ht="18" customHeight="1">
      <c r="A1760" s="35"/>
      <c r="B1760" s="31"/>
      <c r="C1760" s="31"/>
      <c r="D1760" s="31"/>
      <c r="E1760" s="31"/>
      <c r="F1760" s="133"/>
      <c r="G1760" s="133"/>
      <c r="H1760" s="133"/>
      <c r="I1760" s="133"/>
      <c r="J1760" s="133"/>
      <c r="K1760" s="133"/>
      <c r="L1760" s="134"/>
      <c r="M1760" s="135"/>
      <c r="N1760" s="135"/>
      <c r="O1760" s="135"/>
      <c r="P1760" s="2"/>
      <c r="Q1760" s="31"/>
      <c r="R1760" s="25"/>
      <c r="S1760" s="2"/>
    </row>
    <row r="1761" spans="1:19" ht="18" customHeight="1">
      <c r="A1761" s="35"/>
      <c r="B1761" s="31"/>
      <c r="C1761" s="31"/>
      <c r="D1761" s="31"/>
      <c r="E1761" s="31"/>
      <c r="F1761" s="133"/>
      <c r="G1761" s="133"/>
      <c r="H1761" s="133"/>
      <c r="I1761" s="133"/>
      <c r="J1761" s="133"/>
      <c r="K1761" s="133"/>
      <c r="L1761" s="134"/>
      <c r="M1761" s="135"/>
      <c r="N1761" s="135"/>
      <c r="O1761" s="135"/>
      <c r="P1761" s="2"/>
      <c r="Q1761" s="31"/>
      <c r="R1761" s="25"/>
      <c r="S1761" s="2"/>
    </row>
    <row r="1762" spans="1:19" ht="18" customHeight="1">
      <c r="A1762" s="35"/>
      <c r="B1762" s="31"/>
      <c r="C1762" s="31"/>
      <c r="D1762" s="31"/>
      <c r="E1762" s="31"/>
      <c r="F1762" s="133"/>
      <c r="G1762" s="133"/>
      <c r="H1762" s="133"/>
      <c r="I1762" s="133"/>
      <c r="J1762" s="133"/>
      <c r="K1762" s="133"/>
      <c r="L1762" s="134"/>
      <c r="M1762" s="135"/>
      <c r="N1762" s="135"/>
      <c r="O1762" s="135"/>
      <c r="P1762" s="2"/>
      <c r="Q1762" s="31"/>
      <c r="R1762" s="25"/>
      <c r="S1762" s="2"/>
    </row>
    <row r="1763" spans="1:19" ht="18" customHeight="1">
      <c r="A1763" s="35"/>
      <c r="B1763" s="31"/>
      <c r="C1763" s="31"/>
      <c r="D1763" s="31"/>
      <c r="E1763" s="31"/>
      <c r="F1763" s="133"/>
      <c r="G1763" s="133"/>
      <c r="H1763" s="133"/>
      <c r="I1763" s="133"/>
      <c r="J1763" s="133"/>
      <c r="K1763" s="133"/>
      <c r="L1763" s="134"/>
      <c r="M1763" s="135"/>
      <c r="N1763" s="135"/>
      <c r="O1763" s="135"/>
      <c r="P1763" s="2"/>
      <c r="Q1763" s="31"/>
      <c r="R1763" s="25"/>
      <c r="S1763" s="2"/>
    </row>
    <row r="1764" spans="1:19" ht="18" customHeight="1">
      <c r="A1764" s="35"/>
      <c r="B1764" s="31"/>
      <c r="C1764" s="31"/>
      <c r="D1764" s="31"/>
      <c r="E1764" s="31"/>
      <c r="F1764" s="133"/>
      <c r="G1764" s="133"/>
      <c r="H1764" s="133"/>
      <c r="I1764" s="133"/>
      <c r="J1764" s="133"/>
      <c r="K1764" s="133"/>
      <c r="L1764" s="134"/>
      <c r="M1764" s="135"/>
      <c r="N1764" s="135"/>
      <c r="O1764" s="135"/>
      <c r="P1764" s="2"/>
      <c r="Q1764" s="31"/>
      <c r="R1764" s="25"/>
      <c r="S1764" s="2"/>
    </row>
    <row r="1765" spans="1:19" ht="18" customHeight="1">
      <c r="A1765" s="35"/>
      <c r="B1765" s="31"/>
      <c r="C1765" s="31"/>
      <c r="D1765" s="31"/>
      <c r="E1765" s="31"/>
      <c r="F1765" s="133"/>
      <c r="G1765" s="133"/>
      <c r="H1765" s="133"/>
      <c r="I1765" s="133"/>
      <c r="J1765" s="133"/>
      <c r="K1765" s="133"/>
      <c r="L1765" s="134"/>
      <c r="M1765" s="135"/>
      <c r="N1765" s="135"/>
      <c r="O1765" s="135"/>
      <c r="P1765" s="2"/>
      <c r="Q1765" s="31"/>
      <c r="R1765" s="25"/>
      <c r="S1765" s="2"/>
    </row>
    <row r="1766" spans="1:19" ht="18" customHeight="1">
      <c r="A1766" s="35"/>
      <c r="B1766" s="31"/>
      <c r="C1766" s="31"/>
      <c r="D1766" s="31"/>
      <c r="E1766" s="31"/>
      <c r="F1766" s="133"/>
      <c r="G1766" s="133"/>
      <c r="H1766" s="133"/>
      <c r="I1766" s="133"/>
      <c r="J1766" s="133"/>
      <c r="K1766" s="133"/>
      <c r="L1766" s="134"/>
      <c r="M1766" s="135"/>
      <c r="N1766" s="135"/>
      <c r="O1766" s="135"/>
      <c r="P1766" s="2"/>
      <c r="Q1766" s="31"/>
      <c r="R1766" s="25"/>
      <c r="S1766" s="2"/>
    </row>
    <row r="1767" spans="1:19" ht="18" customHeight="1">
      <c r="A1767" s="35"/>
      <c r="B1767" s="31"/>
      <c r="C1767" s="31"/>
      <c r="D1767" s="31"/>
      <c r="E1767" s="31"/>
      <c r="F1767" s="133"/>
      <c r="G1767" s="133"/>
      <c r="H1767" s="133"/>
      <c r="I1767" s="133"/>
      <c r="J1767" s="133"/>
      <c r="K1767" s="133"/>
      <c r="L1767" s="134"/>
      <c r="M1767" s="135"/>
      <c r="N1767" s="135"/>
      <c r="O1767" s="135"/>
      <c r="P1767" s="2"/>
      <c r="Q1767" s="31"/>
      <c r="R1767" s="25"/>
      <c r="S1767" s="2"/>
    </row>
    <row r="1768" spans="1:19" ht="18" customHeight="1">
      <c r="A1768" s="35"/>
      <c r="B1768" s="31"/>
      <c r="C1768" s="31"/>
      <c r="D1768" s="31"/>
      <c r="E1768" s="31"/>
      <c r="F1768" s="133"/>
      <c r="G1768" s="133"/>
      <c r="H1768" s="133"/>
      <c r="I1768" s="133"/>
      <c r="J1768" s="133"/>
      <c r="K1768" s="133"/>
      <c r="L1768" s="134"/>
      <c r="M1768" s="135"/>
      <c r="N1768" s="135"/>
      <c r="O1768" s="135"/>
      <c r="P1768" s="2"/>
      <c r="Q1768" s="31"/>
      <c r="R1768" s="25"/>
      <c r="S1768" s="2"/>
    </row>
    <row r="1769" spans="1:19" ht="18" customHeight="1">
      <c r="A1769" s="35"/>
      <c r="B1769" s="31"/>
      <c r="C1769" s="31"/>
      <c r="D1769" s="31"/>
      <c r="E1769" s="31"/>
      <c r="F1769" s="133"/>
      <c r="G1769" s="133"/>
      <c r="H1769" s="133"/>
      <c r="I1769" s="133"/>
      <c r="J1769" s="133"/>
      <c r="K1769" s="133"/>
      <c r="L1769" s="134"/>
      <c r="M1769" s="135"/>
      <c r="N1769" s="135"/>
      <c r="O1769" s="135"/>
      <c r="P1769" s="2"/>
      <c r="Q1769" s="31"/>
      <c r="R1769" s="25"/>
      <c r="S1769" s="2"/>
    </row>
    <row r="1770" spans="1:19" ht="18" customHeight="1">
      <c r="A1770" s="35"/>
      <c r="B1770" s="31"/>
      <c r="C1770" s="31"/>
      <c r="D1770" s="31"/>
      <c r="E1770" s="31"/>
      <c r="F1770" s="133"/>
      <c r="G1770" s="133"/>
      <c r="H1770" s="133"/>
      <c r="I1770" s="133"/>
      <c r="J1770" s="133"/>
      <c r="K1770" s="133"/>
      <c r="L1770" s="134"/>
      <c r="M1770" s="135"/>
      <c r="N1770" s="135"/>
      <c r="O1770" s="135"/>
      <c r="P1770" s="2"/>
      <c r="Q1770" s="31"/>
      <c r="R1770" s="25"/>
      <c r="S1770" s="2"/>
    </row>
    <row r="1771" spans="1:19" ht="18" customHeight="1">
      <c r="A1771" s="35"/>
      <c r="B1771" s="31"/>
      <c r="C1771" s="31"/>
      <c r="D1771" s="31"/>
      <c r="E1771" s="31"/>
      <c r="F1771" s="133"/>
      <c r="G1771" s="133"/>
      <c r="H1771" s="133"/>
      <c r="I1771" s="133"/>
      <c r="J1771" s="133"/>
      <c r="K1771" s="133"/>
      <c r="L1771" s="134"/>
      <c r="M1771" s="135"/>
      <c r="N1771" s="135"/>
      <c r="O1771" s="135"/>
      <c r="P1771" s="2"/>
      <c r="Q1771" s="31"/>
      <c r="R1771" s="25"/>
      <c r="S1771" s="2"/>
    </row>
    <row r="1772" spans="1:19" ht="18" customHeight="1">
      <c r="A1772" s="35"/>
      <c r="B1772" s="31"/>
      <c r="C1772" s="31"/>
      <c r="D1772" s="31"/>
      <c r="E1772" s="31"/>
      <c r="F1772" s="133"/>
      <c r="G1772" s="133"/>
      <c r="H1772" s="133"/>
      <c r="I1772" s="133"/>
      <c r="J1772" s="133"/>
      <c r="K1772" s="133"/>
      <c r="L1772" s="134"/>
      <c r="M1772" s="135"/>
      <c r="N1772" s="135"/>
      <c r="O1772" s="135"/>
      <c r="P1772" s="2"/>
      <c r="Q1772" s="31"/>
      <c r="R1772" s="25"/>
      <c r="S1772" s="2"/>
    </row>
    <row r="1773" spans="1:19" ht="18" customHeight="1">
      <c r="A1773" s="35"/>
      <c r="B1773" s="31"/>
      <c r="C1773" s="31"/>
      <c r="D1773" s="31"/>
      <c r="E1773" s="31"/>
      <c r="F1773" s="133"/>
      <c r="G1773" s="133"/>
      <c r="H1773" s="133"/>
      <c r="I1773" s="133"/>
      <c r="J1773" s="133"/>
      <c r="K1773" s="133"/>
      <c r="L1773" s="134"/>
      <c r="M1773" s="135"/>
      <c r="N1773" s="135"/>
      <c r="O1773" s="135"/>
      <c r="P1773" s="2"/>
      <c r="Q1773" s="31"/>
      <c r="R1773" s="25"/>
      <c r="S1773" s="2"/>
    </row>
    <row r="1774" spans="1:19" ht="18" customHeight="1">
      <c r="A1774" s="35"/>
      <c r="B1774" s="31"/>
      <c r="C1774" s="31"/>
      <c r="D1774" s="31"/>
      <c r="E1774" s="31"/>
      <c r="F1774" s="133"/>
      <c r="G1774" s="133"/>
      <c r="H1774" s="133"/>
      <c r="I1774" s="133"/>
      <c r="J1774" s="133"/>
      <c r="K1774" s="133"/>
      <c r="L1774" s="134"/>
      <c r="M1774" s="135"/>
      <c r="N1774" s="135"/>
      <c r="O1774" s="135"/>
      <c r="P1774" s="2"/>
      <c r="Q1774" s="31"/>
      <c r="R1774" s="25"/>
      <c r="S1774" s="2"/>
    </row>
    <row r="1775" spans="1:19" ht="18" customHeight="1">
      <c r="A1775" s="35"/>
      <c r="B1775" s="31"/>
      <c r="C1775" s="31"/>
      <c r="D1775" s="31"/>
      <c r="E1775" s="31"/>
      <c r="F1775" s="133"/>
      <c r="G1775" s="133"/>
      <c r="H1775" s="133"/>
      <c r="I1775" s="133"/>
      <c r="J1775" s="133"/>
      <c r="K1775" s="133"/>
      <c r="L1775" s="134"/>
      <c r="M1775" s="135"/>
      <c r="N1775" s="135"/>
      <c r="O1775" s="135"/>
      <c r="P1775" s="2"/>
      <c r="Q1775" s="31"/>
      <c r="R1775" s="25"/>
      <c r="S1775" s="2"/>
    </row>
    <row r="1776" spans="1:19" ht="18" customHeight="1">
      <c r="A1776" s="35"/>
      <c r="B1776" s="31"/>
      <c r="C1776" s="31"/>
      <c r="D1776" s="31"/>
      <c r="E1776" s="31"/>
      <c r="F1776" s="133"/>
      <c r="G1776" s="133"/>
      <c r="H1776" s="133"/>
      <c r="I1776" s="133"/>
      <c r="J1776" s="133"/>
      <c r="K1776" s="133"/>
      <c r="L1776" s="134"/>
      <c r="M1776" s="135"/>
      <c r="N1776" s="135"/>
      <c r="O1776" s="135"/>
      <c r="P1776" s="2"/>
      <c r="Q1776" s="31"/>
      <c r="R1776" s="25"/>
      <c r="S1776" s="2"/>
    </row>
    <row r="1777" spans="1:19" ht="18" customHeight="1">
      <c r="A1777" s="35"/>
      <c r="B1777" s="31"/>
      <c r="C1777" s="31"/>
      <c r="D1777" s="31"/>
      <c r="E1777" s="31"/>
      <c r="F1777" s="133"/>
      <c r="G1777" s="133"/>
      <c r="H1777" s="133"/>
      <c r="I1777" s="133"/>
      <c r="J1777" s="133"/>
      <c r="K1777" s="133"/>
      <c r="L1777" s="134"/>
      <c r="M1777" s="135"/>
      <c r="N1777" s="135"/>
      <c r="O1777" s="135"/>
      <c r="P1777" s="2"/>
      <c r="Q1777" s="31"/>
      <c r="R1777" s="25"/>
      <c r="S1777" s="2"/>
    </row>
    <row r="1778" spans="1:19" ht="18" customHeight="1">
      <c r="A1778" s="35"/>
      <c r="B1778" s="31"/>
      <c r="C1778" s="31"/>
      <c r="D1778" s="31"/>
      <c r="E1778" s="31"/>
      <c r="F1778" s="133"/>
      <c r="G1778" s="133"/>
      <c r="H1778" s="133"/>
      <c r="I1778" s="133"/>
      <c r="J1778" s="133"/>
      <c r="K1778" s="133"/>
      <c r="L1778" s="134"/>
      <c r="M1778" s="135"/>
      <c r="N1778" s="135"/>
      <c r="O1778" s="135"/>
      <c r="P1778" s="2"/>
      <c r="Q1778" s="31"/>
      <c r="R1778" s="25"/>
      <c r="S1778" s="2"/>
    </row>
    <row r="1779" spans="1:19" ht="18" customHeight="1">
      <c r="A1779" s="35"/>
      <c r="B1779" s="31"/>
      <c r="C1779" s="31"/>
      <c r="D1779" s="31"/>
      <c r="E1779" s="31"/>
      <c r="F1779" s="133"/>
      <c r="G1779" s="133"/>
      <c r="H1779" s="133"/>
      <c r="I1779" s="133"/>
      <c r="J1779" s="133"/>
      <c r="K1779" s="133"/>
      <c r="L1779" s="134"/>
      <c r="M1779" s="135"/>
      <c r="N1779" s="135"/>
      <c r="O1779" s="135"/>
      <c r="P1779" s="2"/>
      <c r="Q1779" s="31"/>
      <c r="R1779" s="25"/>
      <c r="S1779" s="2"/>
    </row>
    <row r="1780" spans="1:19" ht="18" customHeight="1">
      <c r="A1780" s="35"/>
      <c r="B1780" s="31"/>
      <c r="C1780" s="31"/>
      <c r="D1780" s="31"/>
      <c r="E1780" s="31"/>
      <c r="F1780" s="133"/>
      <c r="G1780" s="133"/>
      <c r="H1780" s="133"/>
      <c r="I1780" s="133"/>
      <c r="J1780" s="133"/>
      <c r="K1780" s="133"/>
      <c r="L1780" s="134"/>
      <c r="M1780" s="135"/>
      <c r="N1780" s="135"/>
      <c r="O1780" s="135"/>
      <c r="P1780" s="2"/>
      <c r="Q1780" s="31"/>
      <c r="R1780" s="25"/>
      <c r="S1780" s="2"/>
    </row>
    <row r="1781" spans="1:19" ht="18" customHeight="1">
      <c r="A1781" s="35"/>
      <c r="B1781" s="31"/>
      <c r="C1781" s="31"/>
      <c r="D1781" s="31"/>
      <c r="E1781" s="31"/>
      <c r="F1781" s="133"/>
      <c r="G1781" s="133"/>
      <c r="H1781" s="133"/>
      <c r="I1781" s="133"/>
      <c r="J1781" s="133"/>
      <c r="K1781" s="133"/>
      <c r="L1781" s="134"/>
      <c r="M1781" s="135"/>
      <c r="N1781" s="135"/>
      <c r="O1781" s="135"/>
      <c r="P1781" s="2"/>
      <c r="Q1781" s="31"/>
      <c r="R1781" s="25"/>
      <c r="S1781" s="2"/>
    </row>
    <row r="1782" spans="1:19" ht="18" customHeight="1">
      <c r="A1782" s="35"/>
      <c r="B1782" s="31"/>
      <c r="C1782" s="31"/>
      <c r="D1782" s="31"/>
      <c r="E1782" s="31"/>
      <c r="F1782" s="133"/>
      <c r="G1782" s="133"/>
      <c r="H1782" s="133"/>
      <c r="I1782" s="133"/>
      <c r="J1782" s="133"/>
      <c r="K1782" s="133"/>
      <c r="L1782" s="134"/>
      <c r="M1782" s="135"/>
      <c r="N1782" s="135"/>
      <c r="O1782" s="135"/>
      <c r="P1782" s="2"/>
      <c r="Q1782" s="31"/>
      <c r="R1782" s="25"/>
      <c r="S1782" s="2"/>
    </row>
    <row r="1783" spans="1:19" ht="18" customHeight="1">
      <c r="A1783" s="35"/>
      <c r="B1783" s="31"/>
      <c r="C1783" s="31"/>
      <c r="D1783" s="31"/>
      <c r="E1783" s="31"/>
      <c r="F1783" s="133"/>
      <c r="G1783" s="133"/>
      <c r="H1783" s="133"/>
      <c r="I1783" s="133"/>
      <c r="J1783" s="133"/>
      <c r="K1783" s="133"/>
      <c r="L1783" s="134"/>
      <c r="M1783" s="135"/>
      <c r="N1783" s="135"/>
      <c r="O1783" s="135"/>
      <c r="P1783" s="2"/>
      <c r="Q1783" s="31"/>
      <c r="R1783" s="25"/>
      <c r="S1783" s="2"/>
    </row>
    <row r="1784" spans="1:19" ht="18" customHeight="1">
      <c r="A1784" s="35"/>
      <c r="B1784" s="31"/>
      <c r="C1784" s="31"/>
      <c r="D1784" s="31"/>
      <c r="E1784" s="31"/>
      <c r="F1784" s="133"/>
      <c r="G1784" s="133"/>
      <c r="H1784" s="133"/>
      <c r="I1784" s="133"/>
      <c r="J1784" s="133"/>
      <c r="K1784" s="133"/>
      <c r="L1784" s="134"/>
      <c r="M1784" s="135"/>
      <c r="N1784" s="135"/>
      <c r="O1784" s="135"/>
      <c r="P1784" s="2"/>
      <c r="Q1784" s="31"/>
      <c r="R1784" s="25"/>
      <c r="S1784" s="2"/>
    </row>
    <row r="1785" spans="1:19" ht="18" customHeight="1">
      <c r="A1785" s="35"/>
      <c r="B1785" s="31"/>
      <c r="C1785" s="31"/>
      <c r="D1785" s="31"/>
      <c r="E1785" s="31"/>
      <c r="F1785" s="133"/>
      <c r="G1785" s="133"/>
      <c r="H1785" s="133"/>
      <c r="I1785" s="133"/>
      <c r="J1785" s="133"/>
      <c r="K1785" s="133"/>
      <c r="L1785" s="134"/>
      <c r="M1785" s="135"/>
      <c r="N1785" s="135"/>
      <c r="O1785" s="135"/>
      <c r="P1785" s="2"/>
      <c r="Q1785" s="31"/>
      <c r="R1785" s="25"/>
      <c r="S1785" s="2"/>
    </row>
    <row r="1786" spans="1:19" ht="18" customHeight="1">
      <c r="A1786" s="35"/>
      <c r="B1786" s="31"/>
      <c r="C1786" s="31"/>
      <c r="D1786" s="31"/>
      <c r="E1786" s="31"/>
      <c r="F1786" s="133"/>
      <c r="G1786" s="133"/>
      <c r="H1786" s="133"/>
      <c r="I1786" s="133"/>
      <c r="J1786" s="133"/>
      <c r="K1786" s="133"/>
      <c r="L1786" s="134"/>
      <c r="M1786" s="135"/>
      <c r="N1786" s="135"/>
      <c r="O1786" s="135"/>
      <c r="P1786" s="2"/>
      <c r="Q1786" s="31"/>
      <c r="R1786" s="25"/>
      <c r="S1786" s="2"/>
    </row>
    <row r="1787" spans="1:19" ht="18" customHeight="1">
      <c r="A1787" s="35"/>
      <c r="B1787" s="31"/>
      <c r="C1787" s="31"/>
      <c r="D1787" s="31"/>
      <c r="E1787" s="31"/>
      <c r="F1787" s="133"/>
      <c r="G1787" s="133"/>
      <c r="H1787" s="133"/>
      <c r="I1787" s="133"/>
      <c r="J1787" s="133"/>
      <c r="K1787" s="133"/>
      <c r="L1787" s="134"/>
      <c r="M1787" s="135"/>
      <c r="N1787" s="135"/>
      <c r="O1787" s="135"/>
      <c r="P1787" s="2"/>
      <c r="Q1787" s="31"/>
      <c r="R1787" s="25"/>
      <c r="S1787" s="2"/>
    </row>
    <row r="1788" spans="1:19" ht="18" customHeight="1">
      <c r="A1788" s="35"/>
      <c r="B1788" s="31"/>
      <c r="C1788" s="31"/>
      <c r="D1788" s="31"/>
      <c r="E1788" s="31"/>
      <c r="F1788" s="133"/>
      <c r="G1788" s="133"/>
      <c r="H1788" s="133"/>
      <c r="I1788" s="133"/>
      <c r="J1788" s="133"/>
      <c r="K1788" s="133"/>
      <c r="L1788" s="134"/>
      <c r="M1788" s="135"/>
      <c r="N1788" s="135"/>
      <c r="O1788" s="135"/>
      <c r="P1788" s="2"/>
      <c r="Q1788" s="31"/>
      <c r="R1788" s="25"/>
      <c r="S1788" s="2"/>
    </row>
    <row r="1789" spans="1:19" ht="18" customHeight="1">
      <c r="A1789" s="35"/>
      <c r="B1789" s="31"/>
      <c r="C1789" s="31"/>
      <c r="D1789" s="31"/>
      <c r="E1789" s="31"/>
      <c r="F1789" s="133"/>
      <c r="G1789" s="133"/>
      <c r="H1789" s="133"/>
      <c r="I1789" s="133"/>
      <c r="J1789" s="133"/>
      <c r="K1789" s="133"/>
      <c r="L1789" s="134"/>
      <c r="M1789" s="135"/>
      <c r="N1789" s="135"/>
      <c r="O1789" s="135"/>
      <c r="P1789" s="2"/>
      <c r="Q1789" s="31"/>
      <c r="R1789" s="25"/>
      <c r="S1789" s="2"/>
    </row>
    <row r="1790" spans="1:19" ht="18" customHeight="1">
      <c r="A1790" s="35"/>
      <c r="B1790" s="31"/>
      <c r="C1790" s="31"/>
      <c r="D1790" s="31"/>
      <c r="E1790" s="31"/>
      <c r="F1790" s="133"/>
      <c r="G1790" s="133"/>
      <c r="H1790" s="133"/>
      <c r="I1790" s="133"/>
      <c r="J1790" s="133"/>
      <c r="K1790" s="133"/>
      <c r="L1790" s="134"/>
      <c r="M1790" s="135"/>
      <c r="N1790" s="135"/>
      <c r="O1790" s="135"/>
      <c r="P1790" s="2"/>
      <c r="Q1790" s="31"/>
      <c r="R1790" s="25"/>
      <c r="S1790" s="2"/>
    </row>
    <row r="1791" spans="1:19" ht="18" customHeight="1">
      <c r="A1791" s="35"/>
      <c r="B1791" s="31"/>
      <c r="C1791" s="31"/>
      <c r="D1791" s="31"/>
      <c r="E1791" s="31"/>
      <c r="F1791" s="133"/>
      <c r="G1791" s="133"/>
      <c r="H1791" s="133"/>
      <c r="I1791" s="133"/>
      <c r="J1791" s="133"/>
      <c r="K1791" s="133"/>
      <c r="L1791" s="134"/>
      <c r="M1791" s="135"/>
      <c r="N1791" s="135"/>
      <c r="O1791" s="135"/>
      <c r="P1791" s="2"/>
      <c r="Q1791" s="31"/>
      <c r="R1791" s="25"/>
      <c r="S1791" s="2"/>
    </row>
    <row r="1792" spans="1:19" ht="18" customHeight="1">
      <c r="A1792" s="35"/>
      <c r="B1792" s="31"/>
      <c r="C1792" s="31"/>
      <c r="D1792" s="31"/>
      <c r="E1792" s="31"/>
      <c r="F1792" s="133"/>
      <c r="G1792" s="133"/>
      <c r="H1792" s="133"/>
      <c r="I1792" s="133"/>
      <c r="J1792" s="133"/>
      <c r="K1792" s="133"/>
      <c r="L1792" s="134"/>
      <c r="M1792" s="135"/>
      <c r="N1792" s="135"/>
      <c r="O1792" s="135"/>
      <c r="P1792" s="2"/>
      <c r="Q1792" s="31"/>
      <c r="R1792" s="25"/>
      <c r="S1792" s="2"/>
    </row>
    <row r="1793" spans="1:19" ht="18" customHeight="1">
      <c r="A1793" s="35"/>
      <c r="B1793" s="31"/>
      <c r="C1793" s="31"/>
      <c r="D1793" s="31"/>
      <c r="E1793" s="31"/>
      <c r="F1793" s="133"/>
      <c r="G1793" s="133"/>
      <c r="H1793" s="133"/>
      <c r="I1793" s="133"/>
      <c r="J1793" s="133"/>
      <c r="K1793" s="133"/>
      <c r="L1793" s="134"/>
      <c r="M1793" s="135"/>
      <c r="N1793" s="135"/>
      <c r="O1793" s="135"/>
      <c r="P1793" s="2"/>
      <c r="Q1793" s="31"/>
      <c r="R1793" s="25"/>
      <c r="S1793" s="2"/>
    </row>
    <row r="1794" spans="1:19" ht="18" customHeight="1">
      <c r="A1794" s="35"/>
      <c r="B1794" s="31"/>
      <c r="C1794" s="31"/>
      <c r="D1794" s="31"/>
      <c r="E1794" s="31"/>
      <c r="F1794" s="133"/>
      <c r="G1794" s="133"/>
      <c r="H1794" s="133"/>
      <c r="I1794" s="133"/>
      <c r="J1794" s="133"/>
      <c r="K1794" s="133"/>
      <c r="L1794" s="134"/>
      <c r="M1794" s="135"/>
      <c r="N1794" s="135"/>
      <c r="O1794" s="135"/>
      <c r="P1794" s="2"/>
      <c r="Q1794" s="31"/>
      <c r="R1794" s="25"/>
      <c r="S1794" s="2"/>
    </row>
    <row r="1795" spans="1:19" ht="18" customHeight="1">
      <c r="A1795" s="35"/>
      <c r="B1795" s="31"/>
      <c r="C1795" s="31"/>
      <c r="D1795" s="31"/>
      <c r="E1795" s="31"/>
      <c r="F1795" s="133"/>
      <c r="G1795" s="133"/>
      <c r="H1795" s="133"/>
      <c r="I1795" s="133"/>
      <c r="J1795" s="133"/>
      <c r="K1795" s="133"/>
      <c r="L1795" s="134"/>
      <c r="M1795" s="135"/>
      <c r="N1795" s="135"/>
      <c r="O1795" s="135"/>
      <c r="P1795" s="2"/>
      <c r="Q1795" s="31"/>
      <c r="R1795" s="25"/>
      <c r="S1795" s="2"/>
    </row>
    <row r="1796" spans="1:19" ht="18" customHeight="1">
      <c r="A1796" s="35"/>
      <c r="B1796" s="31"/>
      <c r="C1796" s="31"/>
      <c r="D1796" s="31"/>
      <c r="E1796" s="31"/>
      <c r="F1796" s="133"/>
      <c r="G1796" s="133"/>
      <c r="H1796" s="133"/>
      <c r="I1796" s="133"/>
      <c r="J1796" s="133"/>
      <c r="K1796" s="133"/>
      <c r="L1796" s="134"/>
      <c r="M1796" s="135"/>
      <c r="N1796" s="135"/>
      <c r="O1796" s="135"/>
      <c r="P1796" s="2"/>
      <c r="Q1796" s="31"/>
      <c r="R1796" s="25"/>
      <c r="S1796" s="2"/>
    </row>
    <row r="1797" spans="1:19" ht="18" customHeight="1">
      <c r="A1797" s="35"/>
      <c r="B1797" s="31"/>
      <c r="C1797" s="31"/>
      <c r="D1797" s="31"/>
      <c r="E1797" s="31"/>
      <c r="F1797" s="133"/>
      <c r="G1797" s="133"/>
      <c r="H1797" s="133"/>
      <c r="I1797" s="133"/>
      <c r="J1797" s="133"/>
      <c r="K1797" s="133"/>
      <c r="L1797" s="134"/>
      <c r="M1797" s="135"/>
      <c r="N1797" s="135"/>
      <c r="O1797" s="135"/>
      <c r="P1797" s="2"/>
      <c r="Q1797" s="31"/>
      <c r="R1797" s="25"/>
      <c r="S1797" s="2"/>
    </row>
    <row r="1798" spans="1:19" ht="18" customHeight="1">
      <c r="A1798" s="35"/>
      <c r="B1798" s="31"/>
      <c r="C1798" s="31"/>
      <c r="D1798" s="31"/>
      <c r="E1798" s="31"/>
      <c r="F1798" s="133"/>
      <c r="G1798" s="133"/>
      <c r="H1798" s="133"/>
      <c r="I1798" s="133"/>
      <c r="J1798" s="133"/>
      <c r="K1798" s="133"/>
      <c r="L1798" s="134"/>
      <c r="M1798" s="135"/>
      <c r="N1798" s="135"/>
      <c r="O1798" s="135"/>
      <c r="P1798" s="2"/>
      <c r="Q1798" s="31"/>
      <c r="R1798" s="25"/>
      <c r="S1798" s="2"/>
    </row>
    <row r="1799" spans="1:19" ht="18" customHeight="1">
      <c r="A1799" s="35"/>
      <c r="B1799" s="31"/>
      <c r="C1799" s="31"/>
      <c r="D1799" s="31"/>
      <c r="E1799" s="31"/>
      <c r="F1799" s="133"/>
      <c r="G1799" s="133"/>
      <c r="H1799" s="133"/>
      <c r="I1799" s="133"/>
      <c r="J1799" s="133"/>
      <c r="K1799" s="133"/>
      <c r="L1799" s="134"/>
      <c r="M1799" s="135"/>
      <c r="N1799" s="135"/>
      <c r="O1799" s="135"/>
      <c r="P1799" s="2"/>
      <c r="Q1799" s="31"/>
      <c r="R1799" s="25"/>
      <c r="S1799" s="2"/>
    </row>
    <row r="1800" spans="1:19" ht="18" customHeight="1">
      <c r="A1800" s="35"/>
      <c r="B1800" s="31"/>
      <c r="C1800" s="31"/>
      <c r="D1800" s="31"/>
      <c r="E1800" s="31"/>
      <c r="F1800" s="133"/>
      <c r="G1800" s="133"/>
      <c r="H1800" s="133"/>
      <c r="I1800" s="133"/>
      <c r="J1800" s="133"/>
      <c r="K1800" s="133"/>
      <c r="L1800" s="134"/>
      <c r="M1800" s="135"/>
      <c r="N1800" s="135"/>
      <c r="O1800" s="135"/>
      <c r="P1800" s="2"/>
      <c r="Q1800" s="31"/>
      <c r="R1800" s="25"/>
      <c r="S1800" s="2"/>
    </row>
    <row r="1801" spans="1:19" ht="18" customHeight="1">
      <c r="A1801" s="35"/>
      <c r="B1801" s="31"/>
      <c r="C1801" s="31"/>
      <c r="D1801" s="31"/>
      <c r="E1801" s="31"/>
      <c r="F1801" s="133"/>
      <c r="G1801" s="133"/>
      <c r="H1801" s="133"/>
      <c r="I1801" s="133"/>
      <c r="J1801" s="133"/>
      <c r="K1801" s="133"/>
      <c r="L1801" s="134"/>
      <c r="M1801" s="135"/>
      <c r="N1801" s="135"/>
      <c r="O1801" s="135"/>
      <c r="P1801" s="2"/>
      <c r="Q1801" s="31"/>
      <c r="R1801" s="25"/>
      <c r="S1801" s="2"/>
    </row>
    <row r="1802" spans="1:19" ht="18" customHeight="1">
      <c r="A1802" s="35"/>
      <c r="B1802" s="31"/>
      <c r="C1802" s="31"/>
      <c r="D1802" s="31"/>
      <c r="E1802" s="31"/>
      <c r="F1802" s="133"/>
      <c r="G1802" s="133"/>
      <c r="H1802" s="133"/>
      <c r="I1802" s="133"/>
      <c r="J1802" s="133"/>
      <c r="K1802" s="133"/>
      <c r="L1802" s="134"/>
      <c r="M1802" s="135"/>
      <c r="N1802" s="135"/>
      <c r="O1802" s="135"/>
      <c r="P1802" s="2"/>
      <c r="Q1802" s="31"/>
      <c r="R1802" s="25"/>
      <c r="S1802" s="2"/>
    </row>
    <row r="1803" spans="1:19" ht="18" customHeight="1">
      <c r="A1803" s="35"/>
      <c r="B1803" s="31"/>
      <c r="C1803" s="31"/>
      <c r="D1803" s="31"/>
      <c r="E1803" s="31"/>
      <c r="F1803" s="133"/>
      <c r="G1803" s="133"/>
      <c r="H1803" s="133"/>
      <c r="I1803" s="133"/>
      <c r="J1803" s="133"/>
      <c r="K1803" s="133"/>
      <c r="L1803" s="134"/>
      <c r="M1803" s="135"/>
      <c r="N1803" s="135"/>
      <c r="O1803" s="135"/>
      <c r="P1803" s="2"/>
      <c r="Q1803" s="31"/>
      <c r="R1803" s="25"/>
      <c r="S1803" s="2"/>
    </row>
    <row r="1804" spans="1:19" ht="18" customHeight="1">
      <c r="A1804" s="35"/>
      <c r="B1804" s="31"/>
      <c r="C1804" s="31"/>
      <c r="D1804" s="31"/>
      <c r="E1804" s="31"/>
      <c r="F1804" s="133"/>
      <c r="G1804" s="133"/>
      <c r="H1804" s="133"/>
      <c r="I1804" s="133"/>
      <c r="J1804" s="133"/>
      <c r="K1804" s="133"/>
      <c r="L1804" s="134"/>
      <c r="M1804" s="135"/>
      <c r="N1804" s="135"/>
      <c r="O1804" s="135"/>
      <c r="P1804" s="2"/>
      <c r="Q1804" s="31"/>
      <c r="R1804" s="25"/>
      <c r="S1804" s="2"/>
    </row>
    <row r="1805" spans="1:19" ht="18" customHeight="1">
      <c r="A1805" s="35"/>
      <c r="B1805" s="31"/>
      <c r="C1805" s="31"/>
      <c r="D1805" s="31"/>
      <c r="E1805" s="31"/>
      <c r="F1805" s="133"/>
      <c r="G1805" s="133"/>
      <c r="H1805" s="133"/>
      <c r="I1805" s="133"/>
      <c r="J1805" s="133"/>
      <c r="K1805" s="133"/>
      <c r="L1805" s="134"/>
      <c r="M1805" s="135"/>
      <c r="N1805" s="135"/>
      <c r="O1805" s="135"/>
      <c r="P1805" s="2"/>
      <c r="Q1805" s="31"/>
      <c r="R1805" s="25"/>
      <c r="S1805" s="2"/>
    </row>
    <row r="1806" spans="1:19" ht="18" customHeight="1">
      <c r="A1806" s="35"/>
      <c r="B1806" s="31"/>
      <c r="C1806" s="31"/>
      <c r="D1806" s="31"/>
      <c r="E1806" s="31"/>
      <c r="F1806" s="133"/>
      <c r="G1806" s="133"/>
      <c r="H1806" s="133"/>
      <c r="I1806" s="133"/>
      <c r="J1806" s="133"/>
      <c r="K1806" s="133"/>
      <c r="L1806" s="134"/>
      <c r="M1806" s="135"/>
      <c r="N1806" s="135"/>
      <c r="O1806" s="135"/>
      <c r="P1806" s="2"/>
      <c r="Q1806" s="31"/>
      <c r="R1806" s="25"/>
      <c r="S1806" s="2"/>
    </row>
    <row r="1807" spans="1:19" ht="18" customHeight="1">
      <c r="A1807" s="35"/>
      <c r="B1807" s="31"/>
      <c r="C1807" s="31"/>
      <c r="D1807" s="31"/>
      <c r="E1807" s="31"/>
      <c r="F1807" s="133"/>
      <c r="G1807" s="133"/>
      <c r="H1807" s="133"/>
      <c r="I1807" s="133"/>
      <c r="J1807" s="133"/>
      <c r="K1807" s="133"/>
      <c r="L1807" s="134"/>
      <c r="M1807" s="135"/>
      <c r="N1807" s="135"/>
      <c r="O1807" s="135"/>
      <c r="P1807" s="2"/>
      <c r="Q1807" s="31"/>
      <c r="R1807" s="25"/>
      <c r="S1807" s="2"/>
    </row>
    <row r="1808" spans="1:19" ht="18" customHeight="1">
      <c r="A1808" s="35"/>
      <c r="B1808" s="31"/>
      <c r="C1808" s="31"/>
      <c r="D1808" s="31"/>
      <c r="E1808" s="31"/>
      <c r="F1808" s="133"/>
      <c r="G1808" s="133"/>
      <c r="H1808" s="133"/>
      <c r="I1808" s="133"/>
      <c r="J1808" s="133"/>
      <c r="K1808" s="133"/>
      <c r="L1808" s="134"/>
      <c r="M1808" s="135"/>
      <c r="N1808" s="135"/>
      <c r="O1808" s="135"/>
      <c r="P1808" s="2"/>
      <c r="Q1808" s="31"/>
      <c r="R1808" s="25"/>
      <c r="S1808" s="2"/>
    </row>
    <row r="1809" spans="1:19" ht="18" customHeight="1">
      <c r="A1809" s="35"/>
      <c r="B1809" s="31"/>
      <c r="C1809" s="31"/>
      <c r="D1809" s="31"/>
      <c r="E1809" s="31"/>
      <c r="F1809" s="133"/>
      <c r="G1809" s="133"/>
      <c r="H1809" s="133"/>
      <c r="I1809" s="133"/>
      <c r="J1809" s="133"/>
      <c r="K1809" s="133"/>
      <c r="L1809" s="134"/>
      <c r="M1809" s="135"/>
      <c r="N1809" s="135"/>
      <c r="O1809" s="135"/>
      <c r="P1809" s="2"/>
      <c r="Q1809" s="31"/>
      <c r="R1809" s="25"/>
      <c r="S1809" s="2"/>
    </row>
    <row r="1810" spans="1:19" ht="18" customHeight="1">
      <c r="A1810" s="35"/>
      <c r="B1810" s="31"/>
      <c r="C1810" s="31"/>
      <c r="D1810" s="31"/>
      <c r="E1810" s="31"/>
      <c r="F1810" s="133"/>
      <c r="G1810" s="133"/>
      <c r="H1810" s="133"/>
      <c r="I1810" s="133"/>
      <c r="J1810" s="133"/>
      <c r="K1810" s="133"/>
      <c r="L1810" s="134"/>
      <c r="M1810" s="135"/>
      <c r="N1810" s="135"/>
      <c r="O1810" s="135"/>
      <c r="P1810" s="2"/>
      <c r="Q1810" s="31"/>
      <c r="R1810" s="25"/>
      <c r="S1810" s="2"/>
    </row>
    <row r="1811" spans="1:19" ht="18" customHeight="1">
      <c r="A1811" s="35"/>
      <c r="B1811" s="31"/>
      <c r="C1811" s="31"/>
      <c r="D1811" s="31"/>
      <c r="E1811" s="31"/>
      <c r="F1811" s="133"/>
      <c r="G1811" s="133"/>
      <c r="H1811" s="133"/>
      <c r="I1811" s="133"/>
      <c r="J1811" s="133"/>
      <c r="K1811" s="133"/>
      <c r="L1811" s="134"/>
      <c r="M1811" s="135"/>
      <c r="N1811" s="135"/>
      <c r="O1811" s="135"/>
      <c r="P1811" s="2"/>
      <c r="Q1811" s="31"/>
      <c r="R1811" s="25"/>
      <c r="S1811" s="2"/>
    </row>
    <row r="1812" spans="1:19" ht="18" customHeight="1">
      <c r="A1812" s="35"/>
      <c r="B1812" s="31"/>
      <c r="C1812" s="31"/>
      <c r="D1812" s="31"/>
      <c r="E1812" s="31"/>
      <c r="F1812" s="133"/>
      <c r="G1812" s="133"/>
      <c r="H1812" s="133"/>
      <c r="I1812" s="133"/>
      <c r="J1812" s="133"/>
      <c r="K1812" s="133"/>
      <c r="L1812" s="134"/>
      <c r="M1812" s="135"/>
      <c r="N1812" s="135"/>
      <c r="O1812" s="135"/>
      <c r="P1812" s="2"/>
      <c r="Q1812" s="31"/>
      <c r="R1812" s="25"/>
      <c r="S1812" s="2"/>
    </row>
    <row r="1813" spans="1:19" ht="18" customHeight="1">
      <c r="A1813" s="35"/>
      <c r="B1813" s="31"/>
      <c r="C1813" s="31"/>
      <c r="D1813" s="31"/>
      <c r="E1813" s="31"/>
      <c r="F1813" s="133"/>
      <c r="G1813" s="133"/>
      <c r="H1813" s="133"/>
      <c r="I1813" s="133"/>
      <c r="J1813" s="133"/>
      <c r="K1813" s="133"/>
      <c r="L1813" s="134"/>
      <c r="M1813" s="135"/>
      <c r="N1813" s="135"/>
      <c r="O1813" s="135"/>
      <c r="P1813" s="2"/>
      <c r="Q1813" s="31"/>
      <c r="R1813" s="25"/>
      <c r="S1813" s="2"/>
    </row>
    <row r="1814" spans="1:19" ht="18" customHeight="1">
      <c r="A1814" s="35"/>
      <c r="B1814" s="31"/>
      <c r="C1814" s="31"/>
      <c r="D1814" s="31"/>
      <c r="E1814" s="31"/>
      <c r="F1814" s="133"/>
      <c r="G1814" s="133"/>
      <c r="H1814" s="133"/>
      <c r="I1814" s="133"/>
      <c r="J1814" s="133"/>
      <c r="K1814" s="133"/>
      <c r="L1814" s="134"/>
      <c r="M1814" s="135"/>
      <c r="N1814" s="135"/>
      <c r="O1814" s="135"/>
      <c r="P1814" s="2"/>
      <c r="Q1814" s="31"/>
      <c r="R1814" s="25"/>
      <c r="S1814" s="2"/>
    </row>
    <row r="1815" spans="1:19" ht="18" customHeight="1">
      <c r="A1815" s="35"/>
      <c r="B1815" s="31"/>
      <c r="C1815" s="31"/>
      <c r="D1815" s="31"/>
      <c r="E1815" s="31"/>
      <c r="F1815" s="133"/>
      <c r="G1815" s="133"/>
      <c r="H1815" s="133"/>
      <c r="I1815" s="133"/>
      <c r="J1815" s="133"/>
      <c r="K1815" s="133"/>
      <c r="L1815" s="134"/>
      <c r="M1815" s="135"/>
      <c r="N1815" s="135"/>
      <c r="O1815" s="135"/>
      <c r="P1815" s="2"/>
      <c r="Q1815" s="31"/>
      <c r="R1815" s="25"/>
      <c r="S1815" s="2"/>
    </row>
    <row r="1816" spans="1:19" ht="18" customHeight="1">
      <c r="A1816" s="35"/>
      <c r="B1816" s="31"/>
      <c r="C1816" s="31"/>
      <c r="D1816" s="31"/>
      <c r="E1816" s="31"/>
      <c r="F1816" s="133"/>
      <c r="G1816" s="133"/>
      <c r="H1816" s="133"/>
      <c r="I1816" s="133"/>
      <c r="J1816" s="133"/>
      <c r="K1816" s="133"/>
      <c r="L1816" s="134"/>
      <c r="M1816" s="135"/>
      <c r="N1816" s="135"/>
      <c r="O1816" s="135"/>
      <c r="P1816" s="2"/>
      <c r="Q1816" s="31"/>
      <c r="R1816" s="25"/>
      <c r="S1816" s="2"/>
    </row>
    <row r="1817" spans="1:19" ht="18" customHeight="1">
      <c r="A1817" s="35"/>
      <c r="B1817" s="31"/>
      <c r="C1817" s="31"/>
      <c r="D1817" s="31"/>
      <c r="E1817" s="31"/>
      <c r="F1817" s="133"/>
      <c r="G1817" s="133"/>
      <c r="H1817" s="133"/>
      <c r="I1817" s="133"/>
      <c r="J1817" s="133"/>
      <c r="K1817" s="133"/>
      <c r="L1817" s="134"/>
      <c r="M1817" s="135"/>
      <c r="N1817" s="135"/>
      <c r="O1817" s="135"/>
      <c r="P1817" s="2"/>
      <c r="Q1817" s="31"/>
      <c r="R1817" s="25"/>
      <c r="S1817" s="2"/>
    </row>
    <row r="1818" spans="1:19" ht="18" customHeight="1">
      <c r="A1818" s="35"/>
      <c r="B1818" s="31"/>
      <c r="C1818" s="31"/>
      <c r="D1818" s="31"/>
      <c r="E1818" s="31"/>
      <c r="F1818" s="133"/>
      <c r="G1818" s="133"/>
      <c r="H1818" s="133"/>
      <c r="I1818" s="133"/>
      <c r="J1818" s="133"/>
      <c r="K1818" s="133"/>
      <c r="L1818" s="134"/>
      <c r="M1818" s="135"/>
      <c r="N1818" s="135"/>
      <c r="O1818" s="135"/>
      <c r="P1818" s="2"/>
      <c r="Q1818" s="31"/>
      <c r="R1818" s="25"/>
      <c r="S1818" s="2"/>
    </row>
    <row r="1819" spans="1:19" ht="18" customHeight="1">
      <c r="A1819" s="35"/>
      <c r="B1819" s="31"/>
      <c r="C1819" s="31"/>
      <c r="D1819" s="31"/>
      <c r="E1819" s="31"/>
      <c r="F1819" s="133"/>
      <c r="G1819" s="133"/>
      <c r="H1819" s="133"/>
      <c r="I1819" s="133"/>
      <c r="J1819" s="133"/>
      <c r="K1819" s="133"/>
      <c r="L1819" s="134"/>
      <c r="M1819" s="135"/>
      <c r="N1819" s="135"/>
      <c r="O1819" s="135"/>
      <c r="P1819" s="2"/>
      <c r="Q1819" s="31"/>
      <c r="R1819" s="25"/>
      <c r="S1819" s="2"/>
    </row>
    <row r="1820" spans="1:19" ht="18" customHeight="1">
      <c r="A1820" s="35"/>
      <c r="B1820" s="31"/>
      <c r="C1820" s="31"/>
      <c r="D1820" s="31"/>
      <c r="E1820" s="31"/>
      <c r="F1820" s="133"/>
      <c r="G1820" s="133"/>
      <c r="H1820" s="133"/>
      <c r="I1820" s="133"/>
      <c r="J1820" s="133"/>
      <c r="K1820" s="133"/>
      <c r="L1820" s="134"/>
      <c r="M1820" s="135"/>
      <c r="N1820" s="135"/>
      <c r="O1820" s="135"/>
      <c r="P1820" s="2"/>
      <c r="Q1820" s="31"/>
      <c r="R1820" s="25"/>
      <c r="S1820" s="2"/>
    </row>
    <row r="1821" spans="1:19" ht="18" customHeight="1">
      <c r="A1821" s="35"/>
      <c r="B1821" s="31"/>
      <c r="C1821" s="31"/>
      <c r="D1821" s="31"/>
      <c r="E1821" s="31"/>
      <c r="F1821" s="133"/>
      <c r="G1821" s="133"/>
      <c r="H1821" s="133"/>
      <c r="I1821" s="133"/>
      <c r="J1821" s="133"/>
      <c r="K1821" s="133"/>
      <c r="L1821" s="134"/>
      <c r="M1821" s="135"/>
      <c r="N1821" s="135"/>
      <c r="O1821" s="135"/>
      <c r="P1821" s="2"/>
      <c r="Q1821" s="31"/>
      <c r="R1821" s="25"/>
      <c r="S1821" s="2"/>
    </row>
    <row r="1822" spans="1:19" ht="18" customHeight="1">
      <c r="A1822" s="35"/>
      <c r="B1822" s="31"/>
      <c r="C1822" s="31"/>
      <c r="D1822" s="31"/>
      <c r="E1822" s="31"/>
      <c r="F1822" s="133"/>
      <c r="G1822" s="133"/>
      <c r="H1822" s="133"/>
      <c r="I1822" s="133"/>
      <c r="J1822" s="133"/>
      <c r="K1822" s="133"/>
      <c r="L1822" s="134"/>
      <c r="M1822" s="135"/>
      <c r="N1822" s="135"/>
      <c r="O1822" s="135"/>
      <c r="P1822" s="2"/>
      <c r="Q1822" s="31"/>
      <c r="R1822" s="25"/>
      <c r="S1822" s="2"/>
    </row>
    <row r="1823" spans="1:19" ht="18" customHeight="1">
      <c r="A1823" s="35"/>
      <c r="B1823" s="31"/>
      <c r="C1823" s="31"/>
      <c r="D1823" s="31"/>
      <c r="E1823" s="31"/>
      <c r="F1823" s="133"/>
      <c r="G1823" s="133"/>
      <c r="H1823" s="133"/>
      <c r="I1823" s="133"/>
      <c r="J1823" s="133"/>
      <c r="K1823" s="133"/>
      <c r="L1823" s="134"/>
      <c r="M1823" s="135"/>
      <c r="N1823" s="135"/>
      <c r="O1823" s="135"/>
      <c r="P1823" s="2"/>
      <c r="Q1823" s="31"/>
      <c r="R1823" s="25"/>
      <c r="S1823" s="2"/>
    </row>
    <row r="1824" spans="1:19" ht="18" customHeight="1">
      <c r="A1824" s="35"/>
      <c r="B1824" s="31"/>
      <c r="C1824" s="31"/>
      <c r="D1824" s="31"/>
      <c r="E1824" s="31"/>
      <c r="F1824" s="133"/>
      <c r="G1824" s="133"/>
      <c r="H1824" s="133"/>
      <c r="I1824" s="133"/>
      <c r="J1824" s="133"/>
      <c r="K1824" s="133"/>
      <c r="L1824" s="134"/>
      <c r="M1824" s="135"/>
      <c r="N1824" s="135"/>
      <c r="O1824" s="135"/>
      <c r="P1824" s="2"/>
      <c r="Q1824" s="31"/>
      <c r="R1824" s="25"/>
      <c r="S1824" s="2"/>
    </row>
    <row r="1825" spans="1:19" ht="18" customHeight="1">
      <c r="A1825" s="35"/>
      <c r="B1825" s="31"/>
      <c r="C1825" s="31"/>
      <c r="D1825" s="31"/>
      <c r="E1825" s="31"/>
      <c r="F1825" s="133"/>
      <c r="G1825" s="133"/>
      <c r="H1825" s="133"/>
      <c r="I1825" s="133"/>
      <c r="J1825" s="133"/>
      <c r="K1825" s="133"/>
      <c r="L1825" s="134"/>
      <c r="M1825" s="135"/>
      <c r="N1825" s="135"/>
      <c r="O1825" s="135"/>
      <c r="P1825" s="2"/>
      <c r="Q1825" s="31"/>
      <c r="R1825" s="25"/>
      <c r="S1825" s="2"/>
    </row>
    <row r="1826" spans="1:19" ht="18" customHeight="1">
      <c r="A1826" s="35"/>
      <c r="B1826" s="31"/>
      <c r="C1826" s="31"/>
      <c r="D1826" s="31"/>
      <c r="E1826" s="31"/>
      <c r="F1826" s="133"/>
      <c r="G1826" s="133"/>
      <c r="H1826" s="133"/>
      <c r="I1826" s="133"/>
      <c r="J1826" s="133"/>
      <c r="K1826" s="133"/>
      <c r="L1826" s="134"/>
      <c r="M1826" s="135"/>
      <c r="N1826" s="135"/>
      <c r="O1826" s="135"/>
      <c r="P1826" s="2"/>
      <c r="Q1826" s="31"/>
      <c r="R1826" s="25"/>
      <c r="S1826" s="2"/>
    </row>
    <row r="1827" spans="1:19" ht="18" customHeight="1">
      <c r="A1827" s="35"/>
      <c r="B1827" s="31"/>
      <c r="C1827" s="31"/>
      <c r="D1827" s="31"/>
      <c r="E1827" s="31"/>
      <c r="F1827" s="133"/>
      <c r="G1827" s="133"/>
      <c r="H1827" s="133"/>
      <c r="I1827" s="133"/>
      <c r="J1827" s="133"/>
      <c r="K1827" s="133"/>
      <c r="L1827" s="134"/>
      <c r="M1827" s="135"/>
      <c r="N1827" s="135"/>
      <c r="O1827" s="135"/>
      <c r="P1827" s="2"/>
      <c r="Q1827" s="31"/>
      <c r="R1827" s="25"/>
      <c r="S1827" s="2"/>
    </row>
    <row r="1828" spans="1:19" ht="18" customHeight="1">
      <c r="A1828" s="35"/>
      <c r="B1828" s="31"/>
      <c r="C1828" s="31"/>
      <c r="D1828" s="31"/>
      <c r="E1828" s="31"/>
      <c r="F1828" s="133"/>
      <c r="G1828" s="133"/>
      <c r="H1828" s="133"/>
      <c r="I1828" s="133"/>
      <c r="J1828" s="133"/>
      <c r="K1828" s="133"/>
      <c r="L1828" s="134"/>
      <c r="M1828" s="135"/>
      <c r="N1828" s="135"/>
      <c r="O1828" s="135"/>
      <c r="P1828" s="2"/>
      <c r="Q1828" s="31"/>
      <c r="R1828" s="25"/>
      <c r="S1828" s="2"/>
    </row>
    <row r="1829" spans="1:19" ht="18" customHeight="1">
      <c r="A1829" s="35"/>
      <c r="B1829" s="31"/>
      <c r="C1829" s="31"/>
      <c r="D1829" s="31"/>
      <c r="E1829" s="31"/>
      <c r="F1829" s="133"/>
      <c r="G1829" s="133"/>
      <c r="H1829" s="133"/>
      <c r="I1829" s="133"/>
      <c r="J1829" s="133"/>
      <c r="K1829" s="133"/>
      <c r="L1829" s="134"/>
      <c r="M1829" s="135"/>
      <c r="N1829" s="135"/>
      <c r="O1829" s="135"/>
      <c r="P1829" s="2"/>
      <c r="Q1829" s="31"/>
      <c r="R1829" s="25"/>
      <c r="S1829" s="2"/>
    </row>
    <row r="1830" spans="1:19" ht="18" customHeight="1">
      <c r="A1830" s="35"/>
      <c r="B1830" s="31"/>
      <c r="C1830" s="31"/>
      <c r="D1830" s="31"/>
      <c r="E1830" s="31"/>
      <c r="F1830" s="133"/>
      <c r="G1830" s="133"/>
      <c r="H1830" s="133"/>
      <c r="I1830" s="133"/>
      <c r="J1830" s="133"/>
      <c r="K1830" s="133"/>
      <c r="L1830" s="134"/>
      <c r="M1830" s="135"/>
      <c r="N1830" s="135"/>
      <c r="O1830" s="135"/>
      <c r="P1830" s="2"/>
      <c r="Q1830" s="31"/>
      <c r="R1830" s="25"/>
      <c r="S1830" s="2"/>
    </row>
    <row r="1831" spans="1:19" ht="18" customHeight="1">
      <c r="A1831" s="35"/>
      <c r="B1831" s="31"/>
      <c r="C1831" s="31"/>
      <c r="D1831" s="31"/>
      <c r="E1831" s="31"/>
      <c r="F1831" s="133"/>
      <c r="G1831" s="133"/>
      <c r="H1831" s="133"/>
      <c r="I1831" s="133"/>
      <c r="J1831" s="133"/>
      <c r="K1831" s="133"/>
      <c r="L1831" s="134"/>
      <c r="M1831" s="135"/>
      <c r="N1831" s="135"/>
      <c r="O1831" s="135"/>
      <c r="P1831" s="2"/>
      <c r="Q1831" s="31"/>
      <c r="R1831" s="25"/>
      <c r="S1831" s="2"/>
    </row>
    <row r="1832" spans="1:19" ht="18" customHeight="1">
      <c r="A1832" s="35"/>
      <c r="B1832" s="31"/>
      <c r="C1832" s="31"/>
      <c r="D1832" s="31"/>
      <c r="E1832" s="31"/>
      <c r="F1832" s="133"/>
      <c r="G1832" s="133"/>
      <c r="H1832" s="133"/>
      <c r="I1832" s="133"/>
      <c r="J1832" s="133"/>
      <c r="K1832" s="133"/>
      <c r="L1832" s="134"/>
      <c r="M1832" s="135"/>
      <c r="N1832" s="135"/>
      <c r="O1832" s="135"/>
      <c r="P1832" s="2"/>
      <c r="Q1832" s="31"/>
      <c r="R1832" s="25"/>
      <c r="S1832" s="2"/>
    </row>
    <row r="1833" spans="1:19" ht="18" customHeight="1">
      <c r="A1833" s="35"/>
      <c r="B1833" s="31"/>
      <c r="C1833" s="31"/>
      <c r="D1833" s="31"/>
      <c r="E1833" s="31"/>
      <c r="F1833" s="133"/>
      <c r="G1833" s="133"/>
      <c r="H1833" s="133"/>
      <c r="I1833" s="133"/>
      <c r="J1833" s="133"/>
      <c r="K1833" s="133"/>
      <c r="L1833" s="134"/>
      <c r="M1833" s="135"/>
      <c r="N1833" s="135"/>
      <c r="O1833" s="135"/>
      <c r="P1833" s="2"/>
      <c r="Q1833" s="31"/>
      <c r="R1833" s="25"/>
      <c r="S1833" s="2"/>
    </row>
    <row r="1834" spans="1:19" ht="18" customHeight="1">
      <c r="A1834" s="35"/>
      <c r="B1834" s="31"/>
      <c r="C1834" s="31"/>
      <c r="D1834" s="31"/>
      <c r="E1834" s="31"/>
      <c r="F1834" s="133"/>
      <c r="G1834" s="133"/>
      <c r="H1834" s="133"/>
      <c r="I1834" s="133"/>
      <c r="J1834" s="133"/>
      <c r="K1834" s="133"/>
      <c r="L1834" s="134"/>
      <c r="M1834" s="135"/>
      <c r="N1834" s="135"/>
      <c r="O1834" s="135"/>
      <c r="P1834" s="2"/>
      <c r="Q1834" s="31"/>
      <c r="R1834" s="25"/>
      <c r="S1834" s="2"/>
    </row>
    <row r="1835" spans="1:19" ht="18" customHeight="1">
      <c r="A1835" s="35"/>
      <c r="B1835" s="31"/>
      <c r="C1835" s="31"/>
      <c r="D1835" s="31"/>
      <c r="E1835" s="31"/>
      <c r="F1835" s="133"/>
      <c r="G1835" s="133"/>
      <c r="H1835" s="133"/>
      <c r="I1835" s="133"/>
      <c r="J1835" s="133"/>
      <c r="K1835" s="133"/>
      <c r="L1835" s="134"/>
      <c r="M1835" s="135"/>
      <c r="N1835" s="135"/>
      <c r="O1835" s="135"/>
      <c r="P1835" s="2"/>
      <c r="Q1835" s="31"/>
      <c r="R1835" s="25"/>
      <c r="S1835" s="2"/>
    </row>
    <row r="1836" spans="1:19" ht="18" customHeight="1">
      <c r="A1836" s="35"/>
      <c r="B1836" s="31"/>
      <c r="C1836" s="31"/>
      <c r="D1836" s="31"/>
      <c r="E1836" s="31"/>
      <c r="F1836" s="133"/>
      <c r="G1836" s="133"/>
      <c r="H1836" s="133"/>
      <c r="I1836" s="133"/>
      <c r="J1836" s="133"/>
      <c r="K1836" s="133"/>
      <c r="L1836" s="134"/>
      <c r="M1836" s="135"/>
      <c r="N1836" s="135"/>
      <c r="O1836" s="135"/>
      <c r="P1836" s="2"/>
      <c r="Q1836" s="31"/>
      <c r="R1836" s="25"/>
      <c r="S1836" s="2"/>
    </row>
    <row r="1837" spans="1:19" ht="18" customHeight="1">
      <c r="A1837" s="35"/>
      <c r="B1837" s="31"/>
      <c r="C1837" s="31"/>
      <c r="D1837" s="31"/>
      <c r="E1837" s="31"/>
      <c r="F1837" s="133"/>
      <c r="G1837" s="133"/>
      <c r="H1837" s="133"/>
      <c r="I1837" s="133"/>
      <c r="J1837" s="133"/>
      <c r="K1837" s="133"/>
      <c r="L1837" s="134"/>
      <c r="M1837" s="135"/>
      <c r="N1837" s="135"/>
      <c r="O1837" s="135"/>
      <c r="P1837" s="2"/>
      <c r="Q1837" s="31"/>
      <c r="R1837" s="25"/>
      <c r="S1837" s="2"/>
    </row>
    <row r="1838" spans="1:19" ht="18" customHeight="1">
      <c r="A1838" s="35"/>
      <c r="B1838" s="31"/>
      <c r="C1838" s="31"/>
      <c r="D1838" s="31"/>
      <c r="E1838" s="31"/>
      <c r="F1838" s="133"/>
      <c r="G1838" s="133"/>
      <c r="H1838" s="133"/>
      <c r="I1838" s="133"/>
      <c r="J1838" s="133"/>
      <c r="K1838" s="133"/>
      <c r="L1838" s="134"/>
      <c r="M1838" s="135"/>
      <c r="N1838" s="135"/>
      <c r="O1838" s="135"/>
      <c r="P1838" s="2"/>
      <c r="Q1838" s="31"/>
      <c r="R1838" s="25"/>
      <c r="S1838" s="2"/>
    </row>
    <row r="1839" spans="1:19" ht="18" customHeight="1">
      <c r="A1839" s="35"/>
      <c r="B1839" s="31"/>
      <c r="C1839" s="31"/>
      <c r="D1839" s="31"/>
      <c r="E1839" s="31"/>
      <c r="F1839" s="133"/>
      <c r="G1839" s="133"/>
      <c r="H1839" s="133"/>
      <c r="I1839" s="133"/>
      <c r="J1839" s="133"/>
      <c r="K1839" s="133"/>
      <c r="L1839" s="134"/>
      <c r="M1839" s="135"/>
      <c r="N1839" s="135"/>
      <c r="O1839" s="135"/>
      <c r="P1839" s="2"/>
      <c r="Q1839" s="31"/>
      <c r="R1839" s="25"/>
      <c r="S1839" s="2"/>
    </row>
    <row r="1840" spans="1:19" ht="18" customHeight="1">
      <c r="A1840" s="35"/>
      <c r="B1840" s="31"/>
      <c r="C1840" s="31"/>
      <c r="D1840" s="31"/>
      <c r="E1840" s="31"/>
      <c r="F1840" s="133"/>
      <c r="G1840" s="133"/>
      <c r="H1840" s="133"/>
      <c r="I1840" s="133"/>
      <c r="J1840" s="133"/>
      <c r="K1840" s="133"/>
      <c r="L1840" s="134"/>
      <c r="M1840" s="135"/>
      <c r="N1840" s="135"/>
      <c r="O1840" s="135"/>
      <c r="P1840" s="2"/>
      <c r="Q1840" s="31"/>
      <c r="R1840" s="25"/>
      <c r="S1840" s="2"/>
    </row>
    <row r="1841" spans="1:19" ht="18" customHeight="1">
      <c r="A1841" s="35"/>
      <c r="B1841" s="31"/>
      <c r="C1841" s="31"/>
      <c r="D1841" s="31"/>
      <c r="E1841" s="31"/>
      <c r="F1841" s="133"/>
      <c r="G1841" s="133"/>
      <c r="H1841" s="133"/>
      <c r="I1841" s="133"/>
      <c r="J1841" s="133"/>
      <c r="K1841" s="133"/>
      <c r="L1841" s="134"/>
      <c r="M1841" s="135"/>
      <c r="N1841" s="135"/>
      <c r="O1841" s="135"/>
      <c r="P1841" s="2"/>
      <c r="Q1841" s="31"/>
      <c r="R1841" s="25"/>
      <c r="S1841" s="2"/>
    </row>
    <row r="1842" spans="1:19" ht="18" customHeight="1">
      <c r="A1842" s="35"/>
      <c r="B1842" s="31"/>
      <c r="C1842" s="31"/>
      <c r="D1842" s="31"/>
      <c r="E1842" s="31"/>
      <c r="F1842" s="133"/>
      <c r="G1842" s="133"/>
      <c r="H1842" s="133"/>
      <c r="I1842" s="133"/>
      <c r="J1842" s="133"/>
      <c r="K1842" s="133"/>
      <c r="L1842" s="134"/>
      <c r="M1842" s="135"/>
      <c r="N1842" s="135"/>
      <c r="O1842" s="135"/>
      <c r="P1842" s="2"/>
      <c r="Q1842" s="31"/>
      <c r="R1842" s="25"/>
      <c r="S1842" s="2"/>
    </row>
    <row r="1843" spans="1:19" ht="18" customHeight="1">
      <c r="A1843" s="35"/>
      <c r="B1843" s="31"/>
      <c r="C1843" s="31"/>
      <c r="D1843" s="31"/>
      <c r="E1843" s="31"/>
      <c r="F1843" s="133"/>
      <c r="G1843" s="133"/>
      <c r="H1843" s="133"/>
      <c r="I1843" s="133"/>
      <c r="J1843" s="133"/>
      <c r="K1843" s="133"/>
      <c r="L1843" s="134"/>
      <c r="M1843" s="135"/>
      <c r="N1843" s="135"/>
      <c r="O1843" s="135"/>
      <c r="P1843" s="2"/>
      <c r="Q1843" s="31"/>
      <c r="R1843" s="25"/>
      <c r="S1843" s="2"/>
    </row>
    <row r="1844" spans="1:19" ht="18" customHeight="1">
      <c r="A1844" s="35"/>
      <c r="B1844" s="31"/>
      <c r="C1844" s="31"/>
      <c r="D1844" s="31"/>
      <c r="E1844" s="31"/>
      <c r="F1844" s="133"/>
      <c r="G1844" s="133"/>
      <c r="H1844" s="133"/>
      <c r="I1844" s="133"/>
      <c r="J1844" s="133"/>
      <c r="K1844" s="133"/>
      <c r="L1844" s="134"/>
      <c r="M1844" s="135"/>
      <c r="N1844" s="135"/>
      <c r="O1844" s="135"/>
      <c r="P1844" s="2"/>
      <c r="Q1844" s="31"/>
      <c r="R1844" s="25"/>
      <c r="S1844" s="2"/>
    </row>
    <row r="1845" spans="1:19" ht="18" customHeight="1">
      <c r="A1845" s="35"/>
      <c r="B1845" s="31"/>
      <c r="C1845" s="31"/>
      <c r="D1845" s="31"/>
      <c r="E1845" s="31"/>
      <c r="F1845" s="133"/>
      <c r="G1845" s="133"/>
      <c r="H1845" s="133"/>
      <c r="I1845" s="133"/>
      <c r="J1845" s="133"/>
      <c r="K1845" s="133"/>
      <c r="L1845" s="134"/>
      <c r="M1845" s="135"/>
      <c r="N1845" s="135"/>
      <c r="O1845" s="135"/>
      <c r="P1845" s="2"/>
      <c r="Q1845" s="31"/>
      <c r="R1845" s="25"/>
      <c r="S1845" s="2"/>
    </row>
    <row r="1846" spans="1:19" ht="18" customHeight="1">
      <c r="A1846" s="35"/>
      <c r="B1846" s="31"/>
      <c r="C1846" s="31"/>
      <c r="D1846" s="31"/>
      <c r="E1846" s="31"/>
      <c r="F1846" s="133"/>
      <c r="G1846" s="133"/>
      <c r="H1846" s="133"/>
      <c r="I1846" s="133"/>
      <c r="J1846" s="133"/>
      <c r="K1846" s="133"/>
      <c r="L1846" s="134"/>
      <c r="M1846" s="135"/>
      <c r="N1846" s="135"/>
      <c r="O1846" s="135"/>
      <c r="P1846" s="2"/>
      <c r="Q1846" s="31"/>
      <c r="R1846" s="25"/>
      <c r="S1846" s="2"/>
    </row>
    <row r="1847" spans="1:19" ht="18" customHeight="1">
      <c r="A1847" s="35"/>
      <c r="B1847" s="31"/>
      <c r="C1847" s="31"/>
      <c r="D1847" s="31"/>
      <c r="E1847" s="31"/>
      <c r="F1847" s="133"/>
      <c r="G1847" s="133"/>
      <c r="H1847" s="133"/>
      <c r="I1847" s="133"/>
      <c r="J1847" s="133"/>
      <c r="K1847" s="133"/>
      <c r="L1847" s="134"/>
      <c r="M1847" s="135"/>
      <c r="N1847" s="135"/>
      <c r="O1847" s="135"/>
      <c r="P1847" s="2"/>
      <c r="Q1847" s="31"/>
      <c r="R1847" s="25"/>
      <c r="S1847" s="2"/>
    </row>
    <row r="1848" spans="1:19" ht="18" customHeight="1">
      <c r="A1848" s="35"/>
      <c r="B1848" s="31"/>
      <c r="C1848" s="31"/>
      <c r="D1848" s="31"/>
      <c r="E1848" s="31"/>
      <c r="F1848" s="133"/>
      <c r="G1848" s="133"/>
      <c r="H1848" s="133"/>
      <c r="I1848" s="133"/>
      <c r="J1848" s="133"/>
      <c r="K1848" s="133"/>
      <c r="L1848" s="134"/>
      <c r="M1848" s="135"/>
      <c r="N1848" s="135"/>
      <c r="O1848" s="135"/>
      <c r="P1848" s="2"/>
      <c r="Q1848" s="31"/>
      <c r="R1848" s="25"/>
      <c r="S1848" s="2"/>
    </row>
    <row r="1849" spans="1:19" ht="18" customHeight="1">
      <c r="A1849" s="35"/>
      <c r="B1849" s="31"/>
      <c r="C1849" s="31"/>
      <c r="D1849" s="31"/>
      <c r="E1849" s="31"/>
      <c r="F1849" s="133"/>
      <c r="G1849" s="133"/>
      <c r="H1849" s="133"/>
      <c r="I1849" s="133"/>
      <c r="J1849" s="133"/>
      <c r="K1849" s="133"/>
      <c r="L1849" s="134"/>
      <c r="M1849" s="135"/>
      <c r="N1849" s="135"/>
      <c r="O1849" s="135"/>
      <c r="P1849" s="2"/>
      <c r="Q1849" s="31"/>
      <c r="R1849" s="25"/>
      <c r="S1849" s="2"/>
    </row>
    <row r="1850" spans="1:19" ht="18" customHeight="1">
      <c r="A1850" s="35"/>
      <c r="B1850" s="31"/>
      <c r="C1850" s="31"/>
      <c r="D1850" s="31"/>
      <c r="E1850" s="31"/>
      <c r="F1850" s="133"/>
      <c r="G1850" s="133"/>
      <c r="H1850" s="133"/>
      <c r="I1850" s="133"/>
      <c r="J1850" s="133"/>
      <c r="K1850" s="133"/>
      <c r="L1850" s="134"/>
      <c r="M1850" s="135"/>
      <c r="N1850" s="135"/>
      <c r="O1850" s="135"/>
      <c r="P1850" s="2"/>
      <c r="Q1850" s="31"/>
      <c r="R1850" s="25"/>
      <c r="S1850" s="2"/>
    </row>
    <row r="1851" spans="1:19" ht="18" customHeight="1">
      <c r="A1851" s="35"/>
      <c r="B1851" s="31"/>
      <c r="C1851" s="31"/>
      <c r="D1851" s="31"/>
      <c r="E1851" s="31"/>
      <c r="F1851" s="133"/>
      <c r="G1851" s="133"/>
      <c r="H1851" s="133"/>
      <c r="I1851" s="133"/>
      <c r="J1851" s="133"/>
      <c r="K1851" s="133"/>
      <c r="L1851" s="134"/>
      <c r="M1851" s="135"/>
      <c r="N1851" s="135"/>
      <c r="O1851" s="135"/>
      <c r="P1851" s="2"/>
      <c r="Q1851" s="31"/>
      <c r="R1851" s="25"/>
      <c r="S1851" s="2"/>
    </row>
    <row r="1852" spans="1:19" ht="18" customHeight="1">
      <c r="A1852" s="35"/>
      <c r="B1852" s="31"/>
      <c r="C1852" s="31"/>
      <c r="D1852" s="31"/>
      <c r="E1852" s="31"/>
      <c r="F1852" s="133"/>
      <c r="G1852" s="133"/>
      <c r="H1852" s="133"/>
      <c r="I1852" s="133"/>
      <c r="J1852" s="133"/>
      <c r="K1852" s="133"/>
      <c r="L1852" s="134"/>
      <c r="M1852" s="135"/>
      <c r="N1852" s="135"/>
      <c r="O1852" s="135"/>
      <c r="P1852" s="2"/>
      <c r="Q1852" s="31"/>
      <c r="R1852" s="25"/>
      <c r="S1852" s="2"/>
    </row>
    <row r="1853" spans="1:19" ht="18" customHeight="1">
      <c r="A1853" s="35"/>
      <c r="B1853" s="31"/>
      <c r="C1853" s="31"/>
      <c r="D1853" s="31"/>
      <c r="E1853" s="31"/>
      <c r="F1853" s="133"/>
      <c r="G1853" s="133"/>
      <c r="H1853" s="133"/>
      <c r="I1853" s="133"/>
      <c r="J1853" s="133"/>
      <c r="K1853" s="133"/>
      <c r="L1853" s="134"/>
      <c r="M1853" s="135"/>
      <c r="N1853" s="135"/>
      <c r="O1853" s="135"/>
      <c r="P1853" s="2"/>
      <c r="Q1853" s="31"/>
      <c r="R1853" s="25"/>
      <c r="S1853" s="2"/>
    </row>
    <row r="1854" spans="1:19" ht="18" customHeight="1">
      <c r="A1854" s="35"/>
      <c r="B1854" s="31"/>
      <c r="C1854" s="31"/>
      <c r="D1854" s="31"/>
      <c r="E1854" s="31"/>
      <c r="F1854" s="133"/>
      <c r="G1854" s="133"/>
      <c r="H1854" s="133"/>
      <c r="I1854" s="133"/>
      <c r="J1854" s="133"/>
      <c r="K1854" s="133"/>
      <c r="L1854" s="134"/>
      <c r="M1854" s="135"/>
      <c r="N1854" s="135"/>
      <c r="O1854" s="135"/>
      <c r="P1854" s="2"/>
      <c r="Q1854" s="31"/>
      <c r="R1854" s="25"/>
      <c r="S1854" s="2"/>
    </row>
    <row r="1855" spans="1:19" ht="18" customHeight="1">
      <c r="A1855" s="35"/>
      <c r="B1855" s="31"/>
      <c r="C1855" s="31"/>
      <c r="D1855" s="31"/>
      <c r="E1855" s="31"/>
      <c r="F1855" s="133"/>
      <c r="G1855" s="133"/>
      <c r="H1855" s="133"/>
      <c r="I1855" s="133"/>
      <c r="J1855" s="133"/>
      <c r="K1855" s="133"/>
      <c r="L1855" s="134"/>
      <c r="M1855" s="135"/>
      <c r="N1855" s="135"/>
      <c r="O1855" s="135"/>
      <c r="P1855" s="2"/>
      <c r="Q1855" s="31"/>
      <c r="R1855" s="25"/>
      <c r="S1855" s="2"/>
    </row>
    <row r="1856" spans="1:19" ht="18" customHeight="1">
      <c r="A1856" s="35"/>
      <c r="B1856" s="31"/>
      <c r="C1856" s="31"/>
      <c r="D1856" s="31"/>
      <c r="E1856" s="31"/>
      <c r="F1856" s="133"/>
      <c r="G1856" s="133"/>
      <c r="H1856" s="133"/>
      <c r="I1856" s="133"/>
      <c r="J1856" s="133"/>
      <c r="K1856" s="133"/>
      <c r="L1856" s="134"/>
      <c r="M1856" s="135"/>
      <c r="N1856" s="135"/>
      <c r="O1856" s="135"/>
      <c r="P1856" s="2"/>
      <c r="Q1856" s="31"/>
      <c r="R1856" s="25"/>
      <c r="S1856" s="2"/>
    </row>
    <row r="1857" spans="1:19" ht="18" customHeight="1">
      <c r="A1857" s="35"/>
      <c r="B1857" s="31"/>
      <c r="C1857" s="31"/>
      <c r="D1857" s="31"/>
      <c r="E1857" s="31"/>
      <c r="F1857" s="133"/>
      <c r="G1857" s="133"/>
      <c r="H1857" s="133"/>
      <c r="I1857" s="133"/>
      <c r="J1857" s="133"/>
      <c r="K1857" s="133"/>
      <c r="L1857" s="134"/>
      <c r="M1857" s="135"/>
      <c r="N1857" s="135"/>
      <c r="O1857" s="135"/>
      <c r="P1857" s="2"/>
      <c r="Q1857" s="31"/>
      <c r="R1857" s="25"/>
      <c r="S1857" s="2"/>
    </row>
    <row r="1858" spans="1:19" ht="18" customHeight="1">
      <c r="A1858" s="35"/>
      <c r="B1858" s="31"/>
      <c r="C1858" s="31"/>
      <c r="D1858" s="31"/>
      <c r="E1858" s="31"/>
      <c r="F1858" s="133"/>
      <c r="G1858" s="133"/>
      <c r="H1858" s="133"/>
      <c r="I1858" s="133"/>
      <c r="J1858" s="133"/>
      <c r="K1858" s="133"/>
      <c r="L1858" s="134"/>
      <c r="M1858" s="135"/>
      <c r="N1858" s="135"/>
      <c r="O1858" s="135"/>
      <c r="P1858" s="2"/>
      <c r="Q1858" s="31"/>
      <c r="R1858" s="25"/>
      <c r="S1858" s="2"/>
    </row>
    <row r="1859" spans="1:19" ht="18" customHeight="1">
      <c r="A1859" s="35"/>
      <c r="B1859" s="31"/>
      <c r="C1859" s="31"/>
      <c r="D1859" s="31"/>
      <c r="E1859" s="31"/>
      <c r="F1859" s="133"/>
      <c r="G1859" s="133"/>
      <c r="H1859" s="133"/>
      <c r="I1859" s="133"/>
      <c r="J1859" s="133"/>
      <c r="K1859" s="133"/>
      <c r="L1859" s="134"/>
      <c r="M1859" s="135"/>
      <c r="N1859" s="135"/>
      <c r="O1859" s="135"/>
      <c r="P1859" s="2"/>
      <c r="Q1859" s="31"/>
      <c r="R1859" s="25"/>
      <c r="S1859" s="2"/>
    </row>
    <row r="1860" spans="1:19" ht="18" customHeight="1">
      <c r="A1860" s="35"/>
      <c r="B1860" s="31"/>
      <c r="C1860" s="31"/>
      <c r="D1860" s="31"/>
      <c r="E1860" s="31"/>
      <c r="F1860" s="133"/>
      <c r="G1860" s="133"/>
      <c r="H1860" s="133"/>
      <c r="I1860" s="133"/>
      <c r="J1860" s="133"/>
      <c r="K1860" s="133"/>
      <c r="L1860" s="134"/>
      <c r="M1860" s="135"/>
      <c r="N1860" s="135"/>
      <c r="O1860" s="135"/>
      <c r="P1860" s="2"/>
      <c r="Q1860" s="31"/>
      <c r="R1860" s="25"/>
      <c r="S1860" s="2"/>
    </row>
    <row r="1861" spans="1:19" ht="18" customHeight="1">
      <c r="A1861" s="35"/>
      <c r="B1861" s="31"/>
      <c r="C1861" s="31"/>
      <c r="D1861" s="31"/>
      <c r="E1861" s="31"/>
      <c r="F1861" s="133"/>
      <c r="G1861" s="133"/>
      <c r="H1861" s="133"/>
      <c r="I1861" s="133"/>
      <c r="J1861" s="133"/>
      <c r="K1861" s="133"/>
      <c r="L1861" s="134"/>
      <c r="M1861" s="135"/>
      <c r="N1861" s="135"/>
      <c r="O1861" s="135"/>
      <c r="P1861" s="2"/>
      <c r="Q1861" s="31"/>
      <c r="R1861" s="25"/>
      <c r="S1861" s="2"/>
    </row>
    <row r="1862" spans="1:19" ht="18" customHeight="1">
      <c r="A1862" s="35"/>
      <c r="B1862" s="31"/>
      <c r="C1862" s="31"/>
      <c r="D1862" s="31"/>
      <c r="E1862" s="31"/>
      <c r="F1862" s="133"/>
      <c r="G1862" s="133"/>
      <c r="H1862" s="133"/>
      <c r="I1862" s="133"/>
      <c r="J1862" s="133"/>
      <c r="K1862" s="133"/>
      <c r="L1862" s="134"/>
      <c r="M1862" s="135"/>
      <c r="N1862" s="135"/>
      <c r="O1862" s="135"/>
      <c r="P1862" s="2"/>
      <c r="Q1862" s="31"/>
      <c r="R1862" s="25"/>
      <c r="S1862" s="2"/>
    </row>
    <row r="1863" spans="1:19" ht="18" customHeight="1">
      <c r="A1863" s="35"/>
      <c r="B1863" s="31"/>
      <c r="C1863" s="31"/>
      <c r="D1863" s="31"/>
      <c r="E1863" s="31"/>
      <c r="F1863" s="133"/>
      <c r="G1863" s="133"/>
      <c r="H1863" s="133"/>
      <c r="I1863" s="133"/>
      <c r="J1863" s="133"/>
      <c r="K1863" s="133"/>
      <c r="L1863" s="134"/>
      <c r="M1863" s="135"/>
      <c r="N1863" s="135"/>
      <c r="O1863" s="135"/>
      <c r="P1863" s="2"/>
      <c r="Q1863" s="31"/>
      <c r="R1863" s="25"/>
      <c r="S1863" s="2"/>
    </row>
    <row r="1864" spans="1:19" ht="18" customHeight="1">
      <c r="A1864" s="35"/>
      <c r="B1864" s="31"/>
      <c r="C1864" s="31"/>
      <c r="D1864" s="31"/>
      <c r="E1864" s="31"/>
      <c r="F1864" s="133"/>
      <c r="G1864" s="133"/>
      <c r="H1864" s="133"/>
      <c r="I1864" s="133"/>
      <c r="J1864" s="133"/>
      <c r="K1864" s="133"/>
      <c r="L1864" s="134"/>
      <c r="M1864" s="135"/>
      <c r="N1864" s="135"/>
      <c r="O1864" s="135"/>
      <c r="P1864" s="2"/>
      <c r="Q1864" s="31"/>
      <c r="R1864" s="25"/>
      <c r="S1864" s="2"/>
    </row>
    <row r="1865" spans="1:19" ht="18" customHeight="1">
      <c r="A1865" s="35"/>
      <c r="B1865" s="31"/>
      <c r="C1865" s="31"/>
      <c r="D1865" s="31"/>
      <c r="E1865" s="31"/>
      <c r="F1865" s="133"/>
      <c r="G1865" s="133"/>
      <c r="H1865" s="133"/>
      <c r="I1865" s="133"/>
      <c r="J1865" s="133"/>
      <c r="K1865" s="133"/>
      <c r="L1865" s="134"/>
      <c r="M1865" s="135"/>
      <c r="N1865" s="135"/>
      <c r="O1865" s="135"/>
      <c r="P1865" s="2"/>
      <c r="Q1865" s="31"/>
      <c r="R1865" s="25"/>
      <c r="S1865" s="2"/>
    </row>
    <row r="1866" spans="1:19" ht="18" customHeight="1">
      <c r="A1866" s="35"/>
      <c r="B1866" s="31"/>
      <c r="C1866" s="31"/>
      <c r="D1866" s="31"/>
      <c r="E1866" s="31"/>
      <c r="F1866" s="133"/>
      <c r="G1866" s="133"/>
      <c r="H1866" s="133"/>
      <c r="I1866" s="133"/>
      <c r="J1866" s="133"/>
      <c r="K1866" s="133"/>
      <c r="L1866" s="134"/>
      <c r="M1866" s="135"/>
      <c r="N1866" s="135"/>
      <c r="O1866" s="135"/>
      <c r="P1866" s="2"/>
      <c r="Q1866" s="31"/>
      <c r="R1866" s="25"/>
      <c r="S1866" s="2"/>
    </row>
    <row r="1867" spans="1:19" ht="18" customHeight="1">
      <c r="A1867" s="35"/>
      <c r="B1867" s="31"/>
      <c r="C1867" s="31"/>
      <c r="D1867" s="31"/>
      <c r="E1867" s="31"/>
      <c r="F1867" s="133"/>
      <c r="G1867" s="133"/>
      <c r="H1867" s="133"/>
      <c r="I1867" s="133"/>
      <c r="J1867" s="133"/>
      <c r="K1867" s="133"/>
      <c r="L1867" s="134"/>
      <c r="M1867" s="135"/>
      <c r="N1867" s="135"/>
      <c r="O1867" s="135"/>
      <c r="P1867" s="2"/>
      <c r="Q1867" s="31"/>
      <c r="R1867" s="25"/>
      <c r="S1867" s="2"/>
    </row>
    <row r="1868" spans="1:19" ht="18" customHeight="1">
      <c r="A1868" s="35"/>
      <c r="B1868" s="31"/>
      <c r="C1868" s="31"/>
      <c r="D1868" s="31"/>
      <c r="E1868" s="31"/>
      <c r="F1868" s="133"/>
      <c r="G1868" s="133"/>
      <c r="H1868" s="133"/>
      <c r="I1868" s="133"/>
      <c r="J1868" s="133"/>
      <c r="K1868" s="133"/>
      <c r="L1868" s="134"/>
      <c r="M1868" s="135"/>
      <c r="N1868" s="135"/>
      <c r="O1868" s="135"/>
      <c r="P1868" s="2"/>
      <c r="Q1868" s="31"/>
      <c r="R1868" s="25"/>
      <c r="S1868" s="2"/>
    </row>
    <row r="1869" spans="1:19" ht="18" customHeight="1">
      <c r="A1869" s="35"/>
      <c r="B1869" s="31"/>
      <c r="C1869" s="31"/>
      <c r="D1869" s="31"/>
      <c r="E1869" s="31"/>
      <c r="F1869" s="133"/>
      <c r="G1869" s="133"/>
      <c r="H1869" s="133"/>
      <c r="I1869" s="133"/>
      <c r="J1869" s="133"/>
      <c r="K1869" s="133"/>
      <c r="L1869" s="134"/>
      <c r="M1869" s="135"/>
      <c r="N1869" s="135"/>
      <c r="O1869" s="135"/>
      <c r="P1869" s="2"/>
      <c r="Q1869" s="31"/>
      <c r="R1869" s="25"/>
      <c r="S1869" s="2"/>
    </row>
    <row r="1870" spans="1:19" ht="18" customHeight="1">
      <c r="A1870" s="35"/>
      <c r="B1870" s="31"/>
      <c r="C1870" s="31"/>
      <c r="D1870" s="31"/>
      <c r="E1870" s="31"/>
      <c r="F1870" s="133"/>
      <c r="G1870" s="133"/>
      <c r="H1870" s="133"/>
      <c r="I1870" s="133"/>
      <c r="J1870" s="133"/>
      <c r="K1870" s="133"/>
      <c r="L1870" s="134"/>
      <c r="M1870" s="135"/>
      <c r="N1870" s="135"/>
      <c r="O1870" s="135"/>
      <c r="P1870" s="2"/>
      <c r="Q1870" s="31"/>
      <c r="R1870" s="25"/>
      <c r="S1870" s="2"/>
    </row>
    <row r="1871" spans="1:19" ht="18" customHeight="1">
      <c r="A1871" s="35"/>
      <c r="B1871" s="31"/>
      <c r="C1871" s="31"/>
      <c r="D1871" s="31"/>
      <c r="E1871" s="31"/>
      <c r="F1871" s="133"/>
      <c r="G1871" s="133"/>
      <c r="H1871" s="133"/>
      <c r="I1871" s="133"/>
      <c r="J1871" s="133"/>
      <c r="K1871" s="133"/>
      <c r="L1871" s="134"/>
      <c r="M1871" s="135"/>
      <c r="N1871" s="135"/>
      <c r="O1871" s="135"/>
      <c r="P1871" s="2"/>
      <c r="Q1871" s="31"/>
      <c r="R1871" s="25"/>
      <c r="S1871" s="2"/>
    </row>
    <row r="1872" spans="1:19" ht="18" customHeight="1">
      <c r="A1872" s="35"/>
      <c r="B1872" s="31"/>
      <c r="C1872" s="31"/>
      <c r="D1872" s="31"/>
      <c r="E1872" s="31"/>
      <c r="F1872" s="133"/>
      <c r="G1872" s="133"/>
      <c r="H1872" s="133"/>
      <c r="I1872" s="133"/>
      <c r="J1872" s="133"/>
      <c r="K1872" s="133"/>
      <c r="L1872" s="134"/>
      <c r="M1872" s="135"/>
      <c r="N1872" s="135"/>
      <c r="O1872" s="135"/>
      <c r="P1872" s="2"/>
      <c r="Q1872" s="31"/>
      <c r="R1872" s="25"/>
      <c r="S1872" s="2"/>
    </row>
    <row r="1873" spans="1:19" ht="18" customHeight="1">
      <c r="A1873" s="35"/>
      <c r="B1873" s="31"/>
      <c r="C1873" s="31"/>
      <c r="D1873" s="31"/>
      <c r="E1873" s="31"/>
      <c r="F1873" s="133"/>
      <c r="G1873" s="133"/>
      <c r="H1873" s="133"/>
      <c r="I1873" s="133"/>
      <c r="J1873" s="133"/>
      <c r="K1873" s="133"/>
      <c r="L1873" s="134"/>
      <c r="M1873" s="135"/>
      <c r="N1873" s="135"/>
      <c r="O1873" s="135"/>
      <c r="P1873" s="2"/>
      <c r="Q1873" s="31"/>
      <c r="R1873" s="25"/>
      <c r="S1873" s="2"/>
    </row>
    <row r="1874" spans="1:19" ht="18" customHeight="1">
      <c r="A1874" s="35"/>
      <c r="B1874" s="31"/>
      <c r="C1874" s="31"/>
      <c r="D1874" s="31"/>
      <c r="E1874" s="31"/>
      <c r="F1874" s="133"/>
      <c r="G1874" s="133"/>
      <c r="H1874" s="133"/>
      <c r="I1874" s="133"/>
      <c r="J1874" s="133"/>
      <c r="K1874" s="133"/>
      <c r="L1874" s="134"/>
      <c r="M1874" s="135"/>
      <c r="N1874" s="135"/>
      <c r="O1874" s="135"/>
      <c r="P1874" s="2"/>
      <c r="Q1874" s="31"/>
      <c r="R1874" s="25"/>
      <c r="S1874" s="2"/>
    </row>
    <row r="1875" spans="1:19" ht="18" customHeight="1">
      <c r="A1875" s="35"/>
      <c r="B1875" s="31"/>
      <c r="C1875" s="31"/>
      <c r="D1875" s="31"/>
      <c r="E1875" s="31"/>
      <c r="F1875" s="133"/>
      <c r="G1875" s="133"/>
      <c r="H1875" s="133"/>
      <c r="I1875" s="133"/>
      <c r="J1875" s="133"/>
      <c r="K1875" s="133"/>
      <c r="L1875" s="134"/>
      <c r="M1875" s="135"/>
      <c r="N1875" s="135"/>
      <c r="O1875" s="135"/>
      <c r="P1875" s="2"/>
      <c r="Q1875" s="31"/>
      <c r="R1875" s="25"/>
      <c r="S1875" s="2"/>
    </row>
    <row r="1876" spans="1:19" ht="18" customHeight="1">
      <c r="A1876" s="35"/>
      <c r="B1876" s="31"/>
      <c r="C1876" s="31"/>
      <c r="D1876" s="31"/>
      <c r="E1876" s="31"/>
      <c r="F1876" s="133"/>
      <c r="G1876" s="133"/>
      <c r="H1876" s="133"/>
      <c r="I1876" s="133"/>
      <c r="J1876" s="133"/>
      <c r="K1876" s="133"/>
      <c r="L1876" s="134"/>
      <c r="M1876" s="135"/>
      <c r="N1876" s="135"/>
      <c r="O1876" s="135"/>
      <c r="P1876" s="2"/>
      <c r="Q1876" s="31"/>
      <c r="R1876" s="25"/>
      <c r="S1876" s="2"/>
    </row>
    <row r="1877" spans="1:19" ht="18" customHeight="1">
      <c r="A1877" s="35"/>
      <c r="B1877" s="31"/>
      <c r="C1877" s="31"/>
      <c r="D1877" s="31"/>
      <c r="E1877" s="31"/>
      <c r="F1877" s="133"/>
      <c r="G1877" s="133"/>
      <c r="H1877" s="133"/>
      <c r="I1877" s="133"/>
      <c r="J1877" s="133"/>
      <c r="K1877" s="133"/>
      <c r="L1877" s="134"/>
      <c r="M1877" s="135"/>
      <c r="N1877" s="135"/>
      <c r="O1877" s="135"/>
      <c r="P1877" s="2"/>
      <c r="Q1877" s="31"/>
      <c r="R1877" s="25"/>
      <c r="S1877" s="2"/>
    </row>
    <row r="1878" spans="1:19" ht="18" customHeight="1">
      <c r="A1878" s="35"/>
      <c r="B1878" s="31"/>
      <c r="C1878" s="31"/>
      <c r="D1878" s="31"/>
      <c r="E1878" s="31"/>
      <c r="F1878" s="133"/>
      <c r="G1878" s="133"/>
      <c r="H1878" s="133"/>
      <c r="I1878" s="133"/>
      <c r="J1878" s="133"/>
      <c r="K1878" s="133"/>
      <c r="L1878" s="134"/>
      <c r="M1878" s="135"/>
      <c r="N1878" s="135"/>
      <c r="O1878" s="135"/>
      <c r="P1878" s="2"/>
      <c r="Q1878" s="31"/>
      <c r="R1878" s="25"/>
      <c r="S1878" s="2"/>
    </row>
    <row r="1879" spans="1:19" ht="18" customHeight="1">
      <c r="A1879" s="35"/>
      <c r="B1879" s="31"/>
      <c r="C1879" s="31"/>
      <c r="D1879" s="31"/>
      <c r="E1879" s="31"/>
      <c r="F1879" s="133"/>
      <c r="G1879" s="133"/>
      <c r="H1879" s="133"/>
      <c r="I1879" s="133"/>
      <c r="J1879" s="133"/>
      <c r="K1879" s="133"/>
      <c r="L1879" s="134"/>
      <c r="M1879" s="135"/>
      <c r="N1879" s="135"/>
      <c r="O1879" s="135"/>
      <c r="P1879" s="2"/>
      <c r="Q1879" s="31"/>
      <c r="R1879" s="25"/>
      <c r="S1879" s="2"/>
    </row>
    <row r="1880" spans="1:19" ht="18" customHeight="1">
      <c r="A1880" s="35"/>
      <c r="B1880" s="31"/>
      <c r="C1880" s="31"/>
      <c r="D1880" s="31"/>
      <c r="E1880" s="31"/>
      <c r="F1880" s="133"/>
      <c r="G1880" s="133"/>
      <c r="H1880" s="133"/>
      <c r="I1880" s="133"/>
      <c r="J1880" s="133"/>
      <c r="K1880" s="133"/>
      <c r="L1880" s="134"/>
      <c r="M1880" s="135"/>
      <c r="N1880" s="135"/>
      <c r="O1880" s="135"/>
      <c r="P1880" s="2"/>
      <c r="Q1880" s="31"/>
      <c r="R1880" s="25"/>
      <c r="S1880" s="2"/>
    </row>
    <row r="1881" spans="1:19" ht="18" customHeight="1">
      <c r="A1881" s="35"/>
      <c r="B1881" s="31"/>
      <c r="C1881" s="31"/>
      <c r="D1881" s="31"/>
      <c r="E1881" s="31"/>
      <c r="F1881" s="133"/>
      <c r="G1881" s="133"/>
      <c r="H1881" s="133"/>
      <c r="I1881" s="133"/>
      <c r="J1881" s="133"/>
      <c r="K1881" s="133"/>
      <c r="L1881" s="134"/>
      <c r="M1881" s="135"/>
      <c r="N1881" s="135"/>
      <c r="O1881" s="135"/>
      <c r="P1881" s="2"/>
      <c r="Q1881" s="31"/>
      <c r="R1881" s="25"/>
      <c r="S1881" s="2"/>
    </row>
    <row r="1882" spans="1:19" ht="18" customHeight="1">
      <c r="A1882" s="35"/>
      <c r="B1882" s="31"/>
      <c r="C1882" s="31"/>
      <c r="D1882" s="31"/>
      <c r="E1882" s="31"/>
      <c r="F1882" s="133"/>
      <c r="G1882" s="133"/>
      <c r="H1882" s="133"/>
      <c r="I1882" s="133"/>
      <c r="J1882" s="133"/>
      <c r="K1882" s="133"/>
      <c r="L1882" s="134"/>
      <c r="M1882" s="135"/>
      <c r="N1882" s="135"/>
      <c r="O1882" s="135"/>
      <c r="P1882" s="2"/>
      <c r="Q1882" s="31"/>
      <c r="R1882" s="25"/>
      <c r="S1882" s="2"/>
    </row>
    <row r="1883" spans="1:19" ht="18" customHeight="1">
      <c r="A1883" s="35"/>
      <c r="B1883" s="31"/>
      <c r="C1883" s="31"/>
      <c r="D1883" s="31"/>
      <c r="E1883" s="31"/>
      <c r="F1883" s="133"/>
      <c r="G1883" s="133"/>
      <c r="H1883" s="133"/>
      <c r="I1883" s="133"/>
      <c r="J1883" s="133"/>
      <c r="K1883" s="133"/>
      <c r="L1883" s="134"/>
      <c r="M1883" s="135"/>
      <c r="N1883" s="135"/>
      <c r="O1883" s="135"/>
      <c r="P1883" s="2"/>
      <c r="Q1883" s="31"/>
      <c r="R1883" s="25"/>
      <c r="S1883" s="2"/>
    </row>
    <row r="1884" spans="1:19" ht="18" customHeight="1">
      <c r="A1884" s="35"/>
      <c r="B1884" s="31"/>
      <c r="C1884" s="31"/>
      <c r="D1884" s="31"/>
      <c r="E1884" s="31"/>
      <c r="F1884" s="133"/>
      <c r="G1884" s="133"/>
      <c r="H1884" s="133"/>
      <c r="I1884" s="133"/>
      <c r="J1884" s="133"/>
      <c r="K1884" s="133"/>
      <c r="L1884" s="134"/>
      <c r="M1884" s="135"/>
      <c r="N1884" s="135"/>
      <c r="O1884" s="135"/>
      <c r="P1884" s="2"/>
      <c r="Q1884" s="31"/>
      <c r="R1884" s="25"/>
      <c r="S1884" s="2"/>
    </row>
    <row r="1885" spans="1:19" ht="18" customHeight="1">
      <c r="A1885" s="35"/>
      <c r="B1885" s="31"/>
      <c r="C1885" s="31"/>
      <c r="D1885" s="31"/>
      <c r="E1885" s="31"/>
      <c r="F1885" s="133"/>
      <c r="G1885" s="133"/>
      <c r="H1885" s="133"/>
      <c r="I1885" s="133"/>
      <c r="J1885" s="133"/>
      <c r="K1885" s="133"/>
      <c r="L1885" s="134"/>
      <c r="M1885" s="135"/>
      <c r="N1885" s="135"/>
      <c r="O1885" s="135"/>
      <c r="P1885" s="2"/>
      <c r="Q1885" s="31"/>
      <c r="R1885" s="25"/>
      <c r="S1885" s="2"/>
    </row>
    <row r="1886" spans="1:19" ht="18" customHeight="1">
      <c r="A1886" s="35"/>
      <c r="B1886" s="31"/>
      <c r="C1886" s="31"/>
      <c r="D1886" s="31"/>
      <c r="E1886" s="31"/>
      <c r="F1886" s="133"/>
      <c r="G1886" s="133"/>
      <c r="H1886" s="133"/>
      <c r="I1886" s="133"/>
      <c r="J1886" s="133"/>
      <c r="K1886" s="133"/>
      <c r="L1886" s="134"/>
      <c r="M1886" s="135"/>
      <c r="N1886" s="135"/>
      <c r="O1886" s="135"/>
      <c r="P1886" s="2"/>
      <c r="Q1886" s="31"/>
      <c r="R1886" s="25"/>
      <c r="S1886" s="2"/>
    </row>
    <row r="1887" spans="1:19" ht="18" customHeight="1">
      <c r="A1887" s="35"/>
      <c r="B1887" s="31"/>
      <c r="C1887" s="31"/>
      <c r="D1887" s="31"/>
      <c r="E1887" s="31"/>
      <c r="F1887" s="133"/>
      <c r="G1887" s="133"/>
      <c r="H1887" s="133"/>
      <c r="I1887" s="133"/>
      <c r="J1887" s="133"/>
      <c r="K1887" s="133"/>
      <c r="L1887" s="134"/>
      <c r="M1887" s="135"/>
      <c r="N1887" s="135"/>
      <c r="O1887" s="135"/>
      <c r="P1887" s="2"/>
      <c r="Q1887" s="31"/>
      <c r="R1887" s="25"/>
      <c r="S1887" s="2"/>
    </row>
    <row r="1888" spans="1:19" ht="18" customHeight="1">
      <c r="A1888" s="35"/>
      <c r="B1888" s="31"/>
      <c r="C1888" s="31"/>
      <c r="D1888" s="31"/>
      <c r="E1888" s="31"/>
      <c r="F1888" s="133"/>
      <c r="G1888" s="133"/>
      <c r="H1888" s="133"/>
      <c r="I1888" s="133"/>
      <c r="J1888" s="133"/>
      <c r="K1888" s="133"/>
      <c r="L1888" s="134"/>
      <c r="M1888" s="135"/>
      <c r="N1888" s="135"/>
      <c r="O1888" s="135"/>
      <c r="P1888" s="2"/>
      <c r="Q1888" s="31"/>
      <c r="R1888" s="25"/>
      <c r="S1888" s="2"/>
    </row>
    <row r="1889" spans="1:19" ht="18" customHeight="1">
      <c r="A1889" s="35"/>
      <c r="B1889" s="31"/>
      <c r="C1889" s="31"/>
      <c r="D1889" s="31"/>
      <c r="E1889" s="31"/>
      <c r="F1889" s="133"/>
      <c r="G1889" s="133"/>
      <c r="H1889" s="133"/>
      <c r="I1889" s="133"/>
      <c r="J1889" s="133"/>
      <c r="K1889" s="133"/>
      <c r="L1889" s="134"/>
      <c r="M1889" s="135"/>
      <c r="N1889" s="135"/>
      <c r="O1889" s="135"/>
      <c r="P1889" s="2"/>
      <c r="Q1889" s="31"/>
      <c r="R1889" s="25"/>
      <c r="S1889" s="2"/>
    </row>
    <row r="1890" spans="1:19" ht="18" customHeight="1">
      <c r="A1890" s="35"/>
      <c r="B1890" s="31"/>
      <c r="C1890" s="31"/>
      <c r="D1890" s="31"/>
      <c r="E1890" s="31"/>
      <c r="F1890" s="133"/>
      <c r="G1890" s="133"/>
      <c r="H1890" s="133"/>
      <c r="I1890" s="133"/>
      <c r="J1890" s="133"/>
      <c r="K1890" s="133"/>
      <c r="L1890" s="134"/>
      <c r="M1890" s="135"/>
      <c r="N1890" s="135"/>
      <c r="O1890" s="135"/>
      <c r="P1890" s="2"/>
      <c r="Q1890" s="31"/>
      <c r="R1890" s="25"/>
      <c r="S1890" s="2"/>
    </row>
    <row r="1891" spans="1:19" ht="18" customHeight="1">
      <c r="A1891" s="35"/>
      <c r="B1891" s="31"/>
      <c r="C1891" s="31"/>
      <c r="D1891" s="31"/>
      <c r="E1891" s="31"/>
      <c r="F1891" s="133"/>
      <c r="G1891" s="133"/>
      <c r="H1891" s="133"/>
      <c r="I1891" s="133"/>
      <c r="J1891" s="133"/>
      <c r="K1891" s="133"/>
      <c r="L1891" s="134"/>
      <c r="M1891" s="135"/>
      <c r="N1891" s="135"/>
      <c r="O1891" s="135"/>
      <c r="P1891" s="2"/>
      <c r="Q1891" s="31"/>
      <c r="R1891" s="25"/>
      <c r="S1891" s="2"/>
    </row>
    <row r="1892" spans="1:19" ht="18" customHeight="1">
      <c r="A1892" s="35"/>
      <c r="B1892" s="31"/>
      <c r="C1892" s="31"/>
      <c r="D1892" s="31"/>
      <c r="E1892" s="31"/>
      <c r="F1892" s="133"/>
      <c r="G1892" s="133"/>
      <c r="H1892" s="133"/>
      <c r="I1892" s="133"/>
      <c r="J1892" s="133"/>
      <c r="K1892" s="133"/>
      <c r="L1892" s="134"/>
      <c r="M1892" s="135"/>
      <c r="N1892" s="135"/>
      <c r="O1892" s="135"/>
      <c r="P1892" s="2"/>
      <c r="Q1892" s="31"/>
      <c r="R1892" s="25"/>
      <c r="S1892" s="2"/>
    </row>
    <row r="1893" spans="1:19" ht="18" customHeight="1">
      <c r="A1893" s="35"/>
      <c r="B1893" s="31"/>
      <c r="C1893" s="31"/>
      <c r="D1893" s="31"/>
      <c r="E1893" s="31"/>
      <c r="F1893" s="133"/>
      <c r="G1893" s="133"/>
      <c r="H1893" s="133"/>
      <c r="I1893" s="133"/>
      <c r="J1893" s="133"/>
      <c r="K1893" s="133"/>
      <c r="L1893" s="134"/>
      <c r="M1893" s="135"/>
      <c r="N1893" s="135"/>
      <c r="O1893" s="135"/>
      <c r="P1893" s="2"/>
      <c r="Q1893" s="31"/>
      <c r="R1893" s="25"/>
      <c r="S1893" s="2"/>
    </row>
    <row r="1894" spans="1:19" ht="18" customHeight="1">
      <c r="A1894" s="35"/>
      <c r="B1894" s="31"/>
      <c r="C1894" s="31"/>
      <c r="D1894" s="31"/>
      <c r="E1894" s="31"/>
      <c r="F1894" s="133"/>
      <c r="G1894" s="133"/>
      <c r="H1894" s="133"/>
      <c r="I1894" s="133"/>
      <c r="J1894" s="133"/>
      <c r="K1894" s="133"/>
      <c r="L1894" s="134"/>
      <c r="M1894" s="135"/>
      <c r="N1894" s="135"/>
      <c r="O1894" s="135"/>
      <c r="P1894" s="2"/>
      <c r="Q1894" s="31"/>
      <c r="R1894" s="25"/>
      <c r="S1894" s="2"/>
    </row>
    <row r="1895" spans="1:19" ht="18" customHeight="1">
      <c r="A1895" s="35"/>
      <c r="B1895" s="31"/>
      <c r="C1895" s="31"/>
      <c r="D1895" s="31"/>
      <c r="E1895" s="31"/>
      <c r="F1895" s="133"/>
      <c r="G1895" s="133"/>
      <c r="H1895" s="133"/>
      <c r="I1895" s="133"/>
      <c r="J1895" s="133"/>
      <c r="K1895" s="133"/>
      <c r="L1895" s="134"/>
      <c r="M1895" s="135"/>
      <c r="N1895" s="135"/>
      <c r="O1895" s="135"/>
      <c r="P1895" s="2"/>
      <c r="Q1895" s="31"/>
      <c r="R1895" s="25"/>
      <c r="S1895" s="2"/>
    </row>
    <row r="1896" spans="1:19" ht="18" customHeight="1">
      <c r="A1896" s="35"/>
      <c r="B1896" s="31"/>
      <c r="C1896" s="31"/>
      <c r="D1896" s="31"/>
      <c r="E1896" s="31"/>
      <c r="F1896" s="133"/>
      <c r="G1896" s="133"/>
      <c r="H1896" s="133"/>
      <c r="I1896" s="133"/>
      <c r="J1896" s="133"/>
      <c r="K1896" s="133"/>
      <c r="L1896" s="134"/>
      <c r="M1896" s="135"/>
      <c r="N1896" s="135"/>
      <c r="O1896" s="135"/>
      <c r="P1896" s="2"/>
      <c r="Q1896" s="31"/>
      <c r="R1896" s="25"/>
      <c r="S1896" s="2"/>
    </row>
    <row r="1897" spans="1:19" ht="18" customHeight="1">
      <c r="A1897" s="35"/>
      <c r="B1897" s="31"/>
      <c r="C1897" s="31"/>
      <c r="D1897" s="31"/>
      <c r="E1897" s="31"/>
      <c r="F1897" s="133"/>
      <c r="G1897" s="133"/>
      <c r="H1897" s="133"/>
      <c r="I1897" s="133"/>
      <c r="J1897" s="133"/>
      <c r="K1897" s="133"/>
      <c r="L1897" s="134"/>
      <c r="M1897" s="135"/>
      <c r="N1897" s="135"/>
      <c r="O1897" s="135"/>
      <c r="P1897" s="2"/>
      <c r="Q1897" s="31"/>
      <c r="R1897" s="25"/>
      <c r="S1897" s="2"/>
    </row>
    <row r="1898" spans="1:19" ht="18" customHeight="1">
      <c r="A1898" s="35"/>
      <c r="B1898" s="31"/>
      <c r="C1898" s="31"/>
      <c r="D1898" s="31"/>
      <c r="E1898" s="31"/>
      <c r="F1898" s="133"/>
      <c r="G1898" s="133"/>
      <c r="H1898" s="133"/>
      <c r="I1898" s="133"/>
      <c r="J1898" s="133"/>
      <c r="K1898" s="133"/>
      <c r="L1898" s="134"/>
      <c r="M1898" s="135"/>
      <c r="N1898" s="135"/>
      <c r="O1898" s="135"/>
      <c r="P1898" s="2"/>
      <c r="Q1898" s="31"/>
      <c r="R1898" s="25"/>
      <c r="S1898" s="2"/>
    </row>
    <row r="1899" spans="1:19" ht="18" customHeight="1">
      <c r="A1899" s="35"/>
      <c r="B1899" s="31"/>
      <c r="C1899" s="31"/>
      <c r="D1899" s="31"/>
      <c r="E1899" s="31"/>
      <c r="F1899" s="133"/>
      <c r="G1899" s="133"/>
      <c r="H1899" s="133"/>
      <c r="I1899" s="133"/>
      <c r="J1899" s="133"/>
      <c r="K1899" s="133"/>
      <c r="L1899" s="134"/>
      <c r="M1899" s="135"/>
      <c r="N1899" s="135"/>
      <c r="O1899" s="135"/>
      <c r="P1899" s="2"/>
      <c r="Q1899" s="31"/>
      <c r="R1899" s="25"/>
      <c r="S1899" s="2"/>
    </row>
    <row r="1900" spans="1:19" ht="18" customHeight="1">
      <c r="A1900" s="35"/>
      <c r="B1900" s="31"/>
      <c r="C1900" s="31"/>
      <c r="D1900" s="31"/>
      <c r="E1900" s="31"/>
      <c r="F1900" s="133"/>
      <c r="G1900" s="133"/>
      <c r="H1900" s="133"/>
      <c r="I1900" s="133"/>
      <c r="J1900" s="133"/>
      <c r="K1900" s="133"/>
      <c r="L1900" s="134"/>
      <c r="M1900" s="135"/>
      <c r="N1900" s="135"/>
      <c r="O1900" s="135"/>
      <c r="P1900" s="2"/>
      <c r="Q1900" s="31"/>
      <c r="R1900" s="25"/>
      <c r="S1900" s="2"/>
    </row>
    <row r="1901" spans="1:19" ht="18" customHeight="1">
      <c r="A1901" s="35"/>
      <c r="B1901" s="31"/>
      <c r="C1901" s="31"/>
      <c r="D1901" s="31"/>
      <c r="E1901" s="31"/>
      <c r="F1901" s="133"/>
      <c r="G1901" s="133"/>
      <c r="H1901" s="133"/>
      <c r="I1901" s="133"/>
      <c r="J1901" s="133"/>
      <c r="K1901" s="133"/>
      <c r="L1901" s="134"/>
      <c r="M1901" s="135"/>
      <c r="N1901" s="135"/>
      <c r="O1901" s="135"/>
      <c r="P1901" s="2"/>
      <c r="Q1901" s="31"/>
      <c r="R1901" s="25"/>
      <c r="S1901" s="2"/>
    </row>
    <row r="1902" spans="1:19" ht="18" customHeight="1">
      <c r="A1902" s="35"/>
      <c r="B1902" s="31"/>
      <c r="C1902" s="31"/>
      <c r="D1902" s="31"/>
      <c r="E1902" s="31"/>
      <c r="F1902" s="133"/>
      <c r="G1902" s="133"/>
      <c r="H1902" s="133"/>
      <c r="I1902" s="133"/>
      <c r="J1902" s="133"/>
      <c r="K1902" s="133"/>
      <c r="L1902" s="134"/>
      <c r="M1902" s="135"/>
      <c r="N1902" s="135"/>
      <c r="O1902" s="135"/>
      <c r="P1902" s="2"/>
      <c r="Q1902" s="31"/>
      <c r="R1902" s="25"/>
      <c r="S1902" s="2"/>
    </row>
    <row r="1903" spans="1:19" ht="18" customHeight="1">
      <c r="A1903" s="35"/>
      <c r="B1903" s="31"/>
      <c r="C1903" s="31"/>
      <c r="D1903" s="31"/>
      <c r="E1903" s="31"/>
      <c r="F1903" s="133"/>
      <c r="G1903" s="133"/>
      <c r="H1903" s="133"/>
      <c r="I1903" s="133"/>
      <c r="J1903" s="133"/>
      <c r="K1903" s="133"/>
      <c r="L1903" s="134"/>
      <c r="M1903" s="135"/>
      <c r="N1903" s="135"/>
      <c r="O1903" s="135"/>
      <c r="P1903" s="2"/>
      <c r="Q1903" s="31"/>
      <c r="R1903" s="25"/>
      <c r="S1903" s="2"/>
    </row>
    <row r="1904" spans="1:19" ht="18" customHeight="1">
      <c r="A1904" s="35"/>
      <c r="B1904" s="31"/>
      <c r="C1904" s="31"/>
      <c r="D1904" s="31"/>
      <c r="E1904" s="31"/>
      <c r="F1904" s="133"/>
      <c r="G1904" s="133"/>
      <c r="H1904" s="133"/>
      <c r="I1904" s="133"/>
      <c r="J1904" s="133"/>
      <c r="K1904" s="133"/>
      <c r="L1904" s="134"/>
      <c r="M1904" s="135"/>
      <c r="N1904" s="135"/>
      <c r="O1904" s="135"/>
      <c r="P1904" s="2"/>
      <c r="Q1904" s="31"/>
      <c r="R1904" s="25"/>
      <c r="S1904" s="2"/>
    </row>
    <row r="1905" spans="1:19" ht="18" customHeight="1">
      <c r="A1905" s="35"/>
      <c r="B1905" s="31"/>
      <c r="C1905" s="31"/>
      <c r="D1905" s="31"/>
      <c r="E1905" s="31"/>
      <c r="F1905" s="133"/>
      <c r="G1905" s="133"/>
      <c r="H1905" s="133"/>
      <c r="I1905" s="133"/>
      <c r="J1905" s="133"/>
      <c r="K1905" s="133"/>
      <c r="L1905" s="134"/>
      <c r="M1905" s="135"/>
      <c r="N1905" s="135"/>
      <c r="O1905" s="135"/>
      <c r="P1905" s="2"/>
      <c r="Q1905" s="31"/>
      <c r="R1905" s="25"/>
      <c r="S1905" s="2"/>
    </row>
    <row r="1906" spans="1:19" ht="18" customHeight="1">
      <c r="A1906" s="35"/>
      <c r="B1906" s="31"/>
      <c r="C1906" s="31"/>
      <c r="D1906" s="31"/>
      <c r="E1906" s="31"/>
      <c r="F1906" s="133"/>
      <c r="G1906" s="133"/>
      <c r="H1906" s="133"/>
      <c r="I1906" s="133"/>
      <c r="J1906" s="133"/>
      <c r="K1906" s="133"/>
      <c r="L1906" s="134"/>
      <c r="M1906" s="135"/>
      <c r="N1906" s="135"/>
      <c r="O1906" s="135"/>
      <c r="P1906" s="2"/>
      <c r="Q1906" s="31"/>
      <c r="R1906" s="25"/>
      <c r="S1906" s="2"/>
    </row>
    <row r="1907" spans="1:19" ht="18" customHeight="1">
      <c r="A1907" s="35"/>
      <c r="B1907" s="31"/>
      <c r="C1907" s="31"/>
      <c r="D1907" s="31"/>
      <c r="E1907" s="31"/>
      <c r="F1907" s="133"/>
      <c r="G1907" s="133"/>
      <c r="H1907" s="133"/>
      <c r="I1907" s="133"/>
      <c r="J1907" s="133"/>
      <c r="K1907" s="133"/>
      <c r="L1907" s="134"/>
      <c r="M1907" s="135"/>
      <c r="N1907" s="135"/>
      <c r="O1907" s="135"/>
      <c r="P1907" s="2"/>
      <c r="Q1907" s="31"/>
      <c r="R1907" s="25"/>
      <c r="S1907" s="2"/>
    </row>
    <row r="1908" spans="1:19" ht="18" customHeight="1">
      <c r="A1908" s="35"/>
      <c r="B1908" s="31"/>
      <c r="C1908" s="31"/>
      <c r="D1908" s="31"/>
      <c r="E1908" s="31"/>
      <c r="F1908" s="133"/>
      <c r="G1908" s="133"/>
      <c r="H1908" s="133"/>
      <c r="I1908" s="133"/>
      <c r="J1908" s="133"/>
      <c r="K1908" s="133"/>
      <c r="L1908" s="134"/>
      <c r="M1908" s="135"/>
      <c r="N1908" s="135"/>
      <c r="O1908" s="135"/>
      <c r="P1908" s="2"/>
      <c r="Q1908" s="31"/>
      <c r="R1908" s="25"/>
      <c r="S1908" s="2"/>
    </row>
    <row r="1909" spans="1:19" ht="18" customHeight="1">
      <c r="A1909" s="35"/>
      <c r="B1909" s="31"/>
      <c r="C1909" s="31"/>
      <c r="D1909" s="31"/>
      <c r="E1909" s="31"/>
      <c r="F1909" s="133"/>
      <c r="G1909" s="133"/>
      <c r="H1909" s="133"/>
      <c r="I1909" s="133"/>
      <c r="J1909" s="133"/>
      <c r="K1909" s="133"/>
      <c r="L1909" s="134"/>
      <c r="M1909" s="135"/>
      <c r="N1909" s="135"/>
      <c r="O1909" s="135"/>
      <c r="P1909" s="2"/>
      <c r="Q1909" s="31"/>
      <c r="R1909" s="25"/>
      <c r="S1909" s="2"/>
    </row>
    <row r="1910" spans="1:19" ht="18" customHeight="1">
      <c r="A1910" s="35"/>
      <c r="B1910" s="31"/>
      <c r="C1910" s="31"/>
      <c r="D1910" s="31"/>
      <c r="E1910" s="31"/>
      <c r="F1910" s="133"/>
      <c r="G1910" s="133"/>
      <c r="H1910" s="133"/>
      <c r="I1910" s="133"/>
      <c r="J1910" s="133"/>
      <c r="K1910" s="133"/>
      <c r="L1910" s="134"/>
      <c r="M1910" s="135"/>
      <c r="N1910" s="135"/>
      <c r="O1910" s="135"/>
      <c r="P1910" s="2"/>
      <c r="Q1910" s="31"/>
      <c r="R1910" s="25"/>
      <c r="S1910" s="2"/>
    </row>
    <row r="1911" spans="1:19" ht="18" customHeight="1">
      <c r="A1911" s="35"/>
      <c r="B1911" s="31"/>
      <c r="C1911" s="31"/>
      <c r="D1911" s="31"/>
      <c r="E1911" s="31"/>
      <c r="F1911" s="133"/>
      <c r="G1911" s="133"/>
      <c r="H1911" s="133"/>
      <c r="I1911" s="133"/>
      <c r="J1911" s="133"/>
      <c r="K1911" s="133"/>
      <c r="L1911" s="134"/>
      <c r="M1911" s="135"/>
      <c r="N1911" s="135"/>
      <c r="O1911" s="135"/>
      <c r="P1911" s="2"/>
      <c r="Q1911" s="31"/>
      <c r="R1911" s="25"/>
      <c r="S1911" s="2"/>
    </row>
    <row r="1912" spans="1:19" ht="18" customHeight="1">
      <c r="A1912" s="35"/>
      <c r="B1912" s="31"/>
      <c r="C1912" s="31"/>
      <c r="D1912" s="31"/>
      <c r="E1912" s="31"/>
      <c r="F1912" s="133"/>
      <c r="G1912" s="133"/>
      <c r="H1912" s="133"/>
      <c r="I1912" s="133"/>
      <c r="J1912" s="133"/>
      <c r="K1912" s="133"/>
      <c r="L1912" s="134"/>
      <c r="M1912" s="135"/>
      <c r="N1912" s="135"/>
      <c r="O1912" s="135"/>
      <c r="P1912" s="2"/>
      <c r="Q1912" s="31"/>
      <c r="R1912" s="25"/>
      <c r="S1912" s="2"/>
    </row>
    <row r="1913" spans="1:19" ht="18" customHeight="1">
      <c r="A1913" s="35"/>
      <c r="B1913" s="31"/>
      <c r="C1913" s="31"/>
      <c r="D1913" s="31"/>
      <c r="E1913" s="31"/>
      <c r="F1913" s="133"/>
      <c r="G1913" s="133"/>
      <c r="H1913" s="133"/>
      <c r="I1913" s="133"/>
      <c r="J1913" s="133"/>
      <c r="K1913" s="133"/>
      <c r="L1913" s="134"/>
      <c r="M1913" s="135"/>
      <c r="N1913" s="135"/>
      <c r="O1913" s="135"/>
      <c r="P1913" s="2"/>
      <c r="Q1913" s="31"/>
      <c r="R1913" s="25"/>
      <c r="S1913" s="2"/>
    </row>
    <row r="1914" spans="1:19" ht="18" customHeight="1">
      <c r="A1914" s="35"/>
      <c r="B1914" s="31"/>
      <c r="C1914" s="31"/>
      <c r="D1914" s="31"/>
      <c r="E1914" s="31"/>
      <c r="F1914" s="133"/>
      <c r="G1914" s="133"/>
      <c r="H1914" s="133"/>
      <c r="I1914" s="133"/>
      <c r="J1914" s="133"/>
      <c r="K1914" s="133"/>
      <c r="L1914" s="134"/>
      <c r="M1914" s="135"/>
      <c r="N1914" s="135"/>
      <c r="O1914" s="135"/>
      <c r="P1914" s="2"/>
      <c r="Q1914" s="31"/>
      <c r="R1914" s="25"/>
      <c r="S1914" s="2"/>
    </row>
    <row r="1915" spans="1:19" ht="18" customHeight="1">
      <c r="A1915" s="35"/>
      <c r="B1915" s="31"/>
      <c r="C1915" s="31"/>
      <c r="D1915" s="31"/>
      <c r="E1915" s="31"/>
      <c r="F1915" s="133"/>
      <c r="G1915" s="133"/>
      <c r="H1915" s="133"/>
      <c r="I1915" s="133"/>
      <c r="J1915" s="133"/>
      <c r="K1915" s="133"/>
      <c r="L1915" s="134"/>
      <c r="M1915" s="135"/>
      <c r="N1915" s="135"/>
      <c r="O1915" s="135"/>
      <c r="P1915" s="2"/>
      <c r="Q1915" s="31"/>
      <c r="R1915" s="25"/>
      <c r="S1915" s="2"/>
    </row>
    <row r="1916" spans="1:19" ht="18" customHeight="1">
      <c r="A1916" s="35"/>
      <c r="B1916" s="31"/>
      <c r="C1916" s="31"/>
      <c r="D1916" s="31"/>
      <c r="E1916" s="31"/>
      <c r="F1916" s="133"/>
      <c r="G1916" s="133"/>
      <c r="H1916" s="133"/>
      <c r="I1916" s="133"/>
      <c r="J1916" s="133"/>
      <c r="K1916" s="133"/>
      <c r="L1916" s="134"/>
      <c r="M1916" s="135"/>
      <c r="N1916" s="135"/>
      <c r="O1916" s="135"/>
      <c r="P1916" s="2"/>
      <c r="Q1916" s="31"/>
      <c r="R1916" s="25"/>
      <c r="S1916" s="2"/>
    </row>
    <row r="1917" spans="1:19" ht="18" customHeight="1">
      <c r="A1917" s="35"/>
      <c r="B1917" s="31"/>
      <c r="C1917" s="31"/>
      <c r="D1917" s="31"/>
      <c r="E1917" s="31"/>
      <c r="F1917" s="133"/>
      <c r="G1917" s="133"/>
      <c r="H1917" s="133"/>
      <c r="I1917" s="133"/>
      <c r="J1917" s="133"/>
      <c r="K1917" s="133"/>
      <c r="L1917" s="134"/>
      <c r="M1917" s="135"/>
      <c r="N1917" s="135"/>
      <c r="O1917" s="135"/>
      <c r="P1917" s="2"/>
      <c r="Q1917" s="31"/>
      <c r="R1917" s="25"/>
      <c r="S1917" s="2"/>
    </row>
    <row r="1918" spans="1:19" ht="18" customHeight="1">
      <c r="A1918" s="35"/>
      <c r="B1918" s="31"/>
      <c r="C1918" s="31"/>
      <c r="D1918" s="31"/>
      <c r="E1918" s="31"/>
      <c r="F1918" s="133"/>
      <c r="G1918" s="133"/>
      <c r="H1918" s="133"/>
      <c r="I1918" s="133"/>
      <c r="J1918" s="133"/>
      <c r="K1918" s="133"/>
      <c r="L1918" s="134"/>
      <c r="M1918" s="135"/>
      <c r="N1918" s="135"/>
      <c r="O1918" s="135"/>
      <c r="P1918" s="2"/>
      <c r="Q1918" s="31"/>
      <c r="R1918" s="25"/>
      <c r="S1918" s="2"/>
    </row>
    <row r="1919" spans="1:19" ht="18" customHeight="1">
      <c r="A1919" s="35"/>
      <c r="B1919" s="31"/>
      <c r="C1919" s="31"/>
      <c r="D1919" s="31"/>
      <c r="E1919" s="31"/>
      <c r="F1919" s="133"/>
      <c r="G1919" s="133"/>
      <c r="H1919" s="133"/>
      <c r="I1919" s="133"/>
      <c r="J1919" s="133"/>
      <c r="K1919" s="133"/>
      <c r="L1919" s="134"/>
      <c r="M1919" s="135"/>
      <c r="N1919" s="135"/>
      <c r="O1919" s="135"/>
      <c r="P1919" s="2"/>
      <c r="Q1919" s="31"/>
      <c r="R1919" s="25"/>
      <c r="S1919" s="2"/>
    </row>
    <row r="1920" spans="1:19" ht="18" customHeight="1">
      <c r="A1920" s="35"/>
      <c r="B1920" s="31"/>
      <c r="C1920" s="31"/>
      <c r="D1920" s="31"/>
      <c r="E1920" s="31"/>
      <c r="F1920" s="133"/>
      <c r="G1920" s="133"/>
      <c r="H1920" s="133"/>
      <c r="I1920" s="133"/>
      <c r="J1920" s="133"/>
      <c r="K1920" s="133"/>
      <c r="L1920" s="134"/>
      <c r="M1920" s="135"/>
      <c r="N1920" s="135"/>
      <c r="O1920" s="135"/>
      <c r="P1920" s="2"/>
      <c r="Q1920" s="31"/>
      <c r="R1920" s="25"/>
      <c r="S1920" s="2"/>
    </row>
    <row r="1921" spans="1:19" ht="18" customHeight="1">
      <c r="A1921" s="35"/>
      <c r="B1921" s="31"/>
      <c r="C1921" s="31"/>
      <c r="D1921" s="31"/>
      <c r="E1921" s="31"/>
      <c r="F1921" s="133"/>
      <c r="G1921" s="133"/>
      <c r="H1921" s="133"/>
      <c r="I1921" s="133"/>
      <c r="J1921" s="133"/>
      <c r="K1921" s="133"/>
      <c r="L1921" s="134"/>
      <c r="M1921" s="135"/>
      <c r="N1921" s="135"/>
      <c r="O1921" s="135"/>
      <c r="P1921" s="2"/>
      <c r="Q1921" s="31"/>
      <c r="R1921" s="25"/>
      <c r="S1921" s="2"/>
    </row>
    <row r="1922" spans="1:19" ht="18" customHeight="1">
      <c r="A1922" s="35"/>
      <c r="B1922" s="31"/>
      <c r="C1922" s="31"/>
      <c r="D1922" s="31"/>
      <c r="E1922" s="31"/>
      <c r="F1922" s="133"/>
      <c r="G1922" s="133"/>
      <c r="H1922" s="133"/>
      <c r="I1922" s="133"/>
      <c r="J1922" s="133"/>
      <c r="K1922" s="133"/>
      <c r="L1922" s="134"/>
      <c r="M1922" s="135"/>
      <c r="N1922" s="135"/>
      <c r="O1922" s="135"/>
      <c r="P1922" s="2"/>
      <c r="Q1922" s="31"/>
      <c r="R1922" s="25"/>
      <c r="S1922" s="2"/>
    </row>
    <row r="1923" spans="1:19" ht="18" customHeight="1">
      <c r="A1923" s="35"/>
      <c r="B1923" s="31"/>
      <c r="C1923" s="31"/>
      <c r="D1923" s="31"/>
      <c r="E1923" s="31"/>
      <c r="F1923" s="133"/>
      <c r="G1923" s="133"/>
      <c r="H1923" s="133"/>
      <c r="I1923" s="133"/>
      <c r="J1923" s="133"/>
      <c r="K1923" s="133"/>
      <c r="L1923" s="134"/>
      <c r="M1923" s="135"/>
      <c r="N1923" s="135"/>
      <c r="O1923" s="135"/>
      <c r="P1923" s="2"/>
      <c r="Q1923" s="31"/>
      <c r="R1923" s="25"/>
      <c r="S1923" s="2"/>
    </row>
    <row r="1924" spans="1:19" ht="18" customHeight="1">
      <c r="A1924" s="35"/>
      <c r="B1924" s="31"/>
      <c r="C1924" s="31"/>
      <c r="D1924" s="31"/>
      <c r="E1924" s="31"/>
      <c r="F1924" s="133"/>
      <c r="G1924" s="133"/>
      <c r="H1924" s="133"/>
      <c r="I1924" s="133"/>
      <c r="J1924" s="133"/>
      <c r="K1924" s="133"/>
      <c r="L1924" s="134"/>
      <c r="M1924" s="135"/>
      <c r="N1924" s="135"/>
      <c r="O1924" s="135"/>
      <c r="P1924" s="2"/>
      <c r="Q1924" s="31"/>
      <c r="R1924" s="25"/>
      <c r="S1924" s="2"/>
    </row>
    <row r="1925" spans="1:19" ht="18" customHeight="1">
      <c r="A1925" s="35"/>
      <c r="B1925" s="31"/>
      <c r="C1925" s="31"/>
      <c r="D1925" s="31"/>
      <c r="E1925" s="31"/>
      <c r="F1925" s="133"/>
      <c r="G1925" s="133"/>
      <c r="H1925" s="133"/>
      <c r="I1925" s="133"/>
      <c r="J1925" s="133"/>
      <c r="K1925" s="133"/>
      <c r="L1925" s="134"/>
      <c r="M1925" s="135"/>
      <c r="N1925" s="135"/>
      <c r="O1925" s="135"/>
      <c r="P1925" s="2"/>
      <c r="Q1925" s="31"/>
      <c r="R1925" s="25"/>
      <c r="S1925" s="2"/>
    </row>
    <row r="1926" spans="1:19" ht="18" customHeight="1">
      <c r="A1926" s="35"/>
      <c r="B1926" s="31"/>
      <c r="C1926" s="31"/>
      <c r="D1926" s="31"/>
      <c r="E1926" s="31"/>
      <c r="F1926" s="133"/>
      <c r="G1926" s="133"/>
      <c r="H1926" s="133"/>
      <c r="I1926" s="133"/>
      <c r="J1926" s="133"/>
      <c r="K1926" s="133"/>
      <c r="L1926" s="134"/>
      <c r="M1926" s="135"/>
      <c r="N1926" s="135"/>
      <c r="O1926" s="135"/>
      <c r="P1926" s="2"/>
      <c r="Q1926" s="31"/>
      <c r="R1926" s="25"/>
      <c r="S1926" s="2"/>
    </row>
    <row r="1927" spans="1:19" ht="18" customHeight="1">
      <c r="A1927" s="35"/>
      <c r="B1927" s="31"/>
      <c r="C1927" s="31"/>
      <c r="D1927" s="31"/>
      <c r="E1927" s="31"/>
      <c r="F1927" s="133"/>
      <c r="G1927" s="133"/>
      <c r="H1927" s="133"/>
      <c r="I1927" s="133"/>
      <c r="J1927" s="133"/>
      <c r="K1927" s="133"/>
      <c r="L1927" s="134"/>
      <c r="M1927" s="135"/>
      <c r="N1927" s="135"/>
      <c r="O1927" s="135"/>
      <c r="P1927" s="2"/>
      <c r="Q1927" s="31"/>
      <c r="R1927" s="25"/>
      <c r="S1927" s="2"/>
    </row>
    <row r="1928" spans="1:19" ht="18" customHeight="1">
      <c r="A1928" s="35"/>
      <c r="B1928" s="31"/>
      <c r="C1928" s="31"/>
      <c r="D1928" s="31"/>
      <c r="E1928" s="31"/>
      <c r="F1928" s="133"/>
      <c r="G1928" s="133"/>
      <c r="H1928" s="133"/>
      <c r="I1928" s="133"/>
      <c r="J1928" s="133"/>
      <c r="K1928" s="133"/>
      <c r="L1928" s="134"/>
      <c r="M1928" s="135"/>
      <c r="N1928" s="135"/>
      <c r="O1928" s="135"/>
      <c r="P1928" s="2"/>
      <c r="Q1928" s="31"/>
      <c r="R1928" s="25"/>
      <c r="S1928" s="2"/>
    </row>
    <row r="1929" spans="1:19" ht="18" customHeight="1">
      <c r="A1929" s="35"/>
      <c r="B1929" s="31"/>
      <c r="C1929" s="31"/>
      <c r="D1929" s="31"/>
      <c r="E1929" s="31"/>
      <c r="F1929" s="133"/>
      <c r="G1929" s="133"/>
      <c r="H1929" s="133"/>
      <c r="I1929" s="133"/>
      <c r="J1929" s="133"/>
      <c r="K1929" s="133"/>
      <c r="L1929" s="134"/>
      <c r="M1929" s="135"/>
      <c r="N1929" s="135"/>
      <c r="O1929" s="135"/>
      <c r="P1929" s="2"/>
      <c r="Q1929" s="31"/>
      <c r="R1929" s="25"/>
      <c r="S1929" s="2"/>
    </row>
    <row r="1930" spans="1:19" ht="18" customHeight="1">
      <c r="A1930" s="35"/>
      <c r="B1930" s="31"/>
      <c r="C1930" s="31"/>
      <c r="D1930" s="31"/>
      <c r="E1930" s="31"/>
      <c r="F1930" s="133"/>
      <c r="G1930" s="133"/>
      <c r="H1930" s="133"/>
      <c r="I1930" s="133"/>
      <c r="J1930" s="133"/>
      <c r="K1930" s="133"/>
      <c r="L1930" s="134"/>
      <c r="M1930" s="135"/>
      <c r="N1930" s="135"/>
      <c r="O1930" s="135"/>
      <c r="P1930" s="2"/>
      <c r="Q1930" s="31"/>
      <c r="R1930" s="25"/>
      <c r="S1930" s="2"/>
    </row>
    <row r="1931" spans="1:19" ht="18" customHeight="1">
      <c r="A1931" s="35"/>
      <c r="B1931" s="31"/>
      <c r="C1931" s="31"/>
      <c r="D1931" s="31"/>
      <c r="E1931" s="31"/>
      <c r="F1931" s="133"/>
      <c r="G1931" s="133"/>
      <c r="H1931" s="133"/>
      <c r="I1931" s="133"/>
      <c r="J1931" s="133"/>
      <c r="K1931" s="133"/>
      <c r="L1931" s="134"/>
      <c r="M1931" s="135"/>
      <c r="N1931" s="135"/>
      <c r="O1931" s="135"/>
      <c r="P1931" s="2"/>
      <c r="Q1931" s="31"/>
      <c r="R1931" s="25"/>
      <c r="S1931" s="2"/>
    </row>
    <row r="1932" spans="1:19" ht="18" customHeight="1">
      <c r="A1932" s="35"/>
      <c r="B1932" s="31"/>
      <c r="C1932" s="31"/>
      <c r="D1932" s="31"/>
      <c r="E1932" s="31"/>
      <c r="F1932" s="133"/>
      <c r="G1932" s="133"/>
      <c r="H1932" s="133"/>
      <c r="I1932" s="133"/>
      <c r="J1932" s="133"/>
      <c r="K1932" s="133"/>
      <c r="L1932" s="134"/>
      <c r="M1932" s="135"/>
      <c r="N1932" s="135"/>
      <c r="O1932" s="135"/>
      <c r="P1932" s="2"/>
      <c r="Q1932" s="31"/>
      <c r="R1932" s="25"/>
      <c r="S1932" s="2"/>
    </row>
    <row r="1933" spans="1:19" ht="18" customHeight="1">
      <c r="A1933" s="35"/>
      <c r="B1933" s="31"/>
      <c r="C1933" s="31"/>
      <c r="D1933" s="31"/>
      <c r="E1933" s="31"/>
      <c r="F1933" s="133"/>
      <c r="G1933" s="133"/>
      <c r="H1933" s="133"/>
      <c r="I1933" s="133"/>
      <c r="J1933" s="133"/>
      <c r="K1933" s="133"/>
      <c r="L1933" s="134"/>
      <c r="M1933" s="135"/>
      <c r="N1933" s="135"/>
      <c r="O1933" s="135"/>
      <c r="P1933" s="2"/>
      <c r="Q1933" s="31"/>
      <c r="R1933" s="25"/>
      <c r="S1933" s="2"/>
    </row>
    <row r="1934" spans="1:19" ht="18" customHeight="1">
      <c r="A1934" s="35"/>
      <c r="B1934" s="31"/>
      <c r="C1934" s="31"/>
      <c r="D1934" s="31"/>
      <c r="E1934" s="31"/>
      <c r="F1934" s="133"/>
      <c r="G1934" s="133"/>
      <c r="H1934" s="133"/>
      <c r="I1934" s="133"/>
      <c r="J1934" s="133"/>
      <c r="K1934" s="133"/>
      <c r="L1934" s="134"/>
      <c r="M1934" s="135"/>
      <c r="N1934" s="135"/>
      <c r="O1934" s="135"/>
      <c r="P1934" s="2"/>
      <c r="Q1934" s="31"/>
      <c r="R1934" s="25"/>
      <c r="S1934" s="2"/>
    </row>
    <row r="1935" spans="1:19" ht="18" customHeight="1">
      <c r="A1935" s="35"/>
      <c r="B1935" s="31"/>
      <c r="C1935" s="31"/>
      <c r="D1935" s="31"/>
      <c r="E1935" s="31"/>
      <c r="F1935" s="133"/>
      <c r="G1935" s="133"/>
      <c r="H1935" s="133"/>
      <c r="I1935" s="133"/>
      <c r="J1935" s="133"/>
      <c r="K1935" s="133"/>
      <c r="L1935" s="134"/>
      <c r="M1935" s="135"/>
      <c r="N1935" s="135"/>
      <c r="O1935" s="135"/>
      <c r="P1935" s="2"/>
      <c r="Q1935" s="31"/>
      <c r="R1935" s="25"/>
      <c r="S1935" s="2"/>
    </row>
    <row r="1936" spans="1:19" ht="18" customHeight="1">
      <c r="A1936" s="35"/>
      <c r="B1936" s="31"/>
      <c r="C1936" s="31"/>
      <c r="D1936" s="31"/>
      <c r="E1936" s="31"/>
      <c r="F1936" s="133"/>
      <c r="G1936" s="133"/>
      <c r="H1936" s="133"/>
      <c r="I1936" s="133"/>
      <c r="J1936" s="133"/>
      <c r="K1936" s="133"/>
      <c r="L1936" s="134"/>
      <c r="M1936" s="135"/>
      <c r="N1936" s="135"/>
      <c r="O1936" s="135"/>
      <c r="P1936" s="2"/>
      <c r="Q1936" s="31"/>
      <c r="R1936" s="25"/>
      <c r="S1936" s="2"/>
    </row>
    <row r="1937" spans="1:19" ht="18" customHeight="1">
      <c r="A1937" s="35"/>
      <c r="B1937" s="31"/>
      <c r="C1937" s="31"/>
      <c r="D1937" s="31"/>
      <c r="E1937" s="31"/>
      <c r="F1937" s="133"/>
      <c r="G1937" s="133"/>
      <c r="H1937" s="133"/>
      <c r="I1937" s="133"/>
      <c r="J1937" s="133"/>
      <c r="K1937" s="133"/>
      <c r="L1937" s="134"/>
      <c r="M1937" s="135"/>
      <c r="N1937" s="135"/>
      <c r="O1937" s="135"/>
      <c r="P1937" s="2"/>
      <c r="Q1937" s="31"/>
      <c r="R1937" s="25"/>
      <c r="S1937" s="2"/>
    </row>
    <row r="1938" spans="1:19" ht="18" customHeight="1">
      <c r="A1938" s="35"/>
      <c r="B1938" s="31"/>
      <c r="C1938" s="31"/>
      <c r="D1938" s="31"/>
      <c r="E1938" s="31"/>
      <c r="F1938" s="133"/>
      <c r="G1938" s="133"/>
      <c r="H1938" s="133"/>
      <c r="I1938" s="133"/>
      <c r="J1938" s="133"/>
      <c r="K1938" s="133"/>
      <c r="L1938" s="134"/>
      <c r="M1938" s="135"/>
      <c r="N1938" s="135"/>
      <c r="O1938" s="135"/>
      <c r="P1938" s="2"/>
      <c r="Q1938" s="31"/>
      <c r="R1938" s="25"/>
      <c r="S1938" s="2"/>
    </row>
    <row r="1939" spans="1:19" ht="18" customHeight="1">
      <c r="A1939" s="35"/>
      <c r="B1939" s="31"/>
      <c r="C1939" s="31"/>
      <c r="D1939" s="31"/>
      <c r="E1939" s="31"/>
      <c r="F1939" s="133"/>
      <c r="G1939" s="133"/>
      <c r="H1939" s="133"/>
      <c r="I1939" s="133"/>
      <c r="J1939" s="133"/>
      <c r="K1939" s="133"/>
      <c r="L1939" s="134"/>
      <c r="M1939" s="135"/>
      <c r="N1939" s="135"/>
      <c r="O1939" s="135"/>
      <c r="P1939" s="2"/>
      <c r="Q1939" s="31"/>
      <c r="R1939" s="25"/>
      <c r="S1939" s="2"/>
    </row>
    <row r="1940" spans="1:19" ht="18" customHeight="1">
      <c r="A1940" s="35"/>
      <c r="B1940" s="31"/>
      <c r="C1940" s="31"/>
      <c r="D1940" s="31"/>
      <c r="E1940" s="31"/>
      <c r="F1940" s="133"/>
      <c r="G1940" s="133"/>
      <c r="H1940" s="133"/>
      <c r="I1940" s="133"/>
      <c r="J1940" s="133"/>
      <c r="K1940" s="133"/>
      <c r="L1940" s="134"/>
      <c r="M1940" s="135"/>
      <c r="N1940" s="135"/>
      <c r="O1940" s="135"/>
      <c r="P1940" s="2"/>
      <c r="Q1940" s="31"/>
      <c r="R1940" s="25"/>
      <c r="S1940" s="2"/>
    </row>
    <row r="1941" spans="1:19" ht="18" customHeight="1">
      <c r="A1941" s="35"/>
      <c r="B1941" s="31"/>
      <c r="C1941" s="31"/>
      <c r="D1941" s="31"/>
      <c r="E1941" s="31"/>
      <c r="F1941" s="133"/>
      <c r="G1941" s="133"/>
      <c r="H1941" s="133"/>
      <c r="I1941" s="133"/>
      <c r="J1941" s="133"/>
      <c r="K1941" s="133"/>
      <c r="L1941" s="134"/>
      <c r="M1941" s="135"/>
      <c r="N1941" s="135"/>
      <c r="O1941" s="135"/>
      <c r="P1941" s="2"/>
      <c r="Q1941" s="31"/>
      <c r="R1941" s="25"/>
      <c r="S1941" s="2"/>
    </row>
    <row r="1942" spans="1:19" ht="18" customHeight="1">
      <c r="A1942" s="35"/>
      <c r="B1942" s="31"/>
      <c r="C1942" s="31"/>
      <c r="D1942" s="31"/>
      <c r="E1942" s="31"/>
      <c r="F1942" s="133"/>
      <c r="G1942" s="133"/>
      <c r="H1942" s="133"/>
      <c r="I1942" s="133"/>
      <c r="J1942" s="133"/>
      <c r="K1942" s="133"/>
      <c r="L1942" s="134"/>
      <c r="M1942" s="135"/>
      <c r="N1942" s="135"/>
      <c r="O1942" s="135"/>
      <c r="P1942" s="2"/>
      <c r="Q1942" s="31"/>
      <c r="R1942" s="25"/>
      <c r="S1942" s="2"/>
    </row>
    <row r="1943" spans="1:19" ht="18" customHeight="1">
      <c r="A1943" s="35"/>
      <c r="B1943" s="31"/>
      <c r="C1943" s="31"/>
      <c r="D1943" s="31"/>
      <c r="E1943" s="31"/>
      <c r="F1943" s="133"/>
      <c r="G1943" s="133"/>
      <c r="H1943" s="133"/>
      <c r="I1943" s="133"/>
      <c r="J1943" s="133"/>
      <c r="K1943" s="133"/>
      <c r="L1943" s="134"/>
      <c r="M1943" s="135"/>
      <c r="N1943" s="135"/>
      <c r="O1943" s="135"/>
      <c r="P1943" s="2"/>
      <c r="Q1943" s="31"/>
      <c r="R1943" s="25"/>
      <c r="S1943" s="2"/>
    </row>
    <row r="1944" spans="1:19" ht="18" customHeight="1">
      <c r="A1944" s="35"/>
      <c r="B1944" s="31"/>
      <c r="C1944" s="31"/>
      <c r="D1944" s="31"/>
      <c r="E1944" s="31"/>
      <c r="F1944" s="133"/>
      <c r="G1944" s="133"/>
      <c r="H1944" s="133"/>
      <c r="I1944" s="133"/>
      <c r="J1944" s="133"/>
      <c r="K1944" s="133"/>
      <c r="L1944" s="134"/>
      <c r="M1944" s="135"/>
      <c r="N1944" s="135"/>
      <c r="O1944" s="135"/>
      <c r="P1944" s="2"/>
      <c r="Q1944" s="31"/>
      <c r="R1944" s="25"/>
      <c r="S1944" s="2"/>
    </row>
    <row r="1945" spans="1:19" ht="18" customHeight="1">
      <c r="A1945" s="35"/>
      <c r="B1945" s="31"/>
      <c r="C1945" s="31"/>
      <c r="D1945" s="31"/>
      <c r="E1945" s="31"/>
      <c r="F1945" s="133"/>
      <c r="G1945" s="133"/>
      <c r="H1945" s="133"/>
      <c r="I1945" s="133"/>
      <c r="J1945" s="133"/>
      <c r="K1945" s="133"/>
      <c r="L1945" s="134"/>
      <c r="M1945" s="135"/>
      <c r="N1945" s="135"/>
      <c r="O1945" s="135"/>
      <c r="P1945" s="2"/>
      <c r="Q1945" s="31"/>
      <c r="R1945" s="25"/>
      <c r="S1945" s="2"/>
    </row>
    <row r="1946" spans="1:19" ht="18" customHeight="1">
      <c r="A1946" s="35"/>
      <c r="B1946" s="31"/>
      <c r="C1946" s="31"/>
      <c r="D1946" s="31"/>
      <c r="E1946" s="31"/>
      <c r="F1946" s="133"/>
      <c r="G1946" s="133"/>
      <c r="H1946" s="133"/>
      <c r="I1946" s="133"/>
      <c r="J1946" s="133"/>
      <c r="K1946" s="133"/>
      <c r="L1946" s="134"/>
      <c r="M1946" s="135"/>
      <c r="N1946" s="135"/>
      <c r="O1946" s="135"/>
      <c r="P1946" s="2"/>
      <c r="Q1946" s="31"/>
      <c r="R1946" s="25"/>
      <c r="S1946" s="2"/>
    </row>
    <row r="1947" spans="1:19" ht="18" customHeight="1">
      <c r="A1947" s="35"/>
      <c r="B1947" s="31"/>
      <c r="C1947" s="31"/>
      <c r="D1947" s="31"/>
      <c r="E1947" s="31"/>
      <c r="F1947" s="133"/>
      <c r="G1947" s="133"/>
      <c r="H1947" s="133"/>
      <c r="I1947" s="133"/>
      <c r="J1947" s="133"/>
      <c r="K1947" s="133"/>
      <c r="L1947" s="134"/>
      <c r="M1947" s="135"/>
      <c r="N1947" s="135"/>
      <c r="O1947" s="135"/>
      <c r="P1947" s="2"/>
      <c r="Q1947" s="31"/>
      <c r="R1947" s="25"/>
      <c r="S1947" s="2"/>
    </row>
    <row r="1948" spans="1:19" ht="18" customHeight="1">
      <c r="A1948" s="35"/>
      <c r="B1948" s="31"/>
      <c r="C1948" s="31"/>
      <c r="D1948" s="31"/>
      <c r="E1948" s="31"/>
      <c r="F1948" s="133"/>
      <c r="G1948" s="133"/>
      <c r="H1948" s="133"/>
      <c r="I1948" s="133"/>
      <c r="J1948" s="133"/>
      <c r="K1948" s="133"/>
      <c r="L1948" s="134"/>
      <c r="M1948" s="135"/>
      <c r="N1948" s="135"/>
      <c r="O1948" s="135"/>
      <c r="P1948" s="2"/>
      <c r="Q1948" s="31"/>
      <c r="R1948" s="25"/>
      <c r="S1948" s="2"/>
    </row>
    <row r="1949" spans="1:19" ht="18" customHeight="1">
      <c r="A1949" s="35"/>
      <c r="B1949" s="31"/>
      <c r="C1949" s="31"/>
      <c r="D1949" s="31"/>
      <c r="E1949" s="31"/>
      <c r="F1949" s="133"/>
      <c r="G1949" s="133"/>
      <c r="H1949" s="133"/>
      <c r="I1949" s="133"/>
      <c r="J1949" s="133"/>
      <c r="K1949" s="133"/>
      <c r="L1949" s="134"/>
      <c r="M1949" s="135"/>
      <c r="N1949" s="135"/>
      <c r="O1949" s="135"/>
      <c r="P1949" s="2"/>
      <c r="Q1949" s="31"/>
      <c r="R1949" s="25"/>
      <c r="S1949" s="2"/>
    </row>
    <row r="1950" spans="1:19" ht="18" customHeight="1">
      <c r="A1950" s="35"/>
      <c r="B1950" s="31"/>
      <c r="C1950" s="31"/>
      <c r="D1950" s="31"/>
      <c r="E1950" s="31"/>
      <c r="F1950" s="133"/>
      <c r="G1950" s="133"/>
      <c r="H1950" s="133"/>
      <c r="I1950" s="133"/>
      <c r="J1950" s="133"/>
      <c r="K1950" s="133"/>
      <c r="L1950" s="134"/>
      <c r="M1950" s="135"/>
      <c r="N1950" s="135"/>
      <c r="O1950" s="135"/>
      <c r="P1950" s="2"/>
      <c r="Q1950" s="31"/>
      <c r="R1950" s="25"/>
      <c r="S1950" s="2"/>
    </row>
    <row r="1951" spans="1:19" ht="18" customHeight="1">
      <c r="A1951" s="35"/>
      <c r="B1951" s="31"/>
      <c r="C1951" s="31"/>
      <c r="D1951" s="31"/>
      <c r="E1951" s="31"/>
      <c r="F1951" s="133"/>
      <c r="G1951" s="133"/>
      <c r="H1951" s="133"/>
      <c r="I1951" s="133"/>
      <c r="J1951" s="133"/>
      <c r="K1951" s="133"/>
      <c r="L1951" s="134"/>
      <c r="M1951" s="135"/>
      <c r="N1951" s="135"/>
      <c r="O1951" s="135"/>
      <c r="P1951" s="2"/>
      <c r="Q1951" s="31"/>
      <c r="R1951" s="25"/>
      <c r="S1951" s="2"/>
    </row>
    <row r="1952" spans="1:19" ht="18" customHeight="1">
      <c r="A1952" s="35"/>
      <c r="B1952" s="31"/>
      <c r="C1952" s="31"/>
      <c r="D1952" s="31"/>
      <c r="E1952" s="31"/>
      <c r="F1952" s="133"/>
      <c r="G1952" s="133"/>
      <c r="H1952" s="133"/>
      <c r="I1952" s="133"/>
      <c r="J1952" s="133"/>
      <c r="K1952" s="133"/>
      <c r="L1952" s="134"/>
      <c r="M1952" s="135"/>
      <c r="N1952" s="135"/>
      <c r="O1952" s="135"/>
      <c r="P1952" s="2"/>
      <c r="Q1952" s="31"/>
      <c r="R1952" s="25"/>
      <c r="S1952" s="2"/>
    </row>
    <row r="1953" spans="1:19" ht="18" customHeight="1">
      <c r="A1953" s="35"/>
      <c r="B1953" s="31"/>
      <c r="C1953" s="31"/>
      <c r="D1953" s="31"/>
      <c r="E1953" s="31"/>
      <c r="F1953" s="133"/>
      <c r="G1953" s="133"/>
      <c r="H1953" s="133"/>
      <c r="I1953" s="133"/>
      <c r="J1953" s="133"/>
      <c r="K1953" s="133"/>
      <c r="L1953" s="134"/>
      <c r="M1953" s="135"/>
      <c r="N1953" s="135"/>
      <c r="O1953" s="135"/>
      <c r="P1953" s="2"/>
      <c r="Q1953" s="31"/>
      <c r="R1953" s="25"/>
      <c r="S1953" s="2"/>
    </row>
    <row r="1954" spans="1:19" ht="18" customHeight="1">
      <c r="A1954" s="35"/>
      <c r="B1954" s="31"/>
      <c r="C1954" s="31"/>
      <c r="D1954" s="31"/>
      <c r="E1954" s="31"/>
      <c r="F1954" s="133"/>
      <c r="G1954" s="133"/>
      <c r="H1954" s="133"/>
      <c r="I1954" s="133"/>
      <c r="J1954" s="133"/>
      <c r="K1954" s="133"/>
      <c r="L1954" s="134"/>
      <c r="M1954" s="135"/>
      <c r="N1954" s="135"/>
      <c r="O1954" s="135"/>
      <c r="P1954" s="2"/>
      <c r="Q1954" s="31"/>
      <c r="R1954" s="25"/>
      <c r="S1954" s="2"/>
    </row>
    <row r="1955" spans="1:19" ht="18" customHeight="1">
      <c r="A1955" s="35"/>
      <c r="B1955" s="31"/>
      <c r="C1955" s="31"/>
      <c r="D1955" s="31"/>
      <c r="E1955" s="31"/>
      <c r="F1955" s="133"/>
      <c r="G1955" s="133"/>
      <c r="H1955" s="133"/>
      <c r="I1955" s="133"/>
      <c r="J1955" s="133"/>
      <c r="K1955" s="133"/>
      <c r="L1955" s="134"/>
      <c r="M1955" s="135"/>
      <c r="N1955" s="135"/>
      <c r="O1955" s="135"/>
      <c r="P1955" s="2"/>
      <c r="Q1955" s="31"/>
      <c r="R1955" s="25"/>
      <c r="S1955" s="2"/>
    </row>
    <row r="1956" spans="1:19" ht="18" customHeight="1">
      <c r="A1956" s="35"/>
      <c r="B1956" s="31"/>
      <c r="C1956" s="31"/>
      <c r="D1956" s="31"/>
      <c r="E1956" s="31"/>
      <c r="F1956" s="133"/>
      <c r="G1956" s="133"/>
      <c r="H1956" s="133"/>
      <c r="I1956" s="133"/>
      <c r="J1956" s="133"/>
      <c r="K1956" s="133"/>
      <c r="L1956" s="134"/>
      <c r="M1956" s="135"/>
      <c r="N1956" s="135"/>
      <c r="O1956" s="135"/>
      <c r="P1956" s="2"/>
      <c r="Q1956" s="31"/>
      <c r="R1956" s="25"/>
      <c r="S1956" s="2"/>
    </row>
    <row r="1957" spans="1:19" ht="18" customHeight="1">
      <c r="A1957" s="35"/>
      <c r="B1957" s="31"/>
      <c r="C1957" s="31"/>
      <c r="D1957" s="31"/>
      <c r="E1957" s="31"/>
      <c r="F1957" s="133"/>
      <c r="G1957" s="133"/>
      <c r="H1957" s="133"/>
      <c r="I1957" s="133"/>
      <c r="J1957" s="133"/>
      <c r="K1957" s="133"/>
      <c r="L1957" s="134"/>
      <c r="M1957" s="135"/>
      <c r="N1957" s="135"/>
      <c r="O1957" s="135"/>
      <c r="P1957" s="2"/>
      <c r="Q1957" s="31"/>
      <c r="R1957" s="25"/>
      <c r="S1957" s="2"/>
    </row>
    <row r="1958" spans="1:19" ht="18" customHeight="1">
      <c r="A1958" s="35"/>
      <c r="B1958" s="31"/>
      <c r="C1958" s="31"/>
      <c r="D1958" s="31"/>
      <c r="E1958" s="31"/>
      <c r="F1958" s="133"/>
      <c r="G1958" s="133"/>
      <c r="H1958" s="133"/>
      <c r="I1958" s="133"/>
      <c r="J1958" s="133"/>
      <c r="K1958" s="133"/>
      <c r="L1958" s="134"/>
      <c r="M1958" s="135"/>
      <c r="N1958" s="135"/>
      <c r="O1958" s="135"/>
      <c r="P1958" s="2"/>
      <c r="Q1958" s="31"/>
      <c r="R1958" s="25"/>
      <c r="S1958" s="2"/>
    </row>
    <row r="1959" spans="1:19" ht="18" customHeight="1">
      <c r="A1959" s="35"/>
      <c r="B1959" s="31"/>
      <c r="C1959" s="31"/>
      <c r="D1959" s="31"/>
      <c r="E1959" s="31"/>
      <c r="F1959" s="133"/>
      <c r="G1959" s="133"/>
      <c r="H1959" s="133"/>
      <c r="I1959" s="133"/>
      <c r="J1959" s="133"/>
      <c r="K1959" s="133"/>
      <c r="L1959" s="134"/>
      <c r="M1959" s="135"/>
      <c r="N1959" s="135"/>
      <c r="O1959" s="135"/>
      <c r="P1959" s="2"/>
      <c r="Q1959" s="31"/>
      <c r="R1959" s="25"/>
      <c r="S1959" s="2"/>
    </row>
    <row r="1960" spans="1:19" ht="18" customHeight="1">
      <c r="A1960" s="35"/>
      <c r="B1960" s="31"/>
      <c r="C1960" s="31"/>
      <c r="D1960" s="31"/>
      <c r="E1960" s="31"/>
      <c r="F1960" s="133"/>
      <c r="G1960" s="133"/>
      <c r="H1960" s="133"/>
      <c r="I1960" s="133"/>
      <c r="J1960" s="133"/>
      <c r="K1960" s="133"/>
      <c r="L1960" s="134"/>
      <c r="M1960" s="135"/>
      <c r="N1960" s="135"/>
      <c r="O1960" s="135"/>
      <c r="P1960" s="2"/>
      <c r="Q1960" s="31"/>
      <c r="R1960" s="25"/>
      <c r="S1960" s="2"/>
    </row>
    <row r="1961" spans="1:19" ht="18" customHeight="1">
      <c r="A1961" s="35"/>
      <c r="B1961" s="31"/>
      <c r="C1961" s="31"/>
      <c r="D1961" s="31"/>
      <c r="E1961" s="31"/>
      <c r="F1961" s="133"/>
      <c r="G1961" s="133"/>
      <c r="H1961" s="133"/>
      <c r="I1961" s="133"/>
      <c r="J1961" s="133"/>
      <c r="K1961" s="133"/>
      <c r="L1961" s="134"/>
      <c r="M1961" s="135"/>
      <c r="N1961" s="135"/>
      <c r="O1961" s="135"/>
      <c r="P1961" s="2"/>
      <c r="Q1961" s="31"/>
      <c r="R1961" s="25"/>
      <c r="S1961" s="2"/>
    </row>
    <row r="1962" spans="1:19" ht="18" customHeight="1">
      <c r="A1962" s="35"/>
      <c r="B1962" s="31"/>
      <c r="C1962" s="31"/>
      <c r="D1962" s="31"/>
      <c r="E1962" s="31"/>
      <c r="F1962" s="133"/>
      <c r="G1962" s="133"/>
      <c r="H1962" s="133"/>
      <c r="I1962" s="133"/>
      <c r="J1962" s="133"/>
      <c r="K1962" s="133"/>
      <c r="L1962" s="134"/>
      <c r="M1962" s="135"/>
      <c r="N1962" s="135"/>
      <c r="O1962" s="135"/>
      <c r="P1962" s="2"/>
      <c r="Q1962" s="31"/>
      <c r="R1962" s="25"/>
      <c r="S1962" s="2"/>
    </row>
    <row r="1963" spans="1:19" ht="18" customHeight="1">
      <c r="A1963" s="35"/>
      <c r="B1963" s="31"/>
      <c r="C1963" s="31"/>
      <c r="D1963" s="31"/>
      <c r="E1963" s="31"/>
      <c r="F1963" s="133"/>
      <c r="G1963" s="133"/>
      <c r="H1963" s="133"/>
      <c r="I1963" s="133"/>
      <c r="J1963" s="133"/>
      <c r="K1963" s="133"/>
      <c r="L1963" s="134"/>
      <c r="M1963" s="135"/>
      <c r="N1963" s="135"/>
      <c r="O1963" s="135"/>
      <c r="P1963" s="2"/>
      <c r="Q1963" s="31"/>
      <c r="R1963" s="25"/>
      <c r="S1963" s="2"/>
    </row>
    <row r="1964" spans="1:19" ht="18" customHeight="1">
      <c r="A1964" s="35"/>
      <c r="B1964" s="31"/>
      <c r="C1964" s="31"/>
      <c r="D1964" s="31"/>
      <c r="E1964" s="31"/>
      <c r="F1964" s="133"/>
      <c r="G1964" s="133"/>
      <c r="H1964" s="133"/>
      <c r="I1964" s="133"/>
      <c r="J1964" s="133"/>
      <c r="K1964" s="133"/>
      <c r="L1964" s="134"/>
      <c r="M1964" s="135"/>
      <c r="N1964" s="135"/>
      <c r="O1964" s="135"/>
      <c r="P1964" s="2"/>
      <c r="Q1964" s="31"/>
      <c r="R1964" s="25"/>
      <c r="S1964" s="2"/>
    </row>
    <row r="1965" spans="1:19" ht="18" customHeight="1">
      <c r="A1965" s="35"/>
      <c r="B1965" s="31"/>
      <c r="C1965" s="31"/>
      <c r="D1965" s="31"/>
      <c r="E1965" s="31"/>
      <c r="F1965" s="133"/>
      <c r="G1965" s="133"/>
      <c r="H1965" s="133"/>
      <c r="I1965" s="133"/>
      <c r="J1965" s="133"/>
      <c r="K1965" s="133"/>
      <c r="L1965" s="134"/>
      <c r="M1965" s="135"/>
      <c r="N1965" s="135"/>
      <c r="O1965" s="135"/>
      <c r="P1965" s="2"/>
      <c r="Q1965" s="31"/>
      <c r="R1965" s="25"/>
      <c r="S1965" s="2"/>
    </row>
    <row r="1966" spans="1:19" ht="18" customHeight="1">
      <c r="A1966" s="35"/>
      <c r="B1966" s="31"/>
      <c r="C1966" s="31"/>
      <c r="D1966" s="31"/>
      <c r="E1966" s="31"/>
      <c r="F1966" s="133"/>
      <c r="G1966" s="133"/>
      <c r="H1966" s="133"/>
      <c r="I1966" s="133"/>
      <c r="J1966" s="133"/>
      <c r="K1966" s="133"/>
      <c r="L1966" s="134"/>
      <c r="M1966" s="135"/>
      <c r="N1966" s="135"/>
      <c r="O1966" s="135"/>
      <c r="P1966" s="2"/>
      <c r="Q1966" s="31"/>
      <c r="R1966" s="25"/>
      <c r="S1966" s="2"/>
    </row>
    <row r="1967" spans="1:19" ht="18" customHeight="1">
      <c r="A1967" s="35"/>
      <c r="B1967" s="31"/>
      <c r="C1967" s="31"/>
      <c r="D1967" s="31"/>
      <c r="E1967" s="31"/>
      <c r="F1967" s="133"/>
      <c r="G1967" s="133"/>
      <c r="H1967" s="133"/>
      <c r="I1967" s="133"/>
      <c r="J1967" s="133"/>
      <c r="K1967" s="133"/>
      <c r="L1967" s="134"/>
      <c r="M1967" s="135"/>
      <c r="N1967" s="135"/>
      <c r="O1967" s="135"/>
      <c r="P1967" s="2"/>
      <c r="Q1967" s="31"/>
      <c r="R1967" s="25"/>
      <c r="S1967" s="2"/>
    </row>
    <row r="1968" spans="1:19" ht="18" customHeight="1">
      <c r="A1968" s="35"/>
      <c r="B1968" s="31"/>
      <c r="C1968" s="31"/>
      <c r="D1968" s="31"/>
      <c r="E1968" s="31"/>
      <c r="F1968" s="133"/>
      <c r="G1968" s="133"/>
      <c r="H1968" s="133"/>
      <c r="I1968" s="133"/>
      <c r="J1968" s="133"/>
      <c r="K1968" s="133"/>
      <c r="L1968" s="134"/>
      <c r="M1968" s="135"/>
      <c r="N1968" s="135"/>
      <c r="O1968" s="135"/>
      <c r="P1968" s="2"/>
      <c r="Q1968" s="31"/>
      <c r="R1968" s="25"/>
      <c r="S1968" s="2"/>
    </row>
    <row r="1969" spans="1:19" ht="18" customHeight="1">
      <c r="A1969" s="35"/>
      <c r="B1969" s="31"/>
      <c r="C1969" s="31"/>
      <c r="D1969" s="31"/>
      <c r="E1969" s="31"/>
      <c r="F1969" s="133"/>
      <c r="G1969" s="133"/>
      <c r="H1969" s="133"/>
      <c r="I1969" s="133"/>
      <c r="J1969" s="133"/>
      <c r="K1969" s="133"/>
      <c r="L1969" s="134"/>
      <c r="M1969" s="135"/>
      <c r="N1969" s="135"/>
      <c r="O1969" s="135"/>
      <c r="P1969" s="2"/>
      <c r="Q1969" s="31"/>
      <c r="R1969" s="25"/>
      <c r="S1969" s="2"/>
    </row>
    <row r="1970" spans="1:19" ht="18" customHeight="1">
      <c r="A1970" s="35"/>
      <c r="B1970" s="31"/>
      <c r="C1970" s="31"/>
      <c r="D1970" s="31"/>
      <c r="E1970" s="31"/>
      <c r="F1970" s="133"/>
      <c r="G1970" s="133"/>
      <c r="H1970" s="133"/>
      <c r="I1970" s="133"/>
      <c r="J1970" s="133"/>
      <c r="K1970" s="133"/>
      <c r="L1970" s="134"/>
      <c r="M1970" s="135"/>
      <c r="N1970" s="135"/>
      <c r="O1970" s="135"/>
      <c r="P1970" s="2"/>
      <c r="Q1970" s="31"/>
      <c r="R1970" s="25"/>
      <c r="S1970" s="2"/>
    </row>
    <row r="1971" spans="1:19" ht="18" customHeight="1">
      <c r="A1971" s="35"/>
      <c r="B1971" s="31"/>
      <c r="C1971" s="31"/>
      <c r="D1971" s="31"/>
      <c r="E1971" s="31"/>
      <c r="F1971" s="133"/>
      <c r="G1971" s="133"/>
      <c r="H1971" s="133"/>
      <c r="I1971" s="133"/>
      <c r="J1971" s="133"/>
      <c r="K1971" s="133"/>
      <c r="L1971" s="134"/>
      <c r="M1971" s="135"/>
      <c r="N1971" s="135"/>
      <c r="O1971" s="135"/>
      <c r="P1971" s="2"/>
      <c r="Q1971" s="31"/>
      <c r="R1971" s="25"/>
      <c r="S1971" s="2"/>
    </row>
    <row r="1972" spans="1:19" ht="18" customHeight="1">
      <c r="A1972" s="35"/>
      <c r="B1972" s="31"/>
      <c r="C1972" s="31"/>
      <c r="D1972" s="31"/>
      <c r="E1972" s="31"/>
      <c r="F1972" s="133"/>
      <c r="G1972" s="133"/>
      <c r="H1972" s="133"/>
      <c r="I1972" s="133"/>
      <c r="J1972" s="133"/>
      <c r="K1972" s="133"/>
      <c r="L1972" s="134"/>
      <c r="M1972" s="135"/>
      <c r="N1972" s="135"/>
      <c r="O1972" s="135"/>
      <c r="P1972" s="2"/>
      <c r="Q1972" s="31"/>
      <c r="R1972" s="25"/>
      <c r="S1972" s="2"/>
    </row>
    <row r="1973" spans="1:19" ht="18" customHeight="1">
      <c r="A1973" s="35"/>
      <c r="B1973" s="31"/>
      <c r="C1973" s="31"/>
      <c r="D1973" s="31"/>
      <c r="E1973" s="31"/>
      <c r="F1973" s="133"/>
      <c r="G1973" s="133"/>
      <c r="H1973" s="133"/>
      <c r="I1973" s="133"/>
      <c r="J1973" s="133"/>
      <c r="K1973" s="133"/>
      <c r="L1973" s="134"/>
      <c r="M1973" s="135"/>
      <c r="N1973" s="135"/>
      <c r="O1973" s="135"/>
      <c r="P1973" s="2"/>
      <c r="Q1973" s="31"/>
      <c r="R1973" s="25"/>
      <c r="S1973" s="2"/>
    </row>
    <row r="1974" spans="1:19" ht="18" customHeight="1">
      <c r="A1974" s="35"/>
      <c r="B1974" s="31"/>
      <c r="C1974" s="31"/>
      <c r="D1974" s="31"/>
      <c r="E1974" s="31"/>
      <c r="F1974" s="133"/>
      <c r="G1974" s="133"/>
      <c r="H1974" s="133"/>
      <c r="I1974" s="133"/>
      <c r="J1974" s="133"/>
      <c r="K1974" s="133"/>
      <c r="L1974" s="134"/>
      <c r="M1974" s="135"/>
      <c r="N1974" s="135"/>
      <c r="O1974" s="135"/>
      <c r="P1974" s="2"/>
      <c r="Q1974" s="31"/>
      <c r="R1974" s="25"/>
      <c r="S1974" s="2"/>
    </row>
    <row r="1975" spans="1:19" ht="18" customHeight="1">
      <c r="A1975" s="35"/>
      <c r="B1975" s="31"/>
      <c r="C1975" s="31"/>
      <c r="D1975" s="31"/>
      <c r="E1975" s="31"/>
      <c r="F1975" s="133"/>
      <c r="G1975" s="133"/>
      <c r="H1975" s="133"/>
      <c r="I1975" s="133"/>
      <c r="J1975" s="133"/>
      <c r="K1975" s="133"/>
      <c r="L1975" s="134"/>
      <c r="M1975" s="135"/>
      <c r="N1975" s="135"/>
      <c r="O1975" s="135"/>
      <c r="P1975" s="2"/>
      <c r="Q1975" s="31"/>
      <c r="R1975" s="25"/>
      <c r="S1975" s="2"/>
    </row>
    <row r="1976" spans="1:19" ht="18" customHeight="1">
      <c r="A1976" s="35"/>
      <c r="B1976" s="31"/>
      <c r="C1976" s="31"/>
      <c r="D1976" s="31"/>
      <c r="E1976" s="31"/>
      <c r="F1976" s="133"/>
      <c r="G1976" s="133"/>
      <c r="H1976" s="133"/>
      <c r="I1976" s="133"/>
      <c r="J1976" s="133"/>
      <c r="K1976" s="133"/>
      <c r="L1976" s="134"/>
      <c r="M1976" s="135"/>
      <c r="N1976" s="135"/>
      <c r="O1976" s="135"/>
      <c r="P1976" s="2"/>
      <c r="Q1976" s="31"/>
      <c r="R1976" s="25"/>
      <c r="S1976" s="2"/>
    </row>
    <row r="1977" spans="1:19" ht="18" customHeight="1">
      <c r="A1977" s="35"/>
      <c r="B1977" s="31"/>
      <c r="C1977" s="31"/>
      <c r="D1977" s="31"/>
      <c r="E1977" s="31"/>
      <c r="F1977" s="133"/>
      <c r="G1977" s="133"/>
      <c r="H1977" s="133"/>
      <c r="I1977" s="133"/>
      <c r="J1977" s="133"/>
      <c r="K1977" s="133"/>
      <c r="L1977" s="134"/>
      <c r="M1977" s="135"/>
      <c r="N1977" s="135"/>
      <c r="O1977" s="135"/>
      <c r="P1977" s="2"/>
      <c r="Q1977" s="31"/>
      <c r="R1977" s="25"/>
      <c r="S1977" s="2"/>
    </row>
    <row r="1978" spans="1:19" ht="18" customHeight="1">
      <c r="A1978" s="35"/>
      <c r="B1978" s="31"/>
      <c r="C1978" s="31"/>
      <c r="D1978" s="31"/>
      <c r="E1978" s="31"/>
      <c r="F1978" s="133"/>
      <c r="G1978" s="133"/>
      <c r="H1978" s="133"/>
      <c r="I1978" s="133"/>
      <c r="J1978" s="133"/>
      <c r="K1978" s="133"/>
      <c r="L1978" s="134"/>
      <c r="M1978" s="135"/>
      <c r="N1978" s="135"/>
      <c r="O1978" s="135"/>
      <c r="P1978" s="2"/>
      <c r="Q1978" s="31"/>
      <c r="R1978" s="25"/>
      <c r="S1978" s="2"/>
    </row>
    <row r="1979" spans="1:19" ht="18" customHeight="1">
      <c r="A1979" s="35"/>
      <c r="B1979" s="31"/>
      <c r="C1979" s="31"/>
      <c r="D1979" s="31"/>
      <c r="E1979" s="31"/>
      <c r="F1979" s="133"/>
      <c r="G1979" s="133"/>
      <c r="H1979" s="133"/>
      <c r="I1979" s="133"/>
      <c r="J1979" s="133"/>
      <c r="K1979" s="133"/>
      <c r="L1979" s="134"/>
      <c r="M1979" s="135"/>
      <c r="N1979" s="135"/>
      <c r="O1979" s="135"/>
      <c r="P1979" s="2"/>
      <c r="Q1979" s="31"/>
      <c r="R1979" s="25"/>
      <c r="S1979" s="2"/>
    </row>
    <row r="1980" spans="1:19" ht="18" customHeight="1">
      <c r="A1980" s="35"/>
      <c r="B1980" s="31"/>
      <c r="C1980" s="31"/>
      <c r="D1980" s="31"/>
      <c r="E1980" s="31"/>
      <c r="F1980" s="133"/>
      <c r="G1980" s="133"/>
      <c r="H1980" s="133"/>
      <c r="I1980" s="133"/>
      <c r="J1980" s="133"/>
      <c r="K1980" s="133"/>
      <c r="L1980" s="134"/>
      <c r="M1980" s="135"/>
      <c r="N1980" s="135"/>
      <c r="O1980" s="135"/>
      <c r="P1980" s="2"/>
      <c r="Q1980" s="31"/>
      <c r="R1980" s="25"/>
      <c r="S1980" s="2"/>
    </row>
    <row r="1981" spans="1:19" ht="18" customHeight="1">
      <c r="A1981" s="35"/>
      <c r="B1981" s="31"/>
      <c r="C1981" s="31"/>
      <c r="D1981" s="31"/>
      <c r="E1981" s="31"/>
      <c r="F1981" s="133"/>
      <c r="G1981" s="133"/>
      <c r="H1981" s="133"/>
      <c r="I1981" s="133"/>
      <c r="J1981" s="133"/>
      <c r="K1981" s="133"/>
      <c r="L1981" s="134"/>
      <c r="M1981" s="135"/>
      <c r="N1981" s="135"/>
      <c r="O1981" s="135"/>
      <c r="P1981" s="2"/>
      <c r="Q1981" s="31"/>
      <c r="R1981" s="25"/>
      <c r="S1981" s="2"/>
    </row>
    <row r="1982" spans="1:19" ht="18" customHeight="1">
      <c r="A1982" s="35"/>
      <c r="B1982" s="31"/>
      <c r="C1982" s="31"/>
      <c r="D1982" s="31"/>
      <c r="E1982" s="31"/>
      <c r="F1982" s="133"/>
      <c r="G1982" s="133"/>
      <c r="H1982" s="133"/>
      <c r="I1982" s="133"/>
      <c r="J1982" s="133"/>
      <c r="K1982" s="133"/>
      <c r="L1982" s="134"/>
      <c r="M1982" s="135"/>
      <c r="N1982" s="135"/>
      <c r="O1982" s="135"/>
      <c r="P1982" s="2"/>
      <c r="Q1982" s="31"/>
      <c r="R1982" s="25"/>
      <c r="S1982" s="2"/>
    </row>
    <row r="1983" spans="1:19" ht="18" customHeight="1">
      <c r="A1983" s="35"/>
      <c r="B1983" s="31"/>
      <c r="C1983" s="31"/>
      <c r="D1983" s="31"/>
      <c r="E1983" s="31"/>
      <c r="F1983" s="133"/>
      <c r="G1983" s="133"/>
      <c r="H1983" s="133"/>
      <c r="I1983" s="133"/>
      <c r="J1983" s="133"/>
      <c r="K1983" s="133"/>
      <c r="L1983" s="134"/>
      <c r="M1983" s="135"/>
      <c r="N1983" s="135"/>
      <c r="O1983" s="135"/>
      <c r="P1983" s="2"/>
      <c r="Q1983" s="31"/>
      <c r="R1983" s="25"/>
      <c r="S1983" s="2"/>
    </row>
    <row r="1984" spans="1:19" ht="18" customHeight="1">
      <c r="A1984" s="35"/>
      <c r="B1984" s="31"/>
      <c r="C1984" s="31"/>
      <c r="D1984" s="31"/>
      <c r="E1984" s="31"/>
      <c r="F1984" s="133"/>
      <c r="G1984" s="133"/>
      <c r="H1984" s="133"/>
      <c r="I1984" s="133"/>
      <c r="J1984" s="133"/>
      <c r="K1984" s="133"/>
      <c r="L1984" s="134"/>
      <c r="M1984" s="135"/>
      <c r="N1984" s="135"/>
      <c r="O1984" s="135"/>
      <c r="P1984" s="2"/>
      <c r="Q1984" s="31"/>
      <c r="R1984" s="25"/>
      <c r="S1984" s="2"/>
    </row>
    <row r="1985" spans="1:19" ht="18" customHeight="1">
      <c r="A1985" s="35"/>
      <c r="B1985" s="31"/>
      <c r="C1985" s="31"/>
      <c r="D1985" s="31"/>
      <c r="E1985" s="31"/>
      <c r="F1985" s="133"/>
      <c r="G1985" s="133"/>
      <c r="H1985" s="133"/>
      <c r="I1985" s="133"/>
      <c r="J1985" s="133"/>
      <c r="K1985" s="133"/>
      <c r="L1985" s="134"/>
      <c r="M1985" s="135"/>
      <c r="N1985" s="135"/>
      <c r="O1985" s="135"/>
      <c r="P1985" s="2"/>
      <c r="Q1985" s="31"/>
      <c r="R1985" s="25"/>
      <c r="S1985" s="2"/>
    </row>
    <row r="1986" spans="1:19" ht="18" customHeight="1">
      <c r="A1986" s="35"/>
      <c r="B1986" s="31"/>
      <c r="C1986" s="31"/>
      <c r="D1986" s="31"/>
      <c r="E1986" s="31"/>
      <c r="F1986" s="133"/>
      <c r="G1986" s="133"/>
      <c r="H1986" s="133"/>
      <c r="I1986" s="133"/>
      <c r="J1986" s="133"/>
      <c r="K1986" s="133"/>
      <c r="L1986" s="134"/>
      <c r="M1986" s="135"/>
      <c r="N1986" s="135"/>
      <c r="O1986" s="135"/>
      <c r="P1986" s="2"/>
      <c r="Q1986" s="31"/>
      <c r="R1986" s="25"/>
      <c r="S1986" s="2"/>
    </row>
    <row r="1987" spans="1:19" ht="18" customHeight="1">
      <c r="A1987" s="35"/>
      <c r="B1987" s="31"/>
      <c r="C1987" s="31"/>
      <c r="D1987" s="31"/>
      <c r="E1987" s="31"/>
      <c r="F1987" s="133"/>
      <c r="G1987" s="133"/>
      <c r="H1987" s="133"/>
      <c r="I1987" s="133"/>
      <c r="J1987" s="133"/>
      <c r="K1987" s="133"/>
      <c r="L1987" s="134"/>
      <c r="M1987" s="135"/>
      <c r="N1987" s="135"/>
      <c r="O1987" s="135"/>
      <c r="P1987" s="2"/>
      <c r="Q1987" s="31"/>
      <c r="R1987" s="25"/>
      <c r="S1987" s="2"/>
    </row>
    <row r="1988" spans="1:19" ht="18" customHeight="1">
      <c r="A1988" s="35"/>
      <c r="B1988" s="31"/>
      <c r="C1988" s="31"/>
      <c r="D1988" s="31"/>
      <c r="E1988" s="31"/>
      <c r="F1988" s="133"/>
      <c r="G1988" s="133"/>
      <c r="H1988" s="133"/>
      <c r="I1988" s="133"/>
      <c r="J1988" s="133"/>
      <c r="K1988" s="133"/>
      <c r="L1988" s="134"/>
      <c r="M1988" s="135"/>
      <c r="N1988" s="135"/>
      <c r="O1988" s="135"/>
      <c r="P1988" s="2"/>
      <c r="Q1988" s="31"/>
      <c r="R1988" s="25"/>
      <c r="S1988" s="2"/>
    </row>
    <row r="1989" spans="1:19" ht="18" customHeight="1">
      <c r="A1989" s="35"/>
      <c r="B1989" s="31"/>
      <c r="C1989" s="31"/>
      <c r="D1989" s="31"/>
      <c r="E1989" s="31"/>
      <c r="F1989" s="133"/>
      <c r="G1989" s="133"/>
      <c r="H1989" s="133"/>
      <c r="I1989" s="133"/>
      <c r="J1989" s="133"/>
      <c r="K1989" s="133"/>
      <c r="L1989" s="134"/>
      <c r="M1989" s="135"/>
      <c r="N1989" s="135"/>
      <c r="O1989" s="135"/>
      <c r="P1989" s="2"/>
      <c r="Q1989" s="31"/>
      <c r="R1989" s="25"/>
      <c r="S1989" s="2"/>
    </row>
    <row r="1990" spans="1:19" ht="18" customHeight="1">
      <c r="A1990" s="35"/>
      <c r="B1990" s="31"/>
      <c r="C1990" s="31"/>
      <c r="D1990" s="31"/>
      <c r="E1990" s="31"/>
      <c r="F1990" s="133"/>
      <c r="G1990" s="133"/>
      <c r="H1990" s="133"/>
      <c r="I1990" s="133"/>
      <c r="J1990" s="133"/>
      <c r="K1990" s="133"/>
      <c r="L1990" s="134"/>
      <c r="M1990" s="135"/>
      <c r="N1990" s="135"/>
      <c r="O1990" s="135"/>
      <c r="P1990" s="2"/>
      <c r="Q1990" s="31"/>
      <c r="R1990" s="25"/>
      <c r="S1990" s="2"/>
    </row>
    <row r="1991" spans="1:19" ht="18" customHeight="1">
      <c r="A1991" s="35"/>
      <c r="B1991" s="31"/>
      <c r="C1991" s="31"/>
      <c r="D1991" s="31"/>
      <c r="E1991" s="31"/>
      <c r="F1991" s="133"/>
      <c r="G1991" s="133"/>
      <c r="H1991" s="133"/>
      <c r="I1991" s="133"/>
      <c r="J1991" s="133"/>
      <c r="K1991" s="133"/>
      <c r="L1991" s="134"/>
      <c r="M1991" s="135"/>
      <c r="N1991" s="135"/>
      <c r="O1991" s="135"/>
      <c r="P1991" s="2"/>
      <c r="Q1991" s="31"/>
      <c r="R1991" s="25"/>
      <c r="S1991" s="2"/>
    </row>
    <row r="1992" spans="1:19" ht="18" customHeight="1">
      <c r="A1992" s="35"/>
      <c r="B1992" s="31"/>
      <c r="C1992" s="31"/>
      <c r="D1992" s="31"/>
      <c r="E1992" s="31"/>
      <c r="F1992" s="133"/>
      <c r="G1992" s="133"/>
      <c r="H1992" s="133"/>
      <c r="I1992" s="133"/>
      <c r="J1992" s="133"/>
      <c r="K1992" s="133"/>
      <c r="L1992" s="134"/>
      <c r="M1992" s="135"/>
      <c r="N1992" s="135"/>
      <c r="O1992" s="135"/>
      <c r="P1992" s="2"/>
      <c r="Q1992" s="31"/>
      <c r="R1992" s="25"/>
      <c r="S1992" s="2"/>
    </row>
    <row r="1993" spans="1:19" ht="18" customHeight="1">
      <c r="A1993" s="35"/>
      <c r="B1993" s="31"/>
      <c r="C1993" s="31"/>
      <c r="D1993" s="31"/>
      <c r="E1993" s="31"/>
      <c r="F1993" s="133"/>
      <c r="G1993" s="133"/>
      <c r="H1993" s="133"/>
      <c r="I1993" s="133"/>
      <c r="J1993" s="133"/>
      <c r="K1993" s="133"/>
      <c r="L1993" s="134"/>
      <c r="M1993" s="135"/>
      <c r="N1993" s="135"/>
      <c r="O1993" s="135"/>
      <c r="P1993" s="2"/>
      <c r="Q1993" s="31"/>
      <c r="R1993" s="25"/>
      <c r="S1993" s="2"/>
    </row>
    <row r="1994" spans="1:19" ht="18" customHeight="1">
      <c r="A1994" s="35"/>
      <c r="B1994" s="31"/>
      <c r="C1994" s="31"/>
      <c r="D1994" s="31"/>
      <c r="E1994" s="31"/>
      <c r="F1994" s="133"/>
      <c r="G1994" s="133"/>
      <c r="H1994" s="133"/>
      <c r="I1994" s="133"/>
      <c r="J1994" s="133"/>
      <c r="K1994" s="133"/>
      <c r="L1994" s="134"/>
      <c r="M1994" s="135"/>
      <c r="N1994" s="135"/>
      <c r="O1994" s="135"/>
      <c r="P1994" s="2"/>
      <c r="Q1994" s="31"/>
      <c r="R1994" s="25"/>
      <c r="S1994" s="2"/>
    </row>
    <row r="1995" spans="1:19" ht="18" customHeight="1">
      <c r="A1995" s="35"/>
      <c r="B1995" s="31"/>
      <c r="C1995" s="31"/>
      <c r="D1995" s="31"/>
      <c r="E1995" s="31"/>
      <c r="F1995" s="133"/>
      <c r="G1995" s="133"/>
      <c r="H1995" s="133"/>
      <c r="I1995" s="133"/>
      <c r="J1995" s="133"/>
      <c r="K1995" s="133"/>
      <c r="L1995" s="134"/>
      <c r="M1995" s="135"/>
      <c r="N1995" s="135"/>
      <c r="O1995" s="135"/>
      <c r="P1995" s="2"/>
      <c r="Q1995" s="31"/>
      <c r="R1995" s="25"/>
      <c r="S1995" s="2"/>
    </row>
    <row r="1996" spans="1:19" ht="18" customHeight="1">
      <c r="A1996" s="35"/>
      <c r="B1996" s="31"/>
      <c r="C1996" s="31"/>
      <c r="D1996" s="31"/>
      <c r="E1996" s="31"/>
      <c r="F1996" s="133"/>
      <c r="G1996" s="133"/>
      <c r="H1996" s="133"/>
      <c r="I1996" s="133"/>
      <c r="J1996" s="133"/>
      <c r="K1996" s="133"/>
      <c r="L1996" s="134"/>
      <c r="M1996" s="135"/>
      <c r="N1996" s="135"/>
      <c r="O1996" s="135"/>
      <c r="P1996" s="2"/>
      <c r="Q1996" s="31"/>
      <c r="R1996" s="25"/>
      <c r="S1996" s="2"/>
    </row>
    <row r="1997" spans="1:19" ht="18" customHeight="1">
      <c r="A1997" s="35"/>
      <c r="B1997" s="31"/>
      <c r="C1997" s="31"/>
      <c r="D1997" s="31"/>
      <c r="E1997" s="31"/>
      <c r="F1997" s="133"/>
      <c r="G1997" s="133"/>
      <c r="H1997" s="133"/>
      <c r="I1997" s="133"/>
      <c r="J1997" s="133"/>
      <c r="K1997" s="133"/>
      <c r="L1997" s="134"/>
      <c r="M1997" s="135"/>
      <c r="N1997" s="135"/>
      <c r="O1997" s="135"/>
      <c r="P1997" s="2"/>
      <c r="Q1997" s="31"/>
      <c r="R1997" s="25"/>
      <c r="S1997" s="2"/>
    </row>
    <row r="1998" spans="1:19" ht="18" customHeight="1">
      <c r="A1998" s="35"/>
      <c r="B1998" s="31"/>
      <c r="C1998" s="31"/>
      <c r="D1998" s="31"/>
      <c r="E1998" s="31"/>
      <c r="F1998" s="133"/>
      <c r="G1998" s="133"/>
      <c r="H1998" s="133"/>
      <c r="I1998" s="133"/>
      <c r="J1998" s="133"/>
      <c r="K1998" s="133"/>
      <c r="L1998" s="134"/>
      <c r="M1998" s="135"/>
      <c r="N1998" s="135"/>
      <c r="O1998" s="135"/>
      <c r="P1998" s="2"/>
      <c r="Q1998" s="31"/>
      <c r="R1998" s="25"/>
      <c r="S1998" s="2"/>
    </row>
    <row r="1999" spans="1:19" ht="18" customHeight="1">
      <c r="A1999" s="35"/>
      <c r="B1999" s="31"/>
      <c r="C1999" s="31"/>
      <c r="D1999" s="31"/>
      <c r="E1999" s="31"/>
      <c r="F1999" s="133"/>
      <c r="G1999" s="133"/>
      <c r="H1999" s="133"/>
      <c r="I1999" s="133"/>
      <c r="J1999" s="133"/>
      <c r="K1999" s="133"/>
      <c r="L1999" s="134"/>
      <c r="M1999" s="135"/>
      <c r="N1999" s="135"/>
      <c r="O1999" s="135"/>
      <c r="P1999" s="2"/>
      <c r="Q1999" s="31"/>
      <c r="R1999" s="25"/>
      <c r="S1999" s="2"/>
    </row>
    <row r="2000" spans="1:19" ht="18" customHeight="1">
      <c r="A2000" s="35"/>
      <c r="B2000" s="31"/>
      <c r="C2000" s="31"/>
      <c r="D2000" s="31"/>
      <c r="E2000" s="31"/>
      <c r="F2000" s="133"/>
      <c r="G2000" s="133"/>
      <c r="H2000" s="133"/>
      <c r="I2000" s="133"/>
      <c r="J2000" s="133"/>
      <c r="K2000" s="133"/>
      <c r="L2000" s="134"/>
      <c r="M2000" s="135"/>
      <c r="N2000" s="135"/>
      <c r="O2000" s="135"/>
      <c r="P2000" s="2"/>
      <c r="Q2000" s="31"/>
      <c r="R2000" s="25"/>
      <c r="S2000" s="2"/>
    </row>
    <row r="2001" spans="1:19" ht="18" customHeight="1">
      <c r="A2001" s="35"/>
      <c r="B2001" s="31"/>
      <c r="C2001" s="31"/>
      <c r="D2001" s="31"/>
      <c r="E2001" s="31"/>
      <c r="F2001" s="133"/>
      <c r="G2001" s="133"/>
      <c r="H2001" s="133"/>
      <c r="I2001" s="133"/>
      <c r="J2001" s="133"/>
      <c r="K2001" s="133"/>
      <c r="L2001" s="134"/>
      <c r="M2001" s="135"/>
      <c r="N2001" s="135"/>
      <c r="O2001" s="135"/>
      <c r="P2001" s="2"/>
      <c r="Q2001" s="31"/>
      <c r="R2001" s="25"/>
      <c r="S2001" s="2"/>
    </row>
    <row r="2002" spans="1:19" ht="18" customHeight="1">
      <c r="A2002" s="35"/>
      <c r="B2002" s="31"/>
      <c r="C2002" s="31"/>
      <c r="D2002" s="31"/>
      <c r="E2002" s="31"/>
      <c r="F2002" s="133"/>
      <c r="G2002" s="133"/>
      <c r="H2002" s="133"/>
      <c r="I2002" s="133"/>
      <c r="J2002" s="133"/>
      <c r="K2002" s="133"/>
      <c r="L2002" s="134"/>
      <c r="M2002" s="135"/>
      <c r="N2002" s="135"/>
      <c r="O2002" s="135"/>
      <c r="P2002" s="2"/>
      <c r="Q2002" s="31"/>
      <c r="R2002" s="25"/>
      <c r="S2002" s="2"/>
    </row>
    <row r="2003" spans="1:19" ht="18" customHeight="1">
      <c r="A2003" s="35"/>
      <c r="B2003" s="31"/>
      <c r="C2003" s="31"/>
      <c r="D2003" s="31"/>
      <c r="E2003" s="31"/>
      <c r="F2003" s="133"/>
      <c r="G2003" s="133"/>
      <c r="H2003" s="133"/>
      <c r="I2003" s="133"/>
      <c r="J2003" s="133"/>
      <c r="K2003" s="133"/>
      <c r="L2003" s="134"/>
      <c r="M2003" s="135"/>
      <c r="N2003" s="135"/>
      <c r="O2003" s="135"/>
      <c r="P2003" s="2"/>
      <c r="Q2003" s="31"/>
      <c r="R2003" s="25"/>
      <c r="S2003" s="2"/>
    </row>
    <row r="2004" spans="1:19" ht="18" customHeight="1">
      <c r="A2004" s="35"/>
      <c r="B2004" s="31"/>
      <c r="C2004" s="31"/>
      <c r="D2004" s="31"/>
      <c r="E2004" s="31"/>
      <c r="F2004" s="133"/>
      <c r="G2004" s="133"/>
      <c r="H2004" s="133"/>
      <c r="I2004" s="133"/>
      <c r="J2004" s="133"/>
      <c r="K2004" s="133"/>
      <c r="L2004" s="134"/>
      <c r="M2004" s="135"/>
      <c r="N2004" s="135"/>
      <c r="O2004" s="135"/>
      <c r="P2004" s="2"/>
      <c r="Q2004" s="31"/>
      <c r="R2004" s="25"/>
      <c r="S2004" s="2"/>
    </row>
    <row r="2005" spans="1:19" ht="18" customHeight="1">
      <c r="A2005" s="35"/>
      <c r="B2005" s="31"/>
      <c r="C2005" s="31"/>
      <c r="D2005" s="31"/>
      <c r="E2005" s="31"/>
      <c r="F2005" s="133"/>
      <c r="G2005" s="133"/>
      <c r="H2005" s="133"/>
      <c r="I2005" s="133"/>
      <c r="J2005" s="133"/>
      <c r="K2005" s="133"/>
      <c r="L2005" s="134"/>
      <c r="M2005" s="135"/>
      <c r="N2005" s="135"/>
      <c r="O2005" s="135"/>
      <c r="P2005" s="2"/>
      <c r="Q2005" s="31"/>
      <c r="R2005" s="25"/>
      <c r="S2005" s="2"/>
    </row>
    <row r="2006" spans="1:19" ht="18" customHeight="1">
      <c r="A2006" s="35"/>
      <c r="B2006" s="31"/>
      <c r="C2006" s="31"/>
      <c r="D2006" s="31"/>
      <c r="E2006" s="31"/>
      <c r="F2006" s="133"/>
      <c r="G2006" s="133"/>
      <c r="H2006" s="133"/>
      <c r="I2006" s="133"/>
      <c r="J2006" s="133"/>
      <c r="K2006" s="133"/>
      <c r="L2006" s="134"/>
      <c r="M2006" s="135"/>
      <c r="N2006" s="135"/>
      <c r="O2006" s="135"/>
      <c r="P2006" s="2"/>
      <c r="Q2006" s="31"/>
      <c r="R2006" s="25"/>
      <c r="S2006" s="2"/>
    </row>
    <row r="2007" spans="1:19" ht="18" customHeight="1">
      <c r="A2007" s="35"/>
      <c r="B2007" s="31"/>
      <c r="C2007" s="31"/>
      <c r="D2007" s="31"/>
      <c r="E2007" s="31"/>
      <c r="F2007" s="133"/>
      <c r="G2007" s="133"/>
      <c r="H2007" s="133"/>
      <c r="I2007" s="133"/>
      <c r="J2007" s="133"/>
      <c r="K2007" s="133"/>
      <c r="L2007" s="134"/>
      <c r="M2007" s="135"/>
      <c r="N2007" s="135"/>
      <c r="O2007" s="135"/>
      <c r="P2007" s="2"/>
      <c r="Q2007" s="31"/>
      <c r="R2007" s="25"/>
      <c r="S2007" s="2"/>
    </row>
    <row r="2008" spans="1:19" ht="18" customHeight="1">
      <c r="A2008" s="35"/>
      <c r="B2008" s="31"/>
      <c r="C2008" s="31"/>
      <c r="D2008" s="31"/>
      <c r="E2008" s="31"/>
      <c r="F2008" s="133"/>
      <c r="G2008" s="133"/>
      <c r="H2008" s="133"/>
      <c r="I2008" s="133"/>
      <c r="J2008" s="133"/>
      <c r="K2008" s="133"/>
      <c r="L2008" s="134"/>
      <c r="M2008" s="135"/>
      <c r="N2008" s="135"/>
      <c r="O2008" s="135"/>
      <c r="P2008" s="2"/>
      <c r="Q2008" s="31"/>
      <c r="R2008" s="25"/>
      <c r="S2008" s="2"/>
    </row>
    <row r="2009" spans="1:19" ht="18" customHeight="1">
      <c r="A2009" s="35"/>
      <c r="B2009" s="31"/>
      <c r="C2009" s="31"/>
      <c r="D2009" s="31"/>
      <c r="E2009" s="31"/>
      <c r="F2009" s="133"/>
      <c r="G2009" s="133"/>
      <c r="H2009" s="133"/>
      <c r="I2009" s="133"/>
      <c r="J2009" s="133"/>
      <c r="K2009" s="133"/>
      <c r="L2009" s="134"/>
      <c r="M2009" s="135"/>
      <c r="N2009" s="135"/>
      <c r="O2009" s="135"/>
      <c r="P2009" s="2"/>
      <c r="Q2009" s="31"/>
      <c r="R2009" s="25"/>
      <c r="S2009" s="2"/>
    </row>
    <row r="2010" spans="1:19" ht="18" customHeight="1">
      <c r="A2010" s="35"/>
      <c r="B2010" s="31"/>
      <c r="C2010" s="31"/>
      <c r="D2010" s="31"/>
      <c r="E2010" s="31"/>
      <c r="F2010" s="133"/>
      <c r="G2010" s="133"/>
      <c r="H2010" s="133"/>
      <c r="I2010" s="133"/>
      <c r="J2010" s="133"/>
      <c r="K2010" s="133"/>
      <c r="L2010" s="134"/>
      <c r="M2010" s="135"/>
      <c r="N2010" s="135"/>
      <c r="O2010" s="135"/>
      <c r="P2010" s="2"/>
      <c r="Q2010" s="31"/>
      <c r="R2010" s="25"/>
      <c r="S2010" s="2"/>
    </row>
    <row r="2011" spans="1:19" ht="18" customHeight="1">
      <c r="A2011" s="35"/>
      <c r="B2011" s="31"/>
      <c r="C2011" s="31"/>
      <c r="D2011" s="31"/>
      <c r="E2011" s="31"/>
      <c r="F2011" s="133"/>
      <c r="G2011" s="133"/>
      <c r="H2011" s="133"/>
      <c r="I2011" s="133"/>
      <c r="J2011" s="133"/>
      <c r="K2011" s="133"/>
      <c r="L2011" s="134"/>
      <c r="M2011" s="135"/>
      <c r="N2011" s="135"/>
      <c r="O2011" s="135"/>
      <c r="P2011" s="2"/>
      <c r="Q2011" s="31"/>
      <c r="R2011" s="25"/>
      <c r="S2011" s="2"/>
    </row>
    <row r="2012" spans="1:19" ht="18" customHeight="1">
      <c r="A2012" s="35"/>
      <c r="B2012" s="31"/>
      <c r="C2012" s="31"/>
      <c r="D2012" s="31"/>
      <c r="E2012" s="31"/>
      <c r="F2012" s="133"/>
      <c r="G2012" s="133"/>
      <c r="H2012" s="133"/>
      <c r="I2012" s="133"/>
      <c r="J2012" s="133"/>
      <c r="K2012" s="133"/>
      <c r="L2012" s="134"/>
      <c r="M2012" s="135"/>
      <c r="N2012" s="135"/>
      <c r="O2012" s="135"/>
      <c r="P2012" s="2"/>
      <c r="Q2012" s="31"/>
      <c r="R2012" s="25"/>
      <c r="S2012" s="2"/>
    </row>
    <row r="2013" spans="1:19" ht="18" customHeight="1">
      <c r="A2013" s="35"/>
      <c r="B2013" s="31"/>
      <c r="C2013" s="31"/>
      <c r="D2013" s="31"/>
      <c r="E2013" s="31"/>
      <c r="F2013" s="133"/>
      <c r="G2013" s="133"/>
      <c r="H2013" s="133"/>
      <c r="I2013" s="133"/>
      <c r="J2013" s="133"/>
      <c r="K2013" s="133"/>
      <c r="L2013" s="134"/>
      <c r="M2013" s="135"/>
      <c r="N2013" s="135"/>
      <c r="O2013" s="135"/>
      <c r="P2013" s="2"/>
      <c r="Q2013" s="31"/>
      <c r="R2013" s="25"/>
      <c r="S2013" s="2"/>
    </row>
    <row r="2014" spans="1:19" ht="18" customHeight="1">
      <c r="A2014" s="35"/>
      <c r="B2014" s="31"/>
      <c r="C2014" s="31"/>
      <c r="D2014" s="31"/>
      <c r="E2014" s="31"/>
      <c r="F2014" s="133"/>
      <c r="G2014" s="133"/>
      <c r="H2014" s="133"/>
      <c r="I2014" s="133"/>
      <c r="J2014" s="133"/>
      <c r="K2014" s="133"/>
      <c r="L2014" s="134"/>
      <c r="M2014" s="135"/>
      <c r="N2014" s="135"/>
      <c r="O2014" s="135"/>
      <c r="P2014" s="2"/>
      <c r="Q2014" s="31"/>
      <c r="R2014" s="25"/>
      <c r="S2014" s="2"/>
    </row>
    <row r="2015" spans="1:19" ht="18" customHeight="1">
      <c r="A2015" s="35"/>
      <c r="B2015" s="31"/>
      <c r="C2015" s="31"/>
      <c r="D2015" s="31"/>
      <c r="E2015" s="31"/>
      <c r="F2015" s="133"/>
      <c r="G2015" s="133"/>
      <c r="H2015" s="133"/>
      <c r="I2015" s="133"/>
      <c r="J2015" s="133"/>
      <c r="K2015" s="133"/>
      <c r="L2015" s="134"/>
      <c r="M2015" s="135"/>
      <c r="N2015" s="135"/>
      <c r="O2015" s="135"/>
      <c r="P2015" s="2"/>
      <c r="Q2015" s="31"/>
      <c r="R2015" s="25"/>
      <c r="S2015" s="2"/>
    </row>
    <row r="2016" spans="1:19" ht="18" customHeight="1">
      <c r="A2016" s="35"/>
      <c r="B2016" s="31"/>
      <c r="C2016" s="31"/>
      <c r="D2016" s="31"/>
      <c r="E2016" s="31"/>
      <c r="F2016" s="133"/>
      <c r="G2016" s="133"/>
      <c r="H2016" s="133"/>
      <c r="I2016" s="133"/>
      <c r="J2016" s="133"/>
      <c r="K2016" s="133"/>
      <c r="L2016" s="134"/>
      <c r="M2016" s="135"/>
      <c r="N2016" s="135"/>
      <c r="O2016" s="135"/>
      <c r="P2016" s="2"/>
      <c r="Q2016" s="31"/>
      <c r="R2016" s="25"/>
      <c r="S2016" s="2"/>
    </row>
    <row r="2017" spans="1:19" ht="18" customHeight="1">
      <c r="A2017" s="35"/>
      <c r="B2017" s="31"/>
      <c r="C2017" s="31"/>
      <c r="D2017" s="31"/>
      <c r="E2017" s="31"/>
      <c r="F2017" s="133"/>
      <c r="G2017" s="133"/>
      <c r="H2017" s="133"/>
      <c r="I2017" s="133"/>
      <c r="J2017" s="133"/>
      <c r="K2017" s="133"/>
      <c r="L2017" s="134"/>
      <c r="M2017" s="135"/>
      <c r="N2017" s="135"/>
      <c r="O2017" s="135"/>
      <c r="P2017" s="2"/>
      <c r="Q2017" s="31"/>
      <c r="R2017" s="25"/>
      <c r="S2017" s="2"/>
    </row>
    <row r="2018" spans="1:19" ht="18" customHeight="1">
      <c r="A2018" s="35"/>
      <c r="B2018" s="31"/>
      <c r="C2018" s="31"/>
      <c r="D2018" s="31"/>
      <c r="E2018" s="31"/>
      <c r="F2018" s="133"/>
      <c r="G2018" s="133"/>
      <c r="H2018" s="133"/>
      <c r="I2018" s="133"/>
      <c r="J2018" s="133"/>
      <c r="K2018" s="133"/>
      <c r="L2018" s="134"/>
      <c r="M2018" s="135"/>
      <c r="N2018" s="135"/>
      <c r="O2018" s="135"/>
      <c r="P2018" s="2"/>
      <c r="Q2018" s="31"/>
      <c r="R2018" s="25"/>
      <c r="S2018" s="2"/>
    </row>
    <row r="2019" spans="1:19" ht="18" customHeight="1">
      <c r="A2019" s="35"/>
      <c r="B2019" s="31"/>
      <c r="C2019" s="31"/>
      <c r="D2019" s="31"/>
      <c r="E2019" s="31"/>
      <c r="F2019" s="133"/>
      <c r="G2019" s="133"/>
      <c r="H2019" s="133"/>
      <c r="I2019" s="133"/>
      <c r="J2019" s="133"/>
      <c r="K2019" s="133"/>
      <c r="L2019" s="134"/>
      <c r="M2019" s="135"/>
      <c r="N2019" s="135"/>
      <c r="O2019" s="135"/>
      <c r="P2019" s="2"/>
      <c r="Q2019" s="31"/>
      <c r="R2019" s="25"/>
      <c r="S2019" s="2"/>
    </row>
    <row r="2020" spans="1:19" ht="18" customHeight="1">
      <c r="A2020" s="35"/>
      <c r="B2020" s="31"/>
      <c r="C2020" s="31"/>
      <c r="D2020" s="31"/>
      <c r="E2020" s="31"/>
      <c r="F2020" s="133"/>
      <c r="G2020" s="133"/>
      <c r="H2020" s="133"/>
      <c r="I2020" s="133"/>
      <c r="J2020" s="133"/>
      <c r="K2020" s="133"/>
      <c r="L2020" s="134"/>
      <c r="M2020" s="135"/>
      <c r="N2020" s="135"/>
      <c r="O2020" s="135"/>
      <c r="P2020" s="2"/>
      <c r="Q2020" s="31"/>
      <c r="R2020" s="25"/>
      <c r="S2020" s="2"/>
    </row>
    <row r="2021" spans="1:19" ht="18" customHeight="1">
      <c r="A2021" s="35"/>
      <c r="B2021" s="31"/>
      <c r="C2021" s="31"/>
      <c r="D2021" s="31"/>
      <c r="E2021" s="31"/>
      <c r="F2021" s="133"/>
      <c r="G2021" s="133"/>
      <c r="H2021" s="133"/>
      <c r="I2021" s="133"/>
      <c r="J2021" s="133"/>
      <c r="K2021" s="133"/>
      <c r="L2021" s="134"/>
      <c r="M2021" s="135"/>
      <c r="N2021" s="135"/>
      <c r="O2021" s="135"/>
      <c r="P2021" s="2"/>
      <c r="Q2021" s="31"/>
      <c r="R2021" s="25"/>
      <c r="S2021" s="2"/>
    </row>
    <row r="2022" spans="1:19" ht="18" customHeight="1">
      <c r="A2022" s="35"/>
      <c r="B2022" s="31"/>
      <c r="C2022" s="31"/>
      <c r="D2022" s="31"/>
      <c r="E2022" s="31"/>
      <c r="F2022" s="133"/>
      <c r="G2022" s="133"/>
      <c r="H2022" s="133"/>
      <c r="I2022" s="133"/>
      <c r="J2022" s="133"/>
      <c r="K2022" s="133"/>
      <c r="L2022" s="134"/>
      <c r="M2022" s="135"/>
      <c r="N2022" s="135"/>
      <c r="O2022" s="135"/>
      <c r="P2022" s="2"/>
      <c r="Q2022" s="31"/>
      <c r="R2022" s="25"/>
      <c r="S2022" s="2"/>
    </row>
    <row r="2023" spans="1:19" ht="18" customHeight="1">
      <c r="A2023" s="35"/>
      <c r="B2023" s="31"/>
      <c r="C2023" s="31"/>
      <c r="D2023" s="31"/>
      <c r="E2023" s="31"/>
      <c r="F2023" s="133"/>
      <c r="G2023" s="133"/>
      <c r="H2023" s="133"/>
      <c r="I2023" s="133"/>
      <c r="J2023" s="133"/>
      <c r="K2023" s="133"/>
      <c r="L2023" s="134"/>
      <c r="M2023" s="135"/>
      <c r="N2023" s="135"/>
      <c r="O2023" s="135"/>
      <c r="P2023" s="2"/>
      <c r="Q2023" s="31"/>
      <c r="R2023" s="25"/>
      <c r="S2023" s="2"/>
    </row>
    <row r="2024" spans="1:19" ht="18" customHeight="1">
      <c r="A2024" s="35"/>
      <c r="B2024" s="31"/>
      <c r="C2024" s="31"/>
      <c r="D2024" s="31"/>
      <c r="E2024" s="31"/>
      <c r="F2024" s="133"/>
      <c r="G2024" s="133"/>
      <c r="H2024" s="133"/>
      <c r="I2024" s="133"/>
      <c r="J2024" s="133"/>
      <c r="K2024" s="133"/>
      <c r="L2024" s="134"/>
      <c r="M2024" s="135"/>
      <c r="N2024" s="135"/>
      <c r="O2024" s="135"/>
      <c r="P2024" s="2"/>
      <c r="Q2024" s="31"/>
      <c r="R2024" s="25"/>
      <c r="S2024" s="2"/>
    </row>
    <row r="2025" spans="1:19" ht="18" customHeight="1">
      <c r="A2025" s="35"/>
      <c r="B2025" s="31"/>
      <c r="C2025" s="31"/>
      <c r="D2025" s="31"/>
      <c r="E2025" s="31"/>
      <c r="F2025" s="133"/>
      <c r="G2025" s="133"/>
      <c r="H2025" s="133"/>
      <c r="I2025" s="133"/>
      <c r="J2025" s="133"/>
      <c r="K2025" s="133"/>
      <c r="L2025" s="134"/>
      <c r="M2025" s="135"/>
      <c r="N2025" s="135"/>
      <c r="O2025" s="135"/>
      <c r="P2025" s="2"/>
      <c r="Q2025" s="31"/>
      <c r="R2025" s="25"/>
      <c r="S2025" s="2"/>
    </row>
    <row r="2026" spans="1:19" ht="18" customHeight="1">
      <c r="A2026" s="35"/>
      <c r="B2026" s="31"/>
      <c r="C2026" s="31"/>
      <c r="D2026" s="31"/>
      <c r="E2026" s="31"/>
      <c r="F2026" s="133"/>
      <c r="G2026" s="133"/>
      <c r="H2026" s="133"/>
      <c r="I2026" s="133"/>
      <c r="J2026" s="133"/>
      <c r="K2026" s="133"/>
      <c r="L2026" s="134"/>
      <c r="M2026" s="135"/>
      <c r="N2026" s="135"/>
      <c r="O2026" s="135"/>
      <c r="P2026" s="2"/>
      <c r="Q2026" s="31"/>
      <c r="R2026" s="25"/>
      <c r="S2026" s="2"/>
    </row>
    <row r="2027" spans="1:19" ht="18" customHeight="1">
      <c r="A2027" s="35"/>
      <c r="B2027" s="31"/>
      <c r="C2027" s="31"/>
      <c r="D2027" s="31"/>
      <c r="E2027" s="31"/>
      <c r="F2027" s="133"/>
      <c r="G2027" s="133"/>
      <c r="H2027" s="133"/>
      <c r="I2027" s="133"/>
      <c r="J2027" s="133"/>
      <c r="K2027" s="133"/>
      <c r="L2027" s="134"/>
      <c r="M2027" s="135"/>
      <c r="N2027" s="135"/>
      <c r="O2027" s="135"/>
      <c r="P2027" s="2"/>
      <c r="Q2027" s="31"/>
      <c r="R2027" s="25"/>
      <c r="S2027" s="2"/>
    </row>
    <row r="2028" spans="1:19" ht="18" customHeight="1">
      <c r="A2028" s="35"/>
      <c r="B2028" s="31"/>
      <c r="C2028" s="31"/>
      <c r="D2028" s="31"/>
      <c r="E2028" s="31"/>
      <c r="F2028" s="133"/>
      <c r="G2028" s="133"/>
      <c r="H2028" s="133"/>
      <c r="I2028" s="133"/>
      <c r="J2028" s="133"/>
      <c r="K2028" s="133"/>
      <c r="L2028" s="134"/>
      <c r="M2028" s="135"/>
      <c r="N2028" s="135"/>
      <c r="O2028" s="135"/>
      <c r="P2028" s="2"/>
      <c r="Q2028" s="31"/>
      <c r="R2028" s="25"/>
      <c r="S2028" s="2"/>
    </row>
    <row r="2029" spans="1:19" ht="18" customHeight="1">
      <c r="A2029" s="35"/>
      <c r="B2029" s="31"/>
      <c r="C2029" s="31"/>
      <c r="D2029" s="31"/>
      <c r="E2029" s="31"/>
      <c r="F2029" s="133"/>
      <c r="G2029" s="133"/>
      <c r="H2029" s="133"/>
      <c r="I2029" s="133"/>
      <c r="J2029" s="133"/>
      <c r="K2029" s="133"/>
      <c r="L2029" s="134"/>
      <c r="M2029" s="135"/>
      <c r="N2029" s="135"/>
      <c r="O2029" s="135"/>
      <c r="P2029" s="2"/>
      <c r="Q2029" s="31"/>
      <c r="R2029" s="25"/>
      <c r="S2029" s="2"/>
    </row>
    <row r="2030" spans="1:19" ht="18" customHeight="1">
      <c r="A2030" s="35"/>
      <c r="B2030" s="31"/>
      <c r="C2030" s="31"/>
      <c r="D2030" s="31"/>
      <c r="E2030" s="31"/>
      <c r="F2030" s="133"/>
      <c r="G2030" s="133"/>
      <c r="H2030" s="133"/>
      <c r="I2030" s="133"/>
      <c r="J2030" s="133"/>
      <c r="K2030" s="133"/>
      <c r="L2030" s="134"/>
      <c r="M2030" s="135"/>
      <c r="N2030" s="135"/>
      <c r="O2030" s="135"/>
      <c r="P2030" s="2"/>
      <c r="Q2030" s="31"/>
      <c r="R2030" s="25"/>
      <c r="S2030" s="2"/>
    </row>
    <row r="2031" spans="1:19" ht="18" customHeight="1">
      <c r="A2031" s="35"/>
      <c r="B2031" s="31"/>
      <c r="C2031" s="31"/>
      <c r="D2031" s="31"/>
      <c r="E2031" s="31"/>
      <c r="F2031" s="133"/>
      <c r="G2031" s="133"/>
      <c r="H2031" s="133"/>
      <c r="I2031" s="133"/>
      <c r="J2031" s="133"/>
      <c r="K2031" s="133"/>
      <c r="L2031" s="134"/>
      <c r="M2031" s="135"/>
      <c r="N2031" s="135"/>
      <c r="O2031" s="135"/>
      <c r="P2031" s="2"/>
      <c r="Q2031" s="31"/>
      <c r="R2031" s="25"/>
      <c r="S2031" s="2"/>
    </row>
    <row r="2032" spans="1:19" ht="18" customHeight="1">
      <c r="A2032" s="35"/>
      <c r="B2032" s="31"/>
      <c r="C2032" s="31"/>
      <c r="D2032" s="31"/>
      <c r="E2032" s="31"/>
      <c r="F2032" s="133"/>
      <c r="G2032" s="133"/>
      <c r="H2032" s="133"/>
      <c r="I2032" s="133"/>
      <c r="J2032" s="133"/>
      <c r="K2032" s="133"/>
      <c r="L2032" s="134"/>
      <c r="M2032" s="135"/>
      <c r="N2032" s="135"/>
      <c r="O2032" s="135"/>
      <c r="P2032" s="2"/>
      <c r="Q2032" s="31"/>
      <c r="R2032" s="25"/>
      <c r="S2032" s="2"/>
    </row>
    <row r="2033" spans="1:19" ht="18" customHeight="1">
      <c r="A2033" s="35"/>
      <c r="B2033" s="31"/>
      <c r="C2033" s="31"/>
      <c r="D2033" s="31"/>
      <c r="E2033" s="31"/>
      <c r="F2033" s="133"/>
      <c r="G2033" s="133"/>
      <c r="H2033" s="133"/>
      <c r="I2033" s="133"/>
      <c r="J2033" s="133"/>
      <c r="K2033" s="133"/>
      <c r="L2033" s="134"/>
      <c r="M2033" s="135"/>
      <c r="N2033" s="135"/>
      <c r="O2033" s="135"/>
      <c r="P2033" s="2"/>
      <c r="Q2033" s="31"/>
      <c r="R2033" s="25"/>
      <c r="S2033" s="2"/>
    </row>
    <row r="2034" spans="1:19" ht="18" customHeight="1">
      <c r="A2034" s="35"/>
      <c r="B2034" s="31"/>
      <c r="C2034" s="31"/>
      <c r="D2034" s="31"/>
      <c r="E2034" s="31"/>
      <c r="F2034" s="133"/>
      <c r="G2034" s="133"/>
      <c r="H2034" s="133"/>
      <c r="I2034" s="133"/>
      <c r="J2034" s="133"/>
      <c r="K2034" s="133"/>
      <c r="L2034" s="134"/>
      <c r="M2034" s="135"/>
      <c r="N2034" s="135"/>
      <c r="O2034" s="135"/>
      <c r="P2034" s="2"/>
      <c r="Q2034" s="31"/>
      <c r="R2034" s="25"/>
      <c r="S2034" s="2"/>
    </row>
    <row r="2035" spans="1:19" ht="18" customHeight="1">
      <c r="A2035" s="35"/>
      <c r="B2035" s="31"/>
      <c r="C2035" s="31"/>
      <c r="D2035" s="31"/>
      <c r="E2035" s="31"/>
      <c r="F2035" s="133"/>
      <c r="G2035" s="133"/>
      <c r="H2035" s="133"/>
      <c r="I2035" s="133"/>
      <c r="J2035" s="133"/>
      <c r="K2035" s="133"/>
      <c r="L2035" s="134"/>
      <c r="M2035" s="135"/>
      <c r="N2035" s="135"/>
      <c r="O2035" s="135"/>
      <c r="P2035" s="2"/>
      <c r="Q2035" s="31"/>
      <c r="R2035" s="25"/>
      <c r="S2035" s="2"/>
    </row>
    <row r="2036" spans="1:19" ht="18" customHeight="1">
      <c r="A2036" s="35"/>
      <c r="B2036" s="31"/>
      <c r="C2036" s="31"/>
      <c r="D2036" s="31"/>
      <c r="E2036" s="31"/>
      <c r="F2036" s="133"/>
      <c r="G2036" s="133"/>
      <c r="H2036" s="133"/>
      <c r="I2036" s="133"/>
      <c r="J2036" s="133"/>
      <c r="K2036" s="133"/>
      <c r="L2036" s="134"/>
      <c r="M2036" s="135"/>
      <c r="N2036" s="135"/>
      <c r="O2036" s="135"/>
      <c r="P2036" s="2"/>
      <c r="Q2036" s="31"/>
      <c r="R2036" s="25"/>
      <c r="S2036" s="2"/>
    </row>
    <row r="2037" spans="1:19" ht="18" customHeight="1">
      <c r="A2037" s="35"/>
      <c r="B2037" s="31"/>
      <c r="C2037" s="31"/>
      <c r="D2037" s="31"/>
      <c r="E2037" s="31"/>
      <c r="F2037" s="133"/>
      <c r="G2037" s="133"/>
      <c r="H2037" s="133"/>
      <c r="I2037" s="133"/>
      <c r="J2037" s="133"/>
      <c r="K2037" s="133"/>
      <c r="L2037" s="134"/>
      <c r="M2037" s="135"/>
      <c r="N2037" s="135"/>
      <c r="O2037" s="135"/>
      <c r="P2037" s="2"/>
      <c r="Q2037" s="31"/>
      <c r="R2037" s="25"/>
      <c r="S2037" s="2"/>
    </row>
    <row r="2038" spans="1:19" ht="18" customHeight="1">
      <c r="A2038" s="35"/>
      <c r="B2038" s="31"/>
      <c r="C2038" s="31"/>
      <c r="D2038" s="31"/>
      <c r="E2038" s="31"/>
      <c r="F2038" s="133"/>
      <c r="G2038" s="133"/>
      <c r="H2038" s="133"/>
      <c r="I2038" s="133"/>
      <c r="J2038" s="133"/>
      <c r="K2038" s="133"/>
      <c r="L2038" s="134"/>
      <c r="M2038" s="135"/>
      <c r="N2038" s="135"/>
      <c r="O2038" s="135"/>
      <c r="P2038" s="2"/>
      <c r="Q2038" s="31"/>
      <c r="R2038" s="25"/>
      <c r="S2038" s="2"/>
    </row>
    <row r="2039" spans="1:19" ht="18" customHeight="1">
      <c r="A2039" s="35"/>
      <c r="B2039" s="31"/>
      <c r="C2039" s="31"/>
      <c r="D2039" s="31"/>
      <c r="E2039" s="31"/>
      <c r="F2039" s="133"/>
      <c r="G2039" s="133"/>
      <c r="H2039" s="133"/>
      <c r="I2039" s="133"/>
      <c r="J2039" s="133"/>
      <c r="K2039" s="133"/>
      <c r="L2039" s="134"/>
      <c r="M2039" s="135"/>
      <c r="N2039" s="135"/>
      <c r="O2039" s="135"/>
      <c r="P2039" s="2"/>
      <c r="Q2039" s="31"/>
      <c r="R2039" s="25"/>
      <c r="S2039" s="2"/>
    </row>
    <row r="2040" spans="1:19" ht="18" customHeight="1">
      <c r="A2040" s="35"/>
      <c r="B2040" s="31"/>
      <c r="C2040" s="31"/>
      <c r="D2040" s="31"/>
      <c r="E2040" s="31"/>
      <c r="F2040" s="133"/>
      <c r="G2040" s="133"/>
      <c r="H2040" s="133"/>
      <c r="I2040" s="133"/>
      <c r="J2040" s="133"/>
      <c r="K2040" s="133"/>
      <c r="L2040" s="134"/>
      <c r="M2040" s="135"/>
      <c r="N2040" s="135"/>
      <c r="O2040" s="135"/>
      <c r="P2040" s="2"/>
      <c r="Q2040" s="31"/>
      <c r="R2040" s="25"/>
      <c r="S2040" s="2"/>
    </row>
    <row r="2041" spans="1:19" ht="18" customHeight="1">
      <c r="A2041" s="35"/>
      <c r="B2041" s="31"/>
      <c r="C2041" s="31"/>
      <c r="D2041" s="31"/>
      <c r="E2041" s="31"/>
      <c r="F2041" s="133"/>
      <c r="G2041" s="133"/>
      <c r="H2041" s="133"/>
      <c r="I2041" s="133"/>
      <c r="J2041" s="133"/>
      <c r="K2041" s="133"/>
      <c r="L2041" s="134"/>
      <c r="M2041" s="135"/>
      <c r="N2041" s="135"/>
      <c r="O2041" s="135"/>
      <c r="P2041" s="2"/>
      <c r="Q2041" s="31"/>
      <c r="R2041" s="25"/>
      <c r="S2041" s="2"/>
    </row>
    <row r="2042" spans="1:19" ht="18" customHeight="1">
      <c r="A2042" s="35"/>
      <c r="B2042" s="31"/>
      <c r="C2042" s="31"/>
      <c r="D2042" s="31"/>
      <c r="E2042" s="31"/>
      <c r="F2042" s="133"/>
      <c r="G2042" s="133"/>
      <c r="H2042" s="133"/>
      <c r="I2042" s="133"/>
      <c r="J2042" s="133"/>
      <c r="K2042" s="133"/>
      <c r="L2042" s="134"/>
      <c r="M2042" s="135"/>
      <c r="N2042" s="135"/>
      <c r="O2042" s="135"/>
      <c r="P2042" s="2"/>
      <c r="Q2042" s="31"/>
      <c r="R2042" s="25"/>
      <c r="S2042" s="2"/>
    </row>
    <row r="2043" spans="1:19" ht="18" customHeight="1">
      <c r="A2043" s="35"/>
      <c r="B2043" s="31"/>
      <c r="C2043" s="31"/>
      <c r="D2043" s="31"/>
      <c r="E2043" s="31"/>
      <c r="F2043" s="133"/>
      <c r="G2043" s="133"/>
      <c r="H2043" s="133"/>
      <c r="I2043" s="133"/>
      <c r="J2043" s="133"/>
      <c r="K2043" s="133"/>
      <c r="L2043" s="134"/>
      <c r="M2043" s="135"/>
      <c r="N2043" s="135"/>
      <c r="O2043" s="135"/>
      <c r="P2043" s="2"/>
      <c r="Q2043" s="31"/>
      <c r="R2043" s="25"/>
      <c r="S2043" s="2"/>
    </row>
    <row r="2044" spans="1:19" ht="18" customHeight="1">
      <c r="A2044" s="35"/>
      <c r="B2044" s="31"/>
      <c r="C2044" s="31"/>
      <c r="D2044" s="31"/>
      <c r="E2044" s="31"/>
      <c r="F2044" s="133"/>
      <c r="G2044" s="133"/>
      <c r="H2044" s="133"/>
      <c r="I2044" s="133"/>
      <c r="J2044" s="133"/>
      <c r="K2044" s="133"/>
      <c r="L2044" s="134"/>
      <c r="M2044" s="135"/>
      <c r="N2044" s="135"/>
      <c r="O2044" s="135"/>
      <c r="P2044" s="2"/>
      <c r="Q2044" s="31"/>
      <c r="R2044" s="25"/>
      <c r="S2044" s="2"/>
    </row>
    <row r="2045" spans="1:19" ht="18" customHeight="1">
      <c r="A2045" s="35"/>
      <c r="B2045" s="31"/>
      <c r="C2045" s="31"/>
      <c r="D2045" s="31"/>
      <c r="E2045" s="31"/>
      <c r="F2045" s="133"/>
      <c r="G2045" s="133"/>
      <c r="H2045" s="133"/>
      <c r="I2045" s="133"/>
      <c r="J2045" s="133"/>
      <c r="K2045" s="133"/>
      <c r="L2045" s="134"/>
      <c r="M2045" s="135"/>
      <c r="N2045" s="135"/>
      <c r="O2045" s="135"/>
      <c r="P2045" s="2"/>
      <c r="Q2045" s="31"/>
      <c r="R2045" s="25"/>
      <c r="S2045" s="2"/>
    </row>
    <row r="2046" spans="1:19" ht="18" customHeight="1">
      <c r="A2046" s="35"/>
      <c r="B2046" s="31"/>
      <c r="C2046" s="31"/>
      <c r="D2046" s="31"/>
      <c r="E2046" s="31"/>
      <c r="F2046" s="133"/>
      <c r="G2046" s="133"/>
      <c r="H2046" s="133"/>
      <c r="I2046" s="133"/>
      <c r="J2046" s="133"/>
      <c r="K2046" s="133"/>
      <c r="L2046" s="134"/>
      <c r="M2046" s="135"/>
      <c r="N2046" s="135"/>
      <c r="O2046" s="135"/>
      <c r="P2046" s="2"/>
      <c r="Q2046" s="31"/>
      <c r="R2046" s="25"/>
      <c r="S2046" s="2"/>
    </row>
    <row r="2047" spans="1:19" ht="18" customHeight="1">
      <c r="A2047" s="35"/>
      <c r="B2047" s="31"/>
      <c r="C2047" s="31"/>
      <c r="D2047" s="31"/>
      <c r="E2047" s="31"/>
      <c r="F2047" s="133"/>
      <c r="G2047" s="133"/>
      <c r="H2047" s="133"/>
      <c r="I2047" s="133"/>
      <c r="J2047" s="133"/>
      <c r="K2047" s="133"/>
      <c r="L2047" s="134"/>
      <c r="M2047" s="135"/>
      <c r="N2047" s="135"/>
      <c r="O2047" s="135"/>
      <c r="P2047" s="2"/>
      <c r="Q2047" s="31"/>
      <c r="R2047" s="25"/>
      <c r="S2047" s="2"/>
    </row>
    <row r="2048" spans="1:19" ht="18" customHeight="1">
      <c r="A2048" s="35"/>
      <c r="B2048" s="31"/>
      <c r="C2048" s="31"/>
      <c r="D2048" s="31"/>
      <c r="E2048" s="31"/>
      <c r="F2048" s="133"/>
      <c r="G2048" s="133"/>
      <c r="H2048" s="133"/>
      <c r="I2048" s="133"/>
      <c r="J2048" s="133"/>
      <c r="K2048" s="133"/>
      <c r="L2048" s="134"/>
      <c r="M2048" s="135"/>
      <c r="N2048" s="135"/>
      <c r="O2048" s="135"/>
      <c r="P2048" s="2"/>
      <c r="Q2048" s="31"/>
      <c r="R2048" s="25"/>
      <c r="S2048" s="2"/>
    </row>
    <row r="2049" spans="1:19" ht="18" customHeight="1">
      <c r="A2049" s="35"/>
      <c r="B2049" s="31"/>
      <c r="C2049" s="31"/>
      <c r="D2049" s="31"/>
      <c r="E2049" s="31"/>
      <c r="F2049" s="133"/>
      <c r="G2049" s="133"/>
      <c r="H2049" s="133"/>
      <c r="I2049" s="133"/>
      <c r="J2049" s="133"/>
      <c r="K2049" s="133"/>
      <c r="L2049" s="134"/>
      <c r="M2049" s="135"/>
      <c r="N2049" s="135"/>
      <c r="O2049" s="135"/>
      <c r="P2049" s="2"/>
      <c r="Q2049" s="31"/>
      <c r="R2049" s="25"/>
      <c r="S2049" s="2"/>
    </row>
    <row r="2050" spans="1:19" ht="18" customHeight="1">
      <c r="A2050" s="35"/>
      <c r="B2050" s="31"/>
      <c r="C2050" s="31"/>
      <c r="D2050" s="31"/>
      <c r="E2050" s="31"/>
      <c r="F2050" s="133"/>
      <c r="G2050" s="133"/>
      <c r="H2050" s="133"/>
      <c r="I2050" s="133"/>
      <c r="J2050" s="133"/>
      <c r="K2050" s="133"/>
      <c r="L2050" s="134"/>
      <c r="M2050" s="135"/>
      <c r="N2050" s="135"/>
      <c r="O2050" s="135"/>
      <c r="P2050" s="2"/>
      <c r="Q2050" s="31"/>
      <c r="R2050" s="25"/>
      <c r="S2050" s="2"/>
    </row>
    <row r="2051" spans="1:19" ht="18" customHeight="1">
      <c r="A2051" s="35"/>
      <c r="B2051" s="31"/>
      <c r="C2051" s="31"/>
      <c r="D2051" s="31"/>
      <c r="E2051" s="31"/>
      <c r="F2051" s="133"/>
      <c r="G2051" s="133"/>
      <c r="H2051" s="133"/>
      <c r="I2051" s="133"/>
      <c r="J2051" s="133"/>
      <c r="K2051" s="133"/>
      <c r="L2051" s="134"/>
      <c r="M2051" s="135"/>
      <c r="N2051" s="135"/>
      <c r="O2051" s="135"/>
      <c r="P2051" s="2"/>
      <c r="Q2051" s="31"/>
      <c r="R2051" s="25"/>
      <c r="S2051" s="2"/>
    </row>
    <row r="2052" spans="1:19" ht="18" customHeight="1">
      <c r="A2052" s="35"/>
      <c r="B2052" s="31"/>
      <c r="C2052" s="31"/>
      <c r="D2052" s="31"/>
      <c r="E2052" s="31"/>
      <c r="F2052" s="133"/>
      <c r="G2052" s="133"/>
      <c r="H2052" s="133"/>
      <c r="I2052" s="133"/>
      <c r="J2052" s="133"/>
      <c r="K2052" s="133"/>
      <c r="L2052" s="134"/>
      <c r="M2052" s="135"/>
      <c r="N2052" s="135"/>
      <c r="O2052" s="135"/>
      <c r="P2052" s="2"/>
      <c r="Q2052" s="31"/>
      <c r="R2052" s="25"/>
      <c r="S2052" s="2"/>
    </row>
    <row r="2053" spans="1:19" ht="18" customHeight="1">
      <c r="A2053" s="35"/>
      <c r="B2053" s="31"/>
      <c r="C2053" s="31"/>
      <c r="D2053" s="31"/>
      <c r="E2053" s="31"/>
      <c r="F2053" s="133"/>
      <c r="G2053" s="133"/>
      <c r="H2053" s="133"/>
      <c r="I2053" s="133"/>
      <c r="J2053" s="133"/>
      <c r="K2053" s="133"/>
      <c r="L2053" s="134"/>
      <c r="M2053" s="135"/>
      <c r="N2053" s="135"/>
      <c r="O2053" s="135"/>
      <c r="P2053" s="2"/>
      <c r="Q2053" s="31"/>
      <c r="R2053" s="25"/>
      <c r="S2053" s="2"/>
    </row>
    <row r="2054" spans="1:19" ht="18" customHeight="1">
      <c r="A2054" s="35"/>
      <c r="B2054" s="31"/>
      <c r="C2054" s="31"/>
      <c r="D2054" s="31"/>
      <c r="E2054" s="31"/>
      <c r="F2054" s="133"/>
      <c r="G2054" s="133"/>
      <c r="H2054" s="133"/>
      <c r="I2054" s="133"/>
      <c r="J2054" s="133"/>
      <c r="K2054" s="133"/>
      <c r="L2054" s="134"/>
      <c r="M2054" s="135"/>
      <c r="N2054" s="135"/>
      <c r="O2054" s="135"/>
      <c r="P2054" s="2"/>
      <c r="Q2054" s="31"/>
      <c r="R2054" s="25"/>
      <c r="S2054" s="2"/>
    </row>
    <row r="2055" spans="1:19" ht="18" customHeight="1">
      <c r="A2055" s="35"/>
      <c r="B2055" s="31"/>
      <c r="C2055" s="31"/>
      <c r="D2055" s="31"/>
      <c r="E2055" s="31"/>
      <c r="F2055" s="133"/>
      <c r="G2055" s="133"/>
      <c r="H2055" s="133"/>
      <c r="I2055" s="133"/>
      <c r="J2055" s="133"/>
      <c r="K2055" s="133"/>
      <c r="L2055" s="134"/>
      <c r="M2055" s="135"/>
      <c r="N2055" s="135"/>
      <c r="O2055" s="135"/>
      <c r="P2055" s="2"/>
      <c r="Q2055" s="31"/>
      <c r="R2055" s="25"/>
      <c r="S2055" s="2"/>
    </row>
    <row r="2056" spans="1:19" ht="18" customHeight="1">
      <c r="A2056" s="35"/>
      <c r="B2056" s="31"/>
      <c r="C2056" s="31"/>
      <c r="D2056" s="31"/>
      <c r="E2056" s="31"/>
      <c r="F2056" s="133"/>
      <c r="G2056" s="133"/>
      <c r="H2056" s="133"/>
      <c r="I2056" s="133"/>
      <c r="J2056" s="133"/>
      <c r="K2056" s="133"/>
      <c r="L2056" s="134"/>
      <c r="M2056" s="135"/>
      <c r="N2056" s="135"/>
      <c r="O2056" s="135"/>
      <c r="P2056" s="2"/>
      <c r="Q2056" s="31"/>
      <c r="R2056" s="25"/>
      <c r="S2056" s="2"/>
    </row>
    <row r="2057" spans="1:19" ht="18" customHeight="1">
      <c r="A2057" s="35"/>
      <c r="B2057" s="31"/>
      <c r="C2057" s="31"/>
      <c r="D2057" s="31"/>
      <c r="E2057" s="31"/>
      <c r="F2057" s="133"/>
      <c r="G2057" s="133"/>
      <c r="H2057" s="133"/>
      <c r="I2057" s="133"/>
      <c r="J2057" s="133"/>
      <c r="K2057" s="133"/>
      <c r="L2057" s="134"/>
      <c r="M2057" s="135"/>
      <c r="N2057" s="135"/>
      <c r="O2057" s="135"/>
      <c r="P2057" s="2"/>
      <c r="Q2057" s="31"/>
      <c r="R2057" s="25"/>
      <c r="S2057" s="2"/>
    </row>
    <row r="2058" spans="1:19" ht="18" customHeight="1">
      <c r="A2058" s="35"/>
      <c r="B2058" s="31"/>
      <c r="C2058" s="31"/>
      <c r="D2058" s="31"/>
      <c r="E2058" s="31"/>
      <c r="F2058" s="133"/>
      <c r="G2058" s="133"/>
      <c r="H2058" s="133"/>
      <c r="I2058" s="133"/>
      <c r="J2058" s="133"/>
      <c r="K2058" s="133"/>
      <c r="L2058" s="134"/>
      <c r="M2058" s="135"/>
      <c r="N2058" s="135"/>
      <c r="O2058" s="135"/>
      <c r="P2058" s="2"/>
      <c r="Q2058" s="31"/>
      <c r="R2058" s="25"/>
      <c r="S2058" s="2"/>
    </row>
    <row r="2059" spans="1:19" ht="18" customHeight="1">
      <c r="A2059" s="35"/>
      <c r="B2059" s="31"/>
      <c r="C2059" s="31"/>
      <c r="D2059" s="31"/>
      <c r="E2059" s="31"/>
      <c r="F2059" s="133"/>
      <c r="G2059" s="133"/>
      <c r="H2059" s="133"/>
      <c r="I2059" s="133"/>
      <c r="J2059" s="133"/>
      <c r="K2059" s="133"/>
      <c r="L2059" s="134"/>
      <c r="M2059" s="135"/>
      <c r="N2059" s="135"/>
      <c r="O2059" s="135"/>
      <c r="P2059" s="2"/>
      <c r="Q2059" s="31"/>
      <c r="R2059" s="25"/>
      <c r="S2059" s="2"/>
    </row>
    <row r="2060" spans="1:19" ht="18" customHeight="1">
      <c r="A2060" s="35"/>
      <c r="B2060" s="31"/>
      <c r="C2060" s="31"/>
      <c r="D2060" s="31"/>
      <c r="E2060" s="31"/>
      <c r="F2060" s="133"/>
      <c r="G2060" s="133"/>
      <c r="H2060" s="133"/>
      <c r="I2060" s="133"/>
      <c r="J2060" s="133"/>
      <c r="K2060" s="133"/>
      <c r="L2060" s="134"/>
      <c r="M2060" s="135"/>
      <c r="N2060" s="135"/>
      <c r="O2060" s="135"/>
      <c r="P2060" s="2"/>
      <c r="Q2060" s="31"/>
      <c r="R2060" s="25"/>
      <c r="S2060" s="2"/>
    </row>
    <row r="2061" spans="1:19" ht="18" customHeight="1">
      <c r="A2061" s="35"/>
      <c r="B2061" s="31"/>
      <c r="C2061" s="31"/>
      <c r="D2061" s="31"/>
      <c r="E2061" s="31"/>
      <c r="F2061" s="133"/>
      <c r="G2061" s="133"/>
      <c r="H2061" s="133"/>
      <c r="I2061" s="133"/>
      <c r="J2061" s="133"/>
      <c r="K2061" s="133"/>
      <c r="L2061" s="134"/>
      <c r="M2061" s="135"/>
      <c r="N2061" s="135"/>
      <c r="O2061" s="135"/>
      <c r="P2061" s="2"/>
      <c r="Q2061" s="31"/>
      <c r="R2061" s="25"/>
      <c r="S2061" s="2"/>
    </row>
    <row r="2062" spans="1:19" ht="18" customHeight="1">
      <c r="A2062" s="35"/>
      <c r="B2062" s="31"/>
      <c r="C2062" s="31"/>
      <c r="D2062" s="31"/>
      <c r="E2062" s="31"/>
      <c r="F2062" s="133"/>
      <c r="G2062" s="133"/>
      <c r="H2062" s="133"/>
      <c r="I2062" s="133"/>
      <c r="J2062" s="133"/>
      <c r="K2062" s="133"/>
      <c r="L2062" s="134"/>
      <c r="M2062" s="135"/>
      <c r="N2062" s="135"/>
      <c r="O2062" s="135"/>
      <c r="P2062" s="2"/>
      <c r="Q2062" s="31"/>
      <c r="R2062" s="25"/>
      <c r="S2062" s="2"/>
    </row>
    <row r="2063" spans="1:19" ht="18" customHeight="1">
      <c r="A2063" s="35"/>
      <c r="B2063" s="31"/>
      <c r="C2063" s="31"/>
      <c r="D2063" s="31"/>
      <c r="E2063" s="31"/>
      <c r="F2063" s="133"/>
      <c r="G2063" s="133"/>
      <c r="H2063" s="133"/>
      <c r="I2063" s="133"/>
      <c r="J2063" s="133"/>
      <c r="K2063" s="133"/>
      <c r="L2063" s="134"/>
      <c r="M2063" s="135"/>
      <c r="N2063" s="135"/>
      <c r="O2063" s="135"/>
      <c r="P2063" s="2"/>
      <c r="Q2063" s="31"/>
      <c r="R2063" s="25"/>
      <c r="S2063" s="2"/>
    </row>
    <row r="2064" spans="1:19" ht="18" customHeight="1">
      <c r="A2064" s="35"/>
      <c r="B2064" s="31"/>
      <c r="C2064" s="31"/>
      <c r="D2064" s="31"/>
      <c r="E2064" s="31"/>
      <c r="F2064" s="133"/>
      <c r="G2064" s="133"/>
      <c r="H2064" s="133"/>
      <c r="I2064" s="133"/>
      <c r="J2064" s="133"/>
      <c r="K2064" s="133"/>
      <c r="L2064" s="134"/>
      <c r="M2064" s="135"/>
      <c r="N2064" s="135"/>
      <c r="O2064" s="135"/>
      <c r="P2064" s="2"/>
      <c r="Q2064" s="31"/>
      <c r="R2064" s="25"/>
      <c r="S2064" s="2"/>
    </row>
    <row r="2065" spans="1:19" ht="18" customHeight="1">
      <c r="A2065" s="35"/>
      <c r="B2065" s="31"/>
      <c r="C2065" s="31"/>
      <c r="D2065" s="31"/>
      <c r="E2065" s="31"/>
      <c r="F2065" s="133"/>
      <c r="G2065" s="133"/>
      <c r="H2065" s="133"/>
      <c r="I2065" s="133"/>
      <c r="J2065" s="133"/>
      <c r="K2065" s="133"/>
      <c r="L2065" s="134"/>
      <c r="M2065" s="135"/>
      <c r="N2065" s="135"/>
      <c r="O2065" s="135"/>
      <c r="P2065" s="2"/>
      <c r="Q2065" s="31"/>
      <c r="R2065" s="25"/>
      <c r="S2065" s="2"/>
    </row>
    <row r="2066" spans="1:19" ht="18" customHeight="1">
      <c r="A2066" s="35"/>
      <c r="B2066" s="31"/>
      <c r="C2066" s="31"/>
      <c r="D2066" s="31"/>
      <c r="E2066" s="31"/>
      <c r="F2066" s="133"/>
      <c r="G2066" s="133"/>
      <c r="H2066" s="133"/>
      <c r="I2066" s="133"/>
      <c r="J2066" s="133"/>
      <c r="K2066" s="133"/>
      <c r="L2066" s="134"/>
      <c r="M2066" s="135"/>
      <c r="N2066" s="135"/>
      <c r="O2066" s="135"/>
      <c r="P2066" s="2"/>
      <c r="Q2066" s="31"/>
      <c r="R2066" s="25"/>
      <c r="S2066" s="2"/>
    </row>
    <row r="2067" spans="1:19" ht="18" customHeight="1">
      <c r="A2067" s="35"/>
      <c r="B2067" s="31"/>
      <c r="C2067" s="31"/>
      <c r="D2067" s="31"/>
      <c r="E2067" s="31"/>
      <c r="F2067" s="133"/>
      <c r="G2067" s="133"/>
      <c r="H2067" s="133"/>
      <c r="I2067" s="133"/>
      <c r="J2067" s="133"/>
      <c r="K2067" s="133"/>
      <c r="L2067" s="134"/>
      <c r="M2067" s="135"/>
      <c r="N2067" s="135"/>
      <c r="O2067" s="135"/>
      <c r="P2067" s="2"/>
      <c r="Q2067" s="31"/>
      <c r="R2067" s="25"/>
      <c r="S2067" s="2"/>
    </row>
    <row r="2068" spans="1:19" ht="18" customHeight="1">
      <c r="A2068" s="35"/>
      <c r="B2068" s="31"/>
      <c r="C2068" s="31"/>
      <c r="D2068" s="31"/>
      <c r="E2068" s="31"/>
      <c r="F2068" s="133"/>
      <c r="G2068" s="133"/>
      <c r="H2068" s="133"/>
      <c r="I2068" s="133"/>
      <c r="J2068" s="133"/>
      <c r="K2068" s="133"/>
      <c r="L2068" s="134"/>
      <c r="M2068" s="135"/>
      <c r="N2068" s="135"/>
      <c r="O2068" s="135"/>
      <c r="P2068" s="2"/>
      <c r="Q2068" s="31"/>
      <c r="R2068" s="25"/>
      <c r="S2068" s="2"/>
    </row>
    <row r="2069" spans="1:19" ht="18" customHeight="1">
      <c r="A2069" s="35"/>
      <c r="B2069" s="31"/>
      <c r="C2069" s="31"/>
      <c r="D2069" s="31"/>
      <c r="E2069" s="31"/>
      <c r="F2069" s="133"/>
      <c r="G2069" s="133"/>
      <c r="H2069" s="133"/>
      <c r="I2069" s="133"/>
      <c r="J2069" s="133"/>
      <c r="K2069" s="133"/>
      <c r="L2069" s="134"/>
      <c r="M2069" s="135"/>
      <c r="N2069" s="135"/>
      <c r="O2069" s="135"/>
      <c r="P2069" s="2"/>
      <c r="Q2069" s="31"/>
      <c r="R2069" s="25"/>
      <c r="S2069" s="2"/>
    </row>
    <row r="2070" spans="1:19" ht="18" customHeight="1">
      <c r="A2070" s="35"/>
      <c r="B2070" s="31"/>
      <c r="C2070" s="31"/>
      <c r="D2070" s="31"/>
      <c r="E2070" s="31"/>
      <c r="F2070" s="133"/>
      <c r="G2070" s="133"/>
      <c r="H2070" s="133"/>
      <c r="I2070" s="133"/>
      <c r="J2070" s="133"/>
      <c r="K2070" s="133"/>
      <c r="L2070" s="134"/>
      <c r="M2070" s="135"/>
      <c r="N2070" s="135"/>
      <c r="O2070" s="135"/>
      <c r="P2070" s="2"/>
      <c r="Q2070" s="31"/>
      <c r="R2070" s="25"/>
      <c r="S2070" s="2"/>
    </row>
    <row r="2071" spans="1:19" ht="18" customHeight="1">
      <c r="A2071" s="35"/>
      <c r="B2071" s="31"/>
      <c r="C2071" s="31"/>
      <c r="D2071" s="31"/>
      <c r="E2071" s="31"/>
      <c r="F2071" s="133"/>
      <c r="G2071" s="133"/>
      <c r="H2071" s="133"/>
      <c r="I2071" s="133"/>
      <c r="J2071" s="133"/>
      <c r="K2071" s="133"/>
      <c r="L2071" s="134"/>
      <c r="M2071" s="135"/>
      <c r="N2071" s="135"/>
      <c r="O2071" s="135"/>
      <c r="P2071" s="2"/>
      <c r="Q2071" s="31"/>
      <c r="R2071" s="25"/>
      <c r="S2071" s="2"/>
    </row>
    <row r="2072" spans="1:19" ht="18" customHeight="1">
      <c r="A2072" s="35"/>
      <c r="B2072" s="31"/>
      <c r="C2072" s="31"/>
      <c r="D2072" s="31"/>
      <c r="E2072" s="31"/>
      <c r="F2072" s="133"/>
      <c r="G2072" s="133"/>
      <c r="H2072" s="133"/>
      <c r="I2072" s="133"/>
      <c r="J2072" s="133"/>
      <c r="K2072" s="133"/>
      <c r="L2072" s="134"/>
      <c r="M2072" s="135"/>
      <c r="N2072" s="135"/>
      <c r="O2072" s="135"/>
      <c r="P2072" s="2"/>
      <c r="Q2072" s="31"/>
      <c r="R2072" s="25"/>
      <c r="S2072" s="2"/>
    </row>
    <row r="2073" spans="1:19" ht="18" customHeight="1">
      <c r="A2073" s="35"/>
      <c r="B2073" s="31"/>
      <c r="C2073" s="31"/>
      <c r="D2073" s="31"/>
      <c r="E2073" s="31"/>
      <c r="F2073" s="133"/>
      <c r="G2073" s="133"/>
      <c r="H2073" s="133"/>
      <c r="I2073" s="133"/>
      <c r="J2073" s="133"/>
      <c r="K2073" s="133"/>
      <c r="L2073" s="134"/>
      <c r="M2073" s="135"/>
      <c r="N2073" s="135"/>
      <c r="O2073" s="135"/>
      <c r="P2073" s="2"/>
      <c r="Q2073" s="31"/>
      <c r="R2073" s="25"/>
      <c r="S2073" s="2"/>
    </row>
    <row r="2074" spans="1:19" ht="18" customHeight="1">
      <c r="A2074" s="35"/>
      <c r="B2074" s="31"/>
      <c r="C2074" s="31"/>
      <c r="D2074" s="31"/>
      <c r="E2074" s="31"/>
      <c r="F2074" s="133"/>
      <c r="G2074" s="133"/>
      <c r="H2074" s="133"/>
      <c r="I2074" s="133"/>
      <c r="J2074" s="133"/>
      <c r="K2074" s="133"/>
      <c r="L2074" s="134"/>
      <c r="M2074" s="135"/>
      <c r="N2074" s="135"/>
      <c r="O2074" s="135"/>
      <c r="P2074" s="2"/>
      <c r="Q2074" s="31"/>
      <c r="R2074" s="25"/>
      <c r="S2074" s="2"/>
    </row>
    <row r="2075" spans="1:19" ht="18" customHeight="1">
      <c r="A2075" s="35"/>
      <c r="B2075" s="31"/>
      <c r="C2075" s="31"/>
      <c r="D2075" s="31"/>
      <c r="E2075" s="31"/>
      <c r="F2075" s="133"/>
      <c r="G2075" s="133"/>
      <c r="H2075" s="133"/>
      <c r="I2075" s="133"/>
      <c r="J2075" s="133"/>
      <c r="K2075" s="133"/>
      <c r="L2075" s="134"/>
      <c r="M2075" s="135"/>
      <c r="N2075" s="135"/>
      <c r="O2075" s="135"/>
      <c r="P2075" s="2"/>
      <c r="Q2075" s="31"/>
      <c r="R2075" s="25"/>
      <c r="S2075" s="2"/>
    </row>
    <row r="2076" spans="1:19" ht="18" customHeight="1">
      <c r="A2076" s="35"/>
      <c r="B2076" s="31"/>
      <c r="C2076" s="31"/>
      <c r="D2076" s="31"/>
      <c r="E2076" s="31"/>
      <c r="F2076" s="133"/>
      <c r="G2076" s="133"/>
      <c r="H2076" s="133"/>
      <c r="I2076" s="133"/>
      <c r="J2076" s="133"/>
      <c r="K2076" s="133"/>
      <c r="L2076" s="134"/>
      <c r="M2076" s="135"/>
      <c r="N2076" s="135"/>
      <c r="O2076" s="135"/>
      <c r="P2076" s="2"/>
      <c r="Q2076" s="31"/>
      <c r="R2076" s="25"/>
      <c r="S2076" s="2"/>
    </row>
    <row r="2077" spans="1:19" ht="18" customHeight="1">
      <c r="A2077" s="35"/>
      <c r="B2077" s="31"/>
      <c r="C2077" s="31"/>
      <c r="D2077" s="31"/>
      <c r="E2077" s="31"/>
      <c r="F2077" s="133"/>
      <c r="G2077" s="133"/>
      <c r="H2077" s="133"/>
      <c r="I2077" s="133"/>
      <c r="J2077" s="133"/>
      <c r="K2077" s="133"/>
      <c r="L2077" s="134"/>
      <c r="M2077" s="135"/>
      <c r="N2077" s="135"/>
      <c r="O2077" s="135"/>
      <c r="P2077" s="2"/>
      <c r="Q2077" s="31"/>
      <c r="R2077" s="25"/>
      <c r="S2077" s="2"/>
    </row>
    <row r="2078" spans="1:19" ht="18" customHeight="1">
      <c r="A2078" s="35"/>
      <c r="B2078" s="31"/>
      <c r="C2078" s="31"/>
      <c r="D2078" s="31"/>
      <c r="E2078" s="31"/>
      <c r="F2078" s="133"/>
      <c r="G2078" s="133"/>
      <c r="H2078" s="133"/>
      <c r="I2078" s="133"/>
      <c r="J2078" s="133"/>
      <c r="K2078" s="133"/>
      <c r="L2078" s="134"/>
      <c r="M2078" s="135"/>
      <c r="N2078" s="135"/>
      <c r="O2078" s="135"/>
      <c r="P2078" s="2"/>
      <c r="Q2078" s="31"/>
      <c r="R2078" s="25"/>
      <c r="S2078" s="2"/>
    </row>
    <row r="2079" spans="1:19" ht="18" customHeight="1">
      <c r="A2079" s="35"/>
      <c r="B2079" s="31"/>
      <c r="C2079" s="31"/>
      <c r="D2079" s="31"/>
      <c r="E2079" s="31"/>
      <c r="F2079" s="133"/>
      <c r="G2079" s="133"/>
      <c r="H2079" s="133"/>
      <c r="I2079" s="133"/>
      <c r="J2079" s="133"/>
      <c r="K2079" s="133"/>
      <c r="L2079" s="134"/>
      <c r="M2079" s="135"/>
      <c r="N2079" s="135"/>
      <c r="O2079" s="135"/>
      <c r="P2079" s="2"/>
      <c r="Q2079" s="31"/>
      <c r="R2079" s="25"/>
      <c r="S2079" s="2"/>
    </row>
    <row r="2080" spans="1:19" ht="18" customHeight="1">
      <c r="A2080" s="35"/>
      <c r="B2080" s="31"/>
      <c r="C2080" s="31"/>
      <c r="D2080" s="31"/>
      <c r="E2080" s="31"/>
      <c r="F2080" s="133"/>
      <c r="G2080" s="133"/>
      <c r="H2080" s="133"/>
      <c r="I2080" s="133"/>
      <c r="J2080" s="133"/>
      <c r="K2080" s="133"/>
      <c r="L2080" s="134"/>
      <c r="M2080" s="135"/>
      <c r="N2080" s="135"/>
      <c r="O2080" s="135"/>
      <c r="P2080" s="2"/>
      <c r="Q2080" s="31"/>
      <c r="R2080" s="25"/>
      <c r="S2080" s="2"/>
    </row>
    <row r="2081" spans="1:19" ht="18" customHeight="1">
      <c r="A2081" s="35"/>
      <c r="B2081" s="31"/>
      <c r="C2081" s="31"/>
      <c r="D2081" s="31"/>
      <c r="E2081" s="31"/>
      <c r="F2081" s="133"/>
      <c r="G2081" s="133"/>
      <c r="H2081" s="133"/>
      <c r="I2081" s="133"/>
      <c r="J2081" s="133"/>
      <c r="K2081" s="133"/>
      <c r="L2081" s="134"/>
      <c r="M2081" s="135"/>
      <c r="N2081" s="135"/>
      <c r="O2081" s="135"/>
      <c r="P2081" s="2"/>
      <c r="Q2081" s="31"/>
      <c r="R2081" s="25"/>
      <c r="S2081" s="2"/>
    </row>
    <row r="2082" spans="1:19" ht="18" customHeight="1">
      <c r="A2082" s="35"/>
      <c r="B2082" s="31"/>
      <c r="C2082" s="31"/>
      <c r="D2082" s="31"/>
      <c r="E2082" s="31"/>
      <c r="F2082" s="133"/>
      <c r="G2082" s="133"/>
      <c r="H2082" s="133"/>
      <c r="I2082" s="133"/>
      <c r="J2082" s="133"/>
      <c r="K2082" s="133"/>
      <c r="L2082" s="134"/>
      <c r="M2082" s="135"/>
      <c r="N2082" s="135"/>
      <c r="O2082" s="135"/>
      <c r="P2082" s="2"/>
      <c r="Q2082" s="31"/>
      <c r="R2082" s="25"/>
      <c r="S2082" s="2"/>
    </row>
    <row r="2083" spans="1:19" ht="18" customHeight="1">
      <c r="A2083" s="35"/>
      <c r="B2083" s="31"/>
      <c r="C2083" s="31"/>
      <c r="D2083" s="31"/>
      <c r="E2083" s="31"/>
      <c r="F2083" s="133"/>
      <c r="G2083" s="133"/>
      <c r="H2083" s="133"/>
      <c r="I2083" s="133"/>
      <c r="J2083" s="133"/>
      <c r="K2083" s="133"/>
      <c r="L2083" s="134"/>
      <c r="M2083" s="135"/>
      <c r="N2083" s="135"/>
      <c r="O2083" s="135"/>
      <c r="P2083" s="2"/>
      <c r="Q2083" s="31"/>
      <c r="R2083" s="25"/>
      <c r="S2083" s="2"/>
    </row>
    <row r="2084" spans="1:19" ht="18" customHeight="1">
      <c r="A2084" s="35"/>
      <c r="B2084" s="31"/>
      <c r="C2084" s="31"/>
      <c r="D2084" s="31"/>
      <c r="E2084" s="31"/>
      <c r="F2084" s="133"/>
      <c r="G2084" s="133"/>
      <c r="H2084" s="133"/>
      <c r="I2084" s="133"/>
      <c r="J2084" s="133"/>
      <c r="K2084" s="133"/>
      <c r="L2084" s="134"/>
      <c r="M2084" s="135"/>
      <c r="N2084" s="135"/>
      <c r="O2084" s="135"/>
      <c r="P2084" s="2"/>
      <c r="Q2084" s="31"/>
      <c r="R2084" s="25"/>
      <c r="S2084" s="2"/>
    </row>
    <row r="2085" spans="1:19" ht="18" customHeight="1">
      <c r="A2085" s="35"/>
      <c r="B2085" s="31"/>
      <c r="C2085" s="31"/>
      <c r="D2085" s="31"/>
      <c r="E2085" s="31"/>
      <c r="F2085" s="133"/>
      <c r="G2085" s="133"/>
      <c r="H2085" s="133"/>
      <c r="I2085" s="133"/>
      <c r="J2085" s="133"/>
      <c r="K2085" s="133"/>
      <c r="L2085" s="134"/>
      <c r="M2085" s="135"/>
      <c r="N2085" s="135"/>
      <c r="O2085" s="135"/>
      <c r="P2085" s="2"/>
      <c r="Q2085" s="31"/>
      <c r="R2085" s="25"/>
      <c r="S2085" s="2"/>
    </row>
    <row r="2086" spans="1:19" ht="18" customHeight="1">
      <c r="A2086" s="35"/>
      <c r="B2086" s="31"/>
      <c r="C2086" s="31"/>
      <c r="D2086" s="31"/>
      <c r="E2086" s="31"/>
      <c r="F2086" s="133"/>
      <c r="G2086" s="133"/>
      <c r="H2086" s="133"/>
      <c r="I2086" s="133"/>
      <c r="J2086" s="133"/>
      <c r="K2086" s="133"/>
      <c r="L2086" s="134"/>
      <c r="M2086" s="135"/>
      <c r="N2086" s="135"/>
      <c r="O2086" s="135"/>
      <c r="P2086" s="2"/>
      <c r="Q2086" s="31"/>
      <c r="R2086" s="25"/>
      <c r="S2086" s="2"/>
    </row>
    <row r="2087" spans="1:19" ht="18" customHeight="1">
      <c r="A2087" s="35"/>
      <c r="B2087" s="31"/>
      <c r="C2087" s="31"/>
      <c r="D2087" s="31"/>
      <c r="E2087" s="31"/>
      <c r="F2087" s="133"/>
      <c r="G2087" s="133"/>
      <c r="H2087" s="133"/>
      <c r="I2087" s="133"/>
      <c r="J2087" s="133"/>
      <c r="K2087" s="133"/>
      <c r="L2087" s="134"/>
      <c r="M2087" s="135"/>
      <c r="N2087" s="135"/>
      <c r="O2087" s="135"/>
      <c r="P2087" s="2"/>
      <c r="Q2087" s="31"/>
      <c r="R2087" s="25"/>
      <c r="S2087" s="2"/>
    </row>
    <row r="2088" spans="1:19" ht="18" customHeight="1">
      <c r="A2088" s="35"/>
      <c r="B2088" s="31"/>
      <c r="C2088" s="31"/>
      <c r="D2088" s="31"/>
      <c r="E2088" s="31"/>
      <c r="F2088" s="133"/>
      <c r="G2088" s="133"/>
      <c r="H2088" s="133"/>
      <c r="I2088" s="133"/>
      <c r="J2088" s="133"/>
      <c r="K2088" s="133"/>
      <c r="L2088" s="134"/>
      <c r="M2088" s="135"/>
      <c r="N2088" s="135"/>
      <c r="O2088" s="135"/>
      <c r="P2088" s="2"/>
      <c r="Q2088" s="31"/>
      <c r="R2088" s="25"/>
      <c r="S2088" s="2"/>
    </row>
    <row r="2089" spans="1:19" ht="18" customHeight="1">
      <c r="A2089" s="35"/>
      <c r="B2089" s="31"/>
      <c r="C2089" s="31"/>
      <c r="D2089" s="31"/>
      <c r="E2089" s="31"/>
      <c r="F2089" s="133"/>
      <c r="G2089" s="133"/>
      <c r="H2089" s="133"/>
      <c r="I2089" s="133"/>
      <c r="J2089" s="133"/>
      <c r="K2089" s="133"/>
      <c r="L2089" s="134"/>
      <c r="M2089" s="135"/>
      <c r="N2089" s="135"/>
      <c r="O2089" s="135"/>
      <c r="P2089" s="2"/>
      <c r="Q2089" s="31"/>
      <c r="R2089" s="25"/>
      <c r="S2089" s="2"/>
    </row>
    <row r="2090" spans="1:19" ht="18" customHeight="1">
      <c r="A2090" s="35"/>
      <c r="B2090" s="31"/>
      <c r="C2090" s="31"/>
      <c r="D2090" s="31"/>
      <c r="E2090" s="31"/>
      <c r="F2090" s="133"/>
      <c r="G2090" s="133"/>
      <c r="H2090" s="133"/>
      <c r="I2090" s="133"/>
      <c r="J2090" s="133"/>
      <c r="K2090" s="133"/>
      <c r="L2090" s="134"/>
      <c r="M2090" s="135"/>
      <c r="N2090" s="135"/>
      <c r="O2090" s="135"/>
      <c r="P2090" s="2"/>
      <c r="Q2090" s="31"/>
      <c r="R2090" s="25"/>
      <c r="S2090" s="2"/>
    </row>
    <row r="2091" spans="1:19" ht="18" customHeight="1">
      <c r="A2091" s="35"/>
      <c r="B2091" s="31"/>
      <c r="C2091" s="31"/>
      <c r="D2091" s="31"/>
      <c r="E2091" s="31"/>
      <c r="F2091" s="133"/>
      <c r="G2091" s="133"/>
      <c r="H2091" s="133"/>
      <c r="I2091" s="133"/>
      <c r="J2091" s="133"/>
      <c r="K2091" s="133"/>
      <c r="L2091" s="134"/>
      <c r="M2091" s="135"/>
      <c r="N2091" s="135"/>
      <c r="O2091" s="135"/>
      <c r="P2091" s="2"/>
      <c r="Q2091" s="31"/>
      <c r="R2091" s="25"/>
      <c r="S2091" s="2"/>
    </row>
    <row r="2092" spans="1:19" ht="18" customHeight="1">
      <c r="A2092" s="35"/>
      <c r="B2092" s="31"/>
      <c r="C2092" s="31"/>
      <c r="D2092" s="31"/>
      <c r="E2092" s="31"/>
      <c r="F2092" s="133"/>
      <c r="G2092" s="133"/>
      <c r="H2092" s="133"/>
      <c r="I2092" s="133"/>
      <c r="J2092" s="133"/>
      <c r="K2092" s="133"/>
      <c r="L2092" s="134"/>
      <c r="M2092" s="135"/>
      <c r="N2092" s="135"/>
      <c r="O2092" s="135"/>
      <c r="P2092" s="2"/>
      <c r="Q2092" s="31"/>
      <c r="R2092" s="25"/>
      <c r="S2092" s="2"/>
    </row>
    <row r="2093" spans="1:19" ht="18" customHeight="1">
      <c r="A2093" s="35"/>
      <c r="B2093" s="31"/>
      <c r="C2093" s="31"/>
      <c r="D2093" s="31"/>
      <c r="E2093" s="31"/>
      <c r="F2093" s="133"/>
      <c r="G2093" s="133"/>
      <c r="H2093" s="133"/>
      <c r="I2093" s="133"/>
      <c r="J2093" s="133"/>
      <c r="K2093" s="133"/>
      <c r="L2093" s="134"/>
      <c r="M2093" s="135"/>
      <c r="N2093" s="135"/>
      <c r="O2093" s="135"/>
      <c r="P2093" s="2"/>
      <c r="Q2093" s="31"/>
      <c r="R2093" s="25"/>
      <c r="S2093" s="2"/>
    </row>
    <row r="2094" spans="1:19" ht="18" customHeight="1">
      <c r="A2094" s="35"/>
      <c r="B2094" s="31"/>
      <c r="C2094" s="31"/>
      <c r="D2094" s="31"/>
      <c r="E2094" s="31"/>
      <c r="F2094" s="133"/>
      <c r="G2094" s="133"/>
      <c r="H2094" s="133"/>
      <c r="I2094" s="133"/>
      <c r="J2094" s="133"/>
      <c r="K2094" s="133"/>
      <c r="L2094" s="134"/>
      <c r="M2094" s="135"/>
      <c r="N2094" s="135"/>
      <c r="O2094" s="135"/>
      <c r="P2094" s="2"/>
      <c r="Q2094" s="31"/>
      <c r="R2094" s="25"/>
      <c r="S2094" s="2"/>
    </row>
    <row r="2095" spans="1:19" ht="18" customHeight="1">
      <c r="A2095" s="35"/>
      <c r="B2095" s="31"/>
      <c r="C2095" s="31"/>
      <c r="D2095" s="31"/>
      <c r="E2095" s="31"/>
      <c r="F2095" s="133"/>
      <c r="G2095" s="133"/>
      <c r="H2095" s="133"/>
      <c r="I2095" s="133"/>
      <c r="J2095" s="133"/>
      <c r="K2095" s="133"/>
      <c r="L2095" s="134"/>
      <c r="M2095" s="135"/>
      <c r="N2095" s="135"/>
      <c r="O2095" s="135"/>
      <c r="P2095" s="2"/>
      <c r="Q2095" s="31"/>
      <c r="R2095" s="25"/>
      <c r="S2095" s="2"/>
    </row>
    <row r="2096" spans="1:19" ht="18" customHeight="1">
      <c r="A2096" s="35"/>
      <c r="B2096" s="31"/>
      <c r="C2096" s="31"/>
      <c r="D2096" s="31"/>
      <c r="E2096" s="31"/>
      <c r="F2096" s="133"/>
      <c r="G2096" s="133"/>
      <c r="H2096" s="133"/>
      <c r="I2096" s="133"/>
      <c r="J2096" s="133"/>
      <c r="K2096" s="133"/>
      <c r="L2096" s="134"/>
      <c r="M2096" s="135"/>
      <c r="N2096" s="135"/>
      <c r="O2096" s="135"/>
      <c r="P2096" s="2"/>
      <c r="Q2096" s="31"/>
      <c r="R2096" s="25"/>
      <c r="S2096" s="2"/>
    </row>
    <row r="2097" spans="1:19" ht="18" customHeight="1">
      <c r="A2097" s="35"/>
      <c r="B2097" s="31"/>
      <c r="C2097" s="31"/>
      <c r="D2097" s="31"/>
      <c r="E2097" s="31"/>
      <c r="F2097" s="133"/>
      <c r="G2097" s="133"/>
      <c r="H2097" s="133"/>
      <c r="I2097" s="133"/>
      <c r="J2097" s="133"/>
      <c r="K2097" s="133"/>
      <c r="L2097" s="134"/>
      <c r="M2097" s="135"/>
      <c r="N2097" s="135"/>
      <c r="O2097" s="135"/>
      <c r="P2097" s="2"/>
      <c r="Q2097" s="31"/>
      <c r="R2097" s="25"/>
      <c r="S2097" s="2"/>
    </row>
    <row r="2098" spans="1:19" ht="18" customHeight="1">
      <c r="A2098" s="35"/>
      <c r="B2098" s="31"/>
      <c r="C2098" s="31"/>
      <c r="D2098" s="31"/>
      <c r="E2098" s="31"/>
      <c r="F2098" s="133"/>
      <c r="G2098" s="133"/>
      <c r="H2098" s="133"/>
      <c r="I2098" s="133"/>
      <c r="J2098" s="133"/>
      <c r="K2098" s="133"/>
      <c r="L2098" s="134"/>
      <c r="M2098" s="135"/>
      <c r="N2098" s="135"/>
      <c r="O2098" s="135"/>
      <c r="P2098" s="2"/>
      <c r="Q2098" s="31"/>
      <c r="R2098" s="25"/>
      <c r="S2098" s="2"/>
    </row>
    <row r="2099" spans="1:19" ht="18" customHeight="1">
      <c r="A2099" s="35"/>
      <c r="B2099" s="31"/>
      <c r="C2099" s="31"/>
      <c r="D2099" s="31"/>
      <c r="E2099" s="31"/>
      <c r="F2099" s="133"/>
      <c r="G2099" s="133"/>
      <c r="H2099" s="133"/>
      <c r="I2099" s="133"/>
      <c r="J2099" s="133"/>
      <c r="K2099" s="133"/>
      <c r="L2099" s="134"/>
      <c r="M2099" s="135"/>
      <c r="N2099" s="135"/>
      <c r="O2099" s="135"/>
      <c r="P2099" s="2"/>
      <c r="Q2099" s="31"/>
      <c r="R2099" s="25"/>
      <c r="S2099" s="2"/>
    </row>
    <row r="2100" spans="1:19" ht="18" customHeight="1">
      <c r="A2100" s="35"/>
      <c r="B2100" s="31"/>
      <c r="C2100" s="31"/>
      <c r="D2100" s="31"/>
      <c r="E2100" s="31"/>
      <c r="F2100" s="133"/>
      <c r="G2100" s="133"/>
      <c r="H2100" s="133"/>
      <c r="I2100" s="133"/>
      <c r="J2100" s="133"/>
      <c r="K2100" s="133"/>
      <c r="L2100" s="134"/>
      <c r="M2100" s="135"/>
      <c r="N2100" s="135"/>
      <c r="O2100" s="135"/>
      <c r="P2100" s="2"/>
      <c r="Q2100" s="31"/>
      <c r="R2100" s="25"/>
      <c r="S2100" s="2"/>
    </row>
    <row r="2101" spans="1:19" ht="18" customHeight="1">
      <c r="A2101" s="35"/>
      <c r="B2101" s="31"/>
      <c r="C2101" s="31"/>
      <c r="D2101" s="31"/>
      <c r="E2101" s="31"/>
      <c r="F2101" s="133"/>
      <c r="G2101" s="133"/>
      <c r="H2101" s="133"/>
      <c r="I2101" s="133"/>
      <c r="J2101" s="133"/>
      <c r="K2101" s="133"/>
      <c r="L2101" s="134"/>
      <c r="M2101" s="135"/>
      <c r="N2101" s="135"/>
      <c r="O2101" s="135"/>
      <c r="P2101" s="2"/>
      <c r="Q2101" s="31"/>
      <c r="R2101" s="25"/>
      <c r="S2101" s="2"/>
    </row>
    <row r="2102" spans="1:19" ht="18" customHeight="1">
      <c r="A2102" s="35"/>
      <c r="B2102" s="31"/>
      <c r="C2102" s="31"/>
      <c r="D2102" s="31"/>
      <c r="E2102" s="31"/>
      <c r="F2102" s="133"/>
      <c r="G2102" s="133"/>
      <c r="H2102" s="133"/>
      <c r="I2102" s="133"/>
      <c r="J2102" s="133"/>
      <c r="K2102" s="133"/>
      <c r="L2102" s="134"/>
      <c r="M2102" s="135"/>
      <c r="N2102" s="135"/>
      <c r="O2102" s="135"/>
      <c r="P2102" s="2"/>
      <c r="Q2102" s="31"/>
      <c r="R2102" s="25"/>
      <c r="S2102" s="2"/>
    </row>
    <row r="2103" spans="1:19" ht="18" customHeight="1">
      <c r="A2103" s="35"/>
      <c r="B2103" s="31"/>
      <c r="C2103" s="31"/>
      <c r="D2103" s="31"/>
      <c r="E2103" s="31"/>
      <c r="F2103" s="133"/>
      <c r="G2103" s="133"/>
      <c r="H2103" s="133"/>
      <c r="I2103" s="133"/>
      <c r="J2103" s="133"/>
      <c r="K2103" s="133"/>
      <c r="L2103" s="134"/>
      <c r="M2103" s="135"/>
      <c r="N2103" s="135"/>
      <c r="O2103" s="135"/>
      <c r="P2103" s="2"/>
      <c r="Q2103" s="31"/>
      <c r="R2103" s="25"/>
      <c r="S2103" s="2"/>
    </row>
    <row r="2104" spans="1:19" ht="18" customHeight="1">
      <c r="A2104" s="35"/>
      <c r="B2104" s="31"/>
      <c r="C2104" s="31"/>
      <c r="D2104" s="31"/>
      <c r="E2104" s="31"/>
      <c r="F2104" s="133"/>
      <c r="G2104" s="133"/>
      <c r="H2104" s="133"/>
      <c r="I2104" s="133"/>
      <c r="J2104" s="133"/>
      <c r="K2104" s="133"/>
      <c r="L2104" s="134"/>
      <c r="M2104" s="135"/>
      <c r="N2104" s="135"/>
      <c r="O2104" s="135"/>
      <c r="P2104" s="2"/>
      <c r="Q2104" s="31"/>
      <c r="R2104" s="25"/>
      <c r="S2104" s="2"/>
    </row>
    <row r="2105" spans="1:19" ht="18" customHeight="1">
      <c r="A2105" s="35"/>
      <c r="B2105" s="31"/>
      <c r="C2105" s="31"/>
      <c r="D2105" s="31"/>
      <c r="E2105" s="31"/>
      <c r="F2105" s="133"/>
      <c r="G2105" s="133"/>
      <c r="H2105" s="133"/>
      <c r="I2105" s="133"/>
      <c r="J2105" s="133"/>
      <c r="K2105" s="133"/>
      <c r="L2105" s="134"/>
      <c r="M2105" s="135"/>
      <c r="N2105" s="135"/>
      <c r="O2105" s="135"/>
      <c r="P2105" s="2"/>
      <c r="Q2105" s="31"/>
      <c r="R2105" s="25"/>
      <c r="S2105" s="2"/>
    </row>
    <row r="2106" spans="1:19" ht="18" customHeight="1">
      <c r="A2106" s="35"/>
      <c r="B2106" s="31"/>
      <c r="C2106" s="31"/>
      <c r="D2106" s="31"/>
      <c r="E2106" s="31"/>
      <c r="F2106" s="133"/>
      <c r="G2106" s="133"/>
      <c r="H2106" s="133"/>
      <c r="I2106" s="133"/>
      <c r="J2106" s="133"/>
      <c r="K2106" s="133"/>
      <c r="L2106" s="134"/>
      <c r="M2106" s="135"/>
      <c r="N2106" s="135"/>
      <c r="O2106" s="135"/>
      <c r="P2106" s="2"/>
      <c r="Q2106" s="31"/>
      <c r="R2106" s="25"/>
      <c r="S2106" s="2"/>
    </row>
    <row r="2107" spans="1:19" ht="18" customHeight="1">
      <c r="A2107" s="35"/>
      <c r="B2107" s="31"/>
      <c r="C2107" s="31"/>
      <c r="D2107" s="31"/>
      <c r="E2107" s="31"/>
      <c r="F2107" s="133"/>
      <c r="G2107" s="133"/>
      <c r="H2107" s="133"/>
      <c r="I2107" s="133"/>
      <c r="J2107" s="133"/>
      <c r="K2107" s="133"/>
      <c r="L2107" s="134"/>
      <c r="M2107" s="135"/>
      <c r="N2107" s="135"/>
      <c r="O2107" s="135"/>
      <c r="P2107" s="2"/>
      <c r="Q2107" s="31"/>
      <c r="R2107" s="25"/>
      <c r="S2107" s="2"/>
    </row>
    <row r="2108" spans="1:19" ht="18" customHeight="1">
      <c r="A2108" s="35"/>
      <c r="B2108" s="31"/>
      <c r="C2108" s="31"/>
      <c r="D2108" s="31"/>
      <c r="E2108" s="31"/>
      <c r="F2108" s="133"/>
      <c r="G2108" s="133"/>
      <c r="H2108" s="133"/>
      <c r="I2108" s="133"/>
      <c r="J2108" s="133"/>
      <c r="K2108" s="133"/>
      <c r="L2108" s="134"/>
      <c r="M2108" s="135"/>
      <c r="N2108" s="135"/>
      <c r="O2108" s="135"/>
      <c r="P2108" s="2"/>
      <c r="Q2108" s="31"/>
      <c r="R2108" s="25"/>
      <c r="S2108" s="2"/>
    </row>
    <row r="2109" spans="1:19" ht="18" customHeight="1">
      <c r="A2109" s="35"/>
      <c r="B2109" s="31"/>
      <c r="C2109" s="31"/>
      <c r="D2109" s="31"/>
      <c r="E2109" s="31"/>
      <c r="F2109" s="133"/>
      <c r="G2109" s="133"/>
      <c r="H2109" s="133"/>
      <c r="I2109" s="133"/>
      <c r="J2109" s="133"/>
      <c r="K2109" s="133"/>
      <c r="L2109" s="134"/>
      <c r="M2109" s="135"/>
      <c r="N2109" s="135"/>
      <c r="O2109" s="135"/>
      <c r="P2109" s="2"/>
      <c r="Q2109" s="31"/>
      <c r="R2109" s="25"/>
      <c r="S2109" s="2"/>
    </row>
    <row r="2110" spans="1:19" ht="18" customHeight="1">
      <c r="A2110" s="35"/>
      <c r="B2110" s="31"/>
      <c r="C2110" s="31"/>
      <c r="D2110" s="31"/>
      <c r="E2110" s="31"/>
      <c r="F2110" s="133"/>
      <c r="G2110" s="133"/>
      <c r="H2110" s="133"/>
      <c r="I2110" s="133"/>
      <c r="J2110" s="133"/>
      <c r="K2110" s="133"/>
      <c r="L2110" s="134"/>
      <c r="M2110" s="135"/>
      <c r="N2110" s="135"/>
      <c r="O2110" s="135"/>
      <c r="P2110" s="2"/>
      <c r="Q2110" s="31"/>
      <c r="R2110" s="25"/>
      <c r="S2110" s="2"/>
    </row>
    <row r="2111" spans="1:19" ht="18" customHeight="1">
      <c r="A2111" s="35"/>
      <c r="B2111" s="31"/>
      <c r="C2111" s="31"/>
      <c r="D2111" s="31"/>
      <c r="E2111" s="31"/>
      <c r="F2111" s="133"/>
      <c r="G2111" s="133"/>
      <c r="H2111" s="133"/>
      <c r="I2111" s="133"/>
      <c r="J2111" s="133"/>
      <c r="K2111" s="133"/>
      <c r="L2111" s="134"/>
      <c r="M2111" s="135"/>
      <c r="N2111" s="135"/>
      <c r="O2111" s="135"/>
      <c r="P2111" s="2"/>
      <c r="Q2111" s="31"/>
      <c r="R2111" s="25"/>
      <c r="S2111" s="2"/>
    </row>
    <row r="2112" spans="1:19" ht="18" customHeight="1">
      <c r="A2112" s="35"/>
      <c r="B2112" s="31"/>
      <c r="C2112" s="31"/>
      <c r="D2112" s="31"/>
      <c r="E2112" s="31"/>
      <c r="F2112" s="133"/>
      <c r="G2112" s="133"/>
      <c r="H2112" s="133"/>
      <c r="I2112" s="133"/>
      <c r="J2112" s="133"/>
      <c r="K2112" s="133"/>
      <c r="L2112" s="134"/>
      <c r="M2112" s="135"/>
      <c r="N2112" s="135"/>
      <c r="O2112" s="135"/>
      <c r="P2112" s="2"/>
      <c r="Q2112" s="31"/>
      <c r="R2112" s="25"/>
      <c r="S2112" s="2"/>
    </row>
    <row r="2113" spans="1:19" ht="18" customHeight="1">
      <c r="A2113" s="35"/>
      <c r="B2113" s="31"/>
      <c r="C2113" s="31"/>
      <c r="D2113" s="31"/>
      <c r="E2113" s="31"/>
      <c r="F2113" s="133"/>
      <c r="G2113" s="133"/>
      <c r="H2113" s="133"/>
      <c r="I2113" s="133"/>
      <c r="J2113" s="133"/>
      <c r="K2113" s="133"/>
      <c r="L2113" s="134"/>
      <c r="M2113" s="135"/>
      <c r="N2113" s="135"/>
      <c r="O2113" s="135"/>
      <c r="P2113" s="2"/>
      <c r="Q2113" s="31"/>
      <c r="R2113" s="25"/>
      <c r="S2113" s="2"/>
    </row>
    <row r="2114" spans="1:19" ht="18" customHeight="1">
      <c r="A2114" s="35"/>
      <c r="B2114" s="31"/>
      <c r="C2114" s="31"/>
      <c r="D2114" s="31"/>
      <c r="E2114" s="31"/>
      <c r="F2114" s="133"/>
      <c r="G2114" s="133"/>
      <c r="H2114" s="133"/>
      <c r="I2114" s="133"/>
      <c r="J2114" s="133"/>
      <c r="K2114" s="133"/>
      <c r="L2114" s="134"/>
      <c r="M2114" s="135"/>
      <c r="N2114" s="135"/>
      <c r="O2114" s="135"/>
      <c r="P2114" s="2"/>
      <c r="Q2114" s="31"/>
      <c r="R2114" s="25"/>
      <c r="S2114" s="2"/>
    </row>
    <row r="2115" spans="1:19" ht="18" customHeight="1">
      <c r="A2115" s="35"/>
      <c r="B2115" s="31"/>
      <c r="C2115" s="31"/>
      <c r="D2115" s="31"/>
      <c r="E2115" s="31"/>
      <c r="F2115" s="133"/>
      <c r="G2115" s="133"/>
      <c r="H2115" s="133"/>
      <c r="I2115" s="133"/>
      <c r="J2115" s="133"/>
      <c r="K2115" s="133"/>
      <c r="L2115" s="134"/>
      <c r="M2115" s="135"/>
      <c r="N2115" s="135"/>
      <c r="O2115" s="135"/>
      <c r="P2115" s="2"/>
      <c r="Q2115" s="31"/>
      <c r="R2115" s="25"/>
      <c r="S2115" s="2"/>
    </row>
    <row r="2116" spans="1:19" ht="18" customHeight="1">
      <c r="A2116" s="35"/>
      <c r="B2116" s="31"/>
      <c r="C2116" s="31"/>
      <c r="D2116" s="31"/>
      <c r="E2116" s="31"/>
      <c r="F2116" s="133"/>
      <c r="G2116" s="133"/>
      <c r="H2116" s="133"/>
      <c r="I2116" s="133"/>
      <c r="J2116" s="133"/>
      <c r="K2116" s="133"/>
      <c r="L2116" s="134"/>
      <c r="M2116" s="135"/>
      <c r="N2116" s="135"/>
      <c r="O2116" s="135"/>
      <c r="P2116" s="2"/>
      <c r="Q2116" s="31"/>
      <c r="R2116" s="25"/>
      <c r="S2116" s="2"/>
    </row>
    <row r="2117" spans="1:19" ht="18" customHeight="1">
      <c r="A2117" s="35"/>
      <c r="B2117" s="31"/>
      <c r="C2117" s="31"/>
      <c r="D2117" s="31"/>
      <c r="E2117" s="31"/>
      <c r="F2117" s="133"/>
      <c r="G2117" s="133"/>
      <c r="H2117" s="133"/>
      <c r="I2117" s="133"/>
      <c r="J2117" s="133"/>
      <c r="K2117" s="133"/>
      <c r="L2117" s="134"/>
      <c r="M2117" s="135"/>
      <c r="N2117" s="135"/>
      <c r="O2117" s="135"/>
      <c r="P2117" s="2"/>
      <c r="Q2117" s="31"/>
      <c r="R2117" s="25"/>
      <c r="S2117" s="2"/>
    </row>
    <row r="2118" spans="1:19" ht="18" customHeight="1">
      <c r="A2118" s="35"/>
      <c r="B2118" s="31"/>
      <c r="C2118" s="31"/>
      <c r="D2118" s="31"/>
      <c r="E2118" s="31"/>
      <c r="F2118" s="133"/>
      <c r="G2118" s="133"/>
      <c r="H2118" s="133"/>
      <c r="I2118" s="133"/>
      <c r="J2118" s="133"/>
      <c r="K2118" s="133"/>
      <c r="L2118" s="134"/>
      <c r="M2118" s="135"/>
      <c r="N2118" s="135"/>
      <c r="O2118" s="135"/>
      <c r="P2118" s="2"/>
      <c r="Q2118" s="31"/>
      <c r="R2118" s="25"/>
      <c r="S2118" s="2"/>
    </row>
    <row r="2119" spans="1:19" ht="18" customHeight="1">
      <c r="A2119" s="35"/>
      <c r="B2119" s="31"/>
      <c r="C2119" s="31"/>
      <c r="D2119" s="31"/>
      <c r="E2119" s="31"/>
      <c r="F2119" s="133"/>
      <c r="G2119" s="133"/>
      <c r="H2119" s="133"/>
      <c r="I2119" s="133"/>
      <c r="J2119" s="133"/>
      <c r="K2119" s="133"/>
      <c r="L2119" s="134"/>
      <c r="M2119" s="135"/>
      <c r="N2119" s="135"/>
      <c r="O2119" s="135"/>
      <c r="P2119" s="2"/>
      <c r="Q2119" s="31"/>
      <c r="R2119" s="25"/>
      <c r="S2119" s="2"/>
    </row>
    <row r="2120" spans="1:19" ht="18" customHeight="1">
      <c r="A2120" s="35"/>
      <c r="B2120" s="31"/>
      <c r="C2120" s="31"/>
      <c r="D2120" s="31"/>
      <c r="E2120" s="31"/>
      <c r="F2120" s="133"/>
      <c r="G2120" s="133"/>
      <c r="H2120" s="133"/>
      <c r="I2120" s="133"/>
      <c r="J2120" s="133"/>
      <c r="K2120" s="133"/>
      <c r="L2120" s="134"/>
      <c r="M2120" s="135"/>
      <c r="N2120" s="135"/>
      <c r="O2120" s="135"/>
      <c r="P2120" s="2"/>
      <c r="Q2120" s="31"/>
      <c r="R2120" s="25"/>
      <c r="S2120" s="2"/>
    </row>
    <row r="2121" spans="1:19" ht="18" customHeight="1">
      <c r="A2121" s="35"/>
      <c r="B2121" s="31"/>
      <c r="C2121" s="31"/>
      <c r="D2121" s="31"/>
      <c r="E2121" s="31"/>
      <c r="F2121" s="133"/>
      <c r="G2121" s="133"/>
      <c r="H2121" s="133"/>
      <c r="I2121" s="133"/>
      <c r="J2121" s="133"/>
      <c r="K2121" s="133"/>
      <c r="L2121" s="134"/>
      <c r="M2121" s="135"/>
      <c r="N2121" s="135"/>
      <c r="O2121" s="135"/>
      <c r="P2121" s="2"/>
      <c r="Q2121" s="31"/>
      <c r="R2121" s="25"/>
      <c r="S2121" s="2"/>
    </row>
    <row r="2122" spans="1:19" ht="18" customHeight="1">
      <c r="A2122" s="35"/>
      <c r="B2122" s="31"/>
      <c r="C2122" s="31"/>
      <c r="D2122" s="31"/>
      <c r="E2122" s="31"/>
      <c r="F2122" s="133"/>
      <c r="G2122" s="133"/>
      <c r="H2122" s="133"/>
      <c r="I2122" s="133"/>
      <c r="J2122" s="133"/>
      <c r="K2122" s="133"/>
      <c r="L2122" s="134"/>
      <c r="M2122" s="135"/>
      <c r="N2122" s="135"/>
      <c r="O2122" s="135"/>
      <c r="P2122" s="2"/>
      <c r="Q2122" s="31"/>
      <c r="R2122" s="25"/>
      <c r="S2122" s="2"/>
    </row>
    <row r="2123" spans="1:19" ht="18" customHeight="1">
      <c r="A2123" s="35"/>
      <c r="B2123" s="31"/>
      <c r="C2123" s="31"/>
      <c r="D2123" s="31"/>
      <c r="E2123" s="31"/>
      <c r="F2123" s="133"/>
      <c r="G2123" s="133"/>
      <c r="H2123" s="133"/>
      <c r="I2123" s="133"/>
      <c r="J2123" s="133"/>
      <c r="K2123" s="133"/>
      <c r="L2123" s="134"/>
      <c r="M2123" s="135"/>
      <c r="N2123" s="135"/>
      <c r="O2123" s="135"/>
      <c r="P2123" s="2"/>
      <c r="Q2123" s="31"/>
      <c r="R2123" s="25"/>
      <c r="S2123" s="2"/>
    </row>
    <row r="2124" spans="1:19" ht="18" customHeight="1">
      <c r="A2124" s="35"/>
      <c r="B2124" s="31"/>
      <c r="C2124" s="31"/>
      <c r="D2124" s="31"/>
      <c r="E2124" s="31"/>
      <c r="F2124" s="133"/>
      <c r="G2124" s="133"/>
      <c r="H2124" s="133"/>
      <c r="I2124" s="133"/>
      <c r="J2124" s="133"/>
      <c r="K2124" s="133"/>
      <c r="L2124" s="134"/>
      <c r="M2124" s="135"/>
      <c r="N2124" s="135"/>
      <c r="O2124" s="135"/>
      <c r="P2124" s="2"/>
      <c r="Q2124" s="31"/>
      <c r="R2124" s="25"/>
      <c r="S2124" s="2"/>
    </row>
    <row r="2125" spans="1:19" ht="18" customHeight="1">
      <c r="A2125" s="35"/>
      <c r="B2125" s="31"/>
      <c r="C2125" s="31"/>
      <c r="D2125" s="31"/>
      <c r="E2125" s="31"/>
      <c r="F2125" s="133"/>
      <c r="G2125" s="133"/>
      <c r="H2125" s="133"/>
      <c r="I2125" s="133"/>
      <c r="J2125" s="133"/>
      <c r="K2125" s="133"/>
      <c r="L2125" s="134"/>
      <c r="M2125" s="135"/>
      <c r="N2125" s="135"/>
      <c r="O2125" s="135"/>
      <c r="P2125" s="2"/>
      <c r="Q2125" s="31"/>
      <c r="R2125" s="25"/>
      <c r="S2125" s="2"/>
    </row>
    <row r="2126" spans="1:19" ht="18" customHeight="1">
      <c r="A2126" s="35"/>
      <c r="B2126" s="31"/>
      <c r="C2126" s="31"/>
      <c r="D2126" s="31"/>
      <c r="E2126" s="31"/>
      <c r="F2126" s="133"/>
      <c r="G2126" s="133"/>
      <c r="H2126" s="133"/>
      <c r="I2126" s="133"/>
      <c r="J2126" s="133"/>
      <c r="K2126" s="133"/>
      <c r="L2126" s="134"/>
      <c r="M2126" s="135"/>
      <c r="N2126" s="135"/>
      <c r="O2126" s="135"/>
      <c r="P2126" s="2"/>
      <c r="Q2126" s="31"/>
      <c r="R2126" s="25"/>
      <c r="S2126" s="2"/>
    </row>
    <row r="2127" spans="1:19" ht="18" customHeight="1">
      <c r="A2127" s="35"/>
      <c r="B2127" s="31"/>
      <c r="C2127" s="31"/>
      <c r="D2127" s="31"/>
      <c r="E2127" s="31"/>
      <c r="F2127" s="133"/>
      <c r="G2127" s="133"/>
      <c r="H2127" s="133"/>
      <c r="I2127" s="133"/>
      <c r="J2127" s="133"/>
      <c r="K2127" s="133"/>
      <c r="L2127" s="134"/>
      <c r="M2127" s="135"/>
      <c r="N2127" s="135"/>
      <c r="O2127" s="135"/>
      <c r="P2127" s="2"/>
      <c r="Q2127" s="31"/>
      <c r="R2127" s="25"/>
      <c r="S2127" s="2"/>
    </row>
    <row r="2128" spans="1:19" ht="18" customHeight="1">
      <c r="A2128" s="35"/>
      <c r="B2128" s="31"/>
      <c r="C2128" s="31"/>
      <c r="D2128" s="31"/>
      <c r="E2128" s="31"/>
      <c r="F2128" s="133"/>
      <c r="G2128" s="133"/>
      <c r="H2128" s="133"/>
      <c r="I2128" s="133"/>
      <c r="J2128" s="133"/>
      <c r="K2128" s="133"/>
      <c r="L2128" s="134"/>
      <c r="M2128" s="135"/>
      <c r="N2128" s="135"/>
      <c r="O2128" s="135"/>
      <c r="P2128" s="2"/>
      <c r="Q2128" s="31"/>
      <c r="R2128" s="25"/>
      <c r="S2128" s="2"/>
    </row>
    <row r="2129" spans="1:19" ht="18" customHeight="1">
      <c r="A2129" s="35"/>
      <c r="B2129" s="31"/>
      <c r="C2129" s="31"/>
      <c r="D2129" s="31"/>
      <c r="E2129" s="31"/>
      <c r="F2129" s="133"/>
      <c r="G2129" s="133"/>
      <c r="H2129" s="133"/>
      <c r="I2129" s="133"/>
      <c r="J2129" s="133"/>
      <c r="K2129" s="133"/>
      <c r="L2129" s="134"/>
      <c r="M2129" s="135"/>
      <c r="N2129" s="135"/>
      <c r="O2129" s="135"/>
      <c r="P2129" s="2"/>
      <c r="Q2129" s="31"/>
      <c r="R2129" s="25"/>
      <c r="S2129" s="2"/>
    </row>
    <row r="2130" spans="1:19" ht="18" customHeight="1">
      <c r="A2130" s="35"/>
      <c r="B2130" s="31"/>
      <c r="C2130" s="31"/>
      <c r="D2130" s="31"/>
      <c r="E2130" s="31"/>
      <c r="F2130" s="133"/>
      <c r="G2130" s="133"/>
      <c r="H2130" s="133"/>
      <c r="I2130" s="133"/>
      <c r="J2130" s="133"/>
      <c r="K2130" s="133"/>
      <c r="L2130" s="134"/>
      <c r="M2130" s="135"/>
      <c r="N2130" s="135"/>
      <c r="O2130" s="135"/>
      <c r="P2130" s="2"/>
      <c r="Q2130" s="31"/>
      <c r="R2130" s="25"/>
      <c r="S2130" s="2"/>
    </row>
    <row r="2131" spans="1:19" ht="18" customHeight="1">
      <c r="A2131" s="35"/>
      <c r="B2131" s="31"/>
      <c r="C2131" s="31"/>
      <c r="D2131" s="31"/>
      <c r="E2131" s="31"/>
      <c r="F2131" s="133"/>
      <c r="G2131" s="133"/>
      <c r="H2131" s="133"/>
      <c r="I2131" s="133"/>
      <c r="J2131" s="133"/>
      <c r="K2131" s="133"/>
      <c r="L2131" s="134"/>
      <c r="M2131" s="135"/>
      <c r="N2131" s="135"/>
      <c r="O2131" s="135"/>
      <c r="P2131" s="2"/>
      <c r="Q2131" s="31"/>
      <c r="R2131" s="25"/>
      <c r="S2131" s="2"/>
    </row>
    <row r="2132" spans="1:19" ht="18" customHeight="1">
      <c r="A2132" s="35"/>
      <c r="B2132" s="31"/>
      <c r="C2132" s="31"/>
      <c r="D2132" s="31"/>
      <c r="E2132" s="31"/>
      <c r="F2132" s="133"/>
      <c r="G2132" s="133"/>
      <c r="H2132" s="133"/>
      <c r="I2132" s="133"/>
      <c r="J2132" s="133"/>
      <c r="K2132" s="133"/>
      <c r="L2132" s="134"/>
      <c r="M2132" s="135"/>
      <c r="N2132" s="135"/>
      <c r="O2132" s="135"/>
      <c r="P2132" s="2"/>
      <c r="Q2132" s="31"/>
      <c r="R2132" s="25"/>
      <c r="S2132" s="2"/>
    </row>
    <row r="2133" spans="1:19" ht="18" customHeight="1">
      <c r="A2133" s="35"/>
      <c r="B2133" s="31"/>
      <c r="C2133" s="31"/>
      <c r="D2133" s="31"/>
      <c r="E2133" s="31"/>
      <c r="F2133" s="133"/>
      <c r="G2133" s="133"/>
      <c r="H2133" s="133"/>
      <c r="I2133" s="133"/>
      <c r="J2133" s="133"/>
      <c r="K2133" s="133"/>
      <c r="L2133" s="134"/>
      <c r="M2133" s="135"/>
      <c r="N2133" s="135"/>
      <c r="O2133" s="135"/>
      <c r="P2133" s="2"/>
      <c r="Q2133" s="31"/>
      <c r="R2133" s="25"/>
      <c r="S2133" s="2"/>
    </row>
    <row r="2134" spans="1:19" ht="18" customHeight="1">
      <c r="A2134" s="35"/>
      <c r="B2134" s="31"/>
      <c r="C2134" s="31"/>
      <c r="D2134" s="31"/>
      <c r="E2134" s="31"/>
      <c r="F2134" s="133"/>
      <c r="G2134" s="133"/>
      <c r="H2134" s="133"/>
      <c r="I2134" s="133"/>
      <c r="J2134" s="133"/>
      <c r="K2134" s="133"/>
      <c r="L2134" s="134"/>
      <c r="M2134" s="135"/>
      <c r="N2134" s="135"/>
      <c r="O2134" s="135"/>
      <c r="P2134" s="2"/>
      <c r="Q2134" s="31"/>
      <c r="R2134" s="25"/>
      <c r="S2134" s="2"/>
    </row>
    <row r="2135" spans="1:19" ht="18" customHeight="1">
      <c r="A2135" s="35"/>
      <c r="B2135" s="31"/>
      <c r="C2135" s="31"/>
      <c r="D2135" s="31"/>
      <c r="E2135" s="31"/>
      <c r="F2135" s="133"/>
      <c r="G2135" s="133"/>
      <c r="H2135" s="133"/>
      <c r="I2135" s="133"/>
      <c r="J2135" s="133"/>
      <c r="K2135" s="133"/>
      <c r="L2135" s="134"/>
      <c r="M2135" s="135"/>
      <c r="N2135" s="135"/>
      <c r="O2135" s="135"/>
      <c r="P2135" s="2"/>
      <c r="Q2135" s="31"/>
      <c r="R2135" s="25"/>
      <c r="S2135" s="2"/>
    </row>
    <row r="2136" spans="1:19" ht="18" customHeight="1">
      <c r="A2136" s="35"/>
      <c r="B2136" s="31"/>
      <c r="C2136" s="31"/>
      <c r="D2136" s="31"/>
      <c r="E2136" s="31"/>
      <c r="F2136" s="133"/>
      <c r="G2136" s="133"/>
      <c r="H2136" s="133"/>
      <c r="I2136" s="133"/>
      <c r="J2136" s="133"/>
      <c r="K2136" s="133"/>
      <c r="L2136" s="134"/>
      <c r="M2136" s="135"/>
      <c r="N2136" s="135"/>
      <c r="O2136" s="135"/>
      <c r="P2136" s="2"/>
      <c r="Q2136" s="31"/>
      <c r="R2136" s="25"/>
      <c r="S2136" s="2"/>
    </row>
    <row r="2137" spans="1:19" ht="18" customHeight="1">
      <c r="A2137" s="35"/>
      <c r="B2137" s="31"/>
      <c r="C2137" s="31"/>
      <c r="D2137" s="31"/>
      <c r="E2137" s="31"/>
      <c r="F2137" s="133"/>
      <c r="G2137" s="133"/>
      <c r="H2137" s="133"/>
      <c r="I2137" s="133"/>
      <c r="J2137" s="133"/>
      <c r="K2137" s="133"/>
      <c r="L2137" s="134"/>
      <c r="M2137" s="135"/>
      <c r="N2137" s="135"/>
      <c r="O2137" s="135"/>
      <c r="P2137" s="2"/>
      <c r="Q2137" s="31"/>
      <c r="R2137" s="25"/>
      <c r="S2137" s="2"/>
    </row>
    <row r="2138" spans="1:19" ht="18" customHeight="1">
      <c r="A2138" s="35"/>
      <c r="B2138" s="31"/>
      <c r="C2138" s="31"/>
      <c r="D2138" s="31"/>
      <c r="E2138" s="31"/>
      <c r="F2138" s="133"/>
      <c r="G2138" s="133"/>
      <c r="H2138" s="133"/>
      <c r="I2138" s="133"/>
      <c r="J2138" s="133"/>
      <c r="K2138" s="133"/>
      <c r="L2138" s="134"/>
      <c r="M2138" s="135"/>
      <c r="N2138" s="135"/>
      <c r="O2138" s="135"/>
      <c r="P2138" s="2"/>
      <c r="Q2138" s="31"/>
      <c r="R2138" s="25"/>
      <c r="S2138" s="2"/>
    </row>
    <row r="2139" spans="1:19" ht="18" customHeight="1">
      <c r="A2139" s="35"/>
      <c r="B2139" s="31"/>
      <c r="C2139" s="31"/>
      <c r="D2139" s="31"/>
      <c r="E2139" s="31"/>
      <c r="F2139" s="133"/>
      <c r="G2139" s="133"/>
      <c r="H2139" s="133"/>
      <c r="I2139" s="133"/>
      <c r="J2139" s="133"/>
      <c r="K2139" s="133"/>
      <c r="L2139" s="134"/>
      <c r="M2139" s="135"/>
      <c r="N2139" s="135"/>
      <c r="O2139" s="135"/>
      <c r="P2139" s="2"/>
      <c r="Q2139" s="31"/>
      <c r="R2139" s="25"/>
      <c r="S2139" s="2"/>
    </row>
    <row r="2140" spans="1:19" ht="18" customHeight="1">
      <c r="A2140" s="35"/>
      <c r="B2140" s="31"/>
      <c r="C2140" s="31"/>
      <c r="D2140" s="31"/>
      <c r="E2140" s="31"/>
      <c r="F2140" s="133"/>
      <c r="G2140" s="133"/>
      <c r="H2140" s="133"/>
      <c r="I2140" s="133"/>
      <c r="J2140" s="133"/>
      <c r="K2140" s="133"/>
      <c r="L2140" s="134"/>
      <c r="M2140" s="135"/>
      <c r="N2140" s="135"/>
      <c r="O2140" s="135"/>
      <c r="P2140" s="2"/>
      <c r="Q2140" s="31"/>
      <c r="R2140" s="25"/>
      <c r="S2140" s="2"/>
    </row>
    <row r="2141" spans="1:19" ht="18" customHeight="1">
      <c r="A2141" s="35"/>
      <c r="B2141" s="31"/>
      <c r="C2141" s="31"/>
      <c r="D2141" s="31"/>
      <c r="E2141" s="31"/>
      <c r="F2141" s="133"/>
      <c r="G2141" s="133"/>
      <c r="H2141" s="133"/>
      <c r="I2141" s="133"/>
      <c r="J2141" s="133"/>
      <c r="K2141" s="133"/>
      <c r="L2141" s="134"/>
      <c r="M2141" s="135"/>
      <c r="N2141" s="135"/>
      <c r="O2141" s="135"/>
      <c r="P2141" s="2"/>
      <c r="Q2141" s="31"/>
      <c r="R2141" s="25"/>
      <c r="S2141" s="2"/>
    </row>
    <row r="2142" spans="1:19" ht="18" customHeight="1">
      <c r="A2142" s="35"/>
      <c r="B2142" s="31"/>
      <c r="C2142" s="31"/>
      <c r="D2142" s="31"/>
      <c r="E2142" s="31"/>
      <c r="F2142" s="133"/>
      <c r="G2142" s="133"/>
      <c r="H2142" s="133"/>
      <c r="I2142" s="133"/>
      <c r="J2142" s="133"/>
      <c r="K2142" s="133"/>
      <c r="L2142" s="134"/>
      <c r="M2142" s="135"/>
      <c r="N2142" s="135"/>
      <c r="O2142" s="135"/>
      <c r="P2142" s="2"/>
      <c r="Q2142" s="31"/>
      <c r="R2142" s="25"/>
      <c r="S2142" s="2"/>
    </row>
    <row r="2143" spans="1:19" ht="18" customHeight="1">
      <c r="A2143" s="35"/>
      <c r="B2143" s="31"/>
      <c r="C2143" s="31"/>
      <c r="D2143" s="31"/>
      <c r="E2143" s="31"/>
      <c r="F2143" s="133"/>
      <c r="G2143" s="133"/>
      <c r="H2143" s="133"/>
      <c r="I2143" s="133"/>
      <c r="J2143" s="133"/>
      <c r="K2143" s="133"/>
      <c r="L2143" s="134"/>
      <c r="M2143" s="135"/>
      <c r="N2143" s="135"/>
      <c r="O2143" s="135"/>
      <c r="P2143" s="2"/>
      <c r="Q2143" s="31"/>
      <c r="R2143" s="25"/>
      <c r="S2143" s="2"/>
    </row>
    <row r="2144" spans="1:19" ht="18" customHeight="1">
      <c r="A2144" s="35"/>
      <c r="B2144" s="31"/>
      <c r="C2144" s="31"/>
      <c r="D2144" s="31"/>
      <c r="E2144" s="31"/>
      <c r="F2144" s="133"/>
      <c r="G2144" s="133"/>
      <c r="H2144" s="133"/>
      <c r="I2144" s="133"/>
      <c r="J2144" s="133"/>
      <c r="K2144" s="133"/>
      <c r="L2144" s="134"/>
      <c r="M2144" s="135"/>
      <c r="N2144" s="135"/>
      <c r="O2144" s="135"/>
      <c r="P2144" s="2"/>
      <c r="Q2144" s="31"/>
      <c r="R2144" s="25"/>
      <c r="S2144" s="2"/>
    </row>
    <row r="2145" spans="1:19" ht="18" customHeight="1">
      <c r="A2145" s="35"/>
      <c r="B2145" s="31"/>
      <c r="C2145" s="31"/>
      <c r="D2145" s="31"/>
      <c r="E2145" s="31"/>
      <c r="F2145" s="133"/>
      <c r="G2145" s="133"/>
      <c r="H2145" s="133"/>
      <c r="I2145" s="133"/>
      <c r="J2145" s="133"/>
      <c r="K2145" s="133"/>
      <c r="L2145" s="134"/>
      <c r="M2145" s="135"/>
      <c r="N2145" s="135"/>
      <c r="O2145" s="135"/>
      <c r="P2145" s="2"/>
      <c r="Q2145" s="31"/>
      <c r="R2145" s="25"/>
      <c r="S2145" s="2"/>
    </row>
    <row r="2146" spans="1:19" ht="18" customHeight="1">
      <c r="A2146" s="35"/>
      <c r="B2146" s="31"/>
      <c r="C2146" s="31"/>
      <c r="D2146" s="31"/>
      <c r="E2146" s="31"/>
      <c r="F2146" s="133"/>
      <c r="G2146" s="133"/>
      <c r="H2146" s="133"/>
      <c r="I2146" s="133"/>
      <c r="J2146" s="133"/>
      <c r="K2146" s="133"/>
      <c r="L2146" s="134"/>
      <c r="M2146" s="135"/>
      <c r="N2146" s="135"/>
      <c r="O2146" s="135"/>
      <c r="P2146" s="2"/>
      <c r="Q2146" s="31"/>
      <c r="R2146" s="25"/>
      <c r="S2146" s="2"/>
    </row>
    <row r="2147" spans="1:19" ht="18" customHeight="1">
      <c r="A2147" s="35"/>
      <c r="B2147" s="31"/>
      <c r="C2147" s="31"/>
      <c r="D2147" s="31"/>
      <c r="E2147" s="31"/>
      <c r="F2147" s="133"/>
      <c r="G2147" s="133"/>
      <c r="H2147" s="133"/>
      <c r="I2147" s="133"/>
      <c r="J2147" s="133"/>
      <c r="K2147" s="133"/>
      <c r="L2147" s="134"/>
      <c r="M2147" s="135"/>
      <c r="N2147" s="135"/>
      <c r="O2147" s="135"/>
      <c r="P2147" s="2"/>
      <c r="Q2147" s="31"/>
      <c r="R2147" s="25"/>
      <c r="S2147" s="2"/>
    </row>
    <row r="2148" spans="1:19" ht="18" customHeight="1">
      <c r="A2148" s="35"/>
      <c r="B2148" s="31"/>
      <c r="C2148" s="31"/>
      <c r="D2148" s="31"/>
      <c r="E2148" s="31"/>
      <c r="F2148" s="133"/>
      <c r="G2148" s="133"/>
      <c r="H2148" s="133"/>
      <c r="I2148" s="133"/>
      <c r="J2148" s="133"/>
      <c r="K2148" s="133"/>
      <c r="L2148" s="134"/>
      <c r="M2148" s="135"/>
      <c r="N2148" s="135"/>
      <c r="O2148" s="135"/>
      <c r="P2148" s="2"/>
      <c r="Q2148" s="31"/>
      <c r="R2148" s="25"/>
      <c r="S2148" s="2"/>
    </row>
    <row r="2149" spans="1:19" ht="18" customHeight="1">
      <c r="A2149" s="35"/>
      <c r="B2149" s="31"/>
      <c r="C2149" s="31"/>
      <c r="D2149" s="31"/>
      <c r="E2149" s="31"/>
      <c r="F2149" s="133"/>
      <c r="G2149" s="133"/>
      <c r="H2149" s="133"/>
      <c r="I2149" s="133"/>
      <c r="J2149" s="133"/>
      <c r="K2149" s="133"/>
      <c r="L2149" s="134"/>
      <c r="M2149" s="135"/>
      <c r="N2149" s="135"/>
      <c r="O2149" s="135"/>
      <c r="P2149" s="2"/>
      <c r="Q2149" s="31"/>
      <c r="R2149" s="25"/>
      <c r="S2149" s="2"/>
    </row>
    <row r="2150" spans="1:19" ht="18" customHeight="1">
      <c r="A2150" s="35"/>
      <c r="B2150" s="31"/>
      <c r="C2150" s="31"/>
      <c r="D2150" s="31"/>
      <c r="E2150" s="31"/>
      <c r="F2150" s="133"/>
      <c r="G2150" s="133"/>
      <c r="H2150" s="133"/>
      <c r="I2150" s="133"/>
      <c r="J2150" s="133"/>
      <c r="K2150" s="133"/>
      <c r="L2150" s="134"/>
      <c r="M2150" s="135"/>
      <c r="N2150" s="135"/>
      <c r="O2150" s="135"/>
      <c r="P2150" s="2"/>
      <c r="Q2150" s="31"/>
      <c r="R2150" s="25"/>
      <c r="S2150" s="2"/>
    </row>
    <row r="2151" spans="1:19" ht="18" customHeight="1">
      <c r="A2151" s="35"/>
      <c r="B2151" s="31"/>
      <c r="C2151" s="31"/>
      <c r="D2151" s="31"/>
      <c r="E2151" s="31"/>
      <c r="F2151" s="133"/>
      <c r="G2151" s="133"/>
      <c r="H2151" s="133"/>
      <c r="I2151" s="133"/>
      <c r="J2151" s="133"/>
      <c r="K2151" s="133"/>
      <c r="L2151" s="134"/>
      <c r="M2151" s="135"/>
      <c r="N2151" s="135"/>
      <c r="O2151" s="135"/>
      <c r="P2151" s="2"/>
      <c r="Q2151" s="31"/>
      <c r="R2151" s="25"/>
      <c r="S2151" s="2"/>
    </row>
    <row r="2152" spans="1:19" ht="18" customHeight="1">
      <c r="A2152" s="35"/>
      <c r="B2152" s="31"/>
      <c r="C2152" s="31"/>
      <c r="D2152" s="31"/>
      <c r="E2152" s="31"/>
      <c r="F2152" s="133"/>
      <c r="G2152" s="133"/>
      <c r="H2152" s="133"/>
      <c r="I2152" s="133"/>
      <c r="J2152" s="133"/>
      <c r="K2152" s="133"/>
      <c r="L2152" s="134"/>
      <c r="M2152" s="135"/>
      <c r="N2152" s="135"/>
      <c r="O2152" s="135"/>
      <c r="P2152" s="2"/>
      <c r="Q2152" s="31"/>
      <c r="R2152" s="25"/>
      <c r="S2152" s="2"/>
    </row>
    <row r="2153" spans="1:19" ht="18" customHeight="1">
      <c r="A2153" s="35"/>
      <c r="B2153" s="31"/>
      <c r="C2153" s="31"/>
      <c r="D2153" s="31"/>
      <c r="E2153" s="31"/>
      <c r="F2153" s="133"/>
      <c r="G2153" s="133"/>
      <c r="H2153" s="133"/>
      <c r="I2153" s="133"/>
      <c r="J2153" s="133"/>
      <c r="K2153" s="133"/>
      <c r="L2153" s="134"/>
      <c r="M2153" s="135"/>
      <c r="N2153" s="135"/>
      <c r="O2153" s="135"/>
      <c r="P2153" s="2"/>
      <c r="Q2153" s="31"/>
      <c r="R2153" s="25"/>
      <c r="S2153" s="2"/>
    </row>
    <row r="2154" spans="1:19" ht="18" customHeight="1">
      <c r="A2154" s="35"/>
      <c r="B2154" s="31"/>
      <c r="C2154" s="31"/>
      <c r="D2154" s="31"/>
      <c r="E2154" s="31"/>
      <c r="F2154" s="133"/>
      <c r="G2154" s="133"/>
      <c r="H2154" s="133"/>
      <c r="I2154" s="133"/>
      <c r="J2154" s="133"/>
      <c r="K2154" s="133"/>
      <c r="L2154" s="134"/>
      <c r="M2154" s="135"/>
      <c r="N2154" s="135"/>
      <c r="O2154" s="135"/>
      <c r="P2154" s="2"/>
      <c r="Q2154" s="31"/>
      <c r="R2154" s="25"/>
      <c r="S2154" s="2"/>
    </row>
  </sheetData>
  <mergeCells count="423">
    <mergeCell ref="R1225:R1226"/>
    <mergeCell ref="D1243:J1243"/>
    <mergeCell ref="A1225:A1226"/>
    <mergeCell ref="B1225:J1225"/>
    <mergeCell ref="K1225:K1226"/>
    <mergeCell ref="L1225:L1226"/>
    <mergeCell ref="M1225:M1226"/>
    <mergeCell ref="N1225:N1226"/>
    <mergeCell ref="O1225:O1226"/>
    <mergeCell ref="P1225:P1226"/>
    <mergeCell ref="Q1225:Q1226"/>
    <mergeCell ref="R1203:R1204"/>
    <mergeCell ref="D1221:J1221"/>
    <mergeCell ref="A1203:A1204"/>
    <mergeCell ref="B1203:J1203"/>
    <mergeCell ref="K1203:K1204"/>
    <mergeCell ref="L1203:L1204"/>
    <mergeCell ref="M1203:M1204"/>
    <mergeCell ref="N1203:N1204"/>
    <mergeCell ref="O1203:O1204"/>
    <mergeCell ref="P1203:P1204"/>
    <mergeCell ref="Q1203:Q1204"/>
    <mergeCell ref="R1070:R1071"/>
    <mergeCell ref="D1066:J1066"/>
    <mergeCell ref="B1070:J1070"/>
    <mergeCell ref="K1070:K1071"/>
    <mergeCell ref="L1070:L1071"/>
    <mergeCell ref="M1070:M1071"/>
    <mergeCell ref="N1070:N1071"/>
    <mergeCell ref="O1070:O1071"/>
    <mergeCell ref="P1092:P1093"/>
    <mergeCell ref="Q1092:Q1093"/>
    <mergeCell ref="R1092:R1093"/>
    <mergeCell ref="D1088:J1088"/>
    <mergeCell ref="B1092:J1092"/>
    <mergeCell ref="K1092:K1093"/>
    <mergeCell ref="L1092:L1093"/>
    <mergeCell ref="M1092:M1093"/>
    <mergeCell ref="N1092:N1093"/>
    <mergeCell ref="O1092:O1093"/>
    <mergeCell ref="R843:R844"/>
    <mergeCell ref="S843:S844"/>
    <mergeCell ref="F862:K862"/>
    <mergeCell ref="N912:N913"/>
    <mergeCell ref="O912:O913"/>
    <mergeCell ref="P912:P913"/>
    <mergeCell ref="Q912:Q913"/>
    <mergeCell ref="R912:R913"/>
    <mergeCell ref="S912:S913"/>
    <mergeCell ref="P866:P867"/>
    <mergeCell ref="Q889:Q890"/>
    <mergeCell ref="R889:R890"/>
    <mergeCell ref="Q866:Q867"/>
    <mergeCell ref="R866:R867"/>
    <mergeCell ref="F885:K885"/>
    <mergeCell ref="S820:S821"/>
    <mergeCell ref="Q797:Q798"/>
    <mergeCell ref="R797:R798"/>
    <mergeCell ref="F816:K816"/>
    <mergeCell ref="A820:A821"/>
    <mergeCell ref="B820:K820"/>
    <mergeCell ref="L820:L821"/>
    <mergeCell ref="M820:M821"/>
    <mergeCell ref="R820:R821"/>
    <mergeCell ref="N820:N821"/>
    <mergeCell ref="O820:O821"/>
    <mergeCell ref="S797:S798"/>
    <mergeCell ref="A797:A798"/>
    <mergeCell ref="A912:A913"/>
    <mergeCell ref="A935:A936"/>
    <mergeCell ref="B935:J935"/>
    <mergeCell ref="K935:K936"/>
    <mergeCell ref="L935:L936"/>
    <mergeCell ref="M935:M936"/>
    <mergeCell ref="N935:N936"/>
    <mergeCell ref="O797:O798"/>
    <mergeCell ref="P797:P798"/>
    <mergeCell ref="P820:P821"/>
    <mergeCell ref="F839:K839"/>
    <mergeCell ref="A843:A844"/>
    <mergeCell ref="B843:K843"/>
    <mergeCell ref="L843:L844"/>
    <mergeCell ref="M843:M844"/>
    <mergeCell ref="N843:N844"/>
    <mergeCell ref="O843:O844"/>
    <mergeCell ref="P843:P844"/>
    <mergeCell ref="A866:A867"/>
    <mergeCell ref="B866:K866"/>
    <mergeCell ref="L866:L867"/>
    <mergeCell ref="M866:M867"/>
    <mergeCell ref="N866:N867"/>
    <mergeCell ref="O866:O867"/>
    <mergeCell ref="A889:A890"/>
    <mergeCell ref="B889:K889"/>
    <mergeCell ref="L889:L890"/>
    <mergeCell ref="O889:O890"/>
    <mergeCell ref="P889:P890"/>
    <mergeCell ref="M889:M890"/>
    <mergeCell ref="N889:N890"/>
    <mergeCell ref="P1136:P1137"/>
    <mergeCell ref="Q1136:Q1137"/>
    <mergeCell ref="A958:A959"/>
    <mergeCell ref="B981:J981"/>
    <mergeCell ref="K981:K982"/>
    <mergeCell ref="L981:L982"/>
    <mergeCell ref="M981:M982"/>
    <mergeCell ref="N981:N982"/>
    <mergeCell ref="D999:J999"/>
    <mergeCell ref="Q1004:Q1005"/>
    <mergeCell ref="B1004:J1004"/>
    <mergeCell ref="K1004:K1005"/>
    <mergeCell ref="L1004:L1005"/>
    <mergeCell ref="M1004:M1005"/>
    <mergeCell ref="N1004:N1005"/>
    <mergeCell ref="O1004:O1005"/>
    <mergeCell ref="P1004:P1005"/>
    <mergeCell ref="R1136:R1137"/>
    <mergeCell ref="D1132:J1132"/>
    <mergeCell ref="B1136:J1136"/>
    <mergeCell ref="K1136:K1137"/>
    <mergeCell ref="L1136:L1137"/>
    <mergeCell ref="M1136:M1137"/>
    <mergeCell ref="N1136:N1137"/>
    <mergeCell ref="O1136:O1137"/>
    <mergeCell ref="D1177:J1177"/>
    <mergeCell ref="R1159:R1160"/>
    <mergeCell ref="P1026:P1027"/>
    <mergeCell ref="Q1026:Q1027"/>
    <mergeCell ref="D1022:J1022"/>
    <mergeCell ref="B1026:J1026"/>
    <mergeCell ref="K1026:K1027"/>
    <mergeCell ref="L1026:L1027"/>
    <mergeCell ref="M1026:M1027"/>
    <mergeCell ref="N1026:N1027"/>
    <mergeCell ref="P1159:P1160"/>
    <mergeCell ref="Q1159:Q1160"/>
    <mergeCell ref="D1154:J1154"/>
    <mergeCell ref="B1159:J1159"/>
    <mergeCell ref="K1159:K1160"/>
    <mergeCell ref="L1159:L1160"/>
    <mergeCell ref="M1159:M1160"/>
    <mergeCell ref="N1159:N1160"/>
    <mergeCell ref="O1159:O1160"/>
    <mergeCell ref="L1048:L1049"/>
    <mergeCell ref="M1048:M1049"/>
    <mergeCell ref="N1048:N1049"/>
    <mergeCell ref="O1048:O1049"/>
    <mergeCell ref="P1070:P1071"/>
    <mergeCell ref="Q1070:Q1071"/>
    <mergeCell ref="A1136:A1137"/>
    <mergeCell ref="A1159:A1160"/>
    <mergeCell ref="A981:A982"/>
    <mergeCell ref="A1004:A1005"/>
    <mergeCell ref="A1026:A1027"/>
    <mergeCell ref="A1048:A1049"/>
    <mergeCell ref="A1070:A1071"/>
    <mergeCell ref="A1092:A1093"/>
    <mergeCell ref="A1114:A1115"/>
    <mergeCell ref="D977:J977"/>
    <mergeCell ref="P1114:P1115"/>
    <mergeCell ref="Q1114:Q1115"/>
    <mergeCell ref="R1114:R1115"/>
    <mergeCell ref="D1110:J1110"/>
    <mergeCell ref="B1114:J1114"/>
    <mergeCell ref="K1114:K1115"/>
    <mergeCell ref="L1114:L1115"/>
    <mergeCell ref="M1114:M1115"/>
    <mergeCell ref="N1114:N1115"/>
    <mergeCell ref="O1114:O1115"/>
    <mergeCell ref="R1004:R1005"/>
    <mergeCell ref="R1026:R1027"/>
    <mergeCell ref="O1026:O1027"/>
    <mergeCell ref="O981:O982"/>
    <mergeCell ref="P981:P982"/>
    <mergeCell ref="Q981:Q982"/>
    <mergeCell ref="R981:R982"/>
    <mergeCell ref="P1048:P1049"/>
    <mergeCell ref="Q1048:Q1049"/>
    <mergeCell ref="R1048:R1049"/>
    <mergeCell ref="D1044:J1044"/>
    <mergeCell ref="B1048:J1048"/>
    <mergeCell ref="K1048:K1049"/>
    <mergeCell ref="O751:O752"/>
    <mergeCell ref="P751:P752"/>
    <mergeCell ref="F770:K770"/>
    <mergeCell ref="B774:K774"/>
    <mergeCell ref="L774:L775"/>
    <mergeCell ref="M774:M775"/>
    <mergeCell ref="N774:N775"/>
    <mergeCell ref="P958:P959"/>
    <mergeCell ref="Q958:Q959"/>
    <mergeCell ref="O935:O936"/>
    <mergeCell ref="P935:P936"/>
    <mergeCell ref="Q935:Q936"/>
    <mergeCell ref="Q820:Q821"/>
    <mergeCell ref="Q843:Q844"/>
    <mergeCell ref="L751:L752"/>
    <mergeCell ref="M751:M752"/>
    <mergeCell ref="N751:N752"/>
    <mergeCell ref="F793:K793"/>
    <mergeCell ref="B797:K797"/>
    <mergeCell ref="L797:L798"/>
    <mergeCell ref="M797:M798"/>
    <mergeCell ref="N797:N798"/>
    <mergeCell ref="R958:R959"/>
    <mergeCell ref="B958:J958"/>
    <mergeCell ref="K958:K959"/>
    <mergeCell ref="L958:L959"/>
    <mergeCell ref="M958:M959"/>
    <mergeCell ref="N958:N959"/>
    <mergeCell ref="O958:O959"/>
    <mergeCell ref="S866:S867"/>
    <mergeCell ref="S889:S890"/>
    <mergeCell ref="F908:K908"/>
    <mergeCell ref="B912:K912"/>
    <mergeCell ref="L912:L913"/>
    <mergeCell ref="M912:M913"/>
    <mergeCell ref="F931:K931"/>
    <mergeCell ref="R935:R936"/>
    <mergeCell ref="F701:K701"/>
    <mergeCell ref="D704:K704"/>
    <mergeCell ref="B705:K705"/>
    <mergeCell ref="L705:L706"/>
    <mergeCell ref="M705:M706"/>
    <mergeCell ref="N705:N706"/>
    <mergeCell ref="F724:K724"/>
    <mergeCell ref="B728:K728"/>
    <mergeCell ref="L728:L729"/>
    <mergeCell ref="M728:M729"/>
    <mergeCell ref="N728:N729"/>
    <mergeCell ref="O705:O706"/>
    <mergeCell ref="P705:P706"/>
    <mergeCell ref="Q705:Q706"/>
    <mergeCell ref="R705:R706"/>
    <mergeCell ref="S705:S706"/>
    <mergeCell ref="A705:A706"/>
    <mergeCell ref="A728:A729"/>
    <mergeCell ref="A751:A752"/>
    <mergeCell ref="A774:A775"/>
    <mergeCell ref="O728:O729"/>
    <mergeCell ref="P728:P729"/>
    <mergeCell ref="Q728:Q729"/>
    <mergeCell ref="Q751:Q752"/>
    <mergeCell ref="R751:R752"/>
    <mergeCell ref="R728:R729"/>
    <mergeCell ref="S728:S729"/>
    <mergeCell ref="S751:S752"/>
    <mergeCell ref="O774:O775"/>
    <mergeCell ref="P774:P775"/>
    <mergeCell ref="Q774:Q775"/>
    <mergeCell ref="R774:R775"/>
    <mergeCell ref="S774:S775"/>
    <mergeCell ref="F747:K747"/>
    <mergeCell ref="B751:K751"/>
    <mergeCell ref="R612:R613"/>
    <mergeCell ref="S612:S613"/>
    <mergeCell ref="F608:K608"/>
    <mergeCell ref="A611:G611"/>
    <mergeCell ref="H611:J611"/>
    <mergeCell ref="A612:A613"/>
    <mergeCell ref="B612:K612"/>
    <mergeCell ref="L612:L613"/>
    <mergeCell ref="M612:M613"/>
    <mergeCell ref="R587:R588"/>
    <mergeCell ref="S587:S588"/>
    <mergeCell ref="F583:K583"/>
    <mergeCell ref="A586:G586"/>
    <mergeCell ref="H586:J586"/>
    <mergeCell ref="A587:A588"/>
    <mergeCell ref="B587:K587"/>
    <mergeCell ref="L587:L588"/>
    <mergeCell ref="M587:M588"/>
    <mergeCell ref="R564:R565"/>
    <mergeCell ref="S564:S565"/>
    <mergeCell ref="F560:K560"/>
    <mergeCell ref="A563:G563"/>
    <mergeCell ref="H563:J563"/>
    <mergeCell ref="A564:A565"/>
    <mergeCell ref="B564:K564"/>
    <mergeCell ref="L564:L565"/>
    <mergeCell ref="M564:M565"/>
    <mergeCell ref="N682:N683"/>
    <mergeCell ref="O682:O683"/>
    <mergeCell ref="P682:P683"/>
    <mergeCell ref="Q682:Q683"/>
    <mergeCell ref="R682:R683"/>
    <mergeCell ref="S682:S683"/>
    <mergeCell ref="F678:K678"/>
    <mergeCell ref="A681:G681"/>
    <mergeCell ref="H681:J681"/>
    <mergeCell ref="A682:A683"/>
    <mergeCell ref="B682:K682"/>
    <mergeCell ref="L682:L683"/>
    <mergeCell ref="M682:M683"/>
    <mergeCell ref="N659:N660"/>
    <mergeCell ref="O659:O660"/>
    <mergeCell ref="P659:P660"/>
    <mergeCell ref="Q659:Q660"/>
    <mergeCell ref="R659:R660"/>
    <mergeCell ref="S659:S660"/>
    <mergeCell ref="F655:K655"/>
    <mergeCell ref="A658:G658"/>
    <mergeCell ref="H658:J658"/>
    <mergeCell ref="A659:A660"/>
    <mergeCell ref="B659:K659"/>
    <mergeCell ref="L659:L660"/>
    <mergeCell ref="M659:M660"/>
    <mergeCell ref="R636:R637"/>
    <mergeCell ref="S636:S637"/>
    <mergeCell ref="F632:K632"/>
    <mergeCell ref="A635:G635"/>
    <mergeCell ref="H635:J635"/>
    <mergeCell ref="A636:A637"/>
    <mergeCell ref="B636:K636"/>
    <mergeCell ref="L636:L637"/>
    <mergeCell ref="M636:M637"/>
    <mergeCell ref="F536:K536"/>
    <mergeCell ref="A539:G539"/>
    <mergeCell ref="H539:J539"/>
    <mergeCell ref="A540:A541"/>
    <mergeCell ref="B540:K540"/>
    <mergeCell ref="N636:N637"/>
    <mergeCell ref="O636:O637"/>
    <mergeCell ref="P636:P637"/>
    <mergeCell ref="Q636:Q637"/>
    <mergeCell ref="N564:N565"/>
    <mergeCell ref="O564:O565"/>
    <mergeCell ref="P564:P565"/>
    <mergeCell ref="Q564:Q565"/>
    <mergeCell ref="N587:N588"/>
    <mergeCell ref="O587:O588"/>
    <mergeCell ref="P587:P588"/>
    <mergeCell ref="Q587:Q588"/>
    <mergeCell ref="N612:N613"/>
    <mergeCell ref="O612:O613"/>
    <mergeCell ref="P612:P613"/>
    <mergeCell ref="Q612:Q613"/>
    <mergeCell ref="L540:L541"/>
    <mergeCell ref="M540:M541"/>
    <mergeCell ref="N540:N541"/>
    <mergeCell ref="O540:O541"/>
    <mergeCell ref="P540:P541"/>
    <mergeCell ref="Q540:Q541"/>
    <mergeCell ref="R540:R541"/>
    <mergeCell ref="S540:S541"/>
    <mergeCell ref="L516:L517"/>
    <mergeCell ref="M516:M517"/>
    <mergeCell ref="R516:R517"/>
    <mergeCell ref="S516:S517"/>
    <mergeCell ref="R492:R493"/>
    <mergeCell ref="S492:S493"/>
    <mergeCell ref="F512:K512"/>
    <mergeCell ref="A515:G515"/>
    <mergeCell ref="H515:J515"/>
    <mergeCell ref="A516:A517"/>
    <mergeCell ref="B516:K516"/>
    <mergeCell ref="L492:L493"/>
    <mergeCell ref="M492:M493"/>
    <mergeCell ref="N492:N493"/>
    <mergeCell ref="O492:O493"/>
    <mergeCell ref="P492:P493"/>
    <mergeCell ref="Q492:Q493"/>
    <mergeCell ref="N516:N517"/>
    <mergeCell ref="O516:O517"/>
    <mergeCell ref="P516:P517"/>
    <mergeCell ref="Q516:Q517"/>
    <mergeCell ref="A467:A468"/>
    <mergeCell ref="A492:A493"/>
    <mergeCell ref="B364:J364"/>
    <mergeCell ref="B384:J384"/>
    <mergeCell ref="B405:J405"/>
    <mergeCell ref="B425:J425"/>
    <mergeCell ref="B445:J445"/>
    <mergeCell ref="B467:K467"/>
    <mergeCell ref="F488:K488"/>
    <mergeCell ref="B492:K492"/>
    <mergeCell ref="B341:J341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B155:K155"/>
    <mergeCell ref="B176:K176"/>
    <mergeCell ref="B198:K198"/>
    <mergeCell ref="B218:K218"/>
    <mergeCell ref="B241:K241"/>
    <mergeCell ref="B261:K261"/>
    <mergeCell ref="B280:K280"/>
    <mergeCell ref="B302:J302"/>
    <mergeCell ref="B321:J321"/>
    <mergeCell ref="B56:K56"/>
    <mergeCell ref="T68:U68"/>
    <mergeCell ref="A77:D77"/>
    <mergeCell ref="A79:G79"/>
    <mergeCell ref="B84:K84"/>
    <mergeCell ref="A104:D104"/>
    <mergeCell ref="A106:G106"/>
    <mergeCell ref="B111:K111"/>
    <mergeCell ref="B133:K133"/>
    <mergeCell ref="B3:K3"/>
    <mergeCell ref="AB4:AK4"/>
    <mergeCell ref="A20:D20"/>
    <mergeCell ref="A22:G22"/>
    <mergeCell ref="AB26:AK26"/>
    <mergeCell ref="B28:K28"/>
    <mergeCell ref="A48:D48"/>
    <mergeCell ref="A50:G50"/>
    <mergeCell ref="AB52:AK52"/>
    <mergeCell ref="R1181:R1182"/>
    <mergeCell ref="D1199:J1199"/>
    <mergeCell ref="A1181:A1182"/>
    <mergeCell ref="B1181:J1181"/>
    <mergeCell ref="K1181:K1182"/>
    <mergeCell ref="L1181:L1182"/>
    <mergeCell ref="M1181:M1182"/>
    <mergeCell ref="N1181:N1182"/>
    <mergeCell ref="O1181:O1182"/>
    <mergeCell ref="P1181:P1182"/>
    <mergeCell ref="Q1181:Q118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FF"/>
  </sheetPr>
  <dimension ref="A1:BA2095"/>
  <sheetViews>
    <sheetView topLeftCell="A961" workbookViewId="0">
      <selection activeCell="U987" sqref="U987:U988"/>
    </sheetView>
  </sheetViews>
  <sheetFormatPr baseColWidth="10" defaultColWidth="12.5703125" defaultRowHeight="15" customHeight="1"/>
  <cols>
    <col min="1" max="1" width="11.5703125" customWidth="1"/>
    <col min="2" max="4" width="5.42578125" customWidth="1"/>
    <col min="5" max="5" width="5" customWidth="1"/>
    <col min="6" max="6" width="4.7109375" customWidth="1"/>
    <col min="7" max="7" width="4.85546875" customWidth="1"/>
    <col min="8" max="8" width="5.42578125" customWidth="1"/>
    <col min="9" max="10" width="5" customWidth="1"/>
    <col min="11" max="11" width="4" customWidth="1"/>
    <col min="12" max="19" width="11.5703125" customWidth="1"/>
    <col min="20" max="20" width="10" customWidth="1"/>
    <col min="21" max="22" width="11.5703125" customWidth="1"/>
    <col min="23" max="53" width="10" customWidth="1"/>
  </cols>
  <sheetData>
    <row r="1" spans="1:43" ht="12.75" customHeight="1">
      <c r="M1" s="2"/>
      <c r="N1" s="2"/>
      <c r="P1" s="2"/>
    </row>
    <row r="2" spans="1:43" ht="12.75" customHeight="1">
      <c r="A2" s="3" t="s">
        <v>1</v>
      </c>
      <c r="M2" s="2"/>
      <c r="N2" s="2"/>
      <c r="P2" s="2"/>
    </row>
    <row r="3" spans="1:43" ht="25.5" customHeight="1">
      <c r="B3" s="266" t="s">
        <v>2</v>
      </c>
      <c r="C3" s="267"/>
      <c r="D3" s="267"/>
      <c r="E3" s="267"/>
      <c r="F3" s="267"/>
      <c r="G3" s="267"/>
      <c r="H3" s="267"/>
      <c r="I3" s="267"/>
      <c r="J3" s="21"/>
      <c r="K3" s="21"/>
      <c r="M3" s="5" t="s">
        <v>3</v>
      </c>
      <c r="N3" s="5" t="s">
        <v>4</v>
      </c>
      <c r="O3" s="6" t="s">
        <v>5</v>
      </c>
      <c r="P3" s="5" t="s">
        <v>6</v>
      </c>
      <c r="Q3" s="7" t="s">
        <v>7</v>
      </c>
      <c r="R3" s="7" t="s">
        <v>8</v>
      </c>
      <c r="S3" s="8" t="s">
        <v>9</v>
      </c>
      <c r="AB3" s="9" t="s">
        <v>6</v>
      </c>
      <c r="AC3" s="9"/>
      <c r="AD3" s="9"/>
      <c r="AE3" s="9"/>
      <c r="AF3" s="9"/>
      <c r="AG3" s="9"/>
      <c r="AH3" s="9"/>
      <c r="AI3" s="9"/>
      <c r="AJ3" s="9"/>
      <c r="AK3" s="9"/>
    </row>
    <row r="4" spans="1:4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/>
      <c r="K4" s="11"/>
      <c r="L4" s="12" t="s">
        <v>11</v>
      </c>
      <c r="M4" s="13"/>
      <c r="N4" s="13"/>
      <c r="O4" s="14"/>
      <c r="P4" s="15"/>
      <c r="Q4" s="16"/>
      <c r="R4" s="16"/>
      <c r="S4" s="2"/>
      <c r="AB4" s="268" t="s">
        <v>12</v>
      </c>
      <c r="AC4" s="269"/>
      <c r="AD4" s="269"/>
      <c r="AE4" s="269"/>
      <c r="AF4" s="269"/>
      <c r="AG4" s="269"/>
      <c r="AH4" s="269"/>
      <c r="AI4" s="269"/>
      <c r="AJ4" s="269"/>
      <c r="AK4" s="269"/>
    </row>
    <row r="5" spans="1:43" ht="12.75" customHeight="1">
      <c r="A5" s="17">
        <v>9701</v>
      </c>
      <c r="B5" s="17">
        <v>138</v>
      </c>
      <c r="C5" s="17"/>
      <c r="D5" s="17"/>
      <c r="E5" s="17"/>
      <c r="F5" s="17"/>
      <c r="G5" s="17"/>
      <c r="H5" s="17"/>
      <c r="I5" s="17"/>
      <c r="J5" s="17"/>
      <c r="K5" s="17"/>
      <c r="L5" s="18"/>
      <c r="M5" s="13"/>
      <c r="N5" s="13"/>
      <c r="O5" s="14"/>
      <c r="P5" s="15"/>
      <c r="Q5" s="19">
        <f>B5</f>
        <v>138</v>
      </c>
      <c r="R5" s="16"/>
      <c r="S5" s="2"/>
      <c r="AA5" s="20" t="s">
        <v>13</v>
      </c>
      <c r="AB5" s="21">
        <v>9701</v>
      </c>
      <c r="AC5" s="22">
        <v>9702</v>
      </c>
      <c r="AD5" s="22">
        <v>9801</v>
      </c>
      <c r="AE5" s="22">
        <v>9802</v>
      </c>
      <c r="AF5" s="22">
        <v>9901</v>
      </c>
      <c r="AG5" s="22">
        <v>9902</v>
      </c>
      <c r="AH5" s="23" t="s">
        <v>14</v>
      </c>
      <c r="AI5" s="23" t="s">
        <v>15</v>
      </c>
      <c r="AJ5" s="23" t="s">
        <v>16</v>
      </c>
      <c r="AK5" s="23" t="s">
        <v>17</v>
      </c>
      <c r="AL5" s="23" t="s">
        <v>18</v>
      </c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>
      <c r="A6" s="17">
        <v>9702</v>
      </c>
      <c r="B6" s="17"/>
      <c r="C6" s="17">
        <v>121</v>
      </c>
      <c r="D6" s="17"/>
      <c r="E6" s="17"/>
      <c r="F6" s="17"/>
      <c r="G6" s="17"/>
      <c r="H6" s="17"/>
      <c r="I6" s="17"/>
      <c r="J6" s="17"/>
      <c r="K6" s="17"/>
      <c r="L6" s="18"/>
      <c r="M6" s="13"/>
      <c r="N6" s="13"/>
      <c r="O6" s="14"/>
      <c r="P6" s="15">
        <f>C6/B5</f>
        <v>0.87681159420289856</v>
      </c>
      <c r="Q6" s="24">
        <v>121</v>
      </c>
      <c r="R6" s="25">
        <f t="shared" ref="R6:R16" si="0">Q6/Q5</f>
        <v>0.87681159420289856</v>
      </c>
      <c r="S6" s="2">
        <f t="shared" ref="S6:S16" si="1">100%-R6</f>
        <v>0.12318840579710144</v>
      </c>
      <c r="T6" s="3" t="s">
        <v>3</v>
      </c>
      <c r="AA6" s="27" t="s">
        <v>25</v>
      </c>
      <c r="AB6" s="25">
        <f>C6/B5</f>
        <v>0.87681159420289856</v>
      </c>
      <c r="AC6" s="25">
        <f t="shared" ref="AC6:AC12" si="2">P34</f>
        <v>0.93055555555555558</v>
      </c>
      <c r="AD6" s="25">
        <f t="shared" ref="AD6:AD12" si="3">P61</f>
        <v>0.78169014084507038</v>
      </c>
      <c r="AE6" s="25">
        <f t="shared" ref="AE6:AE12" si="4">P86</f>
        <v>0.81407035175879394</v>
      </c>
      <c r="AF6" s="25">
        <f t="shared" ref="AF6:AF12" si="5">P110</f>
        <v>0.64516129032258063</v>
      </c>
      <c r="AG6" s="28">
        <f t="shared" ref="AG6:AG12" si="6">P133</f>
        <v>0.78</v>
      </c>
      <c r="AH6" s="28">
        <f t="shared" ref="AH6:AH12" si="7">P155</f>
        <v>0.62804878048780488</v>
      </c>
      <c r="AI6" s="28">
        <f t="shared" ref="AI6:AI12" si="8">P172</f>
        <v>0.81865284974093266</v>
      </c>
      <c r="AJ6" s="28">
        <f t="shared" ref="AJ6:AJ12" si="9">P189</f>
        <v>0.48366013071895425</v>
      </c>
      <c r="AK6" s="28">
        <f t="shared" ref="AK6:AK12" si="10">P207</f>
        <v>0.84693877551020413</v>
      </c>
      <c r="AL6" s="2">
        <f t="shared" ref="AL6:AL11" si="11">P227</f>
        <v>0.88749999999999996</v>
      </c>
      <c r="AM6" s="2">
        <f t="shared" ref="AM6:AM10" si="12">P246</f>
        <v>0.76165803108808294</v>
      </c>
      <c r="AN6" s="2">
        <f t="shared" ref="AN6:AN9" si="13">P269</f>
        <v>0.72139303482587069</v>
      </c>
      <c r="AO6" s="2">
        <f t="shared" ref="AO6:AO8" si="14">P291</f>
        <v>0.8393782383419689</v>
      </c>
      <c r="AP6" s="2">
        <f t="shared" ref="AP6:AP7" si="15">P313</f>
        <v>0.81366459627329191</v>
      </c>
      <c r="AQ6" s="2">
        <f>P331</f>
        <v>0.8571428571428571</v>
      </c>
    </row>
    <row r="7" spans="1:43" ht="12.75" customHeight="1">
      <c r="A7" s="17">
        <v>9801</v>
      </c>
      <c r="B7" s="17"/>
      <c r="C7" s="17"/>
      <c r="D7" s="17">
        <v>77</v>
      </c>
      <c r="E7" s="17"/>
      <c r="F7" s="17"/>
      <c r="G7" s="17"/>
      <c r="H7" s="17"/>
      <c r="I7" s="17"/>
      <c r="J7" s="17"/>
      <c r="K7" s="17"/>
      <c r="L7" s="18"/>
      <c r="M7" s="13"/>
      <c r="N7" s="13"/>
      <c r="O7" s="14"/>
      <c r="P7" s="15">
        <f>D7/C6</f>
        <v>0.63636363636363635</v>
      </c>
      <c r="Q7" s="24">
        <v>91</v>
      </c>
      <c r="R7" s="25">
        <f t="shared" si="0"/>
        <v>0.75206611570247939</v>
      </c>
      <c r="S7" s="2">
        <f t="shared" si="1"/>
        <v>0.24793388429752061</v>
      </c>
      <c r="T7" s="17">
        <v>9701</v>
      </c>
      <c r="U7" s="2">
        <f>M22</f>
        <v>0.2391304347826087</v>
      </c>
      <c r="AA7" s="27" t="s">
        <v>26</v>
      </c>
      <c r="AB7" s="25">
        <f>D7/C6</f>
        <v>0.63636363636363635</v>
      </c>
      <c r="AC7" s="25">
        <f t="shared" si="2"/>
        <v>0.77611940298507465</v>
      </c>
      <c r="AD7" s="25">
        <f t="shared" si="3"/>
        <v>0.73873873873873874</v>
      </c>
      <c r="AE7" s="25">
        <f t="shared" si="4"/>
        <v>0.87654320987654322</v>
      </c>
      <c r="AF7" s="25">
        <f t="shared" si="5"/>
        <v>0.9</v>
      </c>
      <c r="AG7" s="28">
        <f t="shared" si="6"/>
        <v>0.87820512820512819</v>
      </c>
      <c r="AH7" s="28">
        <f t="shared" si="7"/>
        <v>0.85436893203883491</v>
      </c>
      <c r="AI7" s="28">
        <f t="shared" si="8"/>
        <v>0.82911392405063289</v>
      </c>
      <c r="AJ7" s="28">
        <f t="shared" si="9"/>
        <v>0.93243243243243246</v>
      </c>
      <c r="AK7" s="28">
        <f t="shared" si="10"/>
        <v>0.90361445783132532</v>
      </c>
      <c r="AL7" s="2">
        <f t="shared" si="11"/>
        <v>0.60563380281690138</v>
      </c>
      <c r="AM7" s="2">
        <f t="shared" si="12"/>
        <v>0.81632653061224492</v>
      </c>
      <c r="AN7" s="2">
        <f t="shared" si="13"/>
        <v>0.66896551724137931</v>
      </c>
      <c r="AO7" s="2">
        <f t="shared" si="14"/>
        <v>0.75308641975308643</v>
      </c>
      <c r="AP7" s="2">
        <f t="shared" si="15"/>
        <v>0.68702290076335881</v>
      </c>
    </row>
    <row r="8" spans="1:43" ht="12.75" customHeight="1">
      <c r="A8" s="17">
        <v>9802</v>
      </c>
      <c r="B8" s="17"/>
      <c r="C8" s="17"/>
      <c r="D8" s="17"/>
      <c r="E8" s="17">
        <v>60</v>
      </c>
      <c r="F8" s="17"/>
      <c r="G8" s="17"/>
      <c r="H8" s="17"/>
      <c r="I8" s="17"/>
      <c r="J8" s="17"/>
      <c r="K8" s="17"/>
      <c r="L8" s="18"/>
      <c r="M8" s="13"/>
      <c r="N8" s="13"/>
      <c r="O8" s="14"/>
      <c r="P8" s="15">
        <f>E8/D7</f>
        <v>0.77922077922077926</v>
      </c>
      <c r="Q8" s="24">
        <v>116</v>
      </c>
      <c r="R8" s="25">
        <f t="shared" si="0"/>
        <v>1.2747252747252746</v>
      </c>
      <c r="S8" s="2">
        <f t="shared" si="1"/>
        <v>-0.27472527472527464</v>
      </c>
      <c r="T8" s="17">
        <v>9702</v>
      </c>
      <c r="U8" s="2">
        <f>M49</f>
        <v>0.33333333333333331</v>
      </c>
      <c r="AA8" s="27" t="s">
        <v>27</v>
      </c>
      <c r="AB8" s="25">
        <f>E8/D7</f>
        <v>0.77922077922077926</v>
      </c>
      <c r="AC8" s="25">
        <f t="shared" si="2"/>
        <v>0.79807692307692313</v>
      </c>
      <c r="AD8" s="25">
        <f t="shared" si="3"/>
        <v>0.78048780487804881</v>
      </c>
      <c r="AE8" s="25">
        <f t="shared" si="4"/>
        <v>0.92957746478873238</v>
      </c>
      <c r="AF8" s="25">
        <f t="shared" si="5"/>
        <v>0.75</v>
      </c>
      <c r="AG8" s="28">
        <f t="shared" si="6"/>
        <v>0.86131386861313863</v>
      </c>
      <c r="AH8" s="28">
        <f t="shared" si="7"/>
        <v>0.71590909090909094</v>
      </c>
      <c r="AI8" s="28">
        <f t="shared" si="8"/>
        <v>0.80152671755725191</v>
      </c>
      <c r="AJ8" s="28">
        <f t="shared" si="9"/>
        <v>0.75362318840579712</v>
      </c>
      <c r="AK8" s="28">
        <f t="shared" si="10"/>
        <v>0.65333333333333332</v>
      </c>
      <c r="AL8" s="2">
        <f t="shared" si="11"/>
        <v>0.7558139534883721</v>
      </c>
      <c r="AM8" s="2">
        <f t="shared" si="12"/>
        <v>0.85833333333333328</v>
      </c>
      <c r="AN8" s="2">
        <f t="shared" si="13"/>
        <v>0.85567010309278346</v>
      </c>
      <c r="AO8" s="2">
        <f t="shared" si="14"/>
        <v>0.81967213114754101</v>
      </c>
    </row>
    <row r="9" spans="1:43" ht="12.75" customHeight="1">
      <c r="A9" s="17">
        <v>9901</v>
      </c>
      <c r="B9" s="17"/>
      <c r="C9" s="17"/>
      <c r="D9" s="17"/>
      <c r="E9" s="17"/>
      <c r="F9" s="17">
        <v>36</v>
      </c>
      <c r="G9" s="17"/>
      <c r="H9" s="17"/>
      <c r="I9" s="17"/>
      <c r="J9" s="17"/>
      <c r="K9" s="17"/>
      <c r="L9" s="18"/>
      <c r="M9" s="13"/>
      <c r="N9" s="13"/>
      <c r="O9" s="14"/>
      <c r="P9" s="15">
        <f>F9/E8</f>
        <v>0.6</v>
      </c>
      <c r="Q9" s="24">
        <v>99</v>
      </c>
      <c r="R9" s="25">
        <f t="shared" si="0"/>
        <v>0.85344827586206895</v>
      </c>
      <c r="S9" s="2">
        <f t="shared" si="1"/>
        <v>0.14655172413793105</v>
      </c>
      <c r="T9" s="17">
        <v>9801</v>
      </c>
      <c r="U9" s="2">
        <f>M75</f>
        <v>0.18309859154929578</v>
      </c>
      <c r="AA9" s="27" t="s">
        <v>28</v>
      </c>
      <c r="AB9" s="25">
        <f>F9/E8</f>
        <v>0.6</v>
      </c>
      <c r="AC9" s="25">
        <f t="shared" si="2"/>
        <v>0.60240963855421692</v>
      </c>
      <c r="AD9" s="25">
        <f t="shared" si="3"/>
        <v>0.5</v>
      </c>
      <c r="AE9" s="25">
        <f t="shared" si="4"/>
        <v>0.54545454545454541</v>
      </c>
      <c r="AF9" s="25">
        <f t="shared" si="5"/>
        <v>0.46296296296296297</v>
      </c>
      <c r="AG9" s="28">
        <f t="shared" si="6"/>
        <v>0.69491525423728817</v>
      </c>
      <c r="AH9" s="28">
        <f t="shared" si="7"/>
        <v>0.47619047619047616</v>
      </c>
      <c r="AI9" s="28">
        <f t="shared" si="8"/>
        <v>0.67619047619047623</v>
      </c>
      <c r="AJ9" s="28">
        <f t="shared" si="9"/>
        <v>0.28846153846153844</v>
      </c>
      <c r="AK9" s="28">
        <f t="shared" si="10"/>
        <v>0.41836734693877553</v>
      </c>
      <c r="AL9" s="2">
        <f t="shared" si="11"/>
        <v>0.49230769230769234</v>
      </c>
      <c r="AM9" s="2">
        <f t="shared" si="12"/>
        <v>0.52427184466019416</v>
      </c>
      <c r="AN9" s="2">
        <f t="shared" si="13"/>
        <v>0.49397590361445781</v>
      </c>
    </row>
    <row r="10" spans="1:43" ht="12.75" customHeight="1">
      <c r="A10" s="17">
        <v>9902</v>
      </c>
      <c r="B10" s="17"/>
      <c r="C10" s="17"/>
      <c r="D10" s="17"/>
      <c r="E10" s="17"/>
      <c r="F10" s="17"/>
      <c r="G10" s="17">
        <v>33</v>
      </c>
      <c r="H10" s="17"/>
      <c r="I10" s="17"/>
      <c r="J10" s="17"/>
      <c r="K10" s="17"/>
      <c r="L10" s="18"/>
      <c r="M10" s="13"/>
      <c r="N10" s="13"/>
      <c r="O10" s="14"/>
      <c r="P10" s="15">
        <f>G10/F9</f>
        <v>0.91666666666666663</v>
      </c>
      <c r="Q10" s="24">
        <v>116</v>
      </c>
      <c r="R10" s="25">
        <f t="shared" si="0"/>
        <v>1.1717171717171717</v>
      </c>
      <c r="S10" s="2">
        <f t="shared" si="1"/>
        <v>-0.17171717171717171</v>
      </c>
      <c r="T10" s="17">
        <v>9802</v>
      </c>
      <c r="U10" s="2">
        <f>M98</f>
        <v>0.33165829145728642</v>
      </c>
      <c r="AA10" s="27" t="s">
        <v>29</v>
      </c>
      <c r="AB10" s="25">
        <f>G10/F9</f>
        <v>0.91666666666666663</v>
      </c>
      <c r="AC10" s="25">
        <f t="shared" si="2"/>
        <v>0.96</v>
      </c>
      <c r="AD10" s="25">
        <f t="shared" si="3"/>
        <v>0.8125</v>
      </c>
      <c r="AE10" s="25">
        <f t="shared" si="4"/>
        <v>0.94444444444444442</v>
      </c>
      <c r="AF10" s="25">
        <f t="shared" si="5"/>
        <v>0.92</v>
      </c>
      <c r="AG10" s="28">
        <f t="shared" si="6"/>
        <v>0.8902439024390244</v>
      </c>
      <c r="AH10" s="28">
        <f t="shared" si="7"/>
        <v>0.8</v>
      </c>
      <c r="AI10" s="28">
        <f t="shared" si="8"/>
        <v>0.94366197183098588</v>
      </c>
      <c r="AJ10" s="28">
        <f t="shared" si="9"/>
        <v>1</v>
      </c>
      <c r="AK10" s="28">
        <f t="shared" si="10"/>
        <v>0.92682926829268297</v>
      </c>
      <c r="AL10" s="2">
        <f t="shared" si="11"/>
        <v>1</v>
      </c>
      <c r="AM10" s="2">
        <f t="shared" si="12"/>
        <v>0.90740740740740744</v>
      </c>
      <c r="AN10" s="2" t="s">
        <v>30</v>
      </c>
    </row>
    <row r="11" spans="1:43" ht="12.75" customHeight="1">
      <c r="A11" s="30" t="s">
        <v>14</v>
      </c>
      <c r="B11" s="17"/>
      <c r="C11" s="17"/>
      <c r="D11" s="17"/>
      <c r="E11" s="17"/>
      <c r="F11" s="17"/>
      <c r="G11" s="17"/>
      <c r="H11" s="17">
        <v>33</v>
      </c>
      <c r="I11" s="17"/>
      <c r="J11" s="17"/>
      <c r="K11" s="17"/>
      <c r="L11" s="18"/>
      <c r="M11" s="13"/>
      <c r="N11" s="13"/>
      <c r="O11" s="14"/>
      <c r="P11" s="15">
        <f>H11/G10</f>
        <v>1</v>
      </c>
      <c r="Q11" s="24">
        <v>115</v>
      </c>
      <c r="R11" s="25">
        <f t="shared" si="0"/>
        <v>0.99137931034482762</v>
      </c>
      <c r="S11" s="2">
        <f t="shared" si="1"/>
        <v>8.6206896551723755E-3</v>
      </c>
      <c r="T11" s="17">
        <v>9901</v>
      </c>
      <c r="U11" s="2">
        <f>M122</f>
        <v>0.17741935483870969</v>
      </c>
      <c r="AA11" s="30" t="s">
        <v>31</v>
      </c>
      <c r="AB11" s="28">
        <f>H11/G10</f>
        <v>1</v>
      </c>
      <c r="AC11" s="25">
        <f t="shared" si="2"/>
        <v>1</v>
      </c>
      <c r="AD11" s="25">
        <f t="shared" si="3"/>
        <v>1</v>
      </c>
      <c r="AE11" s="25">
        <f t="shared" si="4"/>
        <v>1</v>
      </c>
      <c r="AF11" s="25">
        <f t="shared" si="5"/>
        <v>1</v>
      </c>
      <c r="AG11" s="28">
        <f t="shared" si="6"/>
        <v>0.9178082191780822</v>
      </c>
      <c r="AH11" s="28">
        <f t="shared" si="7"/>
        <v>0.91666666666666663</v>
      </c>
      <c r="AI11" s="28">
        <f t="shared" si="8"/>
        <v>1</v>
      </c>
      <c r="AJ11" s="28">
        <f t="shared" si="9"/>
        <v>0.8666666666666667</v>
      </c>
      <c r="AK11" s="28">
        <f t="shared" si="10"/>
        <v>0.89473684210526316</v>
      </c>
      <c r="AL11" s="2">
        <f t="shared" si="11"/>
        <v>1</v>
      </c>
      <c r="AM11" s="2" t="s">
        <v>30</v>
      </c>
    </row>
    <row r="12" spans="1:43" ht="12.75" customHeight="1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33</v>
      </c>
      <c r="J12" s="17"/>
      <c r="K12" s="17"/>
      <c r="L12" s="18"/>
      <c r="M12" s="13"/>
      <c r="N12" s="13"/>
      <c r="O12" s="14"/>
      <c r="P12" s="15">
        <f>I12/H11</f>
        <v>1</v>
      </c>
      <c r="Q12" s="24">
        <v>114</v>
      </c>
      <c r="R12" s="25">
        <f t="shared" si="0"/>
        <v>0.99130434782608701</v>
      </c>
      <c r="S12" s="2">
        <f t="shared" si="1"/>
        <v>8.6956521739129933E-3</v>
      </c>
      <c r="T12" s="17">
        <v>9902</v>
      </c>
      <c r="U12" s="2">
        <f>M144</f>
        <v>0.33</v>
      </c>
      <c r="AA12" s="30" t="s">
        <v>32</v>
      </c>
      <c r="AB12" s="28">
        <f>I12/H11</f>
        <v>1</v>
      </c>
      <c r="AC12" s="25">
        <f t="shared" si="2"/>
        <v>1</v>
      </c>
      <c r="AD12" s="25">
        <f t="shared" si="3"/>
        <v>0</v>
      </c>
      <c r="AE12" s="25">
        <f t="shared" si="4"/>
        <v>0.97058823529411764</v>
      </c>
      <c r="AF12" s="25">
        <f t="shared" si="5"/>
        <v>0.95652173913043481</v>
      </c>
      <c r="AG12" s="28">
        <f t="shared" si="6"/>
        <v>0</v>
      </c>
      <c r="AH12" s="28">
        <f t="shared" si="7"/>
        <v>0.95454545454545459</v>
      </c>
      <c r="AI12" s="28">
        <f t="shared" si="8"/>
        <v>1</v>
      </c>
      <c r="AJ12" s="28">
        <f t="shared" si="9"/>
        <v>1</v>
      </c>
      <c r="AK12" s="28">
        <f t="shared" si="10"/>
        <v>1</v>
      </c>
      <c r="AL12" s="2" t="s">
        <v>30</v>
      </c>
    </row>
    <row r="13" spans="1:43" ht="12.75" customHeight="1">
      <c r="A13" s="30" t="s">
        <v>16</v>
      </c>
      <c r="B13" s="17"/>
      <c r="C13" s="17"/>
      <c r="D13" s="17"/>
      <c r="E13" s="17"/>
      <c r="F13" s="17"/>
      <c r="G13" s="17"/>
      <c r="H13" s="17"/>
      <c r="I13" s="17">
        <v>38</v>
      </c>
      <c r="J13" s="17"/>
      <c r="K13" s="17"/>
      <c r="L13" s="18">
        <v>1</v>
      </c>
      <c r="M13" s="13"/>
      <c r="N13" s="13"/>
      <c r="O13" s="14"/>
      <c r="P13" s="15"/>
      <c r="Q13" s="24">
        <v>115</v>
      </c>
      <c r="R13" s="25">
        <f t="shared" si="0"/>
        <v>1.0087719298245614</v>
      </c>
      <c r="S13" s="2">
        <f t="shared" si="1"/>
        <v>-8.7719298245614308E-3</v>
      </c>
      <c r="T13" s="30" t="s">
        <v>14</v>
      </c>
      <c r="U13" s="2">
        <f>M165</f>
        <v>0.12804878048780488</v>
      </c>
      <c r="AA13" s="30" t="s">
        <v>33</v>
      </c>
      <c r="AB13" s="28"/>
      <c r="AC13" s="25"/>
      <c r="AD13" s="25"/>
      <c r="AE13" s="25"/>
      <c r="AF13" s="25"/>
      <c r="AG13" s="28"/>
      <c r="AH13" s="28"/>
      <c r="AI13" s="28" t="s">
        <v>30</v>
      </c>
      <c r="AJ13" s="28" t="s">
        <v>30</v>
      </c>
      <c r="AK13" s="28" t="s">
        <v>30</v>
      </c>
    </row>
    <row r="14" spans="1:43" ht="12.75" customHeight="1">
      <c r="A14" s="30" t="s">
        <v>17</v>
      </c>
      <c r="B14" s="17"/>
      <c r="C14" s="17"/>
      <c r="D14" s="17"/>
      <c r="E14" s="17"/>
      <c r="F14" s="17"/>
      <c r="G14" s="17"/>
      <c r="H14" s="17"/>
      <c r="I14" s="17">
        <v>25</v>
      </c>
      <c r="J14" s="17"/>
      <c r="K14" s="17"/>
      <c r="L14" s="18">
        <v>2</v>
      </c>
      <c r="M14" s="32">
        <f>L14+L13</f>
        <v>3</v>
      </c>
      <c r="N14" s="13"/>
      <c r="O14" s="14"/>
      <c r="P14" s="15"/>
      <c r="Q14" s="24">
        <v>79</v>
      </c>
      <c r="R14" s="25">
        <f t="shared" si="0"/>
        <v>0.68695652173913047</v>
      </c>
      <c r="S14" s="2">
        <f t="shared" si="1"/>
        <v>0.31304347826086953</v>
      </c>
      <c r="T14" s="30" t="s">
        <v>15</v>
      </c>
      <c r="U14" s="2">
        <f>M182</f>
        <v>0.34196891191709844</v>
      </c>
      <c r="AJ14" s="28" t="s">
        <v>30</v>
      </c>
      <c r="AK14" s="28" t="s">
        <v>30</v>
      </c>
    </row>
    <row r="15" spans="1:43" ht="12.75" customHeight="1">
      <c r="A15" s="30" t="s">
        <v>18</v>
      </c>
      <c r="B15" s="17"/>
      <c r="C15" s="17"/>
      <c r="D15" s="17"/>
      <c r="E15" s="17"/>
      <c r="F15" s="17"/>
      <c r="G15" s="17"/>
      <c r="H15" s="17"/>
      <c r="I15" s="17">
        <v>9</v>
      </c>
      <c r="J15" s="17"/>
      <c r="K15" s="17"/>
      <c r="L15" s="18">
        <v>9</v>
      </c>
      <c r="M15" s="13"/>
      <c r="N15" s="13"/>
      <c r="O15" s="14"/>
      <c r="P15" s="15"/>
      <c r="Q15" s="24">
        <v>76</v>
      </c>
      <c r="R15" s="25">
        <f t="shared" si="0"/>
        <v>0.96202531645569622</v>
      </c>
      <c r="S15" s="2">
        <f t="shared" si="1"/>
        <v>3.7974683544303778E-2</v>
      </c>
      <c r="T15" s="30" t="s">
        <v>16</v>
      </c>
      <c r="U15" s="2">
        <f>M200</f>
        <v>8.4967320261437912E-2</v>
      </c>
    </row>
    <row r="16" spans="1:43" ht="12.75" customHeight="1">
      <c r="A16" s="30" t="s">
        <v>19</v>
      </c>
      <c r="B16" s="17"/>
      <c r="C16" s="17"/>
      <c r="D16" s="17"/>
      <c r="E16" s="17"/>
      <c r="F16" s="17"/>
      <c r="G16" s="17"/>
      <c r="H16" s="17"/>
      <c r="I16" s="17">
        <v>3</v>
      </c>
      <c r="J16" s="17"/>
      <c r="K16" s="17"/>
      <c r="L16" s="18">
        <v>25</v>
      </c>
      <c r="M16" s="13"/>
      <c r="N16" s="13"/>
      <c r="O16" s="14"/>
      <c r="P16" s="15"/>
      <c r="Q16" s="24">
        <v>45</v>
      </c>
      <c r="R16" s="25">
        <f t="shared" si="0"/>
        <v>0.59210526315789469</v>
      </c>
      <c r="S16" s="2">
        <f t="shared" si="1"/>
        <v>0.40789473684210531</v>
      </c>
      <c r="T16" s="30" t="s">
        <v>17</v>
      </c>
      <c r="U16" s="2">
        <f>M222</f>
        <v>0.17346938775510204</v>
      </c>
    </row>
    <row r="17" spans="1:43" ht="12.75" customHeight="1">
      <c r="A17" s="30" t="s">
        <v>20</v>
      </c>
      <c r="B17" s="31"/>
      <c r="C17" s="31"/>
      <c r="D17" s="31"/>
      <c r="E17" s="31"/>
      <c r="F17" s="31"/>
      <c r="G17" s="31"/>
      <c r="H17" s="31"/>
      <c r="I17" s="33">
        <v>4</v>
      </c>
      <c r="J17" s="31"/>
      <c r="K17" s="31"/>
      <c r="L17" s="34">
        <v>37</v>
      </c>
      <c r="M17" s="2"/>
      <c r="N17" s="2"/>
      <c r="O17" s="31"/>
      <c r="P17" s="2"/>
      <c r="Q17" s="24">
        <v>15</v>
      </c>
      <c r="T17" s="30" t="s">
        <v>18</v>
      </c>
      <c r="U17" s="2">
        <f>M241</f>
        <v>0.2</v>
      </c>
    </row>
    <row r="18" spans="1:43" ht="12.75" customHeight="1">
      <c r="A18" s="35" t="s">
        <v>21</v>
      </c>
      <c r="B18" s="31"/>
      <c r="C18" s="31"/>
      <c r="D18" s="31"/>
      <c r="E18" s="31"/>
      <c r="F18" s="31">
        <v>1</v>
      </c>
      <c r="G18" s="31"/>
      <c r="H18" s="31">
        <v>1</v>
      </c>
      <c r="I18" s="31"/>
      <c r="J18" s="31"/>
      <c r="K18" s="31"/>
      <c r="L18" s="34"/>
      <c r="M18" s="2"/>
      <c r="N18" s="2"/>
      <c r="O18" s="31"/>
      <c r="P18" s="2"/>
      <c r="Q18" s="24">
        <v>2</v>
      </c>
      <c r="T18" s="30" t="s">
        <v>19</v>
      </c>
      <c r="U18" s="2">
        <f>M264</f>
        <v>0</v>
      </c>
    </row>
    <row r="19" spans="1:43" ht="12.75" customHeight="1">
      <c r="A19" s="35" t="s">
        <v>22</v>
      </c>
      <c r="B19" s="31"/>
      <c r="C19" s="31"/>
      <c r="D19" s="31"/>
      <c r="E19" s="31"/>
      <c r="F19" s="31"/>
      <c r="G19" s="31">
        <v>1</v>
      </c>
      <c r="H19" s="31"/>
      <c r="I19" s="31">
        <v>1</v>
      </c>
      <c r="J19" s="31"/>
      <c r="K19" s="31"/>
      <c r="L19" s="34">
        <v>1</v>
      </c>
      <c r="M19" s="2"/>
      <c r="N19" s="2"/>
      <c r="O19" s="31"/>
      <c r="P19" s="2"/>
      <c r="Q19" s="24">
        <v>1</v>
      </c>
    </row>
    <row r="20" spans="1:43" ht="12.75" customHeight="1">
      <c r="A20" s="35" t="s">
        <v>23</v>
      </c>
      <c r="B20" s="31"/>
      <c r="C20" s="31"/>
      <c r="D20" s="31"/>
      <c r="E20" s="31"/>
      <c r="F20" s="31"/>
      <c r="G20" s="31"/>
      <c r="H20" s="31">
        <v>1</v>
      </c>
      <c r="I20" s="31"/>
      <c r="J20" s="31"/>
      <c r="K20" s="31"/>
      <c r="L20" s="34"/>
      <c r="M20" s="2"/>
      <c r="N20" s="2"/>
      <c r="O20" s="31"/>
      <c r="P20" s="2"/>
      <c r="Q20" s="24">
        <v>1</v>
      </c>
    </row>
    <row r="21" spans="1:43" ht="12.75" customHeight="1">
      <c r="A21" s="35" t="s">
        <v>41</v>
      </c>
      <c r="B21" s="31"/>
      <c r="C21" s="31"/>
      <c r="D21" s="31"/>
      <c r="E21" s="31"/>
      <c r="F21" s="31"/>
      <c r="G21" s="31"/>
      <c r="H21" s="31"/>
      <c r="I21" s="31">
        <v>1</v>
      </c>
      <c r="J21" s="31"/>
      <c r="K21" s="31"/>
      <c r="L21" s="34">
        <v>1</v>
      </c>
      <c r="M21" s="2"/>
      <c r="N21" s="2"/>
      <c r="O21" s="31"/>
      <c r="P21" s="2"/>
      <c r="Q21" s="24">
        <v>1</v>
      </c>
    </row>
    <row r="22" spans="1:43" ht="12.75" customHeight="1">
      <c r="A22" s="35"/>
      <c r="I22" s="31">
        <f>SUM(I12:I21)</f>
        <v>114</v>
      </c>
      <c r="L22" s="37">
        <f>SUM(L13:L21)</f>
        <v>76</v>
      </c>
      <c r="M22" s="2">
        <f>I12/B5</f>
        <v>0.2391304347826087</v>
      </c>
      <c r="N22" s="38">
        <f>L22/B5</f>
        <v>0.55072463768115942</v>
      </c>
      <c r="O22" s="2">
        <f>N22-M22</f>
        <v>0.31159420289855072</v>
      </c>
      <c r="P22" s="2"/>
    </row>
    <row r="23" spans="1:43" ht="12.75" customHeight="1">
      <c r="A23" s="270" t="s">
        <v>35</v>
      </c>
      <c r="B23" s="269"/>
      <c r="C23" s="269"/>
      <c r="D23" s="269"/>
      <c r="M23" s="2"/>
      <c r="N23" s="2"/>
      <c r="P23" s="2"/>
    </row>
    <row r="24" spans="1:43" ht="12.75" customHeight="1">
      <c r="A24" s="35" t="s">
        <v>36</v>
      </c>
      <c r="B24" s="31">
        <v>48</v>
      </c>
      <c r="M24" s="2"/>
      <c r="N24" s="2"/>
      <c r="P24" s="2"/>
    </row>
    <row r="25" spans="1:43" ht="12.75" customHeight="1">
      <c r="A25" s="271" t="s">
        <v>37</v>
      </c>
      <c r="B25" s="269"/>
      <c r="C25" s="269"/>
      <c r="D25" s="269"/>
      <c r="E25" s="269"/>
      <c r="F25" s="269"/>
      <c r="G25" s="269"/>
      <c r="H25" s="40">
        <f>(B24/L22)*100%</f>
        <v>0.63157894736842102</v>
      </c>
      <c r="M25" s="2"/>
      <c r="N25" s="2"/>
      <c r="P25" s="2"/>
    </row>
    <row r="26" spans="1:43" ht="12.75" customHeight="1">
      <c r="M26" s="2"/>
      <c r="N26" s="2"/>
      <c r="P26" s="2"/>
    </row>
    <row r="27" spans="1:43" ht="12.75" customHeight="1">
      <c r="M27" s="2"/>
      <c r="N27" s="2"/>
      <c r="P27" s="2"/>
    </row>
    <row r="28" spans="1:43" ht="12.75" customHeight="1">
      <c r="A28" s="41" t="s">
        <v>38</v>
      </c>
      <c r="B28" s="41"/>
      <c r="C28" s="41"/>
      <c r="D28" s="42"/>
      <c r="E28" s="42"/>
      <c r="G28" s="31">
        <f>((L13*9)+(L14*10)+(L15*11)+(L16*12)+(L17*13)+(L19*15)+(L21*17))/L22</f>
        <v>12.381578947368421</v>
      </c>
      <c r="H28" s="43"/>
      <c r="M28" s="2"/>
      <c r="N28" s="2"/>
      <c r="P28" s="136" t="s">
        <v>119</v>
      </c>
      <c r="Q28" s="44"/>
      <c r="AA28" s="3"/>
      <c r="AB28" s="9" t="s">
        <v>39</v>
      </c>
      <c r="AC28" s="9"/>
      <c r="AD28" s="9"/>
      <c r="AE28" s="9"/>
      <c r="AF28" s="9"/>
      <c r="AG28" s="9"/>
      <c r="AH28" s="9"/>
      <c r="AI28" s="9"/>
      <c r="AJ28" s="9"/>
      <c r="AK28" s="9"/>
    </row>
    <row r="29" spans="1:43" ht="12.75" customHeight="1">
      <c r="M29" s="2"/>
      <c r="N29" s="2"/>
      <c r="P29" s="2"/>
      <c r="AB29" s="268" t="s">
        <v>12</v>
      </c>
      <c r="AC29" s="269"/>
      <c r="AD29" s="269"/>
      <c r="AE29" s="269"/>
      <c r="AF29" s="269"/>
      <c r="AG29" s="269"/>
      <c r="AH29" s="269"/>
      <c r="AI29" s="269"/>
      <c r="AJ29" s="269"/>
      <c r="AK29" s="269"/>
    </row>
    <row r="30" spans="1:43" ht="12.75" customHeight="1">
      <c r="A30" s="3" t="s">
        <v>40</v>
      </c>
      <c r="M30" s="2"/>
      <c r="N30" s="2"/>
      <c r="P30" s="2"/>
      <c r="AA30" s="20" t="s">
        <v>13</v>
      </c>
      <c r="AB30" s="21">
        <v>9701</v>
      </c>
      <c r="AC30" s="22">
        <v>9702</v>
      </c>
      <c r="AD30" s="22">
        <v>9801</v>
      </c>
      <c r="AE30" s="22">
        <v>9802</v>
      </c>
      <c r="AF30" s="22">
        <v>9901</v>
      </c>
      <c r="AG30" s="22">
        <v>9902</v>
      </c>
      <c r="AH30" s="23" t="s">
        <v>14</v>
      </c>
      <c r="AI30" s="23" t="s">
        <v>15</v>
      </c>
      <c r="AJ30" s="23" t="s">
        <v>16</v>
      </c>
      <c r="AK30" s="23" t="s">
        <v>17</v>
      </c>
      <c r="AL30" s="23" t="s">
        <v>18</v>
      </c>
      <c r="AM30" s="23" t="s">
        <v>19</v>
      </c>
      <c r="AN30" s="23" t="s">
        <v>20</v>
      </c>
      <c r="AO30" s="23" t="s">
        <v>21</v>
      </c>
      <c r="AP30" s="23" t="s">
        <v>22</v>
      </c>
      <c r="AQ30" s="23" t="s">
        <v>23</v>
      </c>
    </row>
    <row r="31" spans="1:43" ht="25.5" customHeight="1">
      <c r="B31" s="266" t="s">
        <v>2</v>
      </c>
      <c r="C31" s="267"/>
      <c r="D31" s="267"/>
      <c r="E31" s="267"/>
      <c r="F31" s="267"/>
      <c r="G31" s="267"/>
      <c r="H31" s="267"/>
      <c r="I31" s="267"/>
      <c r="J31" s="21"/>
      <c r="K31" s="21"/>
      <c r="M31" s="5" t="s">
        <v>3</v>
      </c>
      <c r="N31" s="5" t="s">
        <v>4</v>
      </c>
      <c r="O31" s="6" t="s">
        <v>5</v>
      </c>
      <c r="P31" s="5" t="s">
        <v>6</v>
      </c>
      <c r="Q31" s="7" t="s">
        <v>7</v>
      </c>
      <c r="R31" s="7" t="s">
        <v>8</v>
      </c>
      <c r="S31" s="8" t="s">
        <v>9</v>
      </c>
      <c r="AA31" s="27" t="s">
        <v>25</v>
      </c>
      <c r="AB31" s="25">
        <f t="shared" ref="AB31:AB37" si="16">R6</f>
        <v>0.87681159420289856</v>
      </c>
      <c r="AC31" s="25">
        <f t="shared" ref="AC31:AC37" si="17">R34</f>
        <v>0.93055555555555558</v>
      </c>
      <c r="AD31" s="25">
        <f t="shared" ref="AD31:AD37" si="18">R61</f>
        <v>0.78873239436619713</v>
      </c>
      <c r="AE31" s="25">
        <f t="shared" ref="AE31:AE37" si="19">R86</f>
        <v>0.83417085427135673</v>
      </c>
      <c r="AF31" s="25">
        <f t="shared" ref="AF31:AF37" si="20">R110</f>
        <v>0.80645161290322576</v>
      </c>
      <c r="AG31" s="25">
        <f t="shared" ref="AG31:AG37" si="21">R133</f>
        <v>0.88</v>
      </c>
      <c r="AH31" s="25">
        <f t="shared" ref="AH31:AH37" si="22">R155</f>
        <v>0.71341463414634143</v>
      </c>
      <c r="AI31" s="25">
        <f t="shared" ref="AI31:AI37" si="23">R172</f>
        <v>0.88082901554404147</v>
      </c>
      <c r="AJ31" s="25">
        <f t="shared" ref="AJ31:AJ37" si="24">R189</f>
        <v>0.48366013071895425</v>
      </c>
      <c r="AK31" s="25">
        <f t="shared" ref="AK31:AK37" si="25">R207</f>
        <v>0.88265306122448983</v>
      </c>
      <c r="AL31" s="25">
        <f t="shared" ref="AL31:AL36" si="26">R227</f>
        <v>0.9</v>
      </c>
      <c r="AM31" s="25">
        <f t="shared" ref="AM31:AM35" si="27">R246</f>
        <v>0.81865284974093266</v>
      </c>
      <c r="AN31" s="25">
        <f t="shared" ref="AN31:AN34" si="28">R269</f>
        <v>0.845771144278607</v>
      </c>
      <c r="AO31" s="2">
        <f t="shared" ref="AO31:AO33" si="29">S291</f>
        <v>4.1450777202072575E-2</v>
      </c>
      <c r="AP31" s="2">
        <f t="shared" ref="AP31:AP32" si="30">S313</f>
        <v>9.9378881987577605E-2</v>
      </c>
      <c r="AQ31" s="2">
        <f>S331</f>
        <v>0.11180124223602483</v>
      </c>
    </row>
    <row r="32" spans="1:43" ht="12.75" customHeight="1">
      <c r="A32" s="10" t="s">
        <v>10</v>
      </c>
      <c r="B32" s="11">
        <v>1</v>
      </c>
      <c r="C32" s="11">
        <v>2</v>
      </c>
      <c r="D32" s="11">
        <v>3</v>
      </c>
      <c r="E32" s="11">
        <v>4</v>
      </c>
      <c r="F32" s="11">
        <v>5</v>
      </c>
      <c r="G32" s="11">
        <v>6</v>
      </c>
      <c r="H32" s="11">
        <v>7</v>
      </c>
      <c r="I32" s="11">
        <v>8</v>
      </c>
      <c r="J32" s="11"/>
      <c r="K32" s="11"/>
      <c r="L32" s="12" t="s">
        <v>11</v>
      </c>
      <c r="M32" s="13"/>
      <c r="N32" s="13"/>
      <c r="O32" s="14"/>
      <c r="P32" s="15"/>
      <c r="Q32" s="16"/>
      <c r="R32" s="16"/>
      <c r="S32" s="2"/>
      <c r="AA32" s="27" t="s">
        <v>26</v>
      </c>
      <c r="AB32" s="25">
        <f t="shared" si="16"/>
        <v>0.75206611570247939</v>
      </c>
      <c r="AC32" s="25">
        <f t="shared" si="17"/>
        <v>0.95522388059701491</v>
      </c>
      <c r="AD32" s="25">
        <f t="shared" si="18"/>
        <v>0.9107142857142857</v>
      </c>
      <c r="AE32" s="25">
        <f t="shared" si="19"/>
        <v>1.0180722891566265</v>
      </c>
      <c r="AF32" s="25">
        <f t="shared" si="20"/>
        <v>1</v>
      </c>
      <c r="AG32" s="25">
        <f t="shared" si="21"/>
        <v>0.96590909090909094</v>
      </c>
      <c r="AH32" s="25">
        <f t="shared" si="22"/>
        <v>0.98290598290598286</v>
      </c>
      <c r="AI32" s="25">
        <f t="shared" si="23"/>
        <v>0.96470588235294119</v>
      </c>
      <c r="AJ32" s="25">
        <f t="shared" si="24"/>
        <v>1</v>
      </c>
      <c r="AK32" s="25">
        <f t="shared" si="25"/>
        <v>0.9942196531791907</v>
      </c>
      <c r="AL32" s="25">
        <f t="shared" si="26"/>
        <v>0.75694444444444442</v>
      </c>
      <c r="AM32" s="25">
        <f t="shared" si="27"/>
        <v>0.97468354430379744</v>
      </c>
      <c r="AN32" s="25">
        <f t="shared" si="28"/>
        <v>0.95294117647058818</v>
      </c>
      <c r="AO32" s="2">
        <f t="shared" si="29"/>
        <v>3.2432432432432434E-2</v>
      </c>
      <c r="AP32" s="2">
        <f t="shared" si="30"/>
        <v>4.1379310344827558E-2</v>
      </c>
    </row>
    <row r="33" spans="1:42" ht="12.75" customHeight="1">
      <c r="A33" s="17">
        <v>9702</v>
      </c>
      <c r="B33" s="17">
        <v>144</v>
      </c>
      <c r="C33" s="17"/>
      <c r="D33" s="17"/>
      <c r="E33" s="17"/>
      <c r="F33" s="17"/>
      <c r="G33" s="17"/>
      <c r="H33" s="17"/>
      <c r="I33" s="17"/>
      <c r="J33" s="17"/>
      <c r="K33" s="17"/>
      <c r="L33" s="18"/>
      <c r="M33" s="13"/>
      <c r="N33" s="13"/>
      <c r="O33" s="14"/>
      <c r="P33" s="15"/>
      <c r="Q33" s="19">
        <f>B33</f>
        <v>144</v>
      </c>
      <c r="R33" s="16"/>
      <c r="S33" s="2"/>
      <c r="AA33" s="27" t="s">
        <v>27</v>
      </c>
      <c r="AB33" s="25">
        <f t="shared" si="16"/>
        <v>1.2747252747252746</v>
      </c>
      <c r="AC33" s="25">
        <f t="shared" si="17"/>
        <v>0.9375</v>
      </c>
      <c r="AD33" s="25">
        <f t="shared" si="18"/>
        <v>1.0686274509803921</v>
      </c>
      <c r="AE33" s="25">
        <f t="shared" si="19"/>
        <v>0.97633136094674555</v>
      </c>
      <c r="AF33" s="25">
        <f t="shared" si="20"/>
        <v>0.98</v>
      </c>
      <c r="AG33" s="25">
        <f t="shared" si="21"/>
        <v>0.98235294117647054</v>
      </c>
      <c r="AH33" s="25">
        <f t="shared" si="22"/>
        <v>0.97391304347826091</v>
      </c>
      <c r="AI33" s="25">
        <f t="shared" si="23"/>
        <v>0.98780487804878048</v>
      </c>
      <c r="AJ33" s="25">
        <f t="shared" si="24"/>
        <v>0.98648648648648651</v>
      </c>
      <c r="AK33" s="25">
        <f t="shared" si="25"/>
        <v>0.97093023255813948</v>
      </c>
      <c r="AL33" s="25">
        <f t="shared" si="26"/>
        <v>1.2293577981651376</v>
      </c>
      <c r="AM33" s="25">
        <f t="shared" si="27"/>
        <v>0.96753246753246758</v>
      </c>
      <c r="AN33" s="25">
        <f t="shared" si="28"/>
        <v>0.94444444444444442</v>
      </c>
      <c r="AO33" s="2">
        <f t="shared" si="29"/>
        <v>-5.5865921787709993E-3</v>
      </c>
      <c r="AP33" s="2" t="s">
        <v>30</v>
      </c>
    </row>
    <row r="34" spans="1:42" ht="12.75" customHeight="1">
      <c r="A34" s="17">
        <v>9801</v>
      </c>
      <c r="B34" s="17"/>
      <c r="C34" s="17">
        <v>134</v>
      </c>
      <c r="D34" s="17"/>
      <c r="E34" s="17"/>
      <c r="F34" s="17"/>
      <c r="G34" s="17"/>
      <c r="H34" s="17"/>
      <c r="I34" s="17"/>
      <c r="J34" s="17"/>
      <c r="K34" s="17"/>
      <c r="L34" s="18"/>
      <c r="M34" s="13"/>
      <c r="N34" s="13"/>
      <c r="O34" s="14"/>
      <c r="P34" s="15">
        <f>C34/B33</f>
        <v>0.93055555555555558</v>
      </c>
      <c r="Q34" s="24">
        <v>134</v>
      </c>
      <c r="R34" s="25">
        <f t="shared" ref="R34:R44" si="31">Q34/Q33</f>
        <v>0.93055555555555558</v>
      </c>
      <c r="S34" s="2">
        <f t="shared" ref="S34:S44" si="32">100%-R34</f>
        <v>6.944444444444442E-2</v>
      </c>
      <c r="AA34" s="27" t="s">
        <v>28</v>
      </c>
      <c r="AB34" s="25">
        <f t="shared" si="16"/>
        <v>0.85344827586206895</v>
      </c>
      <c r="AC34" s="25">
        <f t="shared" si="17"/>
        <v>1.075</v>
      </c>
      <c r="AD34" s="25">
        <f t="shared" si="18"/>
        <v>1</v>
      </c>
      <c r="AE34" s="25">
        <f t="shared" si="19"/>
        <v>0.98181818181818181</v>
      </c>
      <c r="AF34" s="25">
        <f t="shared" si="20"/>
        <v>1.010204081632653</v>
      </c>
      <c r="AG34" s="25">
        <f t="shared" si="21"/>
        <v>0.9880239520958084</v>
      </c>
      <c r="AH34" s="25">
        <f t="shared" si="22"/>
        <v>0.9821428571428571</v>
      </c>
      <c r="AI34" s="25">
        <f t="shared" si="23"/>
        <v>0.98148148148148151</v>
      </c>
      <c r="AJ34" s="25">
        <f t="shared" si="24"/>
        <v>0.78082191780821919</v>
      </c>
      <c r="AK34" s="25">
        <f t="shared" si="25"/>
        <v>1.0119760479041917</v>
      </c>
      <c r="AL34" s="25">
        <f t="shared" si="26"/>
        <v>0.97761194029850751</v>
      </c>
      <c r="AM34" s="25">
        <f t="shared" si="27"/>
        <v>0.95973154362416102</v>
      </c>
      <c r="AN34" s="25">
        <f t="shared" si="28"/>
        <v>0.98039215686274506</v>
      </c>
    </row>
    <row r="35" spans="1:42" ht="12.75" customHeight="1">
      <c r="A35" s="17">
        <v>9802</v>
      </c>
      <c r="B35" s="17"/>
      <c r="C35" s="17"/>
      <c r="D35" s="17">
        <v>104</v>
      </c>
      <c r="E35" s="17"/>
      <c r="F35" s="17"/>
      <c r="G35" s="17"/>
      <c r="H35" s="17"/>
      <c r="I35" s="17"/>
      <c r="J35" s="17"/>
      <c r="K35" s="17"/>
      <c r="L35" s="18"/>
      <c r="M35" s="13"/>
      <c r="N35" s="13"/>
      <c r="O35" s="14"/>
      <c r="P35" s="15">
        <f>D35/C34</f>
        <v>0.77611940298507465</v>
      </c>
      <c r="Q35" s="24">
        <v>128</v>
      </c>
      <c r="R35" s="25">
        <f t="shared" si="31"/>
        <v>0.95522388059701491</v>
      </c>
      <c r="S35" s="2">
        <f t="shared" si="32"/>
        <v>4.4776119402985093E-2</v>
      </c>
      <c r="AA35" s="27" t="s">
        <v>29</v>
      </c>
      <c r="AB35" s="25">
        <f t="shared" si="16"/>
        <v>1.1717171717171717</v>
      </c>
      <c r="AC35" s="25">
        <f t="shared" si="17"/>
        <v>0.99224806201550386</v>
      </c>
      <c r="AD35" s="25">
        <f t="shared" si="18"/>
        <v>1</v>
      </c>
      <c r="AE35" s="25">
        <f t="shared" si="19"/>
        <v>1</v>
      </c>
      <c r="AF35" s="25">
        <f t="shared" si="20"/>
        <v>0.98989898989898994</v>
      </c>
      <c r="AG35" s="25">
        <f t="shared" si="21"/>
        <v>0.9939393939393939</v>
      </c>
      <c r="AH35" s="25">
        <f t="shared" si="22"/>
        <v>1</v>
      </c>
      <c r="AI35" s="25">
        <f t="shared" si="23"/>
        <v>0.95597484276729561</v>
      </c>
      <c r="AJ35" s="25">
        <f t="shared" si="24"/>
        <v>0.84210526315789469</v>
      </c>
      <c r="AK35" s="25">
        <f t="shared" si="25"/>
        <v>0.97633136094674555</v>
      </c>
      <c r="AL35" s="25">
        <f t="shared" si="26"/>
        <v>1</v>
      </c>
      <c r="AM35" s="25">
        <f t="shared" si="27"/>
        <v>0.99300699300699302</v>
      </c>
      <c r="AN35" s="25"/>
    </row>
    <row r="36" spans="1:42" ht="12.75" customHeight="1">
      <c r="A36" s="17">
        <v>9901</v>
      </c>
      <c r="B36" s="17"/>
      <c r="C36" s="17"/>
      <c r="D36" s="17"/>
      <c r="E36" s="17">
        <v>83</v>
      </c>
      <c r="F36" s="17"/>
      <c r="G36" s="17"/>
      <c r="H36" s="17"/>
      <c r="I36" s="17"/>
      <c r="J36" s="17"/>
      <c r="K36" s="17"/>
      <c r="L36" s="18"/>
      <c r="M36" s="13"/>
      <c r="N36" s="13"/>
      <c r="O36" s="14"/>
      <c r="P36" s="15">
        <f>E36/D35</f>
        <v>0.79807692307692313</v>
      </c>
      <c r="Q36" s="24">
        <v>120</v>
      </c>
      <c r="R36" s="25">
        <f t="shared" si="31"/>
        <v>0.9375</v>
      </c>
      <c r="S36" s="2">
        <f t="shared" si="32"/>
        <v>6.25E-2</v>
      </c>
      <c r="AA36" s="30" t="s">
        <v>31</v>
      </c>
      <c r="AB36" s="25">
        <f t="shared" si="16"/>
        <v>0.99137931034482762</v>
      </c>
      <c r="AC36" s="25">
        <f t="shared" si="17"/>
        <v>1</v>
      </c>
      <c r="AD36" s="25">
        <f t="shared" si="18"/>
        <v>1</v>
      </c>
      <c r="AE36" s="25">
        <f t="shared" si="19"/>
        <v>0.98765432098765427</v>
      </c>
      <c r="AF36" s="25">
        <f t="shared" si="20"/>
        <v>0.97959183673469385</v>
      </c>
      <c r="AG36" s="25">
        <f t="shared" si="21"/>
        <v>0.96341463414634143</v>
      </c>
      <c r="AH36" s="25">
        <f t="shared" si="22"/>
        <v>0.98181818181818181</v>
      </c>
      <c r="AI36" s="25">
        <f t="shared" si="23"/>
        <v>0.95394736842105265</v>
      </c>
      <c r="AJ36" s="25">
        <f t="shared" si="24"/>
        <v>0.89583333333333337</v>
      </c>
      <c r="AK36" s="25">
        <f t="shared" si="25"/>
        <v>0.96969696969696972</v>
      </c>
      <c r="AL36" s="25">
        <f t="shared" si="26"/>
        <v>0.96946564885496178</v>
      </c>
      <c r="AM36" s="25"/>
      <c r="AN36" s="25"/>
    </row>
    <row r="37" spans="1:42" ht="12.75" customHeight="1">
      <c r="A37" s="17">
        <v>9902</v>
      </c>
      <c r="B37" s="17"/>
      <c r="C37" s="17"/>
      <c r="D37" s="17"/>
      <c r="E37" s="17"/>
      <c r="F37" s="17">
        <v>50</v>
      </c>
      <c r="G37" s="17"/>
      <c r="H37" s="17"/>
      <c r="I37" s="17"/>
      <c r="J37" s="17"/>
      <c r="K37" s="17"/>
      <c r="L37" s="18"/>
      <c r="M37" s="13"/>
      <c r="N37" s="13"/>
      <c r="O37" s="14"/>
      <c r="P37" s="15">
        <f>F37/E36</f>
        <v>0.60240963855421692</v>
      </c>
      <c r="Q37" s="24">
        <v>129</v>
      </c>
      <c r="R37" s="25">
        <f t="shared" si="31"/>
        <v>1.075</v>
      </c>
      <c r="S37" s="2">
        <f t="shared" si="32"/>
        <v>-7.4999999999999956E-2</v>
      </c>
      <c r="AA37" s="30" t="s">
        <v>32</v>
      </c>
      <c r="AB37" s="25">
        <f t="shared" si="16"/>
        <v>0.99130434782608701</v>
      </c>
      <c r="AC37" s="25">
        <f t="shared" si="17"/>
        <v>1.015625</v>
      </c>
      <c r="AD37" s="25">
        <f t="shared" si="18"/>
        <v>1</v>
      </c>
      <c r="AE37" s="25">
        <f t="shared" si="19"/>
        <v>0.98124999999999996</v>
      </c>
      <c r="AF37" s="25">
        <f t="shared" si="20"/>
        <v>1.0104166666666667</v>
      </c>
      <c r="AG37" s="25">
        <f t="shared" si="21"/>
        <v>0.99367088607594933</v>
      </c>
      <c r="AH37" s="25">
        <f t="shared" si="22"/>
        <v>0.95370370370370372</v>
      </c>
      <c r="AI37" s="25">
        <f t="shared" si="23"/>
        <v>0.45517241379310347</v>
      </c>
      <c r="AJ37" s="25">
        <f t="shared" si="24"/>
        <v>1</v>
      </c>
      <c r="AK37" s="25">
        <f t="shared" si="25"/>
        <v>1</v>
      </c>
      <c r="AL37" s="25" t="s">
        <v>30</v>
      </c>
      <c r="AM37" s="25"/>
      <c r="AN37" s="25"/>
    </row>
    <row r="38" spans="1:42" ht="12.75" customHeight="1">
      <c r="A38" s="30" t="s">
        <v>14</v>
      </c>
      <c r="B38" s="17"/>
      <c r="C38" s="17"/>
      <c r="D38" s="17"/>
      <c r="E38" s="17"/>
      <c r="F38" s="17"/>
      <c r="G38" s="17">
        <v>48</v>
      </c>
      <c r="H38" s="17"/>
      <c r="I38" s="17"/>
      <c r="J38" s="17"/>
      <c r="K38" s="17"/>
      <c r="L38" s="18"/>
      <c r="M38" s="13"/>
      <c r="N38" s="13"/>
      <c r="O38" s="14"/>
      <c r="P38" s="15">
        <f>G38/F37</f>
        <v>0.96</v>
      </c>
      <c r="Q38" s="24">
        <v>128</v>
      </c>
      <c r="R38" s="25">
        <f t="shared" si="31"/>
        <v>0.99224806201550386</v>
      </c>
      <c r="S38" s="2">
        <f t="shared" si="32"/>
        <v>7.7519379844961378E-3</v>
      </c>
      <c r="AA38" s="30" t="s">
        <v>33</v>
      </c>
    </row>
    <row r="39" spans="1:42" ht="12.75" customHeight="1">
      <c r="A39" s="30" t="s">
        <v>15</v>
      </c>
      <c r="B39" s="17"/>
      <c r="C39" s="17"/>
      <c r="D39" s="17"/>
      <c r="E39" s="17"/>
      <c r="F39" s="17"/>
      <c r="G39" s="17"/>
      <c r="H39" s="17">
        <v>48</v>
      </c>
      <c r="I39" s="17"/>
      <c r="J39" s="17"/>
      <c r="K39" s="17"/>
      <c r="L39" s="18"/>
      <c r="M39" s="13"/>
      <c r="N39" s="13"/>
      <c r="O39" s="14"/>
      <c r="P39" s="15">
        <f>H39/G38</f>
        <v>1</v>
      </c>
      <c r="Q39" s="24">
        <v>128</v>
      </c>
      <c r="R39" s="25">
        <f t="shared" si="31"/>
        <v>1</v>
      </c>
      <c r="S39" s="2">
        <f t="shared" si="32"/>
        <v>0</v>
      </c>
    </row>
    <row r="40" spans="1:42" ht="12.75" customHeight="1">
      <c r="A40" s="30" t="s">
        <v>16</v>
      </c>
      <c r="B40" s="17"/>
      <c r="C40" s="17"/>
      <c r="D40" s="17"/>
      <c r="E40" s="17"/>
      <c r="F40" s="17"/>
      <c r="G40" s="17"/>
      <c r="H40" s="17"/>
      <c r="I40" s="17">
        <v>48</v>
      </c>
      <c r="J40" s="17"/>
      <c r="K40" s="17"/>
      <c r="L40" s="18"/>
      <c r="M40" s="13"/>
      <c r="N40" s="13"/>
      <c r="O40" s="14"/>
      <c r="P40" s="15">
        <f>I40/H39</f>
        <v>1</v>
      </c>
      <c r="Q40" s="24">
        <v>130</v>
      </c>
      <c r="R40" s="25">
        <f t="shared" si="31"/>
        <v>1.015625</v>
      </c>
      <c r="S40" s="2">
        <f t="shared" si="32"/>
        <v>-1.5625E-2</v>
      </c>
    </row>
    <row r="41" spans="1:42" ht="12.75" customHeight="1">
      <c r="A41" s="30" t="s">
        <v>17</v>
      </c>
      <c r="B41" s="17"/>
      <c r="C41" s="17"/>
      <c r="D41" s="17"/>
      <c r="E41" s="17"/>
      <c r="F41" s="17"/>
      <c r="G41" s="17"/>
      <c r="H41" s="17"/>
      <c r="I41" s="17">
        <v>36</v>
      </c>
      <c r="J41" s="17"/>
      <c r="K41" s="17"/>
      <c r="L41" s="18"/>
      <c r="M41" s="13"/>
      <c r="N41" s="13"/>
      <c r="O41" s="14"/>
      <c r="P41" s="15"/>
      <c r="Q41" s="24">
        <v>129</v>
      </c>
      <c r="R41" s="25">
        <f t="shared" si="31"/>
        <v>0.99230769230769234</v>
      </c>
      <c r="S41" s="2">
        <f t="shared" si="32"/>
        <v>7.692307692307665E-3</v>
      </c>
      <c r="T41" s="3" t="s">
        <v>4</v>
      </c>
    </row>
    <row r="42" spans="1:42" ht="12.75" customHeight="1">
      <c r="A42" s="30" t="s">
        <v>18</v>
      </c>
      <c r="B42" s="17"/>
      <c r="C42" s="17"/>
      <c r="D42" s="17"/>
      <c r="E42" s="17"/>
      <c r="F42" s="17"/>
      <c r="G42" s="17"/>
      <c r="H42" s="17"/>
      <c r="I42" s="17">
        <v>17</v>
      </c>
      <c r="J42" s="17"/>
      <c r="K42" s="17"/>
      <c r="L42" s="18">
        <v>17</v>
      </c>
      <c r="M42" s="13"/>
      <c r="N42" s="13"/>
      <c r="O42" s="14"/>
      <c r="P42" s="15"/>
      <c r="Q42" s="24">
        <v>79</v>
      </c>
      <c r="R42" s="25">
        <f t="shared" si="31"/>
        <v>0.61240310077519378</v>
      </c>
      <c r="S42" s="2">
        <f t="shared" si="32"/>
        <v>0.38759689922480622</v>
      </c>
      <c r="T42" s="17">
        <v>9701</v>
      </c>
      <c r="U42" s="38">
        <f>N22</f>
        <v>0.55072463768115942</v>
      </c>
    </row>
    <row r="43" spans="1:42" ht="12.75" customHeight="1">
      <c r="A43" s="30" t="s">
        <v>19</v>
      </c>
      <c r="B43" s="17"/>
      <c r="C43" s="17"/>
      <c r="D43" s="17"/>
      <c r="E43" s="17"/>
      <c r="F43" s="17"/>
      <c r="G43" s="17"/>
      <c r="H43" s="17"/>
      <c r="I43" s="17">
        <v>7</v>
      </c>
      <c r="J43" s="17"/>
      <c r="K43" s="17"/>
      <c r="L43" s="18">
        <v>42</v>
      </c>
      <c r="M43" s="13"/>
      <c r="N43" s="13"/>
      <c r="O43" s="14"/>
      <c r="P43" s="15"/>
      <c r="Q43" s="24">
        <v>75</v>
      </c>
      <c r="R43" s="25">
        <f t="shared" si="31"/>
        <v>0.94936708860759489</v>
      </c>
      <c r="S43" s="2">
        <f t="shared" si="32"/>
        <v>5.0632911392405111E-2</v>
      </c>
      <c r="T43" s="17">
        <v>9702</v>
      </c>
      <c r="U43" s="38">
        <f>N49</f>
        <v>0.53472222222222221</v>
      </c>
    </row>
    <row r="44" spans="1:42" ht="12.75" customHeight="1">
      <c r="A44" s="30" t="s">
        <v>20</v>
      </c>
      <c r="B44" s="31"/>
      <c r="C44" s="31"/>
      <c r="D44" s="31"/>
      <c r="E44" s="31"/>
      <c r="F44" s="31"/>
      <c r="G44" s="31"/>
      <c r="H44" s="31"/>
      <c r="I44" s="33">
        <v>9</v>
      </c>
      <c r="J44" s="31"/>
      <c r="K44" s="31"/>
      <c r="L44" s="34">
        <v>9</v>
      </c>
      <c r="M44" s="2"/>
      <c r="N44" s="2"/>
      <c r="O44" s="31"/>
      <c r="P44" s="2"/>
      <c r="Q44" s="24">
        <v>37</v>
      </c>
      <c r="R44" s="25">
        <f t="shared" si="31"/>
        <v>0.49333333333333335</v>
      </c>
      <c r="S44" s="2">
        <f t="shared" si="32"/>
        <v>0.5066666666666666</v>
      </c>
      <c r="T44" s="17">
        <v>9801</v>
      </c>
      <c r="U44" s="38">
        <f>N75</f>
        <v>0.75352112676056338</v>
      </c>
    </row>
    <row r="45" spans="1:42" ht="12.75" customHeight="1">
      <c r="A45" s="35" t="s">
        <v>21</v>
      </c>
      <c r="B45" s="31"/>
      <c r="C45" s="31"/>
      <c r="D45" s="31"/>
      <c r="E45" s="31"/>
      <c r="F45" s="31"/>
      <c r="G45" s="31">
        <v>4</v>
      </c>
      <c r="H45" s="31">
        <v>3</v>
      </c>
      <c r="I45" s="33">
        <v>4</v>
      </c>
      <c r="J45" s="31"/>
      <c r="K45" s="31"/>
      <c r="L45" s="34">
        <v>4</v>
      </c>
      <c r="M45" s="2"/>
      <c r="N45" s="2"/>
      <c r="O45" s="31"/>
      <c r="P45" s="2"/>
      <c r="Q45" s="24">
        <v>11</v>
      </c>
      <c r="T45" s="17">
        <v>9802</v>
      </c>
      <c r="U45" s="38">
        <f>N98</f>
        <v>0.77889447236180909</v>
      </c>
    </row>
    <row r="46" spans="1:42" ht="12.75" customHeight="1">
      <c r="A46" s="35" t="s">
        <v>22</v>
      </c>
      <c r="B46" s="31"/>
      <c r="C46" s="31"/>
      <c r="D46" s="31"/>
      <c r="E46" s="31"/>
      <c r="F46" s="31"/>
      <c r="G46" s="31">
        <v>2</v>
      </c>
      <c r="H46" s="31">
        <v>2</v>
      </c>
      <c r="I46" s="33">
        <v>2</v>
      </c>
      <c r="J46" s="31"/>
      <c r="K46" s="31"/>
      <c r="L46" s="34">
        <v>2</v>
      </c>
      <c r="M46" s="2"/>
      <c r="N46" s="2"/>
      <c r="O46" s="31"/>
      <c r="P46" s="2"/>
      <c r="Q46" s="24">
        <v>6</v>
      </c>
      <c r="T46" s="17">
        <v>9901</v>
      </c>
      <c r="U46" s="38">
        <f>N122</f>
        <v>0.77419354838709675</v>
      </c>
    </row>
    <row r="47" spans="1:42" ht="12.75" customHeight="1">
      <c r="A47" s="35" t="s">
        <v>23</v>
      </c>
      <c r="B47" s="31"/>
      <c r="C47" s="31"/>
      <c r="D47" s="31"/>
      <c r="E47" s="31"/>
      <c r="F47" s="31"/>
      <c r="G47" s="31"/>
      <c r="H47" s="31"/>
      <c r="I47" s="33">
        <v>2</v>
      </c>
      <c r="J47" s="31"/>
      <c r="K47" s="31"/>
      <c r="L47" s="34">
        <v>2</v>
      </c>
      <c r="M47" s="2"/>
      <c r="N47" s="2"/>
      <c r="O47" s="31"/>
      <c r="P47" s="2"/>
      <c r="Q47" s="24">
        <v>4</v>
      </c>
      <c r="T47" s="17">
        <v>9902</v>
      </c>
      <c r="U47" s="2">
        <f>N144</f>
        <v>0.77</v>
      </c>
    </row>
    <row r="48" spans="1:42" ht="12.75" customHeight="1">
      <c r="A48" s="35" t="s">
        <v>41</v>
      </c>
      <c r="B48" s="31"/>
      <c r="C48" s="31"/>
      <c r="D48" s="31"/>
      <c r="E48" s="31"/>
      <c r="F48" s="31"/>
      <c r="G48" s="31"/>
      <c r="H48" s="31"/>
      <c r="I48" s="33">
        <v>1</v>
      </c>
      <c r="J48" s="31"/>
      <c r="K48" s="31"/>
      <c r="L48" s="34">
        <v>1</v>
      </c>
      <c r="M48" s="2"/>
      <c r="N48" s="2"/>
      <c r="O48" s="31"/>
      <c r="P48" s="2"/>
      <c r="Q48" s="24">
        <v>1</v>
      </c>
      <c r="T48" s="30" t="s">
        <v>14</v>
      </c>
      <c r="U48" s="2">
        <f>N165</f>
        <v>0.6097560975609756</v>
      </c>
    </row>
    <row r="49" spans="1:43" ht="12.75" customHeight="1">
      <c r="I49" s="31">
        <f>SUM(I40:I48)</f>
        <v>126</v>
      </c>
      <c r="L49" s="34">
        <f>SUM(L42:L48)</f>
        <v>77</v>
      </c>
      <c r="M49" s="2">
        <f>I40/B33</f>
        <v>0.33333333333333331</v>
      </c>
      <c r="N49" s="2">
        <f>L49/B33</f>
        <v>0.53472222222222221</v>
      </c>
      <c r="O49" s="2">
        <f>N49-M49</f>
        <v>0.2013888888888889</v>
      </c>
      <c r="P49" s="2"/>
      <c r="T49" s="30" t="s">
        <v>15</v>
      </c>
      <c r="U49" s="2">
        <f>N182</f>
        <v>0.72020725388601037</v>
      </c>
      <c r="AA49" s="3"/>
      <c r="AB49" s="9" t="s">
        <v>42</v>
      </c>
      <c r="AC49" s="9"/>
      <c r="AD49" s="9"/>
      <c r="AE49" s="9"/>
      <c r="AF49" s="9"/>
      <c r="AG49" s="9"/>
      <c r="AH49" s="9"/>
      <c r="AI49" s="9"/>
      <c r="AJ49" s="9"/>
      <c r="AK49" s="9"/>
    </row>
    <row r="50" spans="1:43" ht="12.75" customHeight="1">
      <c r="L50" s="31"/>
      <c r="M50" s="2"/>
      <c r="N50" s="2"/>
      <c r="O50" s="2"/>
      <c r="P50" s="2"/>
      <c r="T50" s="30" t="s">
        <v>16</v>
      </c>
      <c r="U50" s="2">
        <f>N200</f>
        <v>0.28104575163398693</v>
      </c>
      <c r="AA50" s="3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43" ht="12.75" customHeight="1">
      <c r="A51" s="270" t="s">
        <v>35</v>
      </c>
      <c r="B51" s="269"/>
      <c r="C51" s="269"/>
      <c r="D51" s="269"/>
      <c r="L51" s="31"/>
      <c r="M51" s="2"/>
      <c r="N51" s="2"/>
      <c r="O51" s="2"/>
      <c r="P51" s="2"/>
      <c r="T51" s="30" t="s">
        <v>17</v>
      </c>
      <c r="U51" s="2">
        <f>N222</f>
        <v>0.79591836734693877</v>
      </c>
      <c r="AA51" s="3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43" ht="12.75" customHeight="1">
      <c r="A52" s="35" t="s">
        <v>36</v>
      </c>
      <c r="B52" s="31">
        <v>37</v>
      </c>
      <c r="L52" s="31"/>
      <c r="M52" s="2"/>
      <c r="N52" s="2"/>
      <c r="O52" s="2"/>
      <c r="P52" s="2"/>
      <c r="T52" s="30" t="s">
        <v>18</v>
      </c>
      <c r="U52" s="2">
        <f>N241</f>
        <v>0.6875</v>
      </c>
      <c r="AA52" s="3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43" ht="12.75" customHeight="1">
      <c r="A53" s="271" t="s">
        <v>37</v>
      </c>
      <c r="B53" s="269"/>
      <c r="C53" s="269"/>
      <c r="D53" s="269"/>
      <c r="E53" s="269"/>
      <c r="F53" s="269"/>
      <c r="G53" s="269"/>
      <c r="H53" s="40">
        <f>(B52/L49)*100%</f>
        <v>0.48051948051948051</v>
      </c>
      <c r="L53" s="31"/>
      <c r="M53" s="2"/>
      <c r="N53" s="2"/>
      <c r="O53" s="2"/>
      <c r="P53" s="2"/>
      <c r="T53" s="30" t="s">
        <v>19</v>
      </c>
      <c r="U53" s="2">
        <f>N264</f>
        <v>0</v>
      </c>
      <c r="AA53" s="3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43" ht="12.75" customHeight="1">
      <c r="M54" s="2"/>
      <c r="N54" s="2"/>
      <c r="P54" s="2"/>
      <c r="AB54" s="268" t="s">
        <v>12</v>
      </c>
      <c r="AC54" s="269"/>
      <c r="AD54" s="269"/>
      <c r="AE54" s="269"/>
      <c r="AF54" s="269"/>
      <c r="AG54" s="269"/>
      <c r="AH54" s="269"/>
      <c r="AI54" s="269"/>
      <c r="AJ54" s="269"/>
      <c r="AK54" s="269"/>
    </row>
    <row r="55" spans="1:43" ht="12.75" customHeight="1">
      <c r="A55" s="41" t="s">
        <v>38</v>
      </c>
      <c r="G55" s="31">
        <f>((L42*10)+(L43*11)+(L44*12)+(L45*13)+(L46*14)+(L47*15)+(L48*16))/L49</f>
        <v>11.246753246753247</v>
      </c>
      <c r="M55" s="2"/>
      <c r="N55" s="2"/>
      <c r="P55" s="2"/>
      <c r="AA55" s="20" t="s">
        <v>13</v>
      </c>
      <c r="AB55" s="21">
        <v>9701</v>
      </c>
      <c r="AC55" s="22">
        <v>9702</v>
      </c>
      <c r="AD55" s="22">
        <v>9801</v>
      </c>
      <c r="AE55" s="22">
        <v>9802</v>
      </c>
      <c r="AF55" s="22">
        <v>9901</v>
      </c>
      <c r="AG55" s="22">
        <v>9902</v>
      </c>
      <c r="AH55" s="23" t="s">
        <v>14</v>
      </c>
      <c r="AI55" s="23" t="s">
        <v>15</v>
      </c>
      <c r="AJ55" s="23" t="s">
        <v>16</v>
      </c>
      <c r="AK55" s="23" t="s">
        <v>17</v>
      </c>
      <c r="AL55" s="23" t="s">
        <v>18</v>
      </c>
      <c r="AM55" s="23" t="s">
        <v>19</v>
      </c>
      <c r="AN55" s="23" t="s">
        <v>20</v>
      </c>
      <c r="AO55" s="23" t="s">
        <v>21</v>
      </c>
      <c r="AP55" s="23" t="s">
        <v>22</v>
      </c>
      <c r="AQ55" s="23" t="s">
        <v>23</v>
      </c>
    </row>
    <row r="56" spans="1:43" ht="12.75" customHeight="1">
      <c r="M56" s="2"/>
      <c r="N56" s="2"/>
      <c r="P56" s="2"/>
      <c r="AA56" s="27" t="s">
        <v>25</v>
      </c>
      <c r="AB56" s="25">
        <f t="shared" ref="AB56:AB62" si="33">S6</f>
        <v>0.12318840579710144</v>
      </c>
      <c r="AC56" s="25">
        <f t="shared" ref="AC56:AC62" si="34">S34</f>
        <v>6.944444444444442E-2</v>
      </c>
      <c r="AD56" s="25">
        <f t="shared" ref="AD56:AD62" si="35">S61</f>
        <v>0.21126760563380287</v>
      </c>
      <c r="AE56" s="25">
        <f t="shared" ref="AE56:AE62" si="36">S86</f>
        <v>0.16582914572864327</v>
      </c>
      <c r="AF56" s="25">
        <f t="shared" ref="AF56:AF62" si="37">S110</f>
        <v>0.19354838709677424</v>
      </c>
      <c r="AG56" s="25">
        <f t="shared" ref="AG56:AG62" si="38">S133</f>
        <v>0.12</v>
      </c>
      <c r="AH56" s="25">
        <f t="shared" ref="AH56:AH62" si="39">S155</f>
        <v>0.28658536585365857</v>
      </c>
      <c r="AI56" s="25">
        <f t="shared" ref="AI56:AI62" si="40">S172</f>
        <v>0.11917098445595853</v>
      </c>
      <c r="AJ56" s="25">
        <f t="shared" ref="AJ56:AJ62" si="41">S189</f>
        <v>0.51633986928104569</v>
      </c>
      <c r="AK56" s="25">
        <f t="shared" ref="AK56:AK62" si="42">S207</f>
        <v>0.11734693877551017</v>
      </c>
      <c r="AL56" s="2">
        <f t="shared" ref="AL56:AL61" si="43">S227</f>
        <v>9.9999999999999978E-2</v>
      </c>
      <c r="AM56" s="2">
        <f t="shared" ref="AM56:AM60" si="44">S246</f>
        <v>0.18134715025906734</v>
      </c>
      <c r="AN56" s="2">
        <f t="shared" ref="AN56:AN59" si="45">S269</f>
        <v>0.154228855721393</v>
      </c>
      <c r="AO56" s="2" t="e">
        <f t="shared" ref="AO56:AQ56" si="46">#REF!</f>
        <v>#REF!</v>
      </c>
      <c r="AP56" s="2" t="e">
        <f t="shared" si="46"/>
        <v>#REF!</v>
      </c>
      <c r="AQ56" s="2" t="e">
        <f t="shared" si="46"/>
        <v>#REF!</v>
      </c>
    </row>
    <row r="57" spans="1:43" ht="12.75" customHeight="1">
      <c r="A57" s="46" t="s">
        <v>43</v>
      </c>
      <c r="M57" s="2"/>
      <c r="N57" s="2"/>
      <c r="P57" s="2"/>
      <c r="AA57" s="27" t="s">
        <v>26</v>
      </c>
      <c r="AB57" s="25">
        <f t="shared" si="33"/>
        <v>0.24793388429752061</v>
      </c>
      <c r="AC57" s="25">
        <f t="shared" si="34"/>
        <v>4.4776119402985093E-2</v>
      </c>
      <c r="AD57" s="25">
        <f t="shared" si="35"/>
        <v>8.9285714285714302E-2</v>
      </c>
      <c r="AE57" s="25">
        <f t="shared" si="36"/>
        <v>-1.8072289156626509E-2</v>
      </c>
      <c r="AF57" s="25">
        <f t="shared" si="37"/>
        <v>0</v>
      </c>
      <c r="AG57" s="25">
        <f t="shared" si="38"/>
        <v>3.4090909090909061E-2</v>
      </c>
      <c r="AH57" s="25">
        <f t="shared" si="39"/>
        <v>1.7094017094017144E-2</v>
      </c>
      <c r="AI57" s="25">
        <f t="shared" si="40"/>
        <v>3.5294117647058809E-2</v>
      </c>
      <c r="AJ57" s="25">
        <f t="shared" si="41"/>
        <v>0</v>
      </c>
      <c r="AK57" s="25">
        <f t="shared" si="42"/>
        <v>5.7803468208093012E-3</v>
      </c>
      <c r="AL57" s="2">
        <f t="shared" si="43"/>
        <v>0.24305555555555558</v>
      </c>
      <c r="AM57" s="2">
        <f t="shared" si="44"/>
        <v>2.5316455696202556E-2</v>
      </c>
      <c r="AN57" s="2">
        <f t="shared" si="45"/>
        <v>4.705882352941182E-2</v>
      </c>
      <c r="AO57" s="2" t="e">
        <f t="shared" ref="AO57:AP57" si="47">#REF!</f>
        <v>#REF!</v>
      </c>
      <c r="AP57" s="2" t="e">
        <f t="shared" si="47"/>
        <v>#REF!</v>
      </c>
    </row>
    <row r="58" spans="1:43" ht="25.5" customHeight="1">
      <c r="B58" s="266" t="s">
        <v>2</v>
      </c>
      <c r="C58" s="267"/>
      <c r="D58" s="267"/>
      <c r="E58" s="267"/>
      <c r="F58" s="267"/>
      <c r="G58" s="267"/>
      <c r="H58" s="267"/>
      <c r="I58" s="267"/>
      <c r="J58" s="21"/>
      <c r="K58" s="21"/>
      <c r="M58" s="5" t="s">
        <v>3</v>
      </c>
      <c r="N58" s="5" t="s">
        <v>4</v>
      </c>
      <c r="O58" s="6" t="s">
        <v>5</v>
      </c>
      <c r="P58" s="5" t="s">
        <v>6</v>
      </c>
      <c r="Q58" s="7" t="s">
        <v>7</v>
      </c>
      <c r="R58" s="7" t="s">
        <v>8</v>
      </c>
      <c r="S58" s="8" t="s">
        <v>9</v>
      </c>
      <c r="AA58" s="27" t="s">
        <v>27</v>
      </c>
      <c r="AB58" s="25">
        <f t="shared" si="33"/>
        <v>-0.27472527472527464</v>
      </c>
      <c r="AC58" s="25">
        <f t="shared" si="34"/>
        <v>6.25E-2</v>
      </c>
      <c r="AD58" s="25">
        <f t="shared" si="35"/>
        <v>-6.8627450980392135E-2</v>
      </c>
      <c r="AE58" s="25">
        <f t="shared" si="36"/>
        <v>2.3668639053254448E-2</v>
      </c>
      <c r="AF58" s="25">
        <f t="shared" si="37"/>
        <v>2.0000000000000018E-2</v>
      </c>
      <c r="AG58" s="25">
        <f t="shared" si="38"/>
        <v>1.764705882352946E-2</v>
      </c>
      <c r="AH58" s="25">
        <f t="shared" si="39"/>
        <v>2.6086956521739091E-2</v>
      </c>
      <c r="AI58" s="25">
        <f t="shared" si="40"/>
        <v>1.2195121951219523E-2</v>
      </c>
      <c r="AJ58" s="25">
        <f t="shared" si="41"/>
        <v>1.3513513513513487E-2</v>
      </c>
      <c r="AK58" s="25">
        <f t="shared" si="42"/>
        <v>2.9069767441860517E-2</v>
      </c>
      <c r="AL58" s="2">
        <f t="shared" si="43"/>
        <v>-0.22935779816513757</v>
      </c>
      <c r="AM58" s="2">
        <f t="shared" si="44"/>
        <v>3.2467532467532423E-2</v>
      </c>
      <c r="AN58" s="2">
        <f t="shared" si="45"/>
        <v>5.555555555555558E-2</v>
      </c>
      <c r="AO58" s="2" t="e">
        <f>#REF!</f>
        <v>#REF!</v>
      </c>
      <c r="AP58" s="2" t="s">
        <v>30</v>
      </c>
    </row>
    <row r="59" spans="1:43" ht="12.75" customHeight="1">
      <c r="A59" s="10" t="s">
        <v>10</v>
      </c>
      <c r="B59" s="11">
        <v>1</v>
      </c>
      <c r="C59" s="11">
        <v>2</v>
      </c>
      <c r="D59" s="11">
        <v>3</v>
      </c>
      <c r="E59" s="11">
        <v>4</v>
      </c>
      <c r="F59" s="11">
        <v>5</v>
      </c>
      <c r="G59" s="11">
        <v>6</v>
      </c>
      <c r="H59" s="11">
        <v>7</v>
      </c>
      <c r="I59" s="11">
        <v>8</v>
      </c>
      <c r="J59" s="11"/>
      <c r="K59" s="11"/>
      <c r="L59" s="12" t="s">
        <v>11</v>
      </c>
      <c r="M59" s="13"/>
      <c r="N59" s="13"/>
      <c r="O59" s="14"/>
      <c r="P59" s="15"/>
      <c r="Q59" s="16"/>
      <c r="R59" s="16"/>
      <c r="S59" s="2"/>
      <c r="AA59" s="27" t="s">
        <v>28</v>
      </c>
      <c r="AB59" s="25">
        <f t="shared" si="33"/>
        <v>0.14655172413793105</v>
      </c>
      <c r="AC59" s="25">
        <f t="shared" si="34"/>
        <v>-7.4999999999999956E-2</v>
      </c>
      <c r="AD59" s="25">
        <f t="shared" si="35"/>
        <v>0</v>
      </c>
      <c r="AE59" s="25">
        <f t="shared" si="36"/>
        <v>1.8181818181818188E-2</v>
      </c>
      <c r="AF59" s="25">
        <f t="shared" si="37"/>
        <v>-1.0204081632652962E-2</v>
      </c>
      <c r="AG59" s="25">
        <f t="shared" si="38"/>
        <v>1.19760479041916E-2</v>
      </c>
      <c r="AH59" s="25">
        <f t="shared" si="39"/>
        <v>1.7857142857142905E-2</v>
      </c>
      <c r="AI59" s="25">
        <f t="shared" si="40"/>
        <v>1.851851851851849E-2</v>
      </c>
      <c r="AJ59" s="25">
        <f t="shared" si="41"/>
        <v>0.21917808219178081</v>
      </c>
      <c r="AK59" s="25">
        <f t="shared" si="42"/>
        <v>-1.1976047904191711E-2</v>
      </c>
      <c r="AL59" s="2">
        <f t="shared" si="43"/>
        <v>2.2388059701492491E-2</v>
      </c>
      <c r="AM59" s="2">
        <f t="shared" si="44"/>
        <v>4.0268456375838979E-2</v>
      </c>
      <c r="AN59" s="2">
        <f t="shared" si="45"/>
        <v>1.9607843137254943E-2</v>
      </c>
    </row>
    <row r="60" spans="1:43" ht="12.75" customHeight="1">
      <c r="A60" s="17">
        <v>9801</v>
      </c>
      <c r="B60" s="17">
        <v>142</v>
      </c>
      <c r="C60" s="17"/>
      <c r="D60" s="17"/>
      <c r="E60" s="17"/>
      <c r="F60" s="17"/>
      <c r="G60" s="17"/>
      <c r="H60" s="17"/>
      <c r="I60" s="17"/>
      <c r="J60" s="17"/>
      <c r="K60" s="17"/>
      <c r="L60" s="18"/>
      <c r="M60" s="13"/>
      <c r="N60" s="13"/>
      <c r="O60" s="14"/>
      <c r="P60" s="15"/>
      <c r="Q60" s="19">
        <f>B60</f>
        <v>142</v>
      </c>
      <c r="R60" s="16"/>
      <c r="S60" s="2"/>
      <c r="AA60" s="27" t="s">
        <v>29</v>
      </c>
      <c r="AB60" s="25">
        <f t="shared" si="33"/>
        <v>-0.17171717171717171</v>
      </c>
      <c r="AC60" s="25">
        <f t="shared" si="34"/>
        <v>7.7519379844961378E-3</v>
      </c>
      <c r="AD60" s="25">
        <f t="shared" si="35"/>
        <v>0</v>
      </c>
      <c r="AE60" s="25">
        <f t="shared" si="36"/>
        <v>0</v>
      </c>
      <c r="AF60" s="25">
        <f t="shared" si="37"/>
        <v>1.0101010101010055E-2</v>
      </c>
      <c r="AG60" s="25">
        <f t="shared" si="38"/>
        <v>6.0606060606060996E-3</v>
      </c>
      <c r="AH60" s="25">
        <f t="shared" si="39"/>
        <v>0</v>
      </c>
      <c r="AI60" s="25">
        <f t="shared" si="40"/>
        <v>4.4025157232704393E-2</v>
      </c>
      <c r="AJ60" s="25">
        <f t="shared" si="41"/>
        <v>0.15789473684210531</v>
      </c>
      <c r="AK60" s="25">
        <f t="shared" si="42"/>
        <v>2.3668639053254448E-2</v>
      </c>
      <c r="AL60" s="2">
        <f t="shared" si="43"/>
        <v>0</v>
      </c>
      <c r="AM60" s="2">
        <f t="shared" si="44"/>
        <v>6.9930069930069783E-3</v>
      </c>
    </row>
    <row r="61" spans="1:43" ht="12.75" customHeight="1">
      <c r="A61" s="17">
        <v>9802</v>
      </c>
      <c r="B61" s="17"/>
      <c r="C61" s="17">
        <v>111</v>
      </c>
      <c r="D61" s="17"/>
      <c r="E61" s="17"/>
      <c r="F61" s="17"/>
      <c r="G61" s="17"/>
      <c r="H61" s="17"/>
      <c r="I61" s="17"/>
      <c r="J61" s="17"/>
      <c r="K61" s="17"/>
      <c r="L61" s="18"/>
      <c r="M61" s="13"/>
      <c r="N61" s="13"/>
      <c r="O61" s="14"/>
      <c r="P61" s="15">
        <f>C61/B60</f>
        <v>0.78169014084507038</v>
      </c>
      <c r="Q61" s="24">
        <v>112</v>
      </c>
      <c r="R61" s="25">
        <f t="shared" ref="R61:R71" si="48">Q61/Q60</f>
        <v>0.78873239436619713</v>
      </c>
      <c r="S61" s="2">
        <f t="shared" ref="S61:S71" si="49">100%-R61</f>
        <v>0.21126760563380287</v>
      </c>
      <c r="AA61" s="30" t="s">
        <v>31</v>
      </c>
      <c r="AB61" s="25">
        <f t="shared" si="33"/>
        <v>8.6206896551723755E-3</v>
      </c>
      <c r="AC61" s="25">
        <f t="shared" si="34"/>
        <v>0</v>
      </c>
      <c r="AD61" s="25">
        <f t="shared" si="35"/>
        <v>0</v>
      </c>
      <c r="AE61" s="25">
        <f t="shared" si="36"/>
        <v>1.2345679012345734E-2</v>
      </c>
      <c r="AF61" s="25">
        <f t="shared" si="37"/>
        <v>2.0408163265306145E-2</v>
      </c>
      <c r="AG61" s="25">
        <f t="shared" si="38"/>
        <v>3.6585365853658569E-2</v>
      </c>
      <c r="AH61" s="25">
        <f t="shared" si="39"/>
        <v>1.8181818181818188E-2</v>
      </c>
      <c r="AI61" s="25">
        <f t="shared" si="40"/>
        <v>4.6052631578947345E-2</v>
      </c>
      <c r="AJ61" s="25">
        <f t="shared" si="41"/>
        <v>0.10416666666666663</v>
      </c>
      <c r="AK61" s="25">
        <f t="shared" si="42"/>
        <v>3.0303030303030276E-2</v>
      </c>
      <c r="AL61" s="2">
        <f t="shared" si="43"/>
        <v>3.0534351145038219E-2</v>
      </c>
    </row>
    <row r="62" spans="1:43" ht="12.75" customHeight="1">
      <c r="A62" s="17">
        <v>9901</v>
      </c>
      <c r="B62" s="17"/>
      <c r="C62" s="17"/>
      <c r="D62" s="17">
        <v>82</v>
      </c>
      <c r="E62" s="17"/>
      <c r="F62" s="17"/>
      <c r="G62" s="17"/>
      <c r="H62" s="17"/>
      <c r="I62" s="17"/>
      <c r="J62" s="17"/>
      <c r="K62" s="17"/>
      <c r="L62" s="18"/>
      <c r="M62" s="13"/>
      <c r="N62" s="13"/>
      <c r="O62" s="14"/>
      <c r="P62" s="15">
        <f>D62/C61</f>
        <v>0.73873873873873874</v>
      </c>
      <c r="Q62" s="24">
        <v>102</v>
      </c>
      <c r="R62" s="25">
        <f t="shared" si="48"/>
        <v>0.9107142857142857</v>
      </c>
      <c r="S62" s="2">
        <f t="shared" si="49"/>
        <v>8.9285714285714302E-2</v>
      </c>
      <c r="AA62" s="30" t="s">
        <v>32</v>
      </c>
      <c r="AB62" s="25">
        <f t="shared" si="33"/>
        <v>8.6956521739129933E-3</v>
      </c>
      <c r="AC62" s="25">
        <f t="shared" si="34"/>
        <v>-1.5625E-2</v>
      </c>
      <c r="AD62" s="25">
        <f t="shared" si="35"/>
        <v>0</v>
      </c>
      <c r="AE62" s="25">
        <f t="shared" si="36"/>
        <v>1.8750000000000044E-2</v>
      </c>
      <c r="AF62" s="25">
        <f t="shared" si="37"/>
        <v>-1.0416666666666741E-2</v>
      </c>
      <c r="AG62" s="25">
        <f t="shared" si="38"/>
        <v>6.3291139240506666E-3</v>
      </c>
      <c r="AH62" s="25">
        <f t="shared" si="39"/>
        <v>4.629629629629628E-2</v>
      </c>
      <c r="AI62" s="25">
        <f t="shared" si="40"/>
        <v>0.54482758620689653</v>
      </c>
      <c r="AJ62" s="25">
        <f t="shared" si="41"/>
        <v>0</v>
      </c>
      <c r="AK62" s="25">
        <f t="shared" si="42"/>
        <v>0</v>
      </c>
      <c r="AL62" s="2" t="s">
        <v>30</v>
      </c>
    </row>
    <row r="63" spans="1:43" ht="12.75" customHeight="1">
      <c r="A63" s="17">
        <v>9902</v>
      </c>
      <c r="B63" s="17"/>
      <c r="C63" s="17"/>
      <c r="D63" s="17"/>
      <c r="E63" s="17">
        <v>64</v>
      </c>
      <c r="F63" s="17"/>
      <c r="G63" s="17"/>
      <c r="H63" s="17"/>
      <c r="I63" s="17"/>
      <c r="J63" s="17"/>
      <c r="K63" s="17"/>
      <c r="L63" s="18"/>
      <c r="M63" s="13"/>
      <c r="N63" s="13"/>
      <c r="O63" s="14"/>
      <c r="P63" s="15">
        <f>E63/D62</f>
        <v>0.78048780487804881</v>
      </c>
      <c r="Q63" s="24">
        <v>109</v>
      </c>
      <c r="R63" s="25">
        <f t="shared" si="48"/>
        <v>1.0686274509803921</v>
      </c>
      <c r="S63" s="2">
        <f t="shared" si="49"/>
        <v>-6.8627450980392135E-2</v>
      </c>
      <c r="AA63" s="30" t="s">
        <v>33</v>
      </c>
      <c r="AB63" s="25"/>
      <c r="AC63" s="25"/>
      <c r="AD63" s="25"/>
      <c r="AE63" s="25"/>
      <c r="AF63" s="28"/>
      <c r="AG63" s="28"/>
      <c r="AH63" s="28"/>
      <c r="AI63" s="28"/>
      <c r="AJ63" s="28"/>
      <c r="AK63" s="28"/>
    </row>
    <row r="64" spans="1:43" ht="12.75" customHeight="1">
      <c r="A64" s="30" t="s">
        <v>14</v>
      </c>
      <c r="B64" s="17"/>
      <c r="C64" s="17"/>
      <c r="D64" s="17"/>
      <c r="E64" s="17"/>
      <c r="F64" s="17">
        <v>32</v>
      </c>
      <c r="G64" s="17"/>
      <c r="H64" s="17"/>
      <c r="I64" s="17"/>
      <c r="J64" s="17"/>
      <c r="K64" s="17"/>
      <c r="L64" s="18"/>
      <c r="M64" s="13"/>
      <c r="N64" s="13"/>
      <c r="O64" s="14"/>
      <c r="P64" s="15">
        <f>F64/E63</f>
        <v>0.5</v>
      </c>
      <c r="Q64" s="24">
        <v>109</v>
      </c>
      <c r="R64" s="25">
        <f t="shared" si="48"/>
        <v>1</v>
      </c>
      <c r="S64" s="2">
        <f t="shared" si="49"/>
        <v>0</v>
      </c>
      <c r="AA64" s="47"/>
      <c r="AB64" s="38"/>
      <c r="AC64" s="38"/>
      <c r="AD64" s="38"/>
      <c r="AE64" s="48"/>
      <c r="AF64" s="48"/>
      <c r="AG64" s="48"/>
      <c r="AH64" s="48"/>
      <c r="AI64" s="48"/>
      <c r="AJ64" s="48"/>
      <c r="AK64" s="48"/>
    </row>
    <row r="65" spans="1:53" ht="12.75" customHeight="1">
      <c r="A65" s="30" t="s">
        <v>15</v>
      </c>
      <c r="B65" s="17"/>
      <c r="C65" s="17"/>
      <c r="D65" s="17"/>
      <c r="E65" s="17"/>
      <c r="F65" s="17"/>
      <c r="G65" s="17">
        <v>26</v>
      </c>
      <c r="H65" s="17"/>
      <c r="I65" s="17"/>
      <c r="J65" s="17"/>
      <c r="K65" s="17"/>
      <c r="L65" s="18"/>
      <c r="M65" s="13"/>
      <c r="N65" s="13"/>
      <c r="O65" s="14"/>
      <c r="P65" s="15">
        <f>G65/F64</f>
        <v>0.8125</v>
      </c>
      <c r="Q65" s="24">
        <v>109</v>
      </c>
      <c r="R65" s="25">
        <f t="shared" si="48"/>
        <v>1</v>
      </c>
      <c r="S65" s="2">
        <f t="shared" si="49"/>
        <v>0</v>
      </c>
      <c r="AA65" s="35"/>
      <c r="AB65" s="38"/>
      <c r="AC65" s="38"/>
      <c r="AD65" s="48"/>
      <c r="AE65" s="48"/>
      <c r="AF65" s="48"/>
      <c r="AG65" s="48"/>
      <c r="AH65" s="48"/>
      <c r="AI65" s="48"/>
      <c r="AJ65" s="48"/>
      <c r="AK65" s="48"/>
    </row>
    <row r="66" spans="1:53" ht="12.75" customHeight="1">
      <c r="A66" s="30" t="s">
        <v>16</v>
      </c>
      <c r="B66" s="17"/>
      <c r="C66" s="17"/>
      <c r="D66" s="17"/>
      <c r="E66" s="17"/>
      <c r="F66" s="17"/>
      <c r="G66" s="17"/>
      <c r="H66" s="17">
        <v>26</v>
      </c>
      <c r="I66" s="17"/>
      <c r="J66" s="17"/>
      <c r="K66" s="17"/>
      <c r="L66" s="18"/>
      <c r="M66" s="13"/>
      <c r="N66" s="13"/>
      <c r="O66" s="14"/>
      <c r="P66" s="15">
        <f>H66/G65</f>
        <v>1</v>
      </c>
      <c r="Q66" s="24">
        <v>109</v>
      </c>
      <c r="R66" s="25">
        <f t="shared" si="48"/>
        <v>1</v>
      </c>
      <c r="S66" s="2">
        <f t="shared" si="49"/>
        <v>0</v>
      </c>
      <c r="AA66" s="35"/>
      <c r="AB66" s="3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1:53" ht="12.75" customHeight="1">
      <c r="A67" s="30" t="s">
        <v>17</v>
      </c>
      <c r="B67" s="17"/>
      <c r="C67" s="17"/>
      <c r="D67" s="17"/>
      <c r="E67" s="17"/>
      <c r="F67" s="17"/>
      <c r="G67" s="17"/>
      <c r="H67" s="17"/>
      <c r="I67" s="17">
        <v>26</v>
      </c>
      <c r="J67" s="17"/>
      <c r="K67" s="17"/>
      <c r="L67" s="18"/>
      <c r="M67" s="13"/>
      <c r="N67" s="13"/>
      <c r="O67" s="14"/>
      <c r="P67" s="15"/>
      <c r="Q67" s="24">
        <v>109</v>
      </c>
      <c r="R67" s="25">
        <f t="shared" si="48"/>
        <v>1</v>
      </c>
      <c r="S67" s="2">
        <f t="shared" si="49"/>
        <v>0</v>
      </c>
      <c r="AA67" s="31"/>
      <c r="AB67" s="9" t="s">
        <v>44</v>
      </c>
      <c r="AC67" s="38"/>
      <c r="AD67" s="38"/>
      <c r="AE67" s="38"/>
      <c r="AF67" s="38"/>
      <c r="AG67" s="38"/>
      <c r="AH67" s="38"/>
      <c r="AI67" s="38"/>
      <c r="AJ67" s="38"/>
      <c r="AK67" s="38"/>
    </row>
    <row r="68" spans="1:53" ht="12.75" customHeight="1">
      <c r="A68" s="30" t="s">
        <v>18</v>
      </c>
      <c r="B68" s="17"/>
      <c r="C68" s="17"/>
      <c r="D68" s="17"/>
      <c r="E68" s="17"/>
      <c r="F68" s="17"/>
      <c r="G68" s="17"/>
      <c r="H68" s="17"/>
      <c r="I68" s="17">
        <v>38</v>
      </c>
      <c r="J68" s="17"/>
      <c r="K68" s="17"/>
      <c r="L68" s="18">
        <v>38</v>
      </c>
      <c r="M68" s="13"/>
      <c r="N68" s="13"/>
      <c r="O68" s="14"/>
      <c r="P68" s="15"/>
      <c r="Q68" s="24">
        <v>108</v>
      </c>
      <c r="R68" s="25">
        <f t="shared" si="48"/>
        <v>0.99082568807339455</v>
      </c>
      <c r="S68" s="2">
        <f t="shared" si="49"/>
        <v>9.1743119266054496E-3</v>
      </c>
      <c r="AA68" s="49" t="s">
        <v>13</v>
      </c>
      <c r="AB68" s="50">
        <v>9701</v>
      </c>
      <c r="AC68" s="51">
        <v>9702</v>
      </c>
      <c r="AD68" s="51">
        <v>9801</v>
      </c>
      <c r="AE68" s="51">
        <v>9802</v>
      </c>
      <c r="AF68" s="51">
        <v>9901</v>
      </c>
      <c r="AG68" s="51">
        <v>9902</v>
      </c>
      <c r="AH68" s="52" t="s">
        <v>14</v>
      </c>
      <c r="AI68" s="52" t="s">
        <v>15</v>
      </c>
      <c r="AJ68" s="52" t="s">
        <v>16</v>
      </c>
      <c r="AK68" s="52" t="s">
        <v>17</v>
      </c>
      <c r="AL68" s="52" t="s">
        <v>18</v>
      </c>
      <c r="AM68" s="52" t="s">
        <v>19</v>
      </c>
      <c r="AN68" s="52" t="s">
        <v>20</v>
      </c>
      <c r="AO68" s="52" t="s">
        <v>21</v>
      </c>
      <c r="AP68" s="52" t="s">
        <v>22</v>
      </c>
      <c r="AQ68" s="52" t="s">
        <v>23</v>
      </c>
      <c r="AR68" s="52" t="s">
        <v>41</v>
      </c>
      <c r="AS68" s="52" t="s">
        <v>45</v>
      </c>
      <c r="AT68" s="52" t="s">
        <v>46</v>
      </c>
      <c r="AU68" s="52" t="s">
        <v>47</v>
      </c>
      <c r="AV68" s="52" t="s">
        <v>48</v>
      </c>
      <c r="AW68" s="52" t="s">
        <v>49</v>
      </c>
      <c r="AX68" s="52" t="s">
        <v>50</v>
      </c>
      <c r="AY68" s="52" t="s">
        <v>51</v>
      </c>
      <c r="AZ68" s="52" t="s">
        <v>52</v>
      </c>
      <c r="BA68" s="52" t="s">
        <v>53</v>
      </c>
    </row>
    <row r="69" spans="1:53" ht="12.75" customHeight="1">
      <c r="A69" s="30" t="s">
        <v>19</v>
      </c>
      <c r="B69" s="17"/>
      <c r="C69" s="17"/>
      <c r="D69" s="17"/>
      <c r="E69" s="17"/>
      <c r="F69" s="17"/>
      <c r="G69" s="17"/>
      <c r="H69" s="17"/>
      <c r="I69" s="17">
        <v>13</v>
      </c>
      <c r="J69" s="17"/>
      <c r="K69" s="17"/>
      <c r="L69" s="18">
        <v>39</v>
      </c>
      <c r="M69" s="13"/>
      <c r="N69" s="13"/>
      <c r="O69" s="14"/>
      <c r="P69" s="15"/>
      <c r="Q69" s="24">
        <v>44</v>
      </c>
      <c r="R69" s="25">
        <f t="shared" si="48"/>
        <v>0.40740740740740738</v>
      </c>
      <c r="S69" s="2">
        <f t="shared" si="49"/>
        <v>0.59259259259259256</v>
      </c>
      <c r="AA69" s="53" t="s">
        <v>25</v>
      </c>
      <c r="AB69" s="54">
        <f>Q7/Q5</f>
        <v>0.65942028985507251</v>
      </c>
      <c r="AC69" s="54">
        <f>Q35/Q33</f>
        <v>0.88888888888888884</v>
      </c>
      <c r="AD69" s="54">
        <f>Q62/Q60</f>
        <v>0.71830985915492962</v>
      </c>
      <c r="AE69" s="54">
        <f>Q87/Q85</f>
        <v>0.84924623115577891</v>
      </c>
      <c r="AF69" s="54">
        <f>Q111/Q109</f>
        <v>0.80645161290322576</v>
      </c>
      <c r="AG69" s="54">
        <f>Q134/Q132</f>
        <v>0.85</v>
      </c>
      <c r="AH69" s="54">
        <f>Q156/Q154</f>
        <v>0.70121951219512191</v>
      </c>
      <c r="AI69" s="54">
        <f>Q173/Q171</f>
        <v>0.84974093264248707</v>
      </c>
      <c r="AJ69" s="54">
        <f>Q190/Q188</f>
        <v>0.48366013071895425</v>
      </c>
      <c r="AK69" s="54">
        <f>Q208/Q206</f>
        <v>0.87755102040816324</v>
      </c>
      <c r="AL69" s="54">
        <f>Q228/Q226</f>
        <v>0.68125000000000002</v>
      </c>
      <c r="AM69" s="54">
        <f>Q247/Q245</f>
        <v>0.79792746113989632</v>
      </c>
      <c r="AN69" s="54">
        <f>Q270/Q268</f>
        <v>0.80597014925373134</v>
      </c>
      <c r="AO69" s="54">
        <f>Q292/Q290</f>
        <v>0.92746113989637302</v>
      </c>
      <c r="AP69" s="54">
        <f>Q314/Q312</f>
        <v>0.86335403726708071</v>
      </c>
      <c r="AQ69" s="54">
        <f>Q332/Q330</f>
        <v>0.87577639751552794</v>
      </c>
      <c r="AR69" s="54">
        <f>Q350/Q348</f>
        <v>0.72602739726027399</v>
      </c>
      <c r="AS69" s="54">
        <f>Q370/Q368</f>
        <v>0.87313432835820892</v>
      </c>
      <c r="AT69" s="54">
        <f>Q389/Q387</f>
        <v>0.76086956521739135</v>
      </c>
      <c r="AU69" s="54">
        <f>Q409/Q407</f>
        <v>0.84732824427480913</v>
      </c>
      <c r="AV69" s="54">
        <f>Q428/Q426</f>
        <v>0.8</v>
      </c>
      <c r="AW69" s="54">
        <f>Q447/Q445</f>
        <v>0.8896551724137931</v>
      </c>
      <c r="AX69" s="54">
        <f>Q466/Q464</f>
        <v>0.89333333333333331</v>
      </c>
      <c r="AY69" s="54">
        <f>Q486/Q484</f>
        <v>0.91156462585034015</v>
      </c>
      <c r="AZ69" s="54">
        <f>Q504/Q502</f>
        <v>0.90196078431372551</v>
      </c>
      <c r="BA69" s="54">
        <f>Q523/Q521</f>
        <v>0.9</v>
      </c>
    </row>
    <row r="70" spans="1:53" ht="12.75" customHeight="1">
      <c r="A70" s="30" t="s">
        <v>20</v>
      </c>
      <c r="B70" s="31"/>
      <c r="C70" s="31"/>
      <c r="D70" s="31"/>
      <c r="E70" s="31"/>
      <c r="F70" s="31"/>
      <c r="G70" s="31"/>
      <c r="I70" s="33">
        <v>19</v>
      </c>
      <c r="J70" s="31"/>
      <c r="K70" s="31"/>
      <c r="L70" s="34">
        <v>19</v>
      </c>
      <c r="M70" s="2"/>
      <c r="N70" s="2"/>
      <c r="O70" s="31"/>
      <c r="P70" s="2"/>
      <c r="Q70" s="24">
        <v>29</v>
      </c>
      <c r="R70" s="25">
        <f t="shared" si="48"/>
        <v>0.65909090909090906</v>
      </c>
      <c r="S70" s="2">
        <f t="shared" si="49"/>
        <v>0.34090909090909094</v>
      </c>
      <c r="AA70" s="3"/>
      <c r="AB70" s="9"/>
      <c r="AC70" s="38"/>
      <c r="AD70" s="38"/>
      <c r="AE70" s="38"/>
      <c r="AF70" s="38"/>
      <c r="AG70" s="38"/>
      <c r="AH70" s="38"/>
      <c r="AI70" s="38"/>
      <c r="AJ70" s="38"/>
      <c r="AK70" s="38"/>
      <c r="AU70" s="54"/>
    </row>
    <row r="71" spans="1:53" ht="12.75" customHeight="1">
      <c r="A71" s="35" t="s">
        <v>21</v>
      </c>
      <c r="B71" s="31"/>
      <c r="C71" s="31"/>
      <c r="D71" s="31"/>
      <c r="E71" s="31"/>
      <c r="F71" s="31"/>
      <c r="G71" s="31"/>
      <c r="I71" s="33">
        <v>6</v>
      </c>
      <c r="J71" s="31"/>
      <c r="K71" s="31"/>
      <c r="L71" s="34">
        <v>6</v>
      </c>
      <c r="M71" s="2"/>
      <c r="N71" s="2"/>
      <c r="O71" s="31"/>
      <c r="P71" s="2"/>
      <c r="Q71" s="24">
        <v>10</v>
      </c>
      <c r="R71" s="25">
        <f t="shared" si="48"/>
        <v>0.34482758620689657</v>
      </c>
      <c r="S71" s="2">
        <f t="shared" si="49"/>
        <v>0.65517241379310343</v>
      </c>
    </row>
    <row r="72" spans="1:53" ht="12.75" customHeight="1">
      <c r="A72" s="35" t="s">
        <v>22</v>
      </c>
      <c r="B72" s="31"/>
      <c r="C72" s="31"/>
      <c r="D72" s="31"/>
      <c r="E72" s="31"/>
      <c r="F72" s="31"/>
      <c r="G72" s="31"/>
      <c r="H72" s="33">
        <v>2</v>
      </c>
      <c r="I72" s="31">
        <v>2</v>
      </c>
      <c r="J72" s="31"/>
      <c r="K72" s="31"/>
      <c r="L72" s="34">
        <v>2</v>
      </c>
      <c r="M72" s="2"/>
      <c r="N72" s="2"/>
      <c r="O72" s="31"/>
      <c r="P72" s="2"/>
      <c r="Q72" s="24">
        <v>4</v>
      </c>
      <c r="R72" s="25"/>
      <c r="S72" s="2"/>
    </row>
    <row r="73" spans="1:53" ht="12.75" customHeight="1">
      <c r="A73" s="35" t="s">
        <v>23</v>
      </c>
      <c r="B73" s="31"/>
      <c r="C73" s="31"/>
      <c r="D73" s="31"/>
      <c r="E73" s="31"/>
      <c r="F73" s="31"/>
      <c r="G73" s="31"/>
      <c r="H73" s="31"/>
      <c r="I73" s="31">
        <v>1</v>
      </c>
      <c r="J73" s="31"/>
      <c r="K73" s="31"/>
      <c r="L73" s="34">
        <v>1</v>
      </c>
      <c r="M73" s="2"/>
      <c r="N73" s="2"/>
      <c r="O73" s="31"/>
      <c r="P73" s="2"/>
      <c r="Q73" s="24">
        <v>3</v>
      </c>
      <c r="R73" s="25"/>
      <c r="S73" s="2"/>
    </row>
    <row r="74" spans="1:53" ht="12.75" customHeight="1">
      <c r="A74" s="35" t="s">
        <v>41</v>
      </c>
      <c r="B74" s="31"/>
      <c r="C74" s="31"/>
      <c r="D74" s="31"/>
      <c r="E74" s="31"/>
      <c r="F74" s="31"/>
      <c r="G74" s="31"/>
      <c r="H74" s="31"/>
      <c r="I74" s="31">
        <v>2</v>
      </c>
      <c r="J74" s="31"/>
      <c r="K74" s="31"/>
      <c r="L74" s="34">
        <v>2</v>
      </c>
      <c r="M74" s="2"/>
      <c r="N74" s="2"/>
      <c r="O74" s="31"/>
      <c r="P74" s="2"/>
      <c r="Q74" s="24">
        <v>3</v>
      </c>
      <c r="R74" s="25"/>
      <c r="S74" s="2"/>
    </row>
    <row r="75" spans="1:53" ht="12.75" customHeight="1">
      <c r="I75" s="31">
        <f>SUM(I67:I74)</f>
        <v>107</v>
      </c>
      <c r="L75" s="56">
        <f>SUM(L68:L74)</f>
        <v>107</v>
      </c>
      <c r="M75" s="2">
        <f>I67/B60</f>
        <v>0.18309859154929578</v>
      </c>
      <c r="N75" s="2">
        <f>L75/B60</f>
        <v>0.75352112676056338</v>
      </c>
      <c r="O75" s="2">
        <f>N75-M75</f>
        <v>0.57042253521126762</v>
      </c>
      <c r="P75" s="2"/>
    </row>
    <row r="76" spans="1:53" ht="12.75" customHeight="1">
      <c r="M76" s="2"/>
      <c r="N76" s="2"/>
      <c r="P76" s="2"/>
    </row>
    <row r="77" spans="1:53" ht="12.75" customHeight="1">
      <c r="A77" s="270" t="s">
        <v>35</v>
      </c>
      <c r="B77" s="269"/>
      <c r="C77" s="269"/>
      <c r="D77" s="269"/>
      <c r="M77" s="2"/>
      <c r="N77" s="2"/>
      <c r="P77" s="2"/>
    </row>
    <row r="78" spans="1:53" ht="12.75" customHeight="1">
      <c r="A78" s="35" t="s">
        <v>36</v>
      </c>
      <c r="B78" s="31">
        <v>9</v>
      </c>
      <c r="M78" s="2"/>
      <c r="N78" s="2"/>
      <c r="P78" s="2"/>
    </row>
    <row r="79" spans="1:53" ht="12.75" customHeight="1">
      <c r="A79" s="271" t="s">
        <v>37</v>
      </c>
      <c r="B79" s="269"/>
      <c r="C79" s="269"/>
      <c r="D79" s="269"/>
      <c r="E79" s="269"/>
      <c r="F79" s="269"/>
      <c r="G79" s="269"/>
      <c r="H79" s="40">
        <f>(B78/L75)*100%</f>
        <v>8.4112149532710276E-2</v>
      </c>
      <c r="M79" s="2"/>
      <c r="N79" s="2"/>
      <c r="P79" s="2"/>
    </row>
    <row r="80" spans="1:53" ht="12.75" customHeight="1">
      <c r="A80" s="41" t="s">
        <v>38</v>
      </c>
      <c r="G80" s="31">
        <f>((L68*9)+(L69*10)+(L70*11)+(L71*12)+(L72*13)+(L73*14)+(L74*15))/L75</f>
        <v>10.121495327102803</v>
      </c>
      <c r="M80" s="2"/>
      <c r="N80" s="2"/>
      <c r="P80" s="2"/>
    </row>
    <row r="81" spans="1:21" ht="12.75" customHeight="1">
      <c r="M81" s="2"/>
      <c r="N81" s="2"/>
      <c r="P81" s="2"/>
    </row>
    <row r="82" spans="1:21" ht="12.75" customHeight="1">
      <c r="A82" s="46" t="s">
        <v>55</v>
      </c>
      <c r="M82" s="2"/>
      <c r="N82" s="2"/>
      <c r="P82" s="2"/>
    </row>
    <row r="83" spans="1:21" ht="25.5" customHeight="1">
      <c r="B83" s="266" t="s">
        <v>2</v>
      </c>
      <c r="C83" s="267"/>
      <c r="D83" s="267"/>
      <c r="E83" s="267"/>
      <c r="F83" s="267"/>
      <c r="G83" s="267"/>
      <c r="H83" s="267"/>
      <c r="I83" s="267"/>
      <c r="J83" s="21"/>
      <c r="K83" s="21"/>
      <c r="M83" s="5" t="s">
        <v>3</v>
      </c>
      <c r="N83" s="5" t="s">
        <v>4</v>
      </c>
      <c r="O83" s="6" t="s">
        <v>5</v>
      </c>
      <c r="P83" s="5" t="s">
        <v>6</v>
      </c>
      <c r="Q83" s="7" t="s">
        <v>7</v>
      </c>
      <c r="R83" s="7" t="s">
        <v>8</v>
      </c>
      <c r="S83" s="8" t="s">
        <v>9</v>
      </c>
      <c r="T83" s="272" t="s">
        <v>5</v>
      </c>
      <c r="U83" s="269"/>
    </row>
    <row r="84" spans="1:21" ht="12.75" customHeight="1">
      <c r="A84" s="10" t="s">
        <v>10</v>
      </c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J84" s="11"/>
      <c r="K84" s="11"/>
      <c r="L84" s="12" t="s">
        <v>11</v>
      </c>
      <c r="M84" s="13"/>
      <c r="N84" s="13"/>
      <c r="O84" s="14"/>
      <c r="P84" s="15"/>
      <c r="Q84" s="16"/>
      <c r="R84" s="16"/>
      <c r="S84" s="2"/>
    </row>
    <row r="85" spans="1:21" ht="12.75" customHeight="1">
      <c r="A85" s="17">
        <v>9802</v>
      </c>
      <c r="B85" s="17">
        <v>199</v>
      </c>
      <c r="C85" s="17"/>
      <c r="D85" s="17"/>
      <c r="E85" s="17"/>
      <c r="F85" s="17"/>
      <c r="G85" s="17"/>
      <c r="H85" s="17"/>
      <c r="I85" s="17"/>
      <c r="J85" s="17"/>
      <c r="K85" s="17"/>
      <c r="L85" s="18"/>
      <c r="M85" s="13"/>
      <c r="N85" s="13"/>
      <c r="O85" s="14"/>
      <c r="P85" s="15"/>
      <c r="Q85" s="19">
        <f>B85</f>
        <v>199</v>
      </c>
      <c r="R85" s="16"/>
      <c r="S85" s="2"/>
      <c r="T85" s="17">
        <v>9701</v>
      </c>
      <c r="U85" s="2">
        <f>O22</f>
        <v>0.31159420289855072</v>
      </c>
    </row>
    <row r="86" spans="1:21" ht="12.75" customHeight="1">
      <c r="A86" s="17">
        <v>9901</v>
      </c>
      <c r="B86" s="17"/>
      <c r="C86" s="17">
        <v>162</v>
      </c>
      <c r="D86" s="17"/>
      <c r="E86" s="17"/>
      <c r="F86" s="17"/>
      <c r="G86" s="17"/>
      <c r="H86" s="17"/>
      <c r="I86" s="17"/>
      <c r="J86" s="17"/>
      <c r="K86" s="17"/>
      <c r="L86" s="18"/>
      <c r="M86" s="13"/>
      <c r="N86" s="13"/>
      <c r="O86" s="14"/>
      <c r="P86" s="15">
        <f>C86/B85</f>
        <v>0.81407035175879394</v>
      </c>
      <c r="Q86" s="24">
        <v>166</v>
      </c>
      <c r="R86" s="25">
        <f t="shared" ref="R86:R95" si="50">Q86/Q85</f>
        <v>0.83417085427135673</v>
      </c>
      <c r="S86" s="2">
        <f t="shared" ref="S86:S95" si="51">100%-R86</f>
        <v>0.16582914572864327</v>
      </c>
      <c r="T86" s="17">
        <v>9702</v>
      </c>
      <c r="U86" s="2">
        <f>O49</f>
        <v>0.2013888888888889</v>
      </c>
    </row>
    <row r="87" spans="1:21" ht="12.75" customHeight="1">
      <c r="A87" s="17">
        <v>9902</v>
      </c>
      <c r="B87" s="17"/>
      <c r="C87" s="17"/>
      <c r="D87" s="17">
        <v>142</v>
      </c>
      <c r="E87" s="17"/>
      <c r="F87" s="17"/>
      <c r="G87" s="17"/>
      <c r="H87" s="17"/>
      <c r="I87" s="17"/>
      <c r="J87" s="17"/>
      <c r="K87" s="17"/>
      <c r="L87" s="18"/>
      <c r="M87" s="13"/>
      <c r="N87" s="13"/>
      <c r="O87" s="14"/>
      <c r="P87" s="15">
        <f>D87/C86</f>
        <v>0.87654320987654322</v>
      </c>
      <c r="Q87" s="24">
        <v>169</v>
      </c>
      <c r="R87" s="25">
        <f t="shared" si="50"/>
        <v>1.0180722891566265</v>
      </c>
      <c r="S87" s="2">
        <f t="shared" si="51"/>
        <v>-1.8072289156626509E-2</v>
      </c>
      <c r="T87" s="17">
        <v>9801</v>
      </c>
      <c r="U87" s="2">
        <f>O75</f>
        <v>0.57042253521126762</v>
      </c>
    </row>
    <row r="88" spans="1:21" ht="12.75" customHeight="1">
      <c r="A88" s="30" t="s">
        <v>14</v>
      </c>
      <c r="B88" s="17"/>
      <c r="C88" s="17"/>
      <c r="D88" s="17"/>
      <c r="E88" s="17">
        <v>132</v>
      </c>
      <c r="F88" s="17"/>
      <c r="G88" s="17"/>
      <c r="H88" s="17"/>
      <c r="I88" s="17"/>
      <c r="J88" s="17"/>
      <c r="K88" s="17"/>
      <c r="L88" s="18"/>
      <c r="M88" s="13"/>
      <c r="N88" s="13"/>
      <c r="O88" s="14"/>
      <c r="P88" s="15">
        <f>E88/D87</f>
        <v>0.92957746478873238</v>
      </c>
      <c r="Q88" s="24">
        <v>165</v>
      </c>
      <c r="R88" s="25">
        <f t="shared" si="50"/>
        <v>0.97633136094674555</v>
      </c>
      <c r="S88" s="2">
        <f t="shared" si="51"/>
        <v>2.3668639053254448E-2</v>
      </c>
      <c r="T88" s="17">
        <v>9802</v>
      </c>
      <c r="U88" s="2">
        <f>O98</f>
        <v>0.44723618090452266</v>
      </c>
    </row>
    <row r="89" spans="1:21" ht="12.75" customHeight="1">
      <c r="A89" s="30" t="s">
        <v>15</v>
      </c>
      <c r="B89" s="17"/>
      <c r="C89" s="17"/>
      <c r="D89" s="17"/>
      <c r="E89" s="17"/>
      <c r="F89" s="17">
        <v>72</v>
      </c>
      <c r="G89" s="17"/>
      <c r="H89" s="17"/>
      <c r="I89" s="17"/>
      <c r="J89" s="17"/>
      <c r="K89" s="17"/>
      <c r="L89" s="18"/>
      <c r="M89" s="13"/>
      <c r="N89" s="13"/>
      <c r="O89" s="14"/>
      <c r="P89" s="15">
        <f>F89/E88</f>
        <v>0.54545454545454541</v>
      </c>
      <c r="Q89" s="24">
        <v>162</v>
      </c>
      <c r="R89" s="25">
        <f t="shared" si="50"/>
        <v>0.98181818181818181</v>
      </c>
      <c r="S89" s="2">
        <f t="shared" si="51"/>
        <v>1.8181818181818188E-2</v>
      </c>
      <c r="T89" s="17">
        <v>9901</v>
      </c>
      <c r="U89" s="2">
        <f>O122</f>
        <v>0.59677419354838701</v>
      </c>
    </row>
    <row r="90" spans="1:21" ht="12.75" customHeight="1">
      <c r="A90" s="30" t="s">
        <v>16</v>
      </c>
      <c r="B90" s="17"/>
      <c r="C90" s="17"/>
      <c r="D90" s="17"/>
      <c r="E90" s="17"/>
      <c r="F90" s="17"/>
      <c r="G90" s="17">
        <v>68</v>
      </c>
      <c r="H90" s="17"/>
      <c r="I90" s="17"/>
      <c r="J90" s="17"/>
      <c r="K90" s="17"/>
      <c r="L90" s="18"/>
      <c r="M90" s="13"/>
      <c r="N90" s="13"/>
      <c r="O90" s="14"/>
      <c r="P90" s="15">
        <f>G90/F89</f>
        <v>0.94444444444444442</v>
      </c>
      <c r="Q90" s="24">
        <v>162</v>
      </c>
      <c r="R90" s="25">
        <f t="shared" si="50"/>
        <v>1</v>
      </c>
      <c r="S90" s="2">
        <f t="shared" si="51"/>
        <v>0</v>
      </c>
      <c r="T90" s="17">
        <v>9902</v>
      </c>
      <c r="U90" s="2">
        <f>O144</f>
        <v>0.44</v>
      </c>
    </row>
    <row r="91" spans="1:21" ht="12.75" customHeight="1">
      <c r="A91" s="30" t="s">
        <v>17</v>
      </c>
      <c r="B91" s="17"/>
      <c r="C91" s="17"/>
      <c r="D91" s="17"/>
      <c r="E91" s="17"/>
      <c r="F91" s="17"/>
      <c r="G91" s="17"/>
      <c r="H91" s="17">
        <v>68</v>
      </c>
      <c r="I91" s="17"/>
      <c r="J91" s="17"/>
      <c r="K91" s="17"/>
      <c r="L91" s="18"/>
      <c r="M91" s="13"/>
      <c r="N91" s="13"/>
      <c r="O91" s="14"/>
      <c r="P91" s="15">
        <f>H91/G90</f>
        <v>1</v>
      </c>
      <c r="Q91" s="24">
        <v>160</v>
      </c>
      <c r="R91" s="25">
        <f t="shared" si="50"/>
        <v>0.98765432098765427</v>
      </c>
      <c r="S91" s="2">
        <f t="shared" si="51"/>
        <v>1.2345679012345734E-2</v>
      </c>
      <c r="T91" s="30" t="s">
        <v>14</v>
      </c>
      <c r="U91" s="2">
        <f>O165</f>
        <v>0.48170731707317072</v>
      </c>
    </row>
    <row r="92" spans="1:21" ht="12.75" customHeight="1">
      <c r="A92" s="30" t="s">
        <v>18</v>
      </c>
      <c r="B92" s="17"/>
      <c r="C92" s="17"/>
      <c r="D92" s="17"/>
      <c r="E92" s="17"/>
      <c r="F92" s="17"/>
      <c r="G92" s="17"/>
      <c r="H92" s="17"/>
      <c r="I92" s="17">
        <v>66</v>
      </c>
      <c r="J92" s="17"/>
      <c r="K92" s="17"/>
      <c r="L92" s="18">
        <v>66</v>
      </c>
      <c r="M92" s="13"/>
      <c r="N92" s="13"/>
      <c r="O92" s="14"/>
      <c r="P92" s="15">
        <f>I92/H91</f>
        <v>0.97058823529411764</v>
      </c>
      <c r="Q92" s="24">
        <v>157</v>
      </c>
      <c r="R92" s="25">
        <f t="shared" si="50"/>
        <v>0.98124999999999996</v>
      </c>
      <c r="S92" s="2">
        <f t="shared" si="51"/>
        <v>1.8750000000000044E-2</v>
      </c>
      <c r="T92" s="30" t="s">
        <v>15</v>
      </c>
      <c r="U92" s="2">
        <f>O182</f>
        <v>0.37823834196891193</v>
      </c>
    </row>
    <row r="93" spans="1:21" ht="12.75" customHeight="1">
      <c r="A93" s="30" t="s">
        <v>19</v>
      </c>
      <c r="B93" s="17"/>
      <c r="C93" s="17"/>
      <c r="D93" s="17"/>
      <c r="E93" s="17"/>
      <c r="F93" s="17"/>
      <c r="G93" s="17"/>
      <c r="H93" s="17"/>
      <c r="I93" s="17">
        <v>51</v>
      </c>
      <c r="J93" s="17"/>
      <c r="K93" s="17"/>
      <c r="L93" s="18">
        <v>50</v>
      </c>
      <c r="M93" s="13"/>
      <c r="N93" s="13"/>
      <c r="O93" s="14"/>
      <c r="P93" s="15"/>
      <c r="Q93" s="24">
        <v>93</v>
      </c>
      <c r="R93" s="25">
        <f t="shared" si="50"/>
        <v>0.59235668789808915</v>
      </c>
      <c r="S93" s="2">
        <f t="shared" si="51"/>
        <v>0.40764331210191085</v>
      </c>
      <c r="T93" s="30" t="s">
        <v>16</v>
      </c>
      <c r="U93" s="2">
        <f>O200</f>
        <v>0.19607843137254902</v>
      </c>
    </row>
    <row r="94" spans="1:21" ht="12.75" customHeight="1">
      <c r="A94" s="30" t="s">
        <v>20</v>
      </c>
      <c r="B94" s="31"/>
      <c r="C94" s="31"/>
      <c r="D94" s="31"/>
      <c r="E94" s="31"/>
      <c r="F94" s="31"/>
      <c r="G94" s="31"/>
      <c r="H94" s="31"/>
      <c r="I94" s="31">
        <v>24</v>
      </c>
      <c r="J94" s="31"/>
      <c r="K94" s="31"/>
      <c r="L94" s="34">
        <v>24</v>
      </c>
      <c r="M94" s="2"/>
      <c r="N94" s="2"/>
      <c r="O94" s="31"/>
      <c r="P94" s="2"/>
      <c r="Q94" s="24">
        <v>42</v>
      </c>
      <c r="R94" s="25">
        <f t="shared" si="50"/>
        <v>0.45161290322580644</v>
      </c>
      <c r="S94" s="2">
        <f t="shared" si="51"/>
        <v>0.54838709677419351</v>
      </c>
      <c r="T94" s="30" t="s">
        <v>17</v>
      </c>
      <c r="U94" s="2">
        <f>O222</f>
        <v>0.62244897959183676</v>
      </c>
    </row>
    <row r="95" spans="1:21" ht="12.75" customHeight="1">
      <c r="A95" s="35" t="s">
        <v>21</v>
      </c>
      <c r="B95" s="31"/>
      <c r="C95" s="31"/>
      <c r="D95" s="31"/>
      <c r="E95" s="31"/>
      <c r="F95" s="31"/>
      <c r="G95" s="31"/>
      <c r="H95" s="31"/>
      <c r="I95" s="31">
        <v>7</v>
      </c>
      <c r="J95" s="31"/>
      <c r="K95" s="31"/>
      <c r="L95" s="34">
        <v>7</v>
      </c>
      <c r="M95" s="2"/>
      <c r="N95" s="2"/>
      <c r="O95" s="31"/>
      <c r="P95" s="2"/>
      <c r="Q95" s="24">
        <v>14</v>
      </c>
      <c r="R95" s="25">
        <f t="shared" si="50"/>
        <v>0.33333333333333331</v>
      </c>
      <c r="S95" s="2">
        <f t="shared" si="51"/>
        <v>0.66666666666666674</v>
      </c>
      <c r="T95" s="30" t="s">
        <v>18</v>
      </c>
      <c r="U95" s="2">
        <f>O241</f>
        <v>0.48749999999999999</v>
      </c>
    </row>
    <row r="96" spans="1:21" ht="12.75" customHeight="1">
      <c r="A96" s="35" t="s">
        <v>22</v>
      </c>
      <c r="B96" s="31"/>
      <c r="C96" s="31"/>
      <c r="D96" s="31"/>
      <c r="E96" s="31"/>
      <c r="F96" s="31"/>
      <c r="G96" s="31"/>
      <c r="H96" s="31"/>
      <c r="I96" s="31">
        <v>5</v>
      </c>
      <c r="J96" s="31"/>
      <c r="K96" s="31"/>
      <c r="L96" s="34">
        <v>5</v>
      </c>
      <c r="M96" s="2"/>
      <c r="N96" s="2"/>
      <c r="O96" s="31"/>
      <c r="P96" s="2"/>
      <c r="Q96" s="24">
        <v>10</v>
      </c>
      <c r="R96" s="25"/>
      <c r="S96" s="2"/>
      <c r="T96" s="30" t="s">
        <v>19</v>
      </c>
      <c r="U96" s="2">
        <f>O264</f>
        <v>0</v>
      </c>
    </row>
    <row r="97" spans="1:19" ht="12.75" customHeight="1">
      <c r="A97" s="35" t="s">
        <v>23</v>
      </c>
      <c r="B97" s="31"/>
      <c r="C97" s="31"/>
      <c r="D97" s="31"/>
      <c r="E97" s="31"/>
      <c r="F97" s="31"/>
      <c r="G97" s="31"/>
      <c r="H97" s="31">
        <v>3</v>
      </c>
      <c r="I97" s="31"/>
      <c r="J97" s="31"/>
      <c r="K97" s="31"/>
      <c r="L97" s="34">
        <v>3</v>
      </c>
      <c r="M97" s="2"/>
      <c r="N97" s="2"/>
      <c r="O97" s="31"/>
      <c r="P97" s="2"/>
      <c r="Q97" s="24">
        <v>3</v>
      </c>
      <c r="R97" s="25"/>
      <c r="S97" s="2"/>
    </row>
    <row r="98" spans="1:19" ht="12.75" customHeight="1">
      <c r="I98" s="31">
        <f>SUM(I92:I96)</f>
        <v>153</v>
      </c>
      <c r="L98" s="136">
        <f>SUM(L92:L97)</f>
        <v>155</v>
      </c>
      <c r="M98" s="2">
        <f>L92/B85</f>
        <v>0.33165829145728642</v>
      </c>
      <c r="N98" s="2">
        <f>L98/B85</f>
        <v>0.77889447236180909</v>
      </c>
      <c r="O98" s="2">
        <f>N98-M98</f>
        <v>0.44723618090452266</v>
      </c>
      <c r="P98" s="2"/>
      <c r="Q98" s="24"/>
      <c r="R98" s="25">
        <f>Q98/Q95</f>
        <v>0</v>
      </c>
      <c r="S98" s="2">
        <f>100%-R98</f>
        <v>1</v>
      </c>
    </row>
    <row r="99" spans="1:19" ht="12.75" customHeight="1">
      <c r="L99" s="136"/>
      <c r="M99" s="2"/>
      <c r="N99" s="2"/>
      <c r="O99" s="2"/>
      <c r="P99" s="2"/>
      <c r="Q99" s="24"/>
      <c r="R99" s="25"/>
      <c r="S99" s="2"/>
    </row>
    <row r="100" spans="1:19" ht="12.75" customHeight="1">
      <c r="A100" s="41" t="s">
        <v>38</v>
      </c>
      <c r="G100" s="31">
        <f>((L92*8)+(L93*9)+(L94*10)+(L95*11)+(L96*12)+(L97*13))/L98</f>
        <v>8.9935483870967747</v>
      </c>
      <c r="M100" s="2"/>
      <c r="N100" s="2"/>
      <c r="P100" s="2"/>
    </row>
    <row r="101" spans="1:19" ht="12.75" customHeight="1">
      <c r="A101" s="270" t="s">
        <v>35</v>
      </c>
      <c r="B101" s="269"/>
      <c r="C101" s="269"/>
      <c r="D101" s="269"/>
      <c r="M101" s="2"/>
      <c r="N101" s="2"/>
      <c r="P101" s="2"/>
    </row>
    <row r="102" spans="1:19" ht="12.75" customHeight="1">
      <c r="A102" s="35" t="s">
        <v>36</v>
      </c>
      <c r="B102" s="31">
        <v>2</v>
      </c>
      <c r="M102" s="2"/>
      <c r="N102" s="2"/>
      <c r="P102" s="2"/>
    </row>
    <row r="103" spans="1:19" ht="12.75" customHeight="1">
      <c r="A103" s="271" t="s">
        <v>37</v>
      </c>
      <c r="B103" s="269"/>
      <c r="C103" s="269"/>
      <c r="D103" s="269"/>
      <c r="E103" s="269"/>
      <c r="F103" s="269"/>
      <c r="G103" s="269"/>
      <c r="H103" s="40">
        <f>(B102/L98)*100%</f>
        <v>1.2903225806451613E-2</v>
      </c>
      <c r="M103" s="2"/>
      <c r="N103" s="2"/>
      <c r="P103" s="2"/>
    </row>
    <row r="104" spans="1:19" ht="12.75" customHeight="1">
      <c r="M104" s="2"/>
      <c r="N104" s="2"/>
      <c r="P104" s="2"/>
    </row>
    <row r="105" spans="1:19" ht="12.75" customHeight="1">
      <c r="M105" s="2"/>
      <c r="N105" s="2"/>
      <c r="P105" s="2"/>
    </row>
    <row r="106" spans="1:19" ht="12.75" customHeight="1">
      <c r="A106" s="46" t="s">
        <v>56</v>
      </c>
      <c r="M106" s="2"/>
      <c r="N106" s="2"/>
      <c r="P106" s="2"/>
    </row>
    <row r="107" spans="1:19" ht="25.5" customHeight="1">
      <c r="B107" s="266" t="s">
        <v>2</v>
      </c>
      <c r="C107" s="267"/>
      <c r="D107" s="267"/>
      <c r="E107" s="267"/>
      <c r="F107" s="267"/>
      <c r="G107" s="267"/>
      <c r="H107" s="267"/>
      <c r="I107" s="267"/>
      <c r="J107" s="21"/>
      <c r="K107" s="21"/>
      <c r="M107" s="5" t="s">
        <v>3</v>
      </c>
      <c r="N107" s="5" t="s">
        <v>4</v>
      </c>
      <c r="O107" s="6" t="s">
        <v>5</v>
      </c>
      <c r="P107" s="5" t="s">
        <v>6</v>
      </c>
      <c r="Q107" s="7" t="s">
        <v>7</v>
      </c>
      <c r="R107" s="7" t="s">
        <v>8</v>
      </c>
      <c r="S107" s="8" t="s">
        <v>9</v>
      </c>
    </row>
    <row r="108" spans="1:19" ht="12.75" customHeight="1">
      <c r="A108" s="10" t="s">
        <v>10</v>
      </c>
      <c r="B108" s="11">
        <v>1</v>
      </c>
      <c r="C108" s="11">
        <v>2</v>
      </c>
      <c r="D108" s="11">
        <v>3</v>
      </c>
      <c r="E108" s="11">
        <v>4</v>
      </c>
      <c r="F108" s="11">
        <v>5</v>
      </c>
      <c r="G108" s="11">
        <v>6</v>
      </c>
      <c r="H108" s="11">
        <v>7</v>
      </c>
      <c r="I108" s="11">
        <v>8</v>
      </c>
      <c r="J108" s="11"/>
      <c r="K108" s="11"/>
      <c r="L108" s="12" t="s">
        <v>11</v>
      </c>
      <c r="M108" s="13"/>
      <c r="N108" s="13"/>
      <c r="O108" s="14"/>
      <c r="P108" s="15"/>
      <c r="Q108" s="16"/>
      <c r="R108" s="16"/>
      <c r="S108" s="2"/>
    </row>
    <row r="109" spans="1:19" ht="12.75" customHeight="1">
      <c r="A109" s="17">
        <v>9901</v>
      </c>
      <c r="B109" s="17">
        <v>124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8"/>
      <c r="M109" s="13"/>
      <c r="N109" s="13"/>
      <c r="O109" s="14"/>
      <c r="P109" s="15"/>
      <c r="Q109" s="19">
        <f>B109</f>
        <v>124</v>
      </c>
      <c r="R109" s="16"/>
      <c r="S109" s="2"/>
    </row>
    <row r="110" spans="1:19" ht="12.75" customHeight="1">
      <c r="A110" s="17">
        <v>9902</v>
      </c>
      <c r="B110" s="17"/>
      <c r="C110" s="17">
        <v>80</v>
      </c>
      <c r="D110" s="17"/>
      <c r="E110" s="17"/>
      <c r="F110" s="17"/>
      <c r="G110" s="17"/>
      <c r="H110" s="17"/>
      <c r="I110" s="17"/>
      <c r="J110" s="17"/>
      <c r="K110" s="17"/>
      <c r="L110" s="18"/>
      <c r="M110" s="13"/>
      <c r="N110" s="13"/>
      <c r="O110" s="14"/>
      <c r="P110" s="15">
        <f>C110/B109</f>
        <v>0.64516129032258063</v>
      </c>
      <c r="Q110" s="24">
        <v>100</v>
      </c>
      <c r="R110" s="25">
        <f t="shared" ref="R110:R118" si="52">Q110/Q109</f>
        <v>0.80645161290322576</v>
      </c>
      <c r="S110" s="2">
        <f t="shared" ref="S110:S118" si="53">100%-R110</f>
        <v>0.19354838709677424</v>
      </c>
    </row>
    <row r="111" spans="1:19" ht="12.75" customHeight="1">
      <c r="A111" s="30" t="s">
        <v>14</v>
      </c>
      <c r="B111" s="17"/>
      <c r="C111" s="17"/>
      <c r="D111" s="17">
        <v>72</v>
      </c>
      <c r="E111" s="17"/>
      <c r="F111" s="17"/>
      <c r="G111" s="17"/>
      <c r="H111" s="17"/>
      <c r="I111" s="17"/>
      <c r="J111" s="17"/>
      <c r="K111" s="17"/>
      <c r="L111" s="18"/>
      <c r="M111" s="13"/>
      <c r="N111" s="13"/>
      <c r="O111" s="14"/>
      <c r="P111" s="15">
        <f>D111/C110</f>
        <v>0.9</v>
      </c>
      <c r="Q111" s="24">
        <v>100</v>
      </c>
      <c r="R111" s="25">
        <f t="shared" si="52"/>
        <v>1</v>
      </c>
      <c r="S111" s="2">
        <f t="shared" si="53"/>
        <v>0</v>
      </c>
    </row>
    <row r="112" spans="1:19" ht="12.75" customHeight="1">
      <c r="A112" s="30" t="s">
        <v>15</v>
      </c>
      <c r="B112" s="17"/>
      <c r="C112" s="17"/>
      <c r="D112" s="17"/>
      <c r="E112" s="17">
        <v>54</v>
      </c>
      <c r="F112" s="17"/>
      <c r="G112" s="17"/>
      <c r="H112" s="17"/>
      <c r="I112" s="17"/>
      <c r="J112" s="17"/>
      <c r="K112" s="17"/>
      <c r="L112" s="18"/>
      <c r="M112" s="13"/>
      <c r="N112" s="13"/>
      <c r="O112" s="14"/>
      <c r="P112" s="15">
        <f>E112/D111</f>
        <v>0.75</v>
      </c>
      <c r="Q112" s="24">
        <v>98</v>
      </c>
      <c r="R112" s="25">
        <f t="shared" si="52"/>
        <v>0.98</v>
      </c>
      <c r="S112" s="2">
        <f t="shared" si="53"/>
        <v>2.0000000000000018E-2</v>
      </c>
    </row>
    <row r="113" spans="1:53" ht="12.75" customHeight="1">
      <c r="A113" s="30" t="s">
        <v>16</v>
      </c>
      <c r="B113" s="17"/>
      <c r="C113" s="17"/>
      <c r="D113" s="17"/>
      <c r="E113" s="17"/>
      <c r="F113" s="17">
        <v>25</v>
      </c>
      <c r="G113" s="17"/>
      <c r="H113" s="17"/>
      <c r="I113" s="17"/>
      <c r="J113" s="17"/>
      <c r="K113" s="17"/>
      <c r="L113" s="18"/>
      <c r="M113" s="13"/>
      <c r="N113" s="13"/>
      <c r="O113" s="14"/>
      <c r="P113" s="15">
        <f>F113/E112</f>
        <v>0.46296296296296297</v>
      </c>
      <c r="Q113" s="24">
        <v>99</v>
      </c>
      <c r="R113" s="25">
        <f t="shared" si="52"/>
        <v>1.010204081632653</v>
      </c>
      <c r="S113" s="2">
        <f t="shared" si="53"/>
        <v>-1.0204081632652962E-2</v>
      </c>
    </row>
    <row r="114" spans="1:53" ht="12.75" customHeight="1">
      <c r="A114" s="30" t="s">
        <v>17</v>
      </c>
      <c r="B114" s="17"/>
      <c r="C114" s="17"/>
      <c r="D114" s="17"/>
      <c r="E114" s="17"/>
      <c r="F114" s="17"/>
      <c r="G114" s="17">
        <v>23</v>
      </c>
      <c r="H114" s="17"/>
      <c r="I114" s="17"/>
      <c r="J114" s="17"/>
      <c r="K114" s="17"/>
      <c r="L114" s="18"/>
      <c r="M114" s="13"/>
      <c r="N114" s="13"/>
      <c r="O114" s="14"/>
      <c r="P114" s="15">
        <f>G114/F113</f>
        <v>0.92</v>
      </c>
      <c r="Q114" s="24">
        <v>98</v>
      </c>
      <c r="R114" s="25">
        <f t="shared" si="52"/>
        <v>0.98989898989898994</v>
      </c>
      <c r="S114" s="2">
        <f t="shared" si="53"/>
        <v>1.0101010101010055E-2</v>
      </c>
    </row>
    <row r="115" spans="1:53" ht="12.75" customHeight="1">
      <c r="A115" s="30" t="s">
        <v>18</v>
      </c>
      <c r="B115" s="17"/>
      <c r="C115" s="17"/>
      <c r="D115" s="17"/>
      <c r="E115" s="17"/>
      <c r="F115" s="17"/>
      <c r="G115" s="17"/>
      <c r="H115" s="17">
        <v>23</v>
      </c>
      <c r="I115" s="17"/>
      <c r="J115" s="17"/>
      <c r="K115" s="17"/>
      <c r="L115" s="18"/>
      <c r="M115" s="13"/>
      <c r="N115" s="13"/>
      <c r="O115" s="14"/>
      <c r="P115" s="15">
        <f>H115/G114</f>
        <v>1</v>
      </c>
      <c r="Q115" s="24">
        <v>96</v>
      </c>
      <c r="R115" s="25">
        <f t="shared" si="52"/>
        <v>0.97959183673469385</v>
      </c>
      <c r="S115" s="2">
        <f t="shared" si="53"/>
        <v>2.0408163265306145E-2</v>
      </c>
    </row>
    <row r="116" spans="1:53" ht="12.75" customHeight="1">
      <c r="A116" s="30" t="s">
        <v>19</v>
      </c>
      <c r="B116" s="17"/>
      <c r="C116" s="17"/>
      <c r="D116" s="17"/>
      <c r="E116" s="17"/>
      <c r="F116" s="17"/>
      <c r="G116" s="17"/>
      <c r="H116" s="17"/>
      <c r="I116" s="17">
        <v>22</v>
      </c>
      <c r="J116" s="17"/>
      <c r="K116" s="17"/>
      <c r="L116" s="18">
        <v>22</v>
      </c>
      <c r="M116" s="13"/>
      <c r="N116" s="13"/>
      <c r="O116" s="14"/>
      <c r="P116" s="15">
        <f>I116/H115</f>
        <v>0.95652173913043481</v>
      </c>
      <c r="Q116" s="24">
        <v>97</v>
      </c>
      <c r="R116" s="25">
        <f t="shared" si="52"/>
        <v>1.0104166666666667</v>
      </c>
      <c r="S116" s="2">
        <f t="shared" si="53"/>
        <v>-1.0416666666666741E-2</v>
      </c>
    </row>
    <row r="117" spans="1:53" ht="12.75" customHeight="1">
      <c r="A117" s="30" t="s">
        <v>20</v>
      </c>
      <c r="B117" s="31"/>
      <c r="C117" s="31"/>
      <c r="D117" s="31"/>
      <c r="E117" s="31"/>
      <c r="F117" s="31"/>
      <c r="G117" s="31"/>
      <c r="H117" s="31"/>
      <c r="I117" s="31">
        <v>33</v>
      </c>
      <c r="J117" s="31"/>
      <c r="K117" s="31"/>
      <c r="L117" s="34">
        <v>33</v>
      </c>
      <c r="M117" s="2"/>
      <c r="N117" s="2"/>
      <c r="O117" s="31"/>
      <c r="P117" s="2"/>
      <c r="Q117" s="24">
        <v>76</v>
      </c>
      <c r="R117" s="25">
        <f t="shared" si="52"/>
        <v>0.78350515463917525</v>
      </c>
      <c r="S117" s="2">
        <f t="shared" si="53"/>
        <v>0.21649484536082475</v>
      </c>
    </row>
    <row r="118" spans="1:53" ht="12.75" customHeight="1">
      <c r="A118" s="35" t="s">
        <v>21</v>
      </c>
      <c r="B118" s="31"/>
      <c r="C118" s="31"/>
      <c r="D118" s="31"/>
      <c r="E118" s="31"/>
      <c r="F118" s="31"/>
      <c r="G118" s="31"/>
      <c r="H118" s="31"/>
      <c r="I118" s="31">
        <v>21</v>
      </c>
      <c r="J118" s="31"/>
      <c r="K118" s="31"/>
      <c r="L118" s="34">
        <v>21</v>
      </c>
      <c r="M118" s="2"/>
      <c r="N118" s="2"/>
      <c r="O118" s="31"/>
      <c r="P118" s="2"/>
      <c r="Q118" s="24">
        <v>43</v>
      </c>
      <c r="R118" s="25">
        <f t="shared" si="52"/>
        <v>0.56578947368421051</v>
      </c>
      <c r="S118" s="2">
        <f t="shared" si="53"/>
        <v>0.43421052631578949</v>
      </c>
    </row>
    <row r="119" spans="1:53" ht="12.75" customHeight="1">
      <c r="A119" s="35" t="s">
        <v>22</v>
      </c>
      <c r="B119" s="31"/>
      <c r="C119" s="31"/>
      <c r="D119" s="31"/>
      <c r="E119" s="31"/>
      <c r="F119" s="31"/>
      <c r="G119" s="31"/>
      <c r="H119" s="31"/>
      <c r="I119" s="31">
        <v>12</v>
      </c>
      <c r="J119" s="31"/>
      <c r="K119" s="31"/>
      <c r="L119" s="34">
        <v>12</v>
      </c>
      <c r="M119" s="2"/>
      <c r="N119" s="2"/>
      <c r="O119" s="31"/>
      <c r="P119" s="2"/>
      <c r="Q119" s="24">
        <v>22</v>
      </c>
      <c r="R119" s="25"/>
      <c r="S119" s="2"/>
    </row>
    <row r="120" spans="1:53" ht="12.75" customHeight="1">
      <c r="A120" s="35" t="s">
        <v>23</v>
      </c>
      <c r="B120" s="31"/>
      <c r="C120" s="31"/>
      <c r="D120" s="31"/>
      <c r="E120" s="31"/>
      <c r="F120" s="31"/>
      <c r="G120" s="31"/>
      <c r="H120" s="31"/>
      <c r="I120" s="31">
        <v>3</v>
      </c>
      <c r="J120" s="31"/>
      <c r="K120" s="31"/>
      <c r="L120" s="34">
        <v>3</v>
      </c>
      <c r="M120" s="2"/>
      <c r="N120" s="2"/>
      <c r="O120" s="31"/>
      <c r="P120" s="2"/>
      <c r="Q120" s="24">
        <v>9</v>
      </c>
      <c r="R120" s="25"/>
      <c r="S120" s="2"/>
    </row>
    <row r="121" spans="1:53" ht="12.75" customHeight="1">
      <c r="A121" s="35" t="s">
        <v>41</v>
      </c>
      <c r="B121" s="31"/>
      <c r="C121" s="31"/>
      <c r="D121" s="31"/>
      <c r="E121" s="31"/>
      <c r="F121" s="31"/>
      <c r="G121" s="31"/>
      <c r="H121" s="31"/>
      <c r="I121" s="31">
        <v>5</v>
      </c>
      <c r="J121" s="31"/>
      <c r="K121" s="31"/>
      <c r="L121" s="34">
        <v>5</v>
      </c>
      <c r="M121" s="2"/>
      <c r="N121" s="2"/>
      <c r="O121" s="31"/>
      <c r="P121" s="2"/>
      <c r="Q121" s="24">
        <v>5</v>
      </c>
      <c r="R121" s="25"/>
      <c r="S121" s="2"/>
    </row>
    <row r="122" spans="1:53" ht="12.75" customHeight="1">
      <c r="I122" s="31">
        <f>SUM(I116:I121)</f>
        <v>96</v>
      </c>
      <c r="L122" s="31">
        <f>SUM(L116:L121)</f>
        <v>96</v>
      </c>
      <c r="M122" s="2">
        <f>L116/B109</f>
        <v>0.17741935483870969</v>
      </c>
      <c r="N122" s="2">
        <f>L122/B109</f>
        <v>0.77419354838709675</v>
      </c>
      <c r="O122" s="2">
        <f>N122-M122</f>
        <v>0.59677419354838701</v>
      </c>
      <c r="P122" s="2"/>
      <c r="Q122" s="24"/>
      <c r="R122" s="25"/>
      <c r="S122" s="2"/>
    </row>
    <row r="123" spans="1:53" ht="12.75" customHeight="1">
      <c r="A123" s="270" t="s">
        <v>35</v>
      </c>
      <c r="B123" s="269"/>
      <c r="C123" s="269"/>
      <c r="D123" s="269"/>
      <c r="I123" s="31"/>
      <c r="J123" s="31"/>
      <c r="K123" s="31"/>
      <c r="L123" s="136"/>
      <c r="M123" s="2"/>
      <c r="N123" s="2"/>
      <c r="O123" s="31"/>
      <c r="P123" s="2"/>
      <c r="Q123" s="31"/>
      <c r="R123" s="25"/>
      <c r="S123" s="2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</row>
    <row r="124" spans="1:53" ht="12.75" customHeight="1">
      <c r="A124" s="35" t="s">
        <v>36</v>
      </c>
      <c r="B124" s="31">
        <v>1</v>
      </c>
      <c r="I124" s="31"/>
      <c r="J124" s="31"/>
      <c r="K124" s="31"/>
      <c r="L124" s="31"/>
      <c r="M124" s="2"/>
      <c r="N124" s="2"/>
      <c r="O124" s="31"/>
      <c r="P124" s="2"/>
      <c r="Q124" s="31"/>
      <c r="R124" s="25"/>
      <c r="S124" s="2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</row>
    <row r="125" spans="1:53" ht="12.75" customHeight="1">
      <c r="A125" s="271" t="s">
        <v>37</v>
      </c>
      <c r="B125" s="269"/>
      <c r="C125" s="269"/>
      <c r="D125" s="269"/>
      <c r="E125" s="269"/>
      <c r="F125" s="269"/>
      <c r="G125" s="269"/>
      <c r="H125" s="40">
        <f>(B124/L122)*100%</f>
        <v>1.0416666666666666E-2</v>
      </c>
      <c r="L125" s="31"/>
      <c r="M125" s="2"/>
      <c r="N125" s="2"/>
      <c r="P125" s="2"/>
      <c r="Q125" s="31"/>
      <c r="R125" s="25"/>
      <c r="S125" s="2"/>
    </row>
    <row r="126" spans="1:53" ht="12.75" customHeight="1">
      <c r="A126" s="39"/>
      <c r="B126" s="39"/>
      <c r="C126" s="39"/>
      <c r="D126" s="39"/>
      <c r="E126" s="39"/>
      <c r="F126" s="39"/>
      <c r="G126" s="39"/>
      <c r="H126" s="40"/>
      <c r="L126" s="31"/>
      <c r="M126" s="2"/>
      <c r="N126" s="2"/>
      <c r="P126" s="2"/>
      <c r="Q126" s="31"/>
      <c r="R126" s="25"/>
      <c r="S126" s="2"/>
    </row>
    <row r="127" spans="1:53" ht="12.75" customHeight="1">
      <c r="A127" s="41" t="s">
        <v>38</v>
      </c>
      <c r="G127" s="31">
        <f>((L116*8)+(L117*9)+(L118*10)+(L119*11)+(L120*12)+(L121*13))/L122</f>
        <v>9.5416666666666661</v>
      </c>
      <c r="L127" s="31"/>
      <c r="M127" s="2"/>
      <c r="N127" s="2"/>
      <c r="P127" s="2"/>
      <c r="Q127" s="31"/>
      <c r="R127" s="25"/>
      <c r="S127" s="2"/>
    </row>
    <row r="128" spans="1:53" ht="12.75" customHeight="1">
      <c r="M128" s="2"/>
      <c r="N128" s="2"/>
      <c r="P128" s="2"/>
    </row>
    <row r="129" spans="1:19" ht="12.75" customHeight="1">
      <c r="A129" s="46" t="s">
        <v>57</v>
      </c>
      <c r="M129" s="2"/>
      <c r="N129" s="2"/>
      <c r="P129" s="2"/>
    </row>
    <row r="130" spans="1:19" ht="25.5" customHeight="1">
      <c r="B130" s="266" t="s">
        <v>2</v>
      </c>
      <c r="C130" s="267"/>
      <c r="D130" s="267"/>
      <c r="E130" s="267"/>
      <c r="F130" s="267"/>
      <c r="G130" s="267"/>
      <c r="H130" s="267"/>
      <c r="I130" s="267"/>
      <c r="J130" s="21"/>
      <c r="K130" s="21"/>
      <c r="M130" s="5" t="s">
        <v>3</v>
      </c>
      <c r="N130" s="5" t="s">
        <v>4</v>
      </c>
      <c r="O130" s="6" t="s">
        <v>5</v>
      </c>
      <c r="P130" s="5" t="s">
        <v>6</v>
      </c>
      <c r="Q130" s="7" t="s">
        <v>7</v>
      </c>
      <c r="R130" s="7" t="s">
        <v>8</v>
      </c>
      <c r="S130" s="8" t="s">
        <v>9</v>
      </c>
    </row>
    <row r="131" spans="1:19" ht="12.75" customHeight="1">
      <c r="A131" s="10" t="s">
        <v>10</v>
      </c>
      <c r="B131" s="11">
        <v>1</v>
      </c>
      <c r="C131" s="11">
        <v>2</v>
      </c>
      <c r="D131" s="11">
        <v>3</v>
      </c>
      <c r="E131" s="11">
        <v>4</v>
      </c>
      <c r="F131" s="11">
        <v>5</v>
      </c>
      <c r="G131" s="11">
        <v>6</v>
      </c>
      <c r="H131" s="11">
        <v>7</v>
      </c>
      <c r="I131" s="11">
        <v>8</v>
      </c>
      <c r="J131" s="11"/>
      <c r="K131" s="11"/>
      <c r="L131" s="12" t="s">
        <v>11</v>
      </c>
      <c r="M131" s="13"/>
      <c r="N131" s="13"/>
      <c r="O131" s="14"/>
      <c r="P131" s="15"/>
      <c r="Q131" s="16"/>
      <c r="R131" s="16"/>
      <c r="S131" s="2"/>
    </row>
    <row r="132" spans="1:19" ht="12.75" customHeight="1">
      <c r="A132" s="17">
        <v>9902</v>
      </c>
      <c r="B132" s="17">
        <v>200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8"/>
      <c r="M132" s="13"/>
      <c r="N132" s="13"/>
      <c r="O132" s="14"/>
      <c r="P132" s="15"/>
      <c r="Q132" s="19">
        <f>B132</f>
        <v>200</v>
      </c>
      <c r="R132" s="16"/>
      <c r="S132" s="2"/>
    </row>
    <row r="133" spans="1:19" ht="12.75" customHeight="1">
      <c r="A133" s="30" t="s">
        <v>14</v>
      </c>
      <c r="B133" s="17"/>
      <c r="C133" s="17">
        <v>156</v>
      </c>
      <c r="D133" s="17"/>
      <c r="E133" s="17"/>
      <c r="F133" s="17"/>
      <c r="G133" s="17"/>
      <c r="H133" s="17"/>
      <c r="I133" s="17"/>
      <c r="J133" s="17"/>
      <c r="K133" s="17"/>
      <c r="L133" s="18"/>
      <c r="M133" s="13"/>
      <c r="N133" s="13"/>
      <c r="O133" s="14"/>
      <c r="P133" s="15">
        <f>C133/B132</f>
        <v>0.78</v>
      </c>
      <c r="Q133" s="24">
        <v>176</v>
      </c>
      <c r="R133" s="25">
        <f t="shared" ref="R133:R139" si="54">Q133/Q132</f>
        <v>0.88</v>
      </c>
      <c r="S133" s="2">
        <f t="shared" ref="S133:S139" si="55">100%-R133</f>
        <v>0.12</v>
      </c>
    </row>
    <row r="134" spans="1:19" ht="12.75" customHeight="1">
      <c r="A134" s="30" t="s">
        <v>15</v>
      </c>
      <c r="B134" s="17"/>
      <c r="C134" s="17"/>
      <c r="D134" s="17">
        <v>137</v>
      </c>
      <c r="E134" s="17"/>
      <c r="F134" s="17"/>
      <c r="G134" s="17"/>
      <c r="H134" s="17"/>
      <c r="I134" s="17"/>
      <c r="J134" s="17"/>
      <c r="K134" s="17"/>
      <c r="L134" s="18"/>
      <c r="M134" s="13"/>
      <c r="N134" s="13"/>
      <c r="O134" s="14"/>
      <c r="P134" s="15">
        <f>D134/C133</f>
        <v>0.87820512820512819</v>
      </c>
      <c r="Q134" s="24">
        <v>170</v>
      </c>
      <c r="R134" s="25">
        <f t="shared" si="54"/>
        <v>0.96590909090909094</v>
      </c>
      <c r="S134" s="2">
        <f t="shared" si="55"/>
        <v>3.4090909090909061E-2</v>
      </c>
    </row>
    <row r="135" spans="1:19" ht="12.75" customHeight="1">
      <c r="A135" s="30" t="s">
        <v>16</v>
      </c>
      <c r="B135" s="17"/>
      <c r="C135" s="17"/>
      <c r="D135" s="17"/>
      <c r="E135" s="17">
        <v>118</v>
      </c>
      <c r="F135" s="17"/>
      <c r="G135" s="17"/>
      <c r="H135" s="17"/>
      <c r="I135" s="17"/>
      <c r="J135" s="17"/>
      <c r="K135" s="17"/>
      <c r="L135" s="18"/>
      <c r="M135" s="13"/>
      <c r="N135" s="13"/>
      <c r="O135" s="14"/>
      <c r="P135" s="15">
        <f>E135/D134</f>
        <v>0.86131386861313863</v>
      </c>
      <c r="Q135" s="24">
        <v>167</v>
      </c>
      <c r="R135" s="25">
        <f t="shared" si="54"/>
        <v>0.98235294117647054</v>
      </c>
      <c r="S135" s="2">
        <f t="shared" si="55"/>
        <v>1.764705882352946E-2</v>
      </c>
    </row>
    <row r="136" spans="1:19" ht="12.75" customHeight="1">
      <c r="A136" s="30" t="s">
        <v>17</v>
      </c>
      <c r="B136" s="17"/>
      <c r="C136" s="17"/>
      <c r="D136" s="17"/>
      <c r="E136" s="17"/>
      <c r="F136" s="17">
        <v>82</v>
      </c>
      <c r="G136" s="17"/>
      <c r="H136" s="17"/>
      <c r="I136" s="17"/>
      <c r="J136" s="17"/>
      <c r="K136" s="17"/>
      <c r="L136" s="18"/>
      <c r="M136" s="13"/>
      <c r="N136" s="13"/>
      <c r="O136" s="14"/>
      <c r="P136" s="15">
        <f>F136/E135</f>
        <v>0.69491525423728817</v>
      </c>
      <c r="Q136" s="24">
        <v>165</v>
      </c>
      <c r="R136" s="25">
        <f t="shared" si="54"/>
        <v>0.9880239520958084</v>
      </c>
      <c r="S136" s="2">
        <f t="shared" si="55"/>
        <v>1.19760479041916E-2</v>
      </c>
    </row>
    <row r="137" spans="1:19" ht="12.75" customHeight="1">
      <c r="A137" s="30" t="s">
        <v>18</v>
      </c>
      <c r="B137" s="17"/>
      <c r="C137" s="17"/>
      <c r="D137" s="17"/>
      <c r="E137" s="17"/>
      <c r="F137" s="17"/>
      <c r="G137" s="17">
        <v>73</v>
      </c>
      <c r="H137" s="17"/>
      <c r="I137" s="17"/>
      <c r="J137" s="17"/>
      <c r="K137" s="17"/>
      <c r="L137" s="18"/>
      <c r="M137" s="13"/>
      <c r="N137" s="13"/>
      <c r="O137" s="14"/>
      <c r="P137" s="15">
        <f>G137/F136</f>
        <v>0.8902439024390244</v>
      </c>
      <c r="Q137" s="24">
        <v>164</v>
      </c>
      <c r="R137" s="25">
        <f t="shared" si="54"/>
        <v>0.9939393939393939</v>
      </c>
      <c r="S137" s="2">
        <f t="shared" si="55"/>
        <v>6.0606060606060996E-3</v>
      </c>
    </row>
    <row r="138" spans="1:19" ht="12.75" customHeight="1">
      <c r="A138" s="30" t="s">
        <v>19</v>
      </c>
      <c r="B138" s="17"/>
      <c r="C138" s="17"/>
      <c r="D138" s="17"/>
      <c r="E138" s="17"/>
      <c r="F138" s="17"/>
      <c r="G138" s="17"/>
      <c r="H138" s="17">
        <v>67</v>
      </c>
      <c r="I138" s="17"/>
      <c r="J138" s="17"/>
      <c r="K138" s="17"/>
      <c r="L138" s="18"/>
      <c r="M138" s="13"/>
      <c r="N138" s="13"/>
      <c r="O138" s="14"/>
      <c r="P138" s="15">
        <f>H138/G137</f>
        <v>0.9178082191780822</v>
      </c>
      <c r="Q138" s="24">
        <v>158</v>
      </c>
      <c r="R138" s="25">
        <f t="shared" si="54"/>
        <v>0.96341463414634143</v>
      </c>
      <c r="S138" s="2">
        <f t="shared" si="55"/>
        <v>3.6585365853658569E-2</v>
      </c>
    </row>
    <row r="139" spans="1:19" ht="12.75" customHeight="1">
      <c r="A139" s="30" t="s">
        <v>20</v>
      </c>
      <c r="B139" s="31"/>
      <c r="C139" s="31"/>
      <c r="D139" s="31"/>
      <c r="E139" s="31"/>
      <c r="F139" s="31"/>
      <c r="G139" s="31"/>
      <c r="H139" s="31"/>
      <c r="I139" s="31">
        <v>67</v>
      </c>
      <c r="J139" s="31"/>
      <c r="K139" s="31"/>
      <c r="L139" s="34">
        <v>66</v>
      </c>
      <c r="M139" s="2"/>
      <c r="N139" s="2"/>
      <c r="O139" s="31"/>
      <c r="P139" s="2"/>
      <c r="Q139" s="24">
        <v>157</v>
      </c>
      <c r="R139" s="25">
        <f t="shared" si="54"/>
        <v>0.99367088607594933</v>
      </c>
      <c r="S139" s="2">
        <f t="shared" si="55"/>
        <v>6.3291139240506666E-3</v>
      </c>
    </row>
    <row r="140" spans="1:19" ht="12.75" customHeight="1">
      <c r="A140" s="35" t="s">
        <v>21</v>
      </c>
      <c r="B140" s="31"/>
      <c r="C140" s="31"/>
      <c r="D140" s="31"/>
      <c r="E140" s="31"/>
      <c r="F140" s="31"/>
      <c r="G140" s="31"/>
      <c r="H140" s="31"/>
      <c r="I140" s="31">
        <v>40</v>
      </c>
      <c r="J140" s="31"/>
      <c r="K140" s="31"/>
      <c r="L140" s="34">
        <v>40</v>
      </c>
      <c r="M140" s="2"/>
      <c r="N140" s="2"/>
      <c r="O140" s="31"/>
      <c r="P140" s="2"/>
      <c r="Q140" s="24">
        <v>90</v>
      </c>
    </row>
    <row r="141" spans="1:19" ht="12.75" customHeight="1">
      <c r="A141" s="35" t="s">
        <v>22</v>
      </c>
      <c r="B141" s="31"/>
      <c r="C141" s="31"/>
      <c r="D141" s="31"/>
      <c r="E141" s="31"/>
      <c r="F141" s="31"/>
      <c r="G141" s="31"/>
      <c r="H141" s="31"/>
      <c r="I141" s="31">
        <v>27</v>
      </c>
      <c r="J141" s="31"/>
      <c r="K141" s="31"/>
      <c r="L141" s="34">
        <v>27</v>
      </c>
      <c r="M141" s="2"/>
      <c r="N141" s="2"/>
      <c r="O141" s="31"/>
      <c r="P141" s="2"/>
      <c r="Q141" s="24">
        <v>51</v>
      </c>
    </row>
    <row r="142" spans="1:19" ht="12.75" customHeight="1">
      <c r="A142" s="35" t="s">
        <v>23</v>
      </c>
      <c r="B142" s="31"/>
      <c r="C142" s="31"/>
      <c r="D142" s="31"/>
      <c r="E142" s="31"/>
      <c r="F142" s="31"/>
      <c r="G142" s="31"/>
      <c r="H142" s="31"/>
      <c r="I142" s="31">
        <v>13</v>
      </c>
      <c r="J142" s="31"/>
      <c r="K142" s="31"/>
      <c r="L142" s="34">
        <v>13</v>
      </c>
      <c r="M142" s="2"/>
      <c r="N142" s="2"/>
      <c r="O142" s="31"/>
      <c r="P142" s="2"/>
      <c r="Q142" s="24">
        <v>23</v>
      </c>
    </row>
    <row r="143" spans="1:19" ht="12.75" customHeight="1">
      <c r="A143" s="35" t="s">
        <v>41</v>
      </c>
      <c r="B143" s="31"/>
      <c r="C143" s="31"/>
      <c r="D143" s="31"/>
      <c r="E143" s="31"/>
      <c r="F143" s="31"/>
      <c r="G143" s="31"/>
      <c r="H143" s="31"/>
      <c r="I143" s="31">
        <v>8</v>
      </c>
      <c r="J143" s="31"/>
      <c r="K143" s="31"/>
      <c r="L143" s="34">
        <v>8</v>
      </c>
      <c r="M143" s="2"/>
      <c r="N143" s="2"/>
      <c r="O143" s="31"/>
      <c r="P143" s="2"/>
      <c r="Q143" s="24">
        <v>8</v>
      </c>
    </row>
    <row r="144" spans="1:19" ht="12.75" customHeight="1">
      <c r="I144" s="31">
        <f>SUM(I139:I143)</f>
        <v>155</v>
      </c>
      <c r="L144" s="136">
        <f>SUM(L139:L143)</f>
        <v>154</v>
      </c>
      <c r="M144" s="2">
        <f>L139/B132</f>
        <v>0.33</v>
      </c>
      <c r="N144" s="2">
        <f>L144/B132</f>
        <v>0.77</v>
      </c>
      <c r="O144" s="2">
        <f>N144-M144</f>
        <v>0.44</v>
      </c>
      <c r="P144" s="2"/>
    </row>
    <row r="145" spans="1:19" ht="12.75" customHeight="1">
      <c r="A145" s="270" t="s">
        <v>35</v>
      </c>
      <c r="B145" s="269"/>
      <c r="C145" s="269"/>
      <c r="D145" s="269"/>
      <c r="M145" s="2"/>
      <c r="N145" s="2"/>
      <c r="P145" s="2"/>
    </row>
    <row r="146" spans="1:19" ht="12.75" customHeight="1">
      <c r="A146" s="35" t="s">
        <v>36</v>
      </c>
      <c r="B146" s="31">
        <v>1</v>
      </c>
      <c r="L146" s="31"/>
      <c r="M146" s="2"/>
      <c r="N146" s="2"/>
      <c r="P146" s="2"/>
    </row>
    <row r="147" spans="1:19" ht="12.75" customHeight="1">
      <c r="A147" s="271" t="s">
        <v>37</v>
      </c>
      <c r="B147" s="269"/>
      <c r="C147" s="269"/>
      <c r="D147" s="269"/>
      <c r="E147" s="269"/>
      <c r="F147" s="269"/>
      <c r="G147" s="269"/>
      <c r="H147" s="40">
        <f>(B146/L144)*100%</f>
        <v>6.4935064935064939E-3</v>
      </c>
      <c r="L147" s="31"/>
      <c r="M147" s="2"/>
      <c r="N147" s="2"/>
      <c r="P147" s="2"/>
    </row>
    <row r="148" spans="1:19" ht="12.75" customHeight="1">
      <c r="A148" s="39"/>
      <c r="B148" s="39"/>
      <c r="C148" s="39"/>
      <c r="D148" s="39"/>
      <c r="E148" s="39"/>
      <c r="F148" s="39"/>
      <c r="G148" s="39"/>
      <c r="H148" s="40"/>
      <c r="L148" s="31"/>
      <c r="M148" s="2"/>
      <c r="N148" s="44">
        <f>B132+B154</f>
        <v>364</v>
      </c>
      <c r="O148" s="44">
        <f>L139+L161</f>
        <v>87</v>
      </c>
      <c r="P148" s="2">
        <f>O148/N148</f>
        <v>0.23901098901098902</v>
      </c>
    </row>
    <row r="149" spans="1:19" ht="12.75" customHeight="1">
      <c r="A149" s="41" t="s">
        <v>38</v>
      </c>
      <c r="G149" s="31">
        <f>((L139*8)+(L140*9)+(L141*10)+(L142*11)+(L143*12))/L144</f>
        <v>9.0714285714285712</v>
      </c>
      <c r="H149" s="40"/>
      <c r="L149" s="31"/>
      <c r="M149" s="2"/>
      <c r="N149" s="2"/>
      <c r="P149" s="2"/>
    </row>
    <row r="150" spans="1:19" ht="12.75" customHeight="1">
      <c r="L150" s="31"/>
      <c r="M150" s="2"/>
      <c r="N150" s="2"/>
      <c r="P150" s="2"/>
    </row>
    <row r="151" spans="1:19" ht="12.75" customHeight="1">
      <c r="A151" s="46" t="s">
        <v>58</v>
      </c>
      <c r="M151" s="2"/>
      <c r="N151" s="2"/>
      <c r="P151" s="2"/>
    </row>
    <row r="152" spans="1:19" ht="25.5" customHeight="1">
      <c r="B152" s="266" t="s">
        <v>2</v>
      </c>
      <c r="C152" s="267"/>
      <c r="D152" s="267"/>
      <c r="E152" s="267"/>
      <c r="F152" s="267"/>
      <c r="G152" s="267"/>
      <c r="H152" s="267"/>
      <c r="I152" s="267"/>
      <c r="J152" s="21"/>
      <c r="K152" s="21"/>
      <c r="M152" s="5" t="s">
        <v>3</v>
      </c>
      <c r="N152" s="5" t="s">
        <v>4</v>
      </c>
      <c r="O152" s="6" t="s">
        <v>5</v>
      </c>
      <c r="P152" s="5" t="s">
        <v>6</v>
      </c>
      <c r="Q152" s="7" t="s">
        <v>7</v>
      </c>
      <c r="R152" s="7" t="s">
        <v>8</v>
      </c>
      <c r="S152" s="8" t="s">
        <v>9</v>
      </c>
    </row>
    <row r="153" spans="1:19" ht="12.75" customHeight="1">
      <c r="A153" s="10" t="s">
        <v>10</v>
      </c>
      <c r="B153" s="11">
        <v>1</v>
      </c>
      <c r="C153" s="11">
        <v>2</v>
      </c>
      <c r="D153" s="11">
        <v>3</v>
      </c>
      <c r="E153" s="11">
        <v>4</v>
      </c>
      <c r="F153" s="11">
        <v>5</v>
      </c>
      <c r="G153" s="11">
        <v>6</v>
      </c>
      <c r="H153" s="11">
        <v>7</v>
      </c>
      <c r="I153" s="11">
        <v>8</v>
      </c>
      <c r="J153" s="11"/>
      <c r="K153" s="11"/>
      <c r="L153" s="12" t="s">
        <v>11</v>
      </c>
      <c r="M153" s="13"/>
      <c r="N153" s="13"/>
      <c r="O153" s="14"/>
      <c r="P153" s="15"/>
      <c r="Q153" s="16"/>
      <c r="R153" s="16"/>
      <c r="S153" s="2"/>
    </row>
    <row r="154" spans="1:19" ht="12.75" customHeight="1">
      <c r="A154" s="30" t="s">
        <v>14</v>
      </c>
      <c r="B154" s="17">
        <v>164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8"/>
      <c r="M154" s="13"/>
      <c r="N154" s="13"/>
      <c r="O154" s="14"/>
      <c r="P154" s="15"/>
      <c r="Q154" s="19">
        <f>B154</f>
        <v>164</v>
      </c>
      <c r="R154" s="16"/>
      <c r="S154" s="2"/>
    </row>
    <row r="155" spans="1:19" ht="12.75" customHeight="1">
      <c r="A155" s="30" t="s">
        <v>15</v>
      </c>
      <c r="B155" s="17"/>
      <c r="C155" s="17">
        <v>103</v>
      </c>
      <c r="D155" s="17"/>
      <c r="E155" s="17"/>
      <c r="F155" s="17"/>
      <c r="G155" s="17"/>
      <c r="H155" s="17"/>
      <c r="I155" s="17"/>
      <c r="J155" s="17"/>
      <c r="K155" s="17"/>
      <c r="L155" s="18"/>
      <c r="M155" s="13"/>
      <c r="N155" s="13"/>
      <c r="O155" s="14"/>
      <c r="P155" s="15">
        <f>C155/B154</f>
        <v>0.62804878048780488</v>
      </c>
      <c r="Q155" s="24">
        <v>117</v>
      </c>
      <c r="R155" s="25">
        <f t="shared" ref="R155:R161" si="56">Q155/Q154</f>
        <v>0.71341463414634143</v>
      </c>
      <c r="S155" s="2">
        <f t="shared" ref="S155:S161" si="57">100%-R155</f>
        <v>0.28658536585365857</v>
      </c>
    </row>
    <row r="156" spans="1:19" ht="12.75" customHeight="1">
      <c r="A156" s="30" t="s">
        <v>16</v>
      </c>
      <c r="B156" s="17"/>
      <c r="C156" s="17"/>
      <c r="D156" s="17">
        <v>88</v>
      </c>
      <c r="E156" s="17"/>
      <c r="F156" s="17"/>
      <c r="G156" s="17"/>
      <c r="H156" s="17"/>
      <c r="I156" s="17"/>
      <c r="J156" s="17"/>
      <c r="K156" s="17"/>
      <c r="L156" s="18"/>
      <c r="M156" s="13"/>
      <c r="N156" s="13"/>
      <c r="O156" s="14"/>
      <c r="P156" s="15">
        <f>D156/C155</f>
        <v>0.85436893203883491</v>
      </c>
      <c r="Q156" s="24">
        <v>115</v>
      </c>
      <c r="R156" s="25">
        <f t="shared" si="56"/>
        <v>0.98290598290598286</v>
      </c>
      <c r="S156" s="2">
        <f t="shared" si="57"/>
        <v>1.7094017094017144E-2</v>
      </c>
    </row>
    <row r="157" spans="1:19" ht="12.75" customHeight="1">
      <c r="A157" s="30" t="s">
        <v>17</v>
      </c>
      <c r="B157" s="17"/>
      <c r="C157" s="17"/>
      <c r="D157" s="17"/>
      <c r="E157" s="17">
        <v>63</v>
      </c>
      <c r="F157" s="17"/>
      <c r="G157" s="17"/>
      <c r="H157" s="17"/>
      <c r="I157" s="17"/>
      <c r="J157" s="17"/>
      <c r="K157" s="17"/>
      <c r="L157" s="18"/>
      <c r="M157" s="13"/>
      <c r="N157" s="13"/>
      <c r="O157" s="14"/>
      <c r="P157" s="15">
        <f>E157/D156</f>
        <v>0.71590909090909094</v>
      </c>
      <c r="Q157" s="24">
        <v>112</v>
      </c>
      <c r="R157" s="25">
        <f t="shared" si="56"/>
        <v>0.97391304347826091</v>
      </c>
      <c r="S157" s="2">
        <f t="shared" si="57"/>
        <v>2.6086956521739091E-2</v>
      </c>
    </row>
    <row r="158" spans="1:19" ht="12.75" customHeight="1">
      <c r="A158" s="30" t="s">
        <v>18</v>
      </c>
      <c r="B158" s="17"/>
      <c r="C158" s="17"/>
      <c r="D158" s="17"/>
      <c r="E158" s="17"/>
      <c r="F158" s="17">
        <v>30</v>
      </c>
      <c r="G158" s="17"/>
      <c r="H158" s="17"/>
      <c r="I158" s="17"/>
      <c r="J158" s="17"/>
      <c r="K158" s="17"/>
      <c r="L158" s="18"/>
      <c r="M158" s="13"/>
      <c r="N158" s="13"/>
      <c r="O158" s="14"/>
      <c r="P158" s="15">
        <f>F158/E157</f>
        <v>0.47619047619047616</v>
      </c>
      <c r="Q158" s="24">
        <v>110</v>
      </c>
      <c r="R158" s="25">
        <f t="shared" si="56"/>
        <v>0.9821428571428571</v>
      </c>
      <c r="S158" s="2">
        <f t="shared" si="57"/>
        <v>1.7857142857142905E-2</v>
      </c>
    </row>
    <row r="159" spans="1:19" ht="12.75" customHeight="1">
      <c r="A159" s="30" t="s">
        <v>19</v>
      </c>
      <c r="B159" s="17"/>
      <c r="C159" s="17"/>
      <c r="D159" s="17"/>
      <c r="E159" s="17"/>
      <c r="F159" s="17"/>
      <c r="G159" s="17">
        <v>24</v>
      </c>
      <c r="H159" s="17"/>
      <c r="I159" s="17"/>
      <c r="J159" s="17"/>
      <c r="K159" s="17"/>
      <c r="L159" s="18"/>
      <c r="M159" s="13"/>
      <c r="N159" s="13"/>
      <c r="O159" s="14"/>
      <c r="P159" s="15">
        <f>G159/F158</f>
        <v>0.8</v>
      </c>
      <c r="Q159" s="24">
        <v>110</v>
      </c>
      <c r="R159" s="25">
        <f t="shared" si="56"/>
        <v>1</v>
      </c>
      <c r="S159" s="2">
        <f t="shared" si="57"/>
        <v>0</v>
      </c>
    </row>
    <row r="160" spans="1:19" ht="12.75" customHeight="1">
      <c r="A160" s="30" t="s">
        <v>20</v>
      </c>
      <c r="B160" s="31"/>
      <c r="C160" s="31"/>
      <c r="D160" s="31"/>
      <c r="E160" s="31"/>
      <c r="F160" s="31"/>
      <c r="G160" s="31"/>
      <c r="H160" s="31">
        <v>22</v>
      </c>
      <c r="I160" s="31"/>
      <c r="J160" s="31"/>
      <c r="K160" s="31"/>
      <c r="L160" s="34"/>
      <c r="M160" s="2"/>
      <c r="N160" s="2"/>
      <c r="O160" s="31"/>
      <c r="P160" s="2">
        <f>H160/G159</f>
        <v>0.91666666666666663</v>
      </c>
      <c r="Q160" s="24">
        <v>108</v>
      </c>
      <c r="R160" s="25">
        <f t="shared" si="56"/>
        <v>0.98181818181818181</v>
      </c>
      <c r="S160" s="2">
        <f t="shared" si="57"/>
        <v>1.8181818181818188E-2</v>
      </c>
    </row>
    <row r="161" spans="1:19" ht="12.75" customHeight="1">
      <c r="A161" s="35" t="s">
        <v>21</v>
      </c>
      <c r="B161" s="31"/>
      <c r="C161" s="31"/>
      <c r="D161" s="31"/>
      <c r="E161" s="31"/>
      <c r="F161" s="31"/>
      <c r="G161" s="31"/>
      <c r="H161" s="31"/>
      <c r="I161" s="31">
        <v>21</v>
      </c>
      <c r="J161" s="31"/>
      <c r="K161" s="31"/>
      <c r="L161" s="34">
        <v>21</v>
      </c>
      <c r="M161" s="2"/>
      <c r="N161" s="2"/>
      <c r="O161" s="31"/>
      <c r="P161" s="2">
        <f>I161/H160</f>
        <v>0.95454545454545459</v>
      </c>
      <c r="Q161" s="24">
        <v>103</v>
      </c>
      <c r="R161" s="25">
        <f t="shared" si="56"/>
        <v>0.95370370370370372</v>
      </c>
      <c r="S161" s="2">
        <f t="shared" si="57"/>
        <v>4.629629629629628E-2</v>
      </c>
    </row>
    <row r="162" spans="1:19" ht="12.75" customHeight="1">
      <c r="A162" s="35" t="s">
        <v>22</v>
      </c>
      <c r="B162" s="31"/>
      <c r="C162" s="31"/>
      <c r="D162" s="31"/>
      <c r="E162" s="31"/>
      <c r="F162" s="31"/>
      <c r="G162" s="31"/>
      <c r="H162" s="31"/>
      <c r="I162" s="31">
        <v>42</v>
      </c>
      <c r="J162" s="31"/>
      <c r="K162" s="31"/>
      <c r="L162" s="34">
        <v>42</v>
      </c>
      <c r="M162" s="2"/>
      <c r="N162" s="2"/>
      <c r="O162" s="31"/>
      <c r="P162" s="2"/>
      <c r="Q162" s="24">
        <v>42</v>
      </c>
      <c r="R162" s="25"/>
      <c r="S162" s="2"/>
    </row>
    <row r="163" spans="1:19" ht="12.75" customHeight="1">
      <c r="A163" s="35" t="s">
        <v>23</v>
      </c>
      <c r="B163" s="31"/>
      <c r="C163" s="31"/>
      <c r="D163" s="31"/>
      <c r="E163" s="31"/>
      <c r="F163" s="31"/>
      <c r="G163" s="31"/>
      <c r="H163" s="31"/>
      <c r="I163" s="31">
        <v>18</v>
      </c>
      <c r="J163" s="31"/>
      <c r="K163" s="31"/>
      <c r="L163" s="34">
        <v>18</v>
      </c>
      <c r="M163" s="2"/>
      <c r="N163" s="2"/>
      <c r="O163" s="31"/>
      <c r="P163" s="2"/>
      <c r="Q163" s="24">
        <f>18+Q162</f>
        <v>60</v>
      </c>
      <c r="R163" s="25"/>
      <c r="S163" s="2"/>
    </row>
    <row r="164" spans="1:19" ht="12.75" customHeight="1">
      <c r="A164" s="35" t="s">
        <v>41</v>
      </c>
      <c r="B164" s="31"/>
      <c r="C164" s="31"/>
      <c r="D164" s="31"/>
      <c r="E164" s="31"/>
      <c r="F164" s="31"/>
      <c r="G164" s="31"/>
      <c r="H164" s="31"/>
      <c r="I164" s="31">
        <v>19</v>
      </c>
      <c r="J164" s="31"/>
      <c r="K164" s="31"/>
      <c r="L164" s="34">
        <v>19</v>
      </c>
      <c r="M164" s="2"/>
      <c r="N164" s="2"/>
      <c r="O164" s="31"/>
      <c r="P164" s="2"/>
      <c r="Q164" s="24">
        <v>19</v>
      </c>
      <c r="R164" s="25"/>
      <c r="S164" s="2"/>
    </row>
    <row r="165" spans="1:19" ht="12.75" customHeight="1">
      <c r="I165" s="31" t="s">
        <v>30</v>
      </c>
      <c r="L165" s="31">
        <f>SUM(L161:L164)</f>
        <v>100</v>
      </c>
      <c r="M165" s="2">
        <f>L161/B154</f>
        <v>0.12804878048780488</v>
      </c>
      <c r="N165" s="2">
        <f>L165/B154</f>
        <v>0.6097560975609756</v>
      </c>
      <c r="O165" s="2">
        <f>N165-M165</f>
        <v>0.48170731707317072</v>
      </c>
      <c r="P165" s="2"/>
    </row>
    <row r="166" spans="1:19" ht="12.75" customHeight="1">
      <c r="A166" s="41" t="s">
        <v>38</v>
      </c>
      <c r="G166" s="31">
        <f>((L161*8)+(L162*9)+(L163*10)+(L164*11))/L165</f>
        <v>9.35</v>
      </c>
      <c r="L166" s="31"/>
      <c r="M166" s="2"/>
      <c r="N166" s="2"/>
      <c r="O166" s="2"/>
      <c r="P166" s="2"/>
    </row>
    <row r="167" spans="1:19" ht="12.75" customHeight="1">
      <c r="L167" s="31"/>
      <c r="M167" s="2"/>
      <c r="N167" s="2"/>
      <c r="O167" s="2"/>
      <c r="P167" s="2"/>
    </row>
    <row r="168" spans="1:19" ht="12.75" customHeight="1">
      <c r="A168" s="46" t="s">
        <v>59</v>
      </c>
      <c r="M168" s="2"/>
      <c r="N168" s="2"/>
      <c r="P168" s="2"/>
    </row>
    <row r="169" spans="1:19" ht="25.5" customHeight="1">
      <c r="B169" s="266" t="s">
        <v>2</v>
      </c>
      <c r="C169" s="267"/>
      <c r="D169" s="267"/>
      <c r="E169" s="267"/>
      <c r="F169" s="267"/>
      <c r="G169" s="267"/>
      <c r="H169" s="267"/>
      <c r="I169" s="267"/>
      <c r="J169" s="21"/>
      <c r="K169" s="21"/>
      <c r="M169" s="5" t="s">
        <v>3</v>
      </c>
      <c r="N169" s="5" t="s">
        <v>4</v>
      </c>
      <c r="O169" s="6" t="s">
        <v>5</v>
      </c>
      <c r="P169" s="5" t="s">
        <v>6</v>
      </c>
      <c r="Q169" s="7" t="s">
        <v>7</v>
      </c>
      <c r="R169" s="7" t="s">
        <v>8</v>
      </c>
      <c r="S169" s="8" t="s">
        <v>9</v>
      </c>
    </row>
    <row r="170" spans="1:19" ht="12.75" customHeight="1">
      <c r="A170" s="10" t="s">
        <v>10</v>
      </c>
      <c r="B170" s="11">
        <v>1</v>
      </c>
      <c r="C170" s="11">
        <v>2</v>
      </c>
      <c r="D170" s="11">
        <v>3</v>
      </c>
      <c r="E170" s="11">
        <v>4</v>
      </c>
      <c r="F170" s="11">
        <v>5</v>
      </c>
      <c r="G170" s="11">
        <v>6</v>
      </c>
      <c r="H170" s="11">
        <v>7</v>
      </c>
      <c r="I170" s="11">
        <v>8</v>
      </c>
      <c r="J170" s="11"/>
      <c r="K170" s="11"/>
      <c r="L170" s="12" t="s">
        <v>11</v>
      </c>
      <c r="M170" s="13"/>
      <c r="N170" s="13"/>
      <c r="O170" s="14"/>
      <c r="P170" s="15"/>
      <c r="Q170" s="16"/>
      <c r="R170" s="16"/>
      <c r="S170" s="2"/>
    </row>
    <row r="171" spans="1:19" ht="12.75" customHeight="1">
      <c r="A171" s="30" t="s">
        <v>15</v>
      </c>
      <c r="B171" s="17">
        <v>193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8"/>
      <c r="M171" s="13"/>
      <c r="N171" s="13"/>
      <c r="O171" s="14"/>
      <c r="P171" s="15"/>
      <c r="Q171" s="19">
        <f>B171</f>
        <v>193</v>
      </c>
      <c r="R171" s="16"/>
      <c r="S171" s="2"/>
    </row>
    <row r="172" spans="1:19" ht="12.75" customHeight="1">
      <c r="A172" s="30" t="s">
        <v>16</v>
      </c>
      <c r="B172" s="17"/>
      <c r="C172" s="17">
        <v>158</v>
      </c>
      <c r="D172" s="17"/>
      <c r="E172" s="17"/>
      <c r="F172" s="17"/>
      <c r="G172" s="17"/>
      <c r="H172" s="17"/>
      <c r="I172" s="17"/>
      <c r="J172" s="17"/>
      <c r="K172" s="17"/>
      <c r="L172" s="18"/>
      <c r="M172" s="13"/>
      <c r="N172" s="13"/>
      <c r="O172" s="14"/>
      <c r="P172" s="15">
        <f>C172/B171</f>
        <v>0.81865284974093266</v>
      </c>
      <c r="Q172" s="24">
        <v>170</v>
      </c>
      <c r="R172" s="25">
        <f t="shared" ref="R172:R178" si="58">Q172/Q171</f>
        <v>0.88082901554404147</v>
      </c>
      <c r="S172" s="2">
        <f t="shared" ref="S172:S178" si="59">100%-R172</f>
        <v>0.11917098445595853</v>
      </c>
    </row>
    <row r="173" spans="1:19" ht="12.75" customHeight="1">
      <c r="A173" s="30" t="s">
        <v>17</v>
      </c>
      <c r="B173" s="17"/>
      <c r="C173" s="17"/>
      <c r="D173" s="17">
        <v>131</v>
      </c>
      <c r="E173" s="17"/>
      <c r="F173" s="17"/>
      <c r="G173" s="17"/>
      <c r="H173" s="17"/>
      <c r="I173" s="17"/>
      <c r="J173" s="17"/>
      <c r="K173" s="17"/>
      <c r="L173" s="18"/>
      <c r="M173" s="13"/>
      <c r="N173" s="13"/>
      <c r="O173" s="14"/>
      <c r="P173" s="15">
        <f>D173/C172</f>
        <v>0.82911392405063289</v>
      </c>
      <c r="Q173" s="24">
        <v>164</v>
      </c>
      <c r="R173" s="25">
        <f t="shared" si="58"/>
        <v>0.96470588235294119</v>
      </c>
      <c r="S173" s="2">
        <f t="shared" si="59"/>
        <v>3.5294117647058809E-2</v>
      </c>
    </row>
    <row r="174" spans="1:19" ht="12.75" customHeight="1">
      <c r="A174" s="30" t="s">
        <v>18</v>
      </c>
      <c r="B174" s="17"/>
      <c r="C174" s="17"/>
      <c r="D174" s="17"/>
      <c r="E174" s="17">
        <v>105</v>
      </c>
      <c r="F174" s="17"/>
      <c r="G174" s="17"/>
      <c r="H174" s="17"/>
      <c r="I174" s="17"/>
      <c r="J174" s="17"/>
      <c r="K174" s="17"/>
      <c r="L174" s="18"/>
      <c r="M174" s="13"/>
      <c r="N174" s="13"/>
      <c r="O174" s="14"/>
      <c r="P174" s="15">
        <f>E174/D173</f>
        <v>0.80152671755725191</v>
      </c>
      <c r="Q174" s="24">
        <v>162</v>
      </c>
      <c r="R174" s="25">
        <f t="shared" si="58"/>
        <v>0.98780487804878048</v>
      </c>
      <c r="S174" s="2">
        <f t="shared" si="59"/>
        <v>1.2195121951219523E-2</v>
      </c>
    </row>
    <row r="175" spans="1:19" ht="12.75" customHeight="1">
      <c r="A175" s="30" t="s">
        <v>19</v>
      </c>
      <c r="B175" s="17"/>
      <c r="C175" s="17"/>
      <c r="D175" s="17"/>
      <c r="E175" s="17"/>
      <c r="F175" s="17">
        <v>71</v>
      </c>
      <c r="G175" s="17"/>
      <c r="H175" s="17"/>
      <c r="I175" s="17"/>
      <c r="J175" s="17"/>
      <c r="K175" s="17"/>
      <c r="L175" s="18"/>
      <c r="M175" s="13"/>
      <c r="N175" s="13"/>
      <c r="O175" s="14"/>
      <c r="P175" s="15">
        <f>F175/E174</f>
        <v>0.67619047619047623</v>
      </c>
      <c r="Q175" s="24">
        <v>159</v>
      </c>
      <c r="R175" s="25">
        <f t="shared" si="58"/>
        <v>0.98148148148148151</v>
      </c>
      <c r="S175" s="2">
        <f t="shared" si="59"/>
        <v>1.851851851851849E-2</v>
      </c>
    </row>
    <row r="176" spans="1:19" ht="12.75" customHeight="1">
      <c r="A176" s="30" t="s">
        <v>20</v>
      </c>
      <c r="B176" s="31"/>
      <c r="C176" s="31"/>
      <c r="D176" s="31"/>
      <c r="E176" s="31"/>
      <c r="F176" s="31"/>
      <c r="G176" s="31">
        <v>67</v>
      </c>
      <c r="H176" s="31"/>
      <c r="I176" s="31"/>
      <c r="J176" s="31"/>
      <c r="K176" s="31"/>
      <c r="L176" s="34"/>
      <c r="M176" s="2"/>
      <c r="N176" s="2"/>
      <c r="O176" s="31"/>
      <c r="P176" s="2">
        <f>G176/F175</f>
        <v>0.94366197183098588</v>
      </c>
      <c r="Q176" s="24">
        <v>152</v>
      </c>
      <c r="R176" s="25">
        <f t="shared" si="58"/>
        <v>0.95597484276729561</v>
      </c>
      <c r="S176" s="2">
        <f t="shared" si="59"/>
        <v>4.4025157232704393E-2</v>
      </c>
    </row>
    <row r="177" spans="1:19" ht="12.75" customHeight="1">
      <c r="A177" s="35" t="s">
        <v>21</v>
      </c>
      <c r="B177" s="31"/>
      <c r="C177" s="31"/>
      <c r="D177" s="31"/>
      <c r="E177" s="31"/>
      <c r="F177" s="31"/>
      <c r="G177" s="31"/>
      <c r="H177" s="31">
        <v>67</v>
      </c>
      <c r="I177" s="31"/>
      <c r="J177" s="31"/>
      <c r="K177" s="31"/>
      <c r="L177" s="34"/>
      <c r="M177" s="2"/>
      <c r="N177" s="2"/>
      <c r="O177" s="31"/>
      <c r="P177" s="2">
        <f>H177/G176</f>
        <v>1</v>
      </c>
      <c r="Q177" s="24">
        <v>145</v>
      </c>
      <c r="R177" s="25">
        <f t="shared" si="58"/>
        <v>0.95394736842105265</v>
      </c>
      <c r="S177" s="2">
        <f t="shared" si="59"/>
        <v>4.6052631578947345E-2</v>
      </c>
    </row>
    <row r="178" spans="1:19" ht="12.75" customHeight="1">
      <c r="A178" s="35" t="s">
        <v>22</v>
      </c>
      <c r="B178" s="31"/>
      <c r="C178" s="31"/>
      <c r="D178" s="31"/>
      <c r="E178" s="31"/>
      <c r="F178" s="31"/>
      <c r="G178" s="31"/>
      <c r="H178" s="31"/>
      <c r="I178" s="31">
        <v>67</v>
      </c>
      <c r="J178" s="31"/>
      <c r="K178" s="31"/>
      <c r="L178" s="34">
        <v>66</v>
      </c>
      <c r="M178" s="2"/>
      <c r="N178" s="2"/>
      <c r="O178" s="31"/>
      <c r="P178" s="2">
        <f>I178/H177</f>
        <v>1</v>
      </c>
      <c r="Q178" s="24">
        <v>66</v>
      </c>
      <c r="R178" s="25">
        <f t="shared" si="58"/>
        <v>0.45517241379310347</v>
      </c>
      <c r="S178" s="2">
        <f t="shared" si="59"/>
        <v>0.54482758620689653</v>
      </c>
    </row>
    <row r="179" spans="1:19" ht="12.75" customHeight="1">
      <c r="A179" s="35" t="s">
        <v>23</v>
      </c>
      <c r="B179" s="31"/>
      <c r="C179" s="31"/>
      <c r="D179" s="31"/>
      <c r="E179" s="31"/>
      <c r="F179" s="31"/>
      <c r="G179" s="31"/>
      <c r="H179" s="31"/>
      <c r="I179" s="31">
        <v>38</v>
      </c>
      <c r="J179" s="31"/>
      <c r="K179" s="31"/>
      <c r="L179" s="34">
        <v>38</v>
      </c>
      <c r="M179" s="2"/>
      <c r="N179" s="2"/>
      <c r="O179" s="31"/>
      <c r="P179" s="2"/>
      <c r="Q179" s="24">
        <v>73</v>
      </c>
      <c r="R179" s="25"/>
      <c r="S179" s="2"/>
    </row>
    <row r="180" spans="1:19" ht="12.75" customHeight="1">
      <c r="I180" s="31">
        <f>SUM(I178:I179)</f>
        <v>105</v>
      </c>
      <c r="M180" s="2"/>
      <c r="N180" s="2"/>
      <c r="P180" s="2"/>
    </row>
    <row r="181" spans="1:19" ht="12.75" customHeight="1">
      <c r="A181" s="35" t="s">
        <v>41</v>
      </c>
      <c r="I181" s="31">
        <v>35</v>
      </c>
      <c r="L181" s="31">
        <v>35</v>
      </c>
      <c r="M181" s="2"/>
      <c r="N181" s="2"/>
      <c r="O181" s="2"/>
      <c r="P181" s="2"/>
      <c r="Q181" s="24">
        <v>35</v>
      </c>
    </row>
    <row r="182" spans="1:19" ht="12.75" customHeight="1">
      <c r="L182" s="31">
        <f>SUM(L178:L181)</f>
        <v>139</v>
      </c>
      <c r="M182" s="2">
        <f>L178/B171</f>
        <v>0.34196891191709844</v>
      </c>
      <c r="N182" s="2">
        <f>L182/B171</f>
        <v>0.72020725388601037</v>
      </c>
      <c r="O182" s="2">
        <f>N182-M182</f>
        <v>0.37823834196891193</v>
      </c>
      <c r="P182" s="2"/>
    </row>
    <row r="183" spans="1:19" ht="12.75" customHeight="1">
      <c r="A183" s="41" t="s">
        <v>38</v>
      </c>
      <c r="G183" s="31">
        <f>((L178*8)+(L179*9)+(L181*11))/L182</f>
        <v>9.028776978417266</v>
      </c>
      <c r="L183" s="31"/>
      <c r="M183" s="2"/>
      <c r="N183" s="2"/>
      <c r="O183" s="2"/>
      <c r="P183" s="2"/>
    </row>
    <row r="184" spans="1:19" ht="12.75" customHeight="1">
      <c r="L184" s="31"/>
      <c r="M184" s="2"/>
      <c r="N184" s="2"/>
      <c r="O184" s="2"/>
      <c r="P184" s="2"/>
    </row>
    <row r="185" spans="1:19" ht="12.75" customHeight="1">
      <c r="A185" s="46" t="s">
        <v>60</v>
      </c>
      <c r="M185" s="2"/>
      <c r="N185" s="2"/>
      <c r="P185" s="2"/>
    </row>
    <row r="186" spans="1:19" ht="25.5" customHeight="1">
      <c r="B186" s="266" t="s">
        <v>2</v>
      </c>
      <c r="C186" s="267"/>
      <c r="D186" s="267"/>
      <c r="E186" s="267"/>
      <c r="F186" s="267"/>
      <c r="G186" s="267"/>
      <c r="H186" s="267"/>
      <c r="I186" s="267"/>
      <c r="J186" s="21"/>
      <c r="K186" s="21"/>
      <c r="M186" s="5" t="s">
        <v>3</v>
      </c>
      <c r="N186" s="5" t="s">
        <v>4</v>
      </c>
      <c r="O186" s="6" t="s">
        <v>5</v>
      </c>
      <c r="P186" s="5" t="s">
        <v>6</v>
      </c>
      <c r="Q186" s="7" t="s">
        <v>7</v>
      </c>
      <c r="R186" s="7" t="s">
        <v>8</v>
      </c>
      <c r="S186" s="8" t="s">
        <v>9</v>
      </c>
    </row>
    <row r="187" spans="1:19" ht="12.75" customHeight="1">
      <c r="A187" s="10" t="s">
        <v>10</v>
      </c>
      <c r="B187" s="11">
        <v>1</v>
      </c>
      <c r="C187" s="11">
        <v>2</v>
      </c>
      <c r="D187" s="11">
        <v>3</v>
      </c>
      <c r="E187" s="11">
        <v>4</v>
      </c>
      <c r="F187" s="11">
        <v>5</v>
      </c>
      <c r="G187" s="11">
        <v>6</v>
      </c>
      <c r="H187" s="11">
        <v>7</v>
      </c>
      <c r="I187" s="11">
        <v>8</v>
      </c>
      <c r="J187" s="11"/>
      <c r="K187" s="11"/>
      <c r="L187" s="12" t="s">
        <v>11</v>
      </c>
      <c r="M187" s="13"/>
      <c r="N187" s="13"/>
      <c r="O187" s="14"/>
      <c r="P187" s="15"/>
      <c r="Q187" s="16"/>
      <c r="R187" s="16"/>
      <c r="S187" s="2"/>
    </row>
    <row r="188" spans="1:19" ht="12.75" customHeight="1">
      <c r="A188" s="30" t="s">
        <v>16</v>
      </c>
      <c r="B188" s="17">
        <v>153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8"/>
      <c r="M188" s="13"/>
      <c r="N188" s="13"/>
      <c r="O188" s="14"/>
      <c r="P188" s="15"/>
      <c r="Q188" s="19">
        <f>B188</f>
        <v>153</v>
      </c>
      <c r="R188" s="16"/>
      <c r="S188" s="2"/>
    </row>
    <row r="189" spans="1:19" ht="12.75" customHeight="1">
      <c r="A189" s="30" t="s">
        <v>17</v>
      </c>
      <c r="B189" s="17"/>
      <c r="C189" s="17">
        <v>74</v>
      </c>
      <c r="D189" s="17"/>
      <c r="E189" s="17"/>
      <c r="F189" s="17"/>
      <c r="G189" s="17"/>
      <c r="H189" s="17"/>
      <c r="I189" s="17"/>
      <c r="J189" s="17"/>
      <c r="K189" s="17"/>
      <c r="L189" s="18"/>
      <c r="M189" s="13"/>
      <c r="N189" s="13"/>
      <c r="O189" s="14"/>
      <c r="P189" s="15">
        <f>C189/B188</f>
        <v>0.48366013071895425</v>
      </c>
      <c r="Q189" s="24">
        <v>74</v>
      </c>
      <c r="R189" s="25">
        <f t="shared" ref="R189:R195" si="60">Q189/Q188</f>
        <v>0.48366013071895425</v>
      </c>
      <c r="S189" s="2">
        <f t="shared" ref="S189:S195" si="61">100%-R189</f>
        <v>0.51633986928104569</v>
      </c>
    </row>
    <row r="190" spans="1:19" ht="12.75" customHeight="1">
      <c r="A190" s="30" t="s">
        <v>18</v>
      </c>
      <c r="B190" s="17"/>
      <c r="C190" s="17"/>
      <c r="D190" s="17">
        <v>69</v>
      </c>
      <c r="E190" s="17"/>
      <c r="F190" s="17"/>
      <c r="G190" s="17"/>
      <c r="H190" s="17"/>
      <c r="I190" s="17"/>
      <c r="J190" s="17"/>
      <c r="K190" s="17"/>
      <c r="L190" s="18"/>
      <c r="M190" s="13"/>
      <c r="N190" s="13"/>
      <c r="O190" s="14"/>
      <c r="P190" s="15">
        <f>D190/C189</f>
        <v>0.93243243243243246</v>
      </c>
      <c r="Q190" s="24">
        <v>74</v>
      </c>
      <c r="R190" s="25">
        <f t="shared" si="60"/>
        <v>1</v>
      </c>
      <c r="S190" s="2">
        <f t="shared" si="61"/>
        <v>0</v>
      </c>
    </row>
    <row r="191" spans="1:19" ht="12.75" customHeight="1">
      <c r="A191" s="30" t="s">
        <v>19</v>
      </c>
      <c r="B191" s="17"/>
      <c r="C191" s="17"/>
      <c r="D191" s="17"/>
      <c r="E191" s="17">
        <v>52</v>
      </c>
      <c r="F191" s="17"/>
      <c r="G191" s="17"/>
      <c r="H191" s="17"/>
      <c r="I191" s="17"/>
      <c r="J191" s="17"/>
      <c r="K191" s="17"/>
      <c r="L191" s="18"/>
      <c r="M191" s="13"/>
      <c r="N191" s="13"/>
      <c r="O191" s="14"/>
      <c r="P191" s="15">
        <f>E191/D190</f>
        <v>0.75362318840579712</v>
      </c>
      <c r="Q191" s="24">
        <v>73</v>
      </c>
      <c r="R191" s="25">
        <f t="shared" si="60"/>
        <v>0.98648648648648651</v>
      </c>
      <c r="S191" s="2">
        <f t="shared" si="61"/>
        <v>1.3513513513513487E-2</v>
      </c>
    </row>
    <row r="192" spans="1:19" ht="12.75" customHeight="1">
      <c r="A192" s="30" t="s">
        <v>20</v>
      </c>
      <c r="B192" s="31"/>
      <c r="C192" s="31"/>
      <c r="D192" s="31"/>
      <c r="E192" s="31"/>
      <c r="F192" s="31">
        <v>15</v>
      </c>
      <c r="G192" s="31"/>
      <c r="H192" s="31"/>
      <c r="I192" s="31"/>
      <c r="J192" s="31"/>
      <c r="K192" s="31"/>
      <c r="L192" s="34"/>
      <c r="M192" s="2"/>
      <c r="N192" s="2"/>
      <c r="O192" s="31"/>
      <c r="P192" s="2">
        <f>F192/E191</f>
        <v>0.28846153846153844</v>
      </c>
      <c r="Q192" s="24">
        <v>57</v>
      </c>
      <c r="R192" s="25">
        <f t="shared" si="60"/>
        <v>0.78082191780821919</v>
      </c>
      <c r="S192" s="2">
        <f t="shared" si="61"/>
        <v>0.21917808219178081</v>
      </c>
    </row>
    <row r="193" spans="1:19" ht="12.75" customHeight="1">
      <c r="A193" s="35" t="s">
        <v>21</v>
      </c>
      <c r="B193" s="31"/>
      <c r="C193" s="31"/>
      <c r="D193" s="31"/>
      <c r="E193" s="31"/>
      <c r="F193" s="31"/>
      <c r="G193" s="31">
        <v>15</v>
      </c>
      <c r="H193" s="31"/>
      <c r="I193" s="31"/>
      <c r="J193" s="31"/>
      <c r="K193" s="31"/>
      <c r="L193" s="34"/>
      <c r="M193" s="2"/>
      <c r="N193" s="2"/>
      <c r="O193" s="31"/>
      <c r="P193" s="2">
        <f>G193/F192</f>
        <v>1</v>
      </c>
      <c r="Q193" s="24">
        <v>48</v>
      </c>
      <c r="R193" s="25">
        <f t="shared" si="60"/>
        <v>0.84210526315789469</v>
      </c>
      <c r="S193" s="2">
        <f t="shared" si="61"/>
        <v>0.15789473684210531</v>
      </c>
    </row>
    <row r="194" spans="1:19" ht="12.75" customHeight="1">
      <c r="A194" s="35" t="s">
        <v>22</v>
      </c>
      <c r="B194" s="31"/>
      <c r="C194" s="31"/>
      <c r="D194" s="31"/>
      <c r="E194" s="31"/>
      <c r="F194" s="31"/>
      <c r="G194" s="31"/>
      <c r="H194" s="31">
        <v>13</v>
      </c>
      <c r="I194" s="31"/>
      <c r="J194" s="31"/>
      <c r="K194" s="31"/>
      <c r="L194" s="34"/>
      <c r="M194" s="2"/>
      <c r="N194" s="2"/>
      <c r="O194" s="31"/>
      <c r="P194" s="2">
        <f>H194/G193</f>
        <v>0.8666666666666667</v>
      </c>
      <c r="Q194" s="24">
        <v>43</v>
      </c>
      <c r="R194" s="25">
        <f t="shared" si="60"/>
        <v>0.89583333333333337</v>
      </c>
      <c r="S194" s="2">
        <f t="shared" si="61"/>
        <v>0.10416666666666663</v>
      </c>
    </row>
    <row r="195" spans="1:19" ht="12.75" customHeight="1">
      <c r="A195" s="35" t="s">
        <v>23</v>
      </c>
      <c r="B195" s="31"/>
      <c r="C195" s="31"/>
      <c r="D195" s="31"/>
      <c r="E195" s="31"/>
      <c r="F195" s="31"/>
      <c r="G195" s="31"/>
      <c r="H195" s="31"/>
      <c r="I195" s="31">
        <v>13</v>
      </c>
      <c r="J195" s="31"/>
      <c r="K195" s="31"/>
      <c r="L195" s="34">
        <v>13</v>
      </c>
      <c r="M195" s="2"/>
      <c r="N195" s="2"/>
      <c r="O195" s="31"/>
      <c r="P195" s="2">
        <f>I195/H194</f>
        <v>1</v>
      </c>
      <c r="Q195" s="24">
        <v>43</v>
      </c>
      <c r="R195" s="25">
        <f t="shared" si="60"/>
        <v>1</v>
      </c>
      <c r="S195" s="2">
        <f t="shared" si="61"/>
        <v>0</v>
      </c>
    </row>
    <row r="196" spans="1:19" ht="12.75" customHeight="1">
      <c r="A196" s="35" t="s">
        <v>41</v>
      </c>
      <c r="B196" s="31"/>
      <c r="C196" s="31"/>
      <c r="D196" s="31"/>
      <c r="E196" s="31"/>
      <c r="F196" s="31"/>
      <c r="G196" s="31"/>
      <c r="H196" s="31"/>
      <c r="I196" s="31">
        <v>30</v>
      </c>
      <c r="J196" s="31"/>
      <c r="K196" s="31"/>
      <c r="L196" s="34">
        <v>30</v>
      </c>
      <c r="M196" s="2"/>
      <c r="N196" s="2"/>
      <c r="O196" s="31"/>
      <c r="P196" s="2"/>
      <c r="Q196" s="24">
        <v>30</v>
      </c>
      <c r="R196" s="25"/>
      <c r="S196" s="2"/>
    </row>
    <row r="197" spans="1:19" ht="12.75" customHeight="1">
      <c r="A197" s="35" t="s">
        <v>48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4"/>
      <c r="M197" s="2"/>
      <c r="N197" s="2"/>
      <c r="O197" s="31"/>
      <c r="P197" s="2"/>
      <c r="Q197" s="24"/>
      <c r="R197" s="25"/>
      <c r="S197" s="2"/>
    </row>
    <row r="198" spans="1:19" ht="12.75" customHeight="1">
      <c r="A198" s="35" t="s">
        <v>49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4"/>
      <c r="M198" s="2"/>
      <c r="N198" s="2"/>
      <c r="O198" s="31"/>
      <c r="P198" s="2"/>
      <c r="Q198" s="24"/>
      <c r="R198" s="25"/>
      <c r="S198" s="2"/>
    </row>
    <row r="199" spans="1:19" ht="12.75" customHeight="1">
      <c r="A199" s="35" t="s">
        <v>50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4"/>
      <c r="M199" s="2"/>
      <c r="N199" s="2"/>
      <c r="O199" s="31"/>
      <c r="P199" s="2"/>
      <c r="Q199" s="24"/>
      <c r="R199" s="25"/>
      <c r="S199" s="2"/>
    </row>
    <row r="200" spans="1:19" ht="12.75" customHeight="1">
      <c r="L200" s="31">
        <f>SUM(L195:L196)</f>
        <v>43</v>
      </c>
      <c r="M200" s="2">
        <f>L195/B188</f>
        <v>8.4967320261437912E-2</v>
      </c>
      <c r="N200" s="2">
        <f>L200/B188</f>
        <v>0.28104575163398693</v>
      </c>
      <c r="O200" s="2">
        <f>N200-M200</f>
        <v>0.19607843137254902</v>
      </c>
      <c r="P200" s="2"/>
    </row>
    <row r="201" spans="1:19" ht="12.75" customHeight="1">
      <c r="A201" s="41" t="s">
        <v>38</v>
      </c>
      <c r="G201" s="31">
        <f>((L195*8)+(L196*9))/L200</f>
        <v>8.6976744186046506</v>
      </c>
      <c r="L201" s="31"/>
      <c r="M201" s="2"/>
      <c r="N201" s="2"/>
      <c r="O201" s="2"/>
      <c r="P201" s="2"/>
    </row>
    <row r="202" spans="1:19" ht="12.75" customHeight="1">
      <c r="L202" s="31"/>
      <c r="M202" s="2"/>
      <c r="N202" s="2"/>
      <c r="O202" s="2"/>
      <c r="P202" s="2"/>
    </row>
    <row r="203" spans="1:19" ht="12.75" customHeight="1">
      <c r="A203" s="46" t="s">
        <v>61</v>
      </c>
      <c r="M203" s="2"/>
      <c r="N203" s="2"/>
      <c r="P203" s="2"/>
    </row>
    <row r="204" spans="1:19" ht="25.5" customHeight="1">
      <c r="B204" s="266" t="s">
        <v>2</v>
      </c>
      <c r="C204" s="267"/>
      <c r="D204" s="267"/>
      <c r="E204" s="267"/>
      <c r="F204" s="267"/>
      <c r="G204" s="267"/>
      <c r="H204" s="267"/>
      <c r="I204" s="267"/>
      <c r="J204" s="21"/>
      <c r="K204" s="21"/>
      <c r="M204" s="5" t="s">
        <v>3</v>
      </c>
      <c r="N204" s="5" t="s">
        <v>4</v>
      </c>
      <c r="O204" s="6" t="s">
        <v>5</v>
      </c>
      <c r="P204" s="5" t="s">
        <v>6</v>
      </c>
      <c r="Q204" s="7" t="s">
        <v>7</v>
      </c>
      <c r="R204" s="7" t="s">
        <v>8</v>
      </c>
      <c r="S204" s="8" t="s">
        <v>9</v>
      </c>
    </row>
    <row r="205" spans="1:19" ht="12.75" customHeight="1">
      <c r="A205" s="10" t="s">
        <v>10</v>
      </c>
      <c r="B205" s="11">
        <v>1</v>
      </c>
      <c r="C205" s="11">
        <v>2</v>
      </c>
      <c r="D205" s="11">
        <v>3</v>
      </c>
      <c r="E205" s="11">
        <v>4</v>
      </c>
      <c r="F205" s="11">
        <v>5</v>
      </c>
      <c r="G205" s="11">
        <v>6</v>
      </c>
      <c r="H205" s="11">
        <v>7</v>
      </c>
      <c r="I205" s="11">
        <v>8</v>
      </c>
      <c r="J205" s="11"/>
      <c r="K205" s="11"/>
      <c r="L205" s="12" t="s">
        <v>11</v>
      </c>
      <c r="M205" s="13"/>
      <c r="N205" s="13"/>
      <c r="O205" s="14"/>
      <c r="P205" s="15"/>
      <c r="Q205" s="16"/>
      <c r="R205" s="16"/>
      <c r="S205" s="2"/>
    </row>
    <row r="206" spans="1:19" ht="12.75" customHeight="1">
      <c r="A206" s="30" t="s">
        <v>17</v>
      </c>
      <c r="B206" s="17">
        <v>196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8"/>
      <c r="M206" s="13"/>
      <c r="N206" s="13"/>
      <c r="O206" s="14"/>
      <c r="P206" s="15"/>
      <c r="Q206" s="19">
        <f>B206</f>
        <v>196</v>
      </c>
      <c r="R206" s="16"/>
      <c r="S206" s="2"/>
    </row>
    <row r="207" spans="1:19" ht="12.75" customHeight="1">
      <c r="A207" s="30" t="s">
        <v>18</v>
      </c>
      <c r="B207" s="17"/>
      <c r="C207" s="17">
        <v>166</v>
      </c>
      <c r="D207" s="17"/>
      <c r="E207" s="17"/>
      <c r="F207" s="17"/>
      <c r="G207" s="17"/>
      <c r="H207" s="17"/>
      <c r="I207" s="17"/>
      <c r="J207" s="17"/>
      <c r="K207" s="17"/>
      <c r="L207" s="18"/>
      <c r="M207" s="13"/>
      <c r="N207" s="13"/>
      <c r="O207" s="14"/>
      <c r="P207" s="15">
        <f>C207/B206</f>
        <v>0.84693877551020413</v>
      </c>
      <c r="Q207" s="24">
        <v>173</v>
      </c>
      <c r="R207" s="25">
        <f t="shared" ref="R207:R213" si="62">Q207/Q206</f>
        <v>0.88265306122448983</v>
      </c>
      <c r="S207" s="2">
        <f t="shared" ref="S207:S213" si="63">100%-R207</f>
        <v>0.11734693877551017</v>
      </c>
    </row>
    <row r="208" spans="1:19" ht="12.75" customHeight="1">
      <c r="A208" s="30" t="s">
        <v>19</v>
      </c>
      <c r="B208" s="17"/>
      <c r="C208" s="17"/>
      <c r="D208" s="17">
        <v>150</v>
      </c>
      <c r="E208" s="17"/>
      <c r="F208" s="17"/>
      <c r="G208" s="17"/>
      <c r="H208" s="17"/>
      <c r="I208" s="17"/>
      <c r="J208" s="17"/>
      <c r="K208" s="17"/>
      <c r="L208" s="18"/>
      <c r="M208" s="13"/>
      <c r="N208" s="13"/>
      <c r="O208" s="14"/>
      <c r="P208" s="15">
        <f>D208/C207</f>
        <v>0.90361445783132532</v>
      </c>
      <c r="Q208" s="24">
        <v>172</v>
      </c>
      <c r="R208" s="25">
        <f t="shared" si="62"/>
        <v>0.9942196531791907</v>
      </c>
      <c r="S208" s="2">
        <f t="shared" si="63"/>
        <v>5.7803468208093012E-3</v>
      </c>
    </row>
    <row r="209" spans="1:19" ht="12.75" customHeight="1">
      <c r="A209" s="30" t="s">
        <v>20</v>
      </c>
      <c r="B209" s="31"/>
      <c r="C209" s="31"/>
      <c r="D209" s="31"/>
      <c r="E209" s="31">
        <v>98</v>
      </c>
      <c r="F209" s="31"/>
      <c r="G209" s="31"/>
      <c r="H209" s="31"/>
      <c r="I209" s="31"/>
      <c r="J209" s="31"/>
      <c r="K209" s="31"/>
      <c r="L209" s="34"/>
      <c r="M209" s="2"/>
      <c r="N209" s="2"/>
      <c r="O209" s="31"/>
      <c r="P209" s="2">
        <f>E209/D208</f>
        <v>0.65333333333333332</v>
      </c>
      <c r="Q209" s="24">
        <v>167</v>
      </c>
      <c r="R209" s="25">
        <f t="shared" si="62"/>
        <v>0.97093023255813948</v>
      </c>
      <c r="S209" s="2">
        <f t="shared" si="63"/>
        <v>2.9069767441860517E-2</v>
      </c>
    </row>
    <row r="210" spans="1:19" ht="12.75" customHeight="1">
      <c r="A210" s="35" t="s">
        <v>21</v>
      </c>
      <c r="B210" s="31"/>
      <c r="C210" s="31"/>
      <c r="D210" s="31"/>
      <c r="E210" s="31"/>
      <c r="F210" s="31">
        <v>41</v>
      </c>
      <c r="G210" s="31"/>
      <c r="H210" s="31"/>
      <c r="I210" s="31"/>
      <c r="J210" s="31"/>
      <c r="K210" s="31"/>
      <c r="L210" s="34"/>
      <c r="M210" s="2"/>
      <c r="N210" s="2"/>
      <c r="O210" s="31"/>
      <c r="P210" s="2">
        <f>F210/E209</f>
        <v>0.41836734693877553</v>
      </c>
      <c r="Q210" s="24">
        <v>169</v>
      </c>
      <c r="R210" s="25">
        <f t="shared" si="62"/>
        <v>1.0119760479041917</v>
      </c>
      <c r="S210" s="2">
        <f t="shared" si="63"/>
        <v>-1.1976047904191711E-2</v>
      </c>
    </row>
    <row r="211" spans="1:19" ht="12.75" customHeight="1">
      <c r="A211" s="35" t="s">
        <v>22</v>
      </c>
      <c r="B211" s="31"/>
      <c r="C211" s="31"/>
      <c r="D211" s="31"/>
      <c r="E211" s="31"/>
      <c r="F211" s="31"/>
      <c r="G211" s="31">
        <v>38</v>
      </c>
      <c r="H211" s="31"/>
      <c r="I211" s="31"/>
      <c r="J211" s="31"/>
      <c r="K211" s="31"/>
      <c r="L211" s="34"/>
      <c r="M211" s="2"/>
      <c r="N211" s="2"/>
      <c r="O211" s="31"/>
      <c r="P211" s="2">
        <f>G211/F210</f>
        <v>0.92682926829268297</v>
      </c>
      <c r="Q211" s="24">
        <v>165</v>
      </c>
      <c r="R211" s="25">
        <f t="shared" si="62"/>
        <v>0.97633136094674555</v>
      </c>
      <c r="S211" s="2">
        <f t="shared" si="63"/>
        <v>2.3668639053254448E-2</v>
      </c>
    </row>
    <row r="212" spans="1:19" ht="12.75" customHeight="1">
      <c r="A212" s="35" t="s">
        <v>23</v>
      </c>
      <c r="B212" s="31"/>
      <c r="C212" s="31"/>
      <c r="D212" s="31"/>
      <c r="E212" s="31"/>
      <c r="F212" s="31"/>
      <c r="G212" s="31"/>
      <c r="H212" s="31">
        <v>34</v>
      </c>
      <c r="I212" s="31"/>
      <c r="J212" s="31"/>
      <c r="K212" s="31"/>
      <c r="L212" s="34"/>
      <c r="M212" s="2"/>
      <c r="N212" s="2"/>
      <c r="O212" s="31"/>
      <c r="P212" s="2">
        <f>H212/G211</f>
        <v>0.89473684210526316</v>
      </c>
      <c r="Q212" s="24">
        <v>160</v>
      </c>
      <c r="R212" s="25">
        <f t="shared" si="62"/>
        <v>0.96969696969696972</v>
      </c>
      <c r="S212" s="2">
        <f t="shared" si="63"/>
        <v>3.0303030303030276E-2</v>
      </c>
    </row>
    <row r="213" spans="1:19" ht="12.75" customHeight="1">
      <c r="A213" s="35" t="s">
        <v>41</v>
      </c>
      <c r="I213" s="31">
        <v>34</v>
      </c>
      <c r="L213" s="34">
        <v>34</v>
      </c>
      <c r="M213" s="2"/>
      <c r="N213" s="2"/>
      <c r="P213" s="2">
        <f>I213/H212</f>
        <v>1</v>
      </c>
      <c r="Q213" s="24">
        <v>160</v>
      </c>
      <c r="R213" s="25">
        <f t="shared" si="62"/>
        <v>1</v>
      </c>
      <c r="S213" s="2">
        <f t="shared" si="63"/>
        <v>0</v>
      </c>
    </row>
    <row r="214" spans="1:19" ht="12.75" customHeight="1">
      <c r="A214" s="35" t="s">
        <v>45</v>
      </c>
      <c r="I214" s="31">
        <v>53</v>
      </c>
      <c r="L214" s="34">
        <v>53</v>
      </c>
      <c r="M214" s="2"/>
      <c r="N214" s="2"/>
      <c r="P214" s="2"/>
      <c r="Q214" s="24">
        <v>127</v>
      </c>
      <c r="R214" s="25"/>
      <c r="S214" s="2"/>
    </row>
    <row r="215" spans="1:19" ht="12.75" customHeight="1">
      <c r="A215" s="35" t="s">
        <v>46</v>
      </c>
      <c r="I215" s="31">
        <v>29</v>
      </c>
      <c r="L215" s="34">
        <v>29</v>
      </c>
      <c r="M215" s="2"/>
      <c r="N215" s="2"/>
      <c r="P215" s="2"/>
      <c r="Q215" s="24">
        <v>73</v>
      </c>
      <c r="R215" s="25"/>
      <c r="S215" s="2"/>
    </row>
    <row r="216" spans="1:19" ht="12.75" customHeight="1">
      <c r="A216" s="35" t="s">
        <v>47</v>
      </c>
      <c r="I216" s="31">
        <v>22</v>
      </c>
      <c r="L216" s="34">
        <v>22</v>
      </c>
      <c r="M216" s="2"/>
      <c r="N216" s="2"/>
      <c r="P216" s="2"/>
      <c r="Q216" s="24">
        <v>41</v>
      </c>
      <c r="R216" s="25"/>
      <c r="S216" s="2"/>
    </row>
    <row r="217" spans="1:19" ht="12.75" customHeight="1">
      <c r="A217" s="35" t="s">
        <v>48</v>
      </c>
      <c r="I217" s="31">
        <v>11</v>
      </c>
      <c r="L217" s="34">
        <v>11</v>
      </c>
      <c r="M217" s="2"/>
      <c r="N217" s="2"/>
      <c r="P217" s="2"/>
      <c r="Q217" s="24">
        <v>19</v>
      </c>
      <c r="R217" s="25"/>
      <c r="S217" s="2"/>
    </row>
    <row r="218" spans="1:19" ht="12.75" customHeight="1">
      <c r="A218" s="35" t="s">
        <v>49</v>
      </c>
      <c r="I218" s="31">
        <v>3</v>
      </c>
      <c r="L218" s="34">
        <v>3</v>
      </c>
      <c r="M218" s="2"/>
      <c r="N218" s="2"/>
      <c r="P218" s="2"/>
      <c r="Q218" s="24">
        <v>7</v>
      </c>
      <c r="R218" s="25"/>
      <c r="S218" s="2"/>
    </row>
    <row r="219" spans="1:19" ht="12.75" customHeight="1">
      <c r="A219" s="35" t="s">
        <v>50</v>
      </c>
      <c r="I219" s="31">
        <v>1</v>
      </c>
      <c r="L219" s="34">
        <v>1</v>
      </c>
      <c r="M219" s="2"/>
      <c r="N219" s="2"/>
      <c r="P219" s="2"/>
      <c r="Q219" s="24">
        <v>4</v>
      </c>
      <c r="R219" s="25"/>
      <c r="S219" s="2"/>
    </row>
    <row r="220" spans="1:19" ht="12.75" customHeight="1">
      <c r="A220" s="35" t="s">
        <v>51</v>
      </c>
      <c r="I220" s="31">
        <v>2</v>
      </c>
      <c r="L220" s="34">
        <v>2</v>
      </c>
      <c r="M220" s="2"/>
      <c r="N220" s="2"/>
      <c r="P220" s="2"/>
      <c r="Q220" s="24">
        <v>3</v>
      </c>
      <c r="R220" s="25"/>
      <c r="S220" s="2"/>
    </row>
    <row r="221" spans="1:19" ht="12.75" customHeight="1">
      <c r="A221" s="35" t="s">
        <v>52</v>
      </c>
      <c r="I221" s="31">
        <v>1</v>
      </c>
      <c r="L221" s="34">
        <v>1</v>
      </c>
      <c r="M221" s="2"/>
      <c r="N221" s="2"/>
      <c r="P221" s="2"/>
      <c r="Q221" s="24">
        <v>1</v>
      </c>
      <c r="R221" s="25"/>
      <c r="S221" s="2"/>
    </row>
    <row r="222" spans="1:19" ht="12.75" customHeight="1">
      <c r="L222" s="31">
        <f>SUM(L213:L221)</f>
        <v>156</v>
      </c>
      <c r="M222" s="2">
        <f>L213/B206</f>
        <v>0.17346938775510204</v>
      </c>
      <c r="N222" s="2">
        <f>L222/B206</f>
        <v>0.79591836734693877</v>
      </c>
      <c r="O222" s="2">
        <f>N222-M222</f>
        <v>0.62244897959183676</v>
      </c>
      <c r="P222" s="2"/>
      <c r="Q222" s="24"/>
    </row>
    <row r="223" spans="1:19" ht="12.75" customHeight="1">
      <c r="A223" s="46" t="s">
        <v>64</v>
      </c>
      <c r="M223" s="2"/>
      <c r="N223" s="2"/>
      <c r="P223" s="2"/>
    </row>
    <row r="224" spans="1:19" ht="25.5" customHeight="1">
      <c r="B224" s="266" t="s">
        <v>2</v>
      </c>
      <c r="C224" s="267"/>
      <c r="D224" s="267"/>
      <c r="E224" s="267"/>
      <c r="F224" s="267"/>
      <c r="G224" s="267"/>
      <c r="H224" s="267"/>
      <c r="I224" s="267"/>
      <c r="J224" s="21"/>
      <c r="K224" s="21"/>
      <c r="M224" s="5" t="s">
        <v>3</v>
      </c>
      <c r="N224" s="5" t="s">
        <v>4</v>
      </c>
      <c r="O224" s="6" t="s">
        <v>5</v>
      </c>
      <c r="P224" s="5" t="s">
        <v>6</v>
      </c>
      <c r="Q224" s="7" t="s">
        <v>7</v>
      </c>
      <c r="R224" s="7" t="s">
        <v>8</v>
      </c>
      <c r="S224" s="8" t="s">
        <v>9</v>
      </c>
    </row>
    <row r="225" spans="1:19" ht="12.75" customHeight="1">
      <c r="A225" s="10" t="s">
        <v>10</v>
      </c>
      <c r="B225" s="11">
        <v>1</v>
      </c>
      <c r="C225" s="11">
        <v>2</v>
      </c>
      <c r="D225" s="11">
        <v>3</v>
      </c>
      <c r="E225" s="11">
        <v>4</v>
      </c>
      <c r="F225" s="11">
        <v>5</v>
      </c>
      <c r="G225" s="11">
        <v>6</v>
      </c>
      <c r="H225" s="11">
        <v>7</v>
      </c>
      <c r="I225" s="11">
        <v>8</v>
      </c>
      <c r="J225" s="11"/>
      <c r="K225" s="11"/>
      <c r="L225" s="12" t="s">
        <v>11</v>
      </c>
      <c r="M225" s="13"/>
      <c r="N225" s="13"/>
      <c r="O225" s="14"/>
      <c r="P225" s="15"/>
      <c r="Q225" s="16"/>
      <c r="R225" s="16"/>
      <c r="S225" s="2"/>
    </row>
    <row r="226" spans="1:19" ht="12.75" customHeight="1">
      <c r="A226" s="30" t="s">
        <v>18</v>
      </c>
      <c r="B226" s="17">
        <v>160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8"/>
      <c r="M226" s="13"/>
      <c r="N226" s="13"/>
      <c r="O226" s="14"/>
      <c r="P226" s="15"/>
      <c r="Q226" s="19">
        <f>B226</f>
        <v>160</v>
      </c>
      <c r="R226" s="16"/>
      <c r="S226" s="2"/>
    </row>
    <row r="227" spans="1:19" ht="12.75" customHeight="1">
      <c r="A227" s="30" t="s">
        <v>19</v>
      </c>
      <c r="B227" s="17"/>
      <c r="C227" s="17">
        <v>142</v>
      </c>
      <c r="D227" s="17"/>
      <c r="E227" s="17"/>
      <c r="F227" s="17"/>
      <c r="G227" s="17"/>
      <c r="H227" s="17"/>
      <c r="I227" s="17"/>
      <c r="J227" s="17"/>
      <c r="K227" s="17"/>
      <c r="L227" s="18"/>
      <c r="M227" s="13"/>
      <c r="N227" s="13"/>
      <c r="O227" s="14"/>
      <c r="P227" s="15">
        <f>C227/B226</f>
        <v>0.88749999999999996</v>
      </c>
      <c r="Q227" s="24">
        <v>144</v>
      </c>
      <c r="R227" s="25">
        <f t="shared" ref="R227:R233" si="64">Q227/Q226</f>
        <v>0.9</v>
      </c>
      <c r="S227" s="2">
        <f t="shared" ref="S227:S233" si="65">100%-R227</f>
        <v>9.9999999999999978E-2</v>
      </c>
    </row>
    <row r="228" spans="1:19" ht="12.75" customHeight="1">
      <c r="A228" s="30" t="s">
        <v>20</v>
      </c>
      <c r="B228" s="31"/>
      <c r="C228" s="31"/>
      <c r="D228" s="31">
        <v>86</v>
      </c>
      <c r="E228" s="31"/>
      <c r="F228" s="31"/>
      <c r="G228" s="31"/>
      <c r="H228" s="31"/>
      <c r="I228" s="31"/>
      <c r="J228" s="31"/>
      <c r="K228" s="31"/>
      <c r="L228" s="34"/>
      <c r="M228" s="2"/>
      <c r="N228" s="2"/>
      <c r="O228" s="31"/>
      <c r="P228" s="2">
        <f>D228/C227</f>
        <v>0.60563380281690138</v>
      </c>
      <c r="Q228" s="24">
        <v>109</v>
      </c>
      <c r="R228" s="25">
        <f t="shared" si="64"/>
        <v>0.75694444444444442</v>
      </c>
      <c r="S228" s="2">
        <f t="shared" si="65"/>
        <v>0.24305555555555558</v>
      </c>
    </row>
    <row r="229" spans="1:19" ht="12.75" customHeight="1">
      <c r="A229" s="35" t="s">
        <v>21</v>
      </c>
      <c r="B229" s="31"/>
      <c r="C229" s="31"/>
      <c r="D229" s="31"/>
      <c r="E229" s="31">
        <v>65</v>
      </c>
      <c r="F229" s="31"/>
      <c r="G229" s="31"/>
      <c r="H229" s="31"/>
      <c r="I229" s="31"/>
      <c r="J229" s="31"/>
      <c r="K229" s="31"/>
      <c r="L229" s="34"/>
      <c r="M229" s="2"/>
      <c r="N229" s="2"/>
      <c r="O229" s="31"/>
      <c r="P229" s="2">
        <f>E229/D228</f>
        <v>0.7558139534883721</v>
      </c>
      <c r="Q229" s="24">
        <v>134</v>
      </c>
      <c r="R229" s="25">
        <f t="shared" si="64"/>
        <v>1.2293577981651376</v>
      </c>
      <c r="S229" s="2">
        <f t="shared" si="65"/>
        <v>-0.22935779816513757</v>
      </c>
    </row>
    <row r="230" spans="1:19" ht="12.75" customHeight="1">
      <c r="A230" s="35" t="s">
        <v>22</v>
      </c>
      <c r="B230" s="31"/>
      <c r="C230" s="31"/>
      <c r="D230" s="31"/>
      <c r="E230" s="31"/>
      <c r="F230" s="31">
        <v>32</v>
      </c>
      <c r="G230" s="31"/>
      <c r="H230" s="31"/>
      <c r="I230" s="31"/>
      <c r="J230" s="31"/>
      <c r="K230" s="31"/>
      <c r="L230" s="34"/>
      <c r="M230" s="2"/>
      <c r="N230" s="2"/>
      <c r="O230" s="31"/>
      <c r="P230" s="2">
        <f>F230/E229</f>
        <v>0.49230769230769234</v>
      </c>
      <c r="Q230" s="24">
        <v>131</v>
      </c>
      <c r="R230" s="25">
        <f t="shared" si="64"/>
        <v>0.97761194029850751</v>
      </c>
      <c r="S230" s="2">
        <f t="shared" si="65"/>
        <v>2.2388059701492491E-2</v>
      </c>
    </row>
    <row r="231" spans="1:19" ht="12.75" customHeight="1">
      <c r="A231" s="35" t="s">
        <v>23</v>
      </c>
      <c r="B231" s="31"/>
      <c r="C231" s="31"/>
      <c r="D231" s="31"/>
      <c r="E231" s="31"/>
      <c r="F231" s="31"/>
      <c r="G231" s="31">
        <v>32</v>
      </c>
      <c r="H231" s="31"/>
      <c r="I231" s="31"/>
      <c r="J231" s="31"/>
      <c r="K231" s="31"/>
      <c r="L231" s="34"/>
      <c r="M231" s="2"/>
      <c r="N231" s="2"/>
      <c r="O231" s="31"/>
      <c r="P231" s="2">
        <f>G231/F230</f>
        <v>1</v>
      </c>
      <c r="Q231" s="24">
        <v>131</v>
      </c>
      <c r="R231" s="25">
        <f t="shared" si="64"/>
        <v>1</v>
      </c>
      <c r="S231" s="2">
        <f t="shared" si="65"/>
        <v>0</v>
      </c>
    </row>
    <row r="232" spans="1:19" ht="12.75" customHeight="1">
      <c r="A232" s="35" t="s">
        <v>41</v>
      </c>
      <c r="B232" s="31"/>
      <c r="C232" s="31"/>
      <c r="D232" s="31"/>
      <c r="E232" s="31"/>
      <c r="F232" s="31"/>
      <c r="G232" s="31"/>
      <c r="H232" s="31">
        <v>32</v>
      </c>
      <c r="I232" s="31"/>
      <c r="J232" s="31"/>
      <c r="K232" s="31"/>
      <c r="L232" s="34"/>
      <c r="M232" s="2"/>
      <c r="N232" s="2"/>
      <c r="O232" s="31"/>
      <c r="P232" s="2">
        <f>H232/G231</f>
        <v>1</v>
      </c>
      <c r="Q232" s="24">
        <v>127</v>
      </c>
      <c r="R232" s="25">
        <f t="shared" si="64"/>
        <v>0.96946564885496178</v>
      </c>
      <c r="S232" s="2">
        <f t="shared" si="65"/>
        <v>3.0534351145038219E-2</v>
      </c>
    </row>
    <row r="233" spans="1:19" ht="12.75" customHeight="1">
      <c r="A233" s="35" t="s">
        <v>45</v>
      </c>
      <c r="B233" s="31"/>
      <c r="C233" s="31"/>
      <c r="D233" s="31"/>
      <c r="E233" s="31"/>
      <c r="F233" s="31"/>
      <c r="G233" s="31"/>
      <c r="H233" s="31"/>
      <c r="I233" s="31">
        <v>32</v>
      </c>
      <c r="J233" s="31"/>
      <c r="K233" s="31"/>
      <c r="L233" s="34">
        <v>32</v>
      </c>
      <c r="M233" s="2"/>
      <c r="N233" s="2"/>
      <c r="O233" s="31"/>
      <c r="P233" s="2">
        <f>I233/H232</f>
        <v>1</v>
      </c>
      <c r="Q233" s="24">
        <v>124</v>
      </c>
      <c r="R233" s="25">
        <f t="shared" si="64"/>
        <v>0.97637795275590555</v>
      </c>
      <c r="S233" s="2">
        <f t="shared" si="65"/>
        <v>2.3622047244094446E-2</v>
      </c>
    </row>
    <row r="234" spans="1:19" ht="12.75" customHeight="1">
      <c r="A234" s="35" t="s">
        <v>46</v>
      </c>
      <c r="B234" s="31"/>
      <c r="C234" s="31"/>
      <c r="D234" s="31"/>
      <c r="E234" s="31"/>
      <c r="F234" s="31"/>
      <c r="G234" s="31"/>
      <c r="H234" s="31"/>
      <c r="I234" s="31">
        <v>24</v>
      </c>
      <c r="J234" s="31"/>
      <c r="K234" s="31"/>
      <c r="L234" s="34">
        <v>24</v>
      </c>
      <c r="M234" s="2"/>
      <c r="N234" s="2"/>
      <c r="O234" s="31"/>
      <c r="P234" s="2"/>
      <c r="Q234" s="24">
        <v>84</v>
      </c>
      <c r="R234" s="25"/>
      <c r="S234" s="2"/>
    </row>
    <row r="235" spans="1:19" ht="12.75" customHeight="1">
      <c r="A235" s="35" t="s">
        <v>47</v>
      </c>
      <c r="B235" s="31"/>
      <c r="C235" s="31"/>
      <c r="D235" s="31"/>
      <c r="E235" s="31"/>
      <c r="F235" s="31"/>
      <c r="G235" s="31"/>
      <c r="H235" s="31"/>
      <c r="I235" s="31">
        <v>23</v>
      </c>
      <c r="J235" s="31"/>
      <c r="K235" s="31"/>
      <c r="L235" s="34">
        <v>22</v>
      </c>
      <c r="M235" s="2"/>
      <c r="N235" s="2"/>
      <c r="O235" s="31"/>
      <c r="P235" s="2"/>
      <c r="Q235" s="24">
        <v>57</v>
      </c>
      <c r="R235" s="25"/>
      <c r="S235" s="2"/>
    </row>
    <row r="236" spans="1:19" ht="12.75" customHeight="1">
      <c r="A236" s="35" t="s">
        <v>48</v>
      </c>
      <c r="B236" s="31"/>
      <c r="C236" s="31"/>
      <c r="D236" s="31"/>
      <c r="E236" s="31"/>
      <c r="F236" s="31"/>
      <c r="G236" s="31"/>
      <c r="H236" s="31"/>
      <c r="I236" s="31">
        <v>18</v>
      </c>
      <c r="J236" s="31"/>
      <c r="K236" s="31"/>
      <c r="L236" s="34">
        <v>18</v>
      </c>
      <c r="M236" s="2"/>
      <c r="N236" s="2"/>
      <c r="O236" s="31"/>
      <c r="P236" s="2"/>
      <c r="Q236" s="24">
        <v>32</v>
      </c>
      <c r="R236" s="25"/>
      <c r="S236" s="2"/>
    </row>
    <row r="237" spans="1:19" ht="12.75" customHeight="1">
      <c r="A237" s="35" t="s">
        <v>49</v>
      </c>
      <c r="B237" s="31"/>
      <c r="C237" s="31"/>
      <c r="D237" s="31"/>
      <c r="E237" s="31"/>
      <c r="F237" s="31"/>
      <c r="G237" s="31"/>
      <c r="H237" s="31"/>
      <c r="I237" s="31">
        <v>5</v>
      </c>
      <c r="J237" s="31"/>
      <c r="K237" s="31"/>
      <c r="L237" s="34">
        <v>5</v>
      </c>
      <c r="M237" s="2"/>
      <c r="N237" s="2"/>
      <c r="O237" s="31"/>
      <c r="P237" s="2"/>
      <c r="Q237" s="24">
        <v>13</v>
      </c>
      <c r="R237" s="25"/>
      <c r="S237" s="2"/>
    </row>
    <row r="238" spans="1:19" ht="12.75" customHeight="1">
      <c r="A238" s="35" t="s">
        <v>50</v>
      </c>
      <c r="B238" s="31"/>
      <c r="C238" s="31"/>
      <c r="D238" s="31"/>
      <c r="E238" s="31"/>
      <c r="F238" s="31"/>
      <c r="G238" s="31"/>
      <c r="H238" s="31"/>
      <c r="I238" s="31">
        <v>7</v>
      </c>
      <c r="J238" s="31"/>
      <c r="K238" s="31"/>
      <c r="L238" s="34">
        <v>7</v>
      </c>
      <c r="M238" s="2"/>
      <c r="N238" s="2"/>
      <c r="O238" s="31"/>
      <c r="P238" s="2"/>
      <c r="Q238" s="24">
        <v>9</v>
      </c>
      <c r="R238" s="25"/>
      <c r="S238" s="2"/>
    </row>
    <row r="239" spans="1:19" ht="12.75" customHeight="1">
      <c r="A239" s="35" t="s">
        <v>51</v>
      </c>
      <c r="B239" s="31"/>
      <c r="C239" s="31"/>
      <c r="D239" s="31"/>
      <c r="E239" s="31"/>
      <c r="F239" s="31"/>
      <c r="G239" s="31"/>
      <c r="H239" s="31"/>
      <c r="I239" s="31">
        <v>2</v>
      </c>
      <c r="J239" s="31"/>
      <c r="K239" s="31"/>
      <c r="L239" s="34">
        <v>2</v>
      </c>
      <c r="M239" s="2"/>
      <c r="N239" s="2"/>
      <c r="O239" s="31"/>
      <c r="P239" s="2"/>
      <c r="Q239" s="24">
        <v>2</v>
      </c>
      <c r="R239" s="25"/>
      <c r="S239" s="2"/>
    </row>
    <row r="240" spans="1:19" ht="12.75" customHeight="1">
      <c r="A240" s="35" t="s">
        <v>52</v>
      </c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4"/>
      <c r="M240" s="2"/>
      <c r="N240" s="2"/>
      <c r="O240" s="31"/>
      <c r="P240" s="2"/>
      <c r="Q240" s="24"/>
      <c r="R240" s="25"/>
      <c r="S240" s="2"/>
    </row>
    <row r="241" spans="1:19" ht="12.75" customHeight="1">
      <c r="L241" s="31">
        <f>SUM(L233:L239)</f>
        <v>110</v>
      </c>
      <c r="M241" s="2">
        <f>L233/B226</f>
        <v>0.2</v>
      </c>
      <c r="N241" s="2">
        <f>L241/B226</f>
        <v>0.6875</v>
      </c>
      <c r="O241" s="2">
        <f>N241-M241</f>
        <v>0.48749999999999999</v>
      </c>
      <c r="P241" s="2"/>
    </row>
    <row r="242" spans="1:19" ht="12.75" customHeight="1">
      <c r="A242" s="46" t="s">
        <v>65</v>
      </c>
      <c r="M242" s="2"/>
      <c r="N242" s="2"/>
      <c r="P242" s="2"/>
    </row>
    <row r="243" spans="1:19" ht="25.5" customHeight="1">
      <c r="B243" s="266" t="s">
        <v>2</v>
      </c>
      <c r="C243" s="267"/>
      <c r="D243" s="267"/>
      <c r="E243" s="267"/>
      <c r="F243" s="267"/>
      <c r="G243" s="267"/>
      <c r="H243" s="267"/>
      <c r="I243" s="267"/>
      <c r="J243" s="21"/>
      <c r="K243" s="21"/>
      <c r="M243" s="5" t="s">
        <v>3</v>
      </c>
      <c r="N243" s="5" t="s">
        <v>4</v>
      </c>
      <c r="O243" s="6" t="s">
        <v>5</v>
      </c>
      <c r="P243" s="5" t="s">
        <v>6</v>
      </c>
      <c r="Q243" s="7" t="s">
        <v>7</v>
      </c>
      <c r="R243" s="7" t="s">
        <v>8</v>
      </c>
      <c r="S243" s="8" t="s">
        <v>9</v>
      </c>
    </row>
    <row r="244" spans="1:19" ht="12.75" customHeight="1">
      <c r="A244" s="10" t="s">
        <v>10</v>
      </c>
      <c r="B244" s="11">
        <v>1</v>
      </c>
      <c r="C244" s="11">
        <v>2</v>
      </c>
      <c r="D244" s="11">
        <v>3</v>
      </c>
      <c r="E244" s="11">
        <v>4</v>
      </c>
      <c r="F244" s="11">
        <v>5</v>
      </c>
      <c r="G244" s="11">
        <v>6</v>
      </c>
      <c r="H244" s="11">
        <v>7</v>
      </c>
      <c r="I244" s="11">
        <v>8</v>
      </c>
      <c r="J244" s="11"/>
      <c r="K244" s="11"/>
      <c r="L244" s="12" t="s">
        <v>11</v>
      </c>
      <c r="M244" s="13"/>
      <c r="N244" s="13"/>
      <c r="O244" s="14"/>
      <c r="P244" s="15"/>
      <c r="Q244" s="16"/>
      <c r="R244" s="16"/>
      <c r="S244" s="2"/>
    </row>
    <row r="245" spans="1:19" ht="12.75" customHeight="1">
      <c r="A245" s="30" t="s">
        <v>19</v>
      </c>
      <c r="B245" s="17">
        <v>193</v>
      </c>
      <c r="C245" s="17"/>
      <c r="D245" s="17"/>
      <c r="E245" s="17"/>
      <c r="F245" s="17"/>
      <c r="G245" s="17"/>
      <c r="H245" s="17"/>
      <c r="I245" s="17"/>
      <c r="J245" s="31"/>
      <c r="K245" s="31"/>
      <c r="L245" s="34"/>
      <c r="M245" s="13"/>
      <c r="N245" s="13"/>
      <c r="O245" s="14"/>
      <c r="P245" s="15"/>
      <c r="Q245" s="19">
        <f>B245</f>
        <v>193</v>
      </c>
      <c r="R245" s="16"/>
      <c r="S245" s="2"/>
    </row>
    <row r="246" spans="1:19" ht="12.75" customHeight="1">
      <c r="A246" s="30" t="s">
        <v>20</v>
      </c>
      <c r="C246" s="31">
        <v>147</v>
      </c>
      <c r="L246" s="34"/>
      <c r="M246" s="2"/>
      <c r="N246" s="2"/>
      <c r="P246" s="15">
        <f>C246/B245</f>
        <v>0.76165803108808294</v>
      </c>
      <c r="Q246" s="24">
        <v>158</v>
      </c>
      <c r="R246" s="25">
        <f t="shared" ref="R246:R252" si="66">Q246/Q245</f>
        <v>0.81865284974093266</v>
      </c>
      <c r="S246" s="2">
        <f t="shared" ref="S246:S252" si="67">100%-R246</f>
        <v>0.18134715025906734</v>
      </c>
    </row>
    <row r="247" spans="1:19" ht="12.75" customHeight="1">
      <c r="A247" s="35" t="s">
        <v>21</v>
      </c>
      <c r="D247" s="31">
        <v>120</v>
      </c>
      <c r="L247" s="34"/>
      <c r="M247" s="2"/>
      <c r="N247" s="2"/>
      <c r="P247" s="2">
        <f>D247/C246</f>
        <v>0.81632653061224492</v>
      </c>
      <c r="Q247" s="24">
        <v>154</v>
      </c>
      <c r="R247" s="25">
        <f t="shared" si="66"/>
        <v>0.97468354430379744</v>
      </c>
      <c r="S247" s="2">
        <f t="shared" si="67"/>
        <v>2.5316455696202556E-2</v>
      </c>
    </row>
    <row r="248" spans="1:19" ht="12.75" customHeight="1">
      <c r="A248" s="35" t="s">
        <v>22</v>
      </c>
      <c r="E248" s="31">
        <v>103</v>
      </c>
      <c r="L248" s="34"/>
      <c r="M248" s="2"/>
      <c r="N248" s="2"/>
      <c r="P248" s="2">
        <f>E248/D247</f>
        <v>0.85833333333333328</v>
      </c>
      <c r="Q248" s="24">
        <v>149</v>
      </c>
      <c r="R248" s="25">
        <f t="shared" si="66"/>
        <v>0.96753246753246758</v>
      </c>
      <c r="S248" s="2">
        <f t="shared" si="67"/>
        <v>3.2467532467532423E-2</v>
      </c>
    </row>
    <row r="249" spans="1:19" ht="12.75" customHeight="1">
      <c r="A249" s="35" t="s">
        <v>23</v>
      </c>
      <c r="F249" s="31">
        <v>54</v>
      </c>
      <c r="L249" s="34"/>
      <c r="M249" s="2"/>
      <c r="N249" s="2"/>
      <c r="P249" s="2">
        <f>F249/E248</f>
        <v>0.52427184466019416</v>
      </c>
      <c r="Q249" s="24">
        <v>143</v>
      </c>
      <c r="R249" s="25">
        <f t="shared" si="66"/>
        <v>0.95973154362416102</v>
      </c>
      <c r="S249" s="2">
        <f t="shared" si="67"/>
        <v>4.0268456375838979E-2</v>
      </c>
    </row>
    <row r="250" spans="1:19" ht="12.75" customHeight="1">
      <c r="A250" s="35" t="s">
        <v>41</v>
      </c>
      <c r="G250" s="31">
        <v>49</v>
      </c>
      <c r="L250" s="34"/>
      <c r="M250" s="2"/>
      <c r="N250" s="2"/>
      <c r="P250" s="2">
        <f>G250/F249</f>
        <v>0.90740740740740744</v>
      </c>
      <c r="Q250" s="24">
        <v>142</v>
      </c>
      <c r="R250" s="25">
        <f t="shared" si="66"/>
        <v>0.99300699300699302</v>
      </c>
      <c r="S250" s="2">
        <f t="shared" si="67"/>
        <v>6.9930069930069783E-3</v>
      </c>
    </row>
    <row r="251" spans="1:19" ht="12.75" customHeight="1">
      <c r="A251" s="35" t="s">
        <v>45</v>
      </c>
      <c r="H251" s="31">
        <v>47</v>
      </c>
      <c r="L251" s="34"/>
      <c r="M251" s="2"/>
      <c r="N251" s="2"/>
      <c r="P251" s="2">
        <f>H251/G250</f>
        <v>0.95918367346938771</v>
      </c>
      <c r="Q251" s="24">
        <v>138</v>
      </c>
      <c r="R251" s="25">
        <f t="shared" si="66"/>
        <v>0.971830985915493</v>
      </c>
      <c r="S251" s="2">
        <f t="shared" si="67"/>
        <v>2.8169014084507005E-2</v>
      </c>
    </row>
    <row r="252" spans="1:19" ht="12.75" customHeight="1">
      <c r="A252" s="35" t="s">
        <v>46</v>
      </c>
      <c r="I252" s="31">
        <v>40</v>
      </c>
      <c r="L252" s="34">
        <v>40</v>
      </c>
      <c r="M252" s="2"/>
      <c r="N252" s="2"/>
      <c r="P252" s="2">
        <f>I252/H251</f>
        <v>0.85106382978723405</v>
      </c>
      <c r="Q252" s="24">
        <v>133</v>
      </c>
      <c r="R252" s="25">
        <f t="shared" si="66"/>
        <v>0.96376811594202894</v>
      </c>
      <c r="S252" s="2">
        <f t="shared" si="67"/>
        <v>3.6231884057971064E-2</v>
      </c>
    </row>
    <row r="253" spans="1:19" ht="12.75" customHeight="1">
      <c r="A253" s="35" t="s">
        <v>47</v>
      </c>
      <c r="I253" s="31">
        <v>46</v>
      </c>
      <c r="L253" s="34">
        <v>45</v>
      </c>
      <c r="M253" s="2"/>
      <c r="N253" s="2"/>
      <c r="P253" s="2"/>
      <c r="Q253" s="24">
        <v>91</v>
      </c>
      <c r="R253" s="25"/>
      <c r="S253" s="2"/>
    </row>
    <row r="254" spans="1:19" ht="12.75" customHeight="1">
      <c r="A254" s="35" t="s">
        <v>48</v>
      </c>
      <c r="I254" s="31">
        <v>23</v>
      </c>
      <c r="L254" s="34">
        <v>22</v>
      </c>
      <c r="M254" s="2"/>
      <c r="N254" s="2"/>
      <c r="P254" s="2"/>
      <c r="Q254" s="24">
        <v>47</v>
      </c>
      <c r="R254" s="25"/>
      <c r="S254" s="2"/>
    </row>
    <row r="255" spans="1:19" ht="12.75" customHeight="1">
      <c r="A255" s="35" t="s">
        <v>49</v>
      </c>
      <c r="I255" s="31">
        <v>10</v>
      </c>
      <c r="L255" s="34">
        <v>9</v>
      </c>
      <c r="M255" s="2"/>
      <c r="N255" s="2"/>
      <c r="P255" s="2"/>
      <c r="Q255" s="24">
        <v>26</v>
      </c>
      <c r="R255" s="25"/>
      <c r="S255" s="2"/>
    </row>
    <row r="256" spans="1:19" ht="12.75" customHeight="1">
      <c r="A256" s="35" t="s">
        <v>50</v>
      </c>
      <c r="I256" s="31">
        <v>7</v>
      </c>
      <c r="L256" s="34">
        <v>7</v>
      </c>
      <c r="M256" s="2"/>
      <c r="N256" s="2"/>
      <c r="P256" s="2"/>
      <c r="Q256" s="24">
        <v>17</v>
      </c>
      <c r="R256" s="25"/>
      <c r="S256" s="2"/>
    </row>
    <row r="257" spans="1:19" ht="12.75" customHeight="1">
      <c r="A257" s="35" t="s">
        <v>51</v>
      </c>
      <c r="I257" s="31">
        <v>6</v>
      </c>
      <c r="L257" s="34">
        <v>6</v>
      </c>
      <c r="M257" s="2"/>
      <c r="N257" s="2"/>
      <c r="P257" s="2"/>
      <c r="Q257" s="24">
        <v>10</v>
      </c>
      <c r="R257" s="25"/>
      <c r="S257" s="2"/>
    </row>
    <row r="258" spans="1:19" ht="12.75" customHeight="1">
      <c r="A258" s="35" t="s">
        <v>52</v>
      </c>
      <c r="I258" s="31">
        <v>2</v>
      </c>
      <c r="L258" s="34">
        <v>2</v>
      </c>
      <c r="M258" s="2"/>
      <c r="N258" s="2"/>
      <c r="P258" s="2"/>
      <c r="Q258" s="24">
        <v>5</v>
      </c>
      <c r="R258" s="25"/>
      <c r="S258" s="2"/>
    </row>
    <row r="259" spans="1:19" ht="12.75" customHeight="1">
      <c r="A259" s="35" t="s">
        <v>53</v>
      </c>
      <c r="I259" s="31">
        <v>2</v>
      </c>
      <c r="L259" s="34"/>
      <c r="M259" s="2"/>
      <c r="N259" s="2"/>
      <c r="P259" s="2"/>
      <c r="Q259" s="24">
        <v>2</v>
      </c>
      <c r="R259" s="25"/>
      <c r="S259" s="2"/>
    </row>
    <row r="260" spans="1:19" ht="12.75" customHeight="1">
      <c r="A260" s="35" t="s">
        <v>62</v>
      </c>
      <c r="H260" s="31">
        <v>1</v>
      </c>
      <c r="L260" s="34"/>
      <c r="M260" s="2"/>
      <c r="N260" s="2"/>
      <c r="P260" s="2"/>
      <c r="Q260" s="24">
        <v>1</v>
      </c>
      <c r="R260" s="25"/>
      <c r="S260" s="2"/>
    </row>
    <row r="261" spans="1:19" ht="12.75" customHeight="1">
      <c r="A261" s="35" t="s">
        <v>63</v>
      </c>
      <c r="I261" s="31">
        <v>1</v>
      </c>
      <c r="L261" s="34">
        <v>1</v>
      </c>
      <c r="M261" s="2"/>
      <c r="N261" s="2"/>
      <c r="P261" s="2"/>
      <c r="Q261" s="24">
        <v>2</v>
      </c>
      <c r="R261" s="25"/>
      <c r="S261" s="2"/>
    </row>
    <row r="262" spans="1:19" ht="12.75" customHeight="1">
      <c r="A262" s="35" t="s">
        <v>67</v>
      </c>
      <c r="I262" s="31">
        <v>1</v>
      </c>
      <c r="L262" s="34"/>
      <c r="M262" s="2"/>
      <c r="N262" s="2"/>
      <c r="P262" s="2"/>
      <c r="Q262" s="24">
        <v>1</v>
      </c>
      <c r="R262" s="25"/>
      <c r="S262" s="2"/>
    </row>
    <row r="263" spans="1:19" ht="12.75" customHeight="1">
      <c r="A263" s="35" t="s">
        <v>68</v>
      </c>
      <c r="I263" s="31">
        <v>1</v>
      </c>
      <c r="L263" s="34">
        <v>1</v>
      </c>
      <c r="M263" s="2"/>
      <c r="N263" s="2"/>
      <c r="P263" s="2"/>
      <c r="Q263" s="24">
        <v>1</v>
      </c>
      <c r="R263" s="25"/>
      <c r="S263" s="2"/>
    </row>
    <row r="264" spans="1:19" ht="12.75" customHeight="1">
      <c r="M264" s="2"/>
      <c r="N264" s="2"/>
      <c r="P264" s="2"/>
    </row>
    <row r="265" spans="1:19" ht="12.75" customHeight="1">
      <c r="M265" s="2"/>
      <c r="N265" s="2"/>
      <c r="P265" s="2"/>
    </row>
    <row r="266" spans="1:19" ht="12.75" customHeight="1">
      <c r="B266" s="285"/>
      <c r="C266" s="269"/>
      <c r="D266" s="269"/>
      <c r="E266" s="269"/>
      <c r="F266" s="269"/>
      <c r="G266" s="269"/>
      <c r="H266" s="269"/>
      <c r="I266" s="269"/>
      <c r="M266" s="2"/>
      <c r="N266" s="2"/>
      <c r="P266" s="2"/>
    </row>
    <row r="267" spans="1:19" ht="12.75" customHeight="1">
      <c r="A267" s="10" t="s">
        <v>10</v>
      </c>
      <c r="B267" s="11">
        <v>1</v>
      </c>
      <c r="C267" s="11">
        <v>2</v>
      </c>
      <c r="D267" s="11">
        <v>3</v>
      </c>
      <c r="E267" s="11">
        <v>4</v>
      </c>
      <c r="F267" s="11">
        <v>5</v>
      </c>
      <c r="G267" s="11">
        <v>6</v>
      </c>
      <c r="H267" s="11">
        <v>7</v>
      </c>
      <c r="I267" s="11">
        <v>8</v>
      </c>
      <c r="J267" s="11"/>
      <c r="K267" s="11"/>
      <c r="L267" s="12" t="s">
        <v>11</v>
      </c>
      <c r="M267" s="13"/>
      <c r="N267" s="13"/>
      <c r="O267" s="14"/>
      <c r="P267" s="15"/>
      <c r="Q267" s="16"/>
      <c r="R267" s="16"/>
      <c r="S267" s="2"/>
    </row>
    <row r="268" spans="1:19" ht="12.75" customHeight="1">
      <c r="A268" s="30" t="s">
        <v>20</v>
      </c>
      <c r="B268" s="17">
        <v>201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8"/>
      <c r="M268" s="13"/>
      <c r="N268" s="13"/>
      <c r="O268" s="14"/>
      <c r="P268" s="15"/>
      <c r="Q268" s="19">
        <f>B268</f>
        <v>201</v>
      </c>
      <c r="R268" s="16"/>
      <c r="S268" s="2"/>
    </row>
    <row r="269" spans="1:19" ht="12.75" customHeight="1">
      <c r="A269" s="35" t="s">
        <v>21</v>
      </c>
      <c r="C269" s="31">
        <v>145</v>
      </c>
      <c r="L269" s="18"/>
      <c r="M269" s="2"/>
      <c r="N269" s="2"/>
      <c r="P269" s="15">
        <f>C269/B268</f>
        <v>0.72139303482587069</v>
      </c>
      <c r="Q269" s="24">
        <v>170</v>
      </c>
      <c r="R269" s="25">
        <f t="shared" ref="R269:R275" si="68">Q269/Q268</f>
        <v>0.845771144278607</v>
      </c>
      <c r="S269" s="2">
        <f t="shared" ref="S269:S275" si="69">100%-R269</f>
        <v>0.154228855721393</v>
      </c>
    </row>
    <row r="270" spans="1:19" ht="12.75" customHeight="1">
      <c r="A270" s="35" t="s">
        <v>22</v>
      </c>
      <c r="D270" s="31">
        <v>97</v>
      </c>
      <c r="L270" s="18"/>
      <c r="M270" s="2"/>
      <c r="N270" s="2"/>
      <c r="P270" s="2">
        <f>D270/C269</f>
        <v>0.66896551724137931</v>
      </c>
      <c r="Q270" s="24">
        <v>162</v>
      </c>
      <c r="R270" s="25">
        <f t="shared" si="68"/>
        <v>0.95294117647058818</v>
      </c>
      <c r="S270" s="2">
        <f t="shared" si="69"/>
        <v>4.705882352941182E-2</v>
      </c>
    </row>
    <row r="271" spans="1:19" ht="12.75" customHeight="1">
      <c r="A271" s="35" t="s">
        <v>23</v>
      </c>
      <c r="E271" s="31">
        <v>83</v>
      </c>
      <c r="L271" s="18"/>
      <c r="M271" s="2"/>
      <c r="N271" s="2"/>
      <c r="P271" s="2">
        <f>E271/D270</f>
        <v>0.85567010309278346</v>
      </c>
      <c r="Q271" s="24">
        <v>153</v>
      </c>
      <c r="R271" s="25">
        <f t="shared" si="68"/>
        <v>0.94444444444444442</v>
      </c>
      <c r="S271" s="2">
        <f t="shared" si="69"/>
        <v>5.555555555555558E-2</v>
      </c>
    </row>
    <row r="272" spans="1:19" ht="12.75" customHeight="1">
      <c r="A272" s="35" t="s">
        <v>41</v>
      </c>
      <c r="F272" s="31">
        <v>41</v>
      </c>
      <c r="L272" s="18"/>
      <c r="M272" s="2"/>
      <c r="N272" s="2"/>
      <c r="P272" s="2">
        <f>F272/E271</f>
        <v>0.49397590361445781</v>
      </c>
      <c r="Q272" s="24">
        <v>150</v>
      </c>
      <c r="R272" s="25">
        <f t="shared" si="68"/>
        <v>0.98039215686274506</v>
      </c>
      <c r="S272" s="2">
        <f t="shared" si="69"/>
        <v>1.9607843137254943E-2</v>
      </c>
    </row>
    <row r="273" spans="1:19" ht="12.75" customHeight="1">
      <c r="A273" s="35" t="s">
        <v>45</v>
      </c>
      <c r="G273" s="31">
        <v>39</v>
      </c>
      <c r="L273" s="18">
        <v>2</v>
      </c>
      <c r="M273" s="2"/>
      <c r="N273" s="2"/>
      <c r="P273" s="2">
        <f>G273/F272</f>
        <v>0.95121951219512191</v>
      </c>
      <c r="Q273" s="24">
        <v>144</v>
      </c>
      <c r="R273" s="25">
        <f t="shared" si="68"/>
        <v>0.96</v>
      </c>
      <c r="S273" s="2">
        <f t="shared" si="69"/>
        <v>4.0000000000000036E-2</v>
      </c>
    </row>
    <row r="274" spans="1:19" ht="12.75" customHeight="1">
      <c r="A274" s="35" t="s">
        <v>46</v>
      </c>
      <c r="H274" s="31">
        <v>37</v>
      </c>
      <c r="L274" s="34">
        <v>2</v>
      </c>
      <c r="M274" s="2"/>
      <c r="N274" s="2"/>
      <c r="P274" s="2">
        <f>H274/G273</f>
        <v>0.94871794871794868</v>
      </c>
      <c r="Q274" s="24">
        <v>139</v>
      </c>
      <c r="R274" s="25">
        <f t="shared" si="68"/>
        <v>0.96527777777777779</v>
      </c>
      <c r="S274" s="2">
        <f t="shared" si="69"/>
        <v>3.472222222222221E-2</v>
      </c>
    </row>
    <row r="275" spans="1:19" ht="12.75" customHeight="1">
      <c r="A275" s="35" t="s">
        <v>47</v>
      </c>
      <c r="I275" s="31">
        <v>36</v>
      </c>
      <c r="L275" s="34">
        <v>36</v>
      </c>
      <c r="M275" s="2"/>
      <c r="N275" s="2"/>
      <c r="P275" s="2">
        <f>I275/H274</f>
        <v>0.97297297297297303</v>
      </c>
      <c r="Q275" s="24">
        <v>136</v>
      </c>
      <c r="R275" s="25">
        <f t="shared" si="68"/>
        <v>0.97841726618705038</v>
      </c>
      <c r="S275" s="2">
        <f t="shared" si="69"/>
        <v>2.1582733812949617E-2</v>
      </c>
    </row>
    <row r="276" spans="1:19" ht="12.75" customHeight="1">
      <c r="A276" s="35" t="s">
        <v>48</v>
      </c>
      <c r="I276" s="31">
        <v>36</v>
      </c>
      <c r="L276" s="34">
        <v>36</v>
      </c>
      <c r="M276" s="2"/>
      <c r="N276" s="2"/>
      <c r="P276" s="2"/>
      <c r="Q276" s="24">
        <v>98</v>
      </c>
      <c r="R276" s="25"/>
      <c r="S276" s="2"/>
    </row>
    <row r="277" spans="1:19" ht="12.75" customHeight="1">
      <c r="A277" s="35" t="s">
        <v>49</v>
      </c>
      <c r="I277" s="31">
        <v>19</v>
      </c>
      <c r="L277" s="34">
        <v>19</v>
      </c>
      <c r="M277" s="2"/>
      <c r="N277" s="2"/>
      <c r="P277" s="2"/>
      <c r="Q277" s="24">
        <v>58</v>
      </c>
      <c r="R277" s="25"/>
      <c r="S277" s="2"/>
    </row>
    <row r="278" spans="1:19" ht="12.75" customHeight="1">
      <c r="A278" s="35" t="s">
        <v>50</v>
      </c>
      <c r="I278" s="31">
        <v>19</v>
      </c>
      <c r="L278" s="34">
        <v>19</v>
      </c>
      <c r="M278" s="2"/>
      <c r="N278" s="2"/>
      <c r="P278" s="2"/>
      <c r="Q278" s="24">
        <v>40</v>
      </c>
      <c r="R278" s="25"/>
      <c r="S278" s="2"/>
    </row>
    <row r="279" spans="1:19" ht="12.75" customHeight="1">
      <c r="A279" s="35" t="s">
        <v>51</v>
      </c>
      <c r="I279" s="31">
        <v>8</v>
      </c>
      <c r="L279" s="34">
        <v>8</v>
      </c>
      <c r="M279" s="2"/>
      <c r="N279" s="2"/>
      <c r="P279" s="2"/>
      <c r="Q279" s="24">
        <v>20</v>
      </c>
      <c r="R279" s="25"/>
      <c r="S279" s="2"/>
    </row>
    <row r="280" spans="1:19" ht="12.75" customHeight="1">
      <c r="A280" s="35" t="s">
        <v>52</v>
      </c>
      <c r="I280" s="31">
        <v>6</v>
      </c>
      <c r="L280" s="34">
        <v>6</v>
      </c>
      <c r="M280" s="2"/>
      <c r="N280" s="2"/>
      <c r="P280" s="2"/>
      <c r="Q280" s="24">
        <v>11</v>
      </c>
      <c r="R280" s="25"/>
      <c r="S280" s="2"/>
    </row>
    <row r="281" spans="1:19" ht="12.75" customHeight="1">
      <c r="A281" s="35" t="s">
        <v>53</v>
      </c>
      <c r="I281" s="31">
        <v>2</v>
      </c>
      <c r="L281" s="34">
        <v>2</v>
      </c>
      <c r="M281" s="2"/>
      <c r="N281" s="2"/>
      <c r="P281" s="2"/>
      <c r="Q281" s="24">
        <v>4</v>
      </c>
      <c r="R281" s="25"/>
      <c r="S281" s="2"/>
    </row>
    <row r="282" spans="1:19" ht="12.75" customHeight="1">
      <c r="A282" s="35" t="s">
        <v>62</v>
      </c>
      <c r="H282" s="31">
        <v>1</v>
      </c>
      <c r="I282" s="31">
        <v>1</v>
      </c>
      <c r="L282" s="34">
        <v>1</v>
      </c>
      <c r="M282" s="2"/>
      <c r="N282" s="2"/>
      <c r="P282" s="2"/>
      <c r="Q282" s="24">
        <v>2</v>
      </c>
      <c r="R282" s="25"/>
      <c r="S282" s="2"/>
    </row>
    <row r="283" spans="1:19" ht="12.75" customHeight="1">
      <c r="A283" s="35" t="s">
        <v>63</v>
      </c>
      <c r="I283" s="31">
        <v>1</v>
      </c>
      <c r="L283" s="34">
        <v>1</v>
      </c>
      <c r="M283" s="2"/>
      <c r="N283" s="2"/>
      <c r="P283" s="2"/>
      <c r="Q283" s="24">
        <v>1</v>
      </c>
      <c r="R283" s="25"/>
      <c r="S283" s="2"/>
    </row>
    <row r="284" spans="1:19" ht="12.75" customHeight="1">
      <c r="A284" s="35" t="s">
        <v>67</v>
      </c>
      <c r="L284" s="34"/>
      <c r="M284" s="2"/>
      <c r="N284" s="2"/>
      <c r="P284" s="2"/>
      <c r="Q284" s="24"/>
      <c r="R284" s="25"/>
      <c r="S284" s="2"/>
    </row>
    <row r="285" spans="1:19" ht="12.75" customHeight="1">
      <c r="L285" s="34"/>
      <c r="M285" s="2"/>
      <c r="N285" s="2"/>
      <c r="P285" s="2"/>
      <c r="Q285" s="24"/>
      <c r="R285" s="25"/>
      <c r="S285" s="2"/>
    </row>
    <row r="286" spans="1:19" ht="12.75" customHeight="1">
      <c r="L286" s="31">
        <f>SUM(L273:L283)</f>
        <v>132</v>
      </c>
      <c r="M286" s="2">
        <f>SUM(L273:L275)/B268</f>
        <v>0.19900497512437812</v>
      </c>
      <c r="N286" s="2">
        <f>L286/B268</f>
        <v>0.65671641791044777</v>
      </c>
      <c r="O286" s="2">
        <f>N286-M286</f>
        <v>0.45771144278606968</v>
      </c>
      <c r="P286" s="2"/>
    </row>
    <row r="287" spans="1:19" ht="12.75" customHeight="1">
      <c r="A287" s="46" t="s">
        <v>69</v>
      </c>
      <c r="L287" s="2"/>
      <c r="M287" s="2"/>
      <c r="O287" s="2"/>
    </row>
    <row r="288" spans="1:19" ht="25.5" customHeight="1">
      <c r="B288" s="266" t="s">
        <v>2</v>
      </c>
      <c r="C288" s="267"/>
      <c r="D288" s="267"/>
      <c r="E288" s="267"/>
      <c r="F288" s="267"/>
      <c r="G288" s="267"/>
      <c r="H288" s="267"/>
      <c r="I288" s="267"/>
      <c r="J288" s="21"/>
      <c r="K288" s="21"/>
      <c r="L288" s="12" t="s">
        <v>11</v>
      </c>
      <c r="M288" s="8" t="s">
        <v>3</v>
      </c>
      <c r="N288" s="8" t="s">
        <v>4</v>
      </c>
      <c r="O288" s="6" t="s">
        <v>5</v>
      </c>
      <c r="P288" s="8" t="s">
        <v>6</v>
      </c>
      <c r="Q288" s="7" t="s">
        <v>7</v>
      </c>
      <c r="R288" s="7" t="s">
        <v>8</v>
      </c>
      <c r="S288" s="8" t="s">
        <v>9</v>
      </c>
    </row>
    <row r="289" spans="1:19" ht="12.75" customHeight="1">
      <c r="A289" s="60" t="s">
        <v>10</v>
      </c>
      <c r="B289" s="61">
        <v>1</v>
      </c>
      <c r="C289" s="61">
        <v>2</v>
      </c>
      <c r="D289" s="61">
        <v>3</v>
      </c>
      <c r="E289" s="61">
        <v>4</v>
      </c>
      <c r="F289" s="61">
        <v>5</v>
      </c>
      <c r="G289" s="61">
        <v>6</v>
      </c>
      <c r="H289" s="61">
        <v>7</v>
      </c>
      <c r="I289" s="61">
        <v>8</v>
      </c>
      <c r="J289" s="31"/>
      <c r="K289" s="31"/>
      <c r="L289" s="18"/>
      <c r="M289" s="2"/>
      <c r="P289" s="2"/>
      <c r="Q289" s="16"/>
      <c r="R289" s="16"/>
      <c r="S289" s="2"/>
    </row>
    <row r="290" spans="1:19" ht="12.75" customHeight="1">
      <c r="A290" s="35" t="s">
        <v>21</v>
      </c>
      <c r="B290" s="31">
        <v>193</v>
      </c>
      <c r="L290" s="18"/>
      <c r="M290" s="2"/>
      <c r="P290" s="2"/>
      <c r="Q290" s="19">
        <f>B290</f>
        <v>193</v>
      </c>
      <c r="R290" s="16"/>
      <c r="S290" s="2"/>
    </row>
    <row r="291" spans="1:19" ht="12.75" customHeight="1">
      <c r="A291" s="35" t="s">
        <v>22</v>
      </c>
      <c r="C291" s="31">
        <v>162</v>
      </c>
      <c r="L291" s="18"/>
      <c r="M291" s="2"/>
      <c r="N291" s="2"/>
      <c r="P291" s="2">
        <f>C291/B290</f>
        <v>0.8393782383419689</v>
      </c>
      <c r="Q291" s="24">
        <v>185</v>
      </c>
      <c r="R291" s="25">
        <f t="shared" ref="R291:R297" si="70">Q291/Q290</f>
        <v>0.95854922279792742</v>
      </c>
      <c r="S291" s="2">
        <f t="shared" ref="S291:S297" si="71">100%-R291</f>
        <v>4.1450777202072575E-2</v>
      </c>
    </row>
    <row r="292" spans="1:19" ht="12.75" customHeight="1">
      <c r="A292" s="35" t="s">
        <v>23</v>
      </c>
      <c r="D292" s="31">
        <v>122</v>
      </c>
      <c r="L292" s="18"/>
      <c r="M292" s="2"/>
      <c r="N292" s="2"/>
      <c r="P292" s="2">
        <f>D292/C291</f>
        <v>0.75308641975308643</v>
      </c>
      <c r="Q292" s="24">
        <v>179</v>
      </c>
      <c r="R292" s="25">
        <f t="shared" si="70"/>
        <v>0.96756756756756757</v>
      </c>
      <c r="S292" s="2">
        <f t="shared" si="71"/>
        <v>3.2432432432432434E-2</v>
      </c>
    </row>
    <row r="293" spans="1:19" ht="12.75" customHeight="1">
      <c r="A293" s="35" t="s">
        <v>41</v>
      </c>
      <c r="E293" s="31">
        <v>100</v>
      </c>
      <c r="L293" s="18"/>
      <c r="M293" s="2"/>
      <c r="N293" s="2"/>
      <c r="P293" s="2">
        <f>E293/D292</f>
        <v>0.81967213114754101</v>
      </c>
      <c r="Q293" s="24">
        <v>180</v>
      </c>
      <c r="R293" s="25">
        <f t="shared" si="70"/>
        <v>1.005586592178771</v>
      </c>
      <c r="S293" s="2">
        <f t="shared" si="71"/>
        <v>-5.5865921787709993E-3</v>
      </c>
    </row>
    <row r="294" spans="1:19" ht="12.75" customHeight="1">
      <c r="A294" s="35" t="s">
        <v>45</v>
      </c>
      <c r="F294" s="31">
        <v>65</v>
      </c>
      <c r="L294" s="18"/>
      <c r="M294" s="2"/>
      <c r="N294" s="2"/>
      <c r="P294" s="2">
        <f>F294/E293</f>
        <v>0.65</v>
      </c>
      <c r="Q294" s="24">
        <v>176</v>
      </c>
      <c r="R294" s="25">
        <f t="shared" si="70"/>
        <v>0.97777777777777775</v>
      </c>
      <c r="S294" s="2">
        <f t="shared" si="71"/>
        <v>2.2222222222222254E-2</v>
      </c>
    </row>
    <row r="295" spans="1:19" ht="12.75" customHeight="1">
      <c r="A295" s="35" t="s">
        <v>46</v>
      </c>
      <c r="G295" s="31">
        <v>52</v>
      </c>
      <c r="L295" s="34">
        <v>4</v>
      </c>
      <c r="M295" s="2"/>
      <c r="N295" s="2"/>
      <c r="P295" s="2">
        <f>G295/F294</f>
        <v>0.8</v>
      </c>
      <c r="Q295" s="24">
        <v>175</v>
      </c>
      <c r="R295" s="25">
        <f t="shared" si="70"/>
        <v>0.99431818181818177</v>
      </c>
      <c r="S295" s="2">
        <f t="shared" si="71"/>
        <v>5.6818181818182323E-3</v>
      </c>
    </row>
    <row r="296" spans="1:19" ht="12.75" customHeight="1">
      <c r="A296" s="35" t="s">
        <v>47</v>
      </c>
      <c r="H296" s="31">
        <v>52</v>
      </c>
      <c r="L296" s="34">
        <v>8</v>
      </c>
      <c r="M296" s="2"/>
      <c r="N296" s="2"/>
      <c r="P296" s="2">
        <f>H296/G295</f>
        <v>1</v>
      </c>
      <c r="Q296" s="24">
        <v>170</v>
      </c>
      <c r="R296" s="25">
        <f t="shared" si="70"/>
        <v>0.97142857142857142</v>
      </c>
      <c r="S296" s="2">
        <f t="shared" si="71"/>
        <v>2.8571428571428581E-2</v>
      </c>
    </row>
    <row r="297" spans="1:19" ht="12.75" customHeight="1">
      <c r="A297" s="35" t="s">
        <v>48</v>
      </c>
      <c r="I297" s="31">
        <v>50</v>
      </c>
      <c r="L297" s="34">
        <v>50</v>
      </c>
      <c r="M297" s="2"/>
      <c r="N297" s="2"/>
      <c r="P297" s="2">
        <f>I297/H296</f>
        <v>0.96153846153846156</v>
      </c>
      <c r="Q297" s="24">
        <v>160</v>
      </c>
      <c r="R297" s="25">
        <f t="shared" si="70"/>
        <v>0.94117647058823528</v>
      </c>
      <c r="S297" s="2">
        <f t="shared" si="71"/>
        <v>5.8823529411764719E-2</v>
      </c>
    </row>
    <row r="298" spans="1:19" ht="12.75" customHeight="1">
      <c r="A298" s="35" t="s">
        <v>49</v>
      </c>
      <c r="I298" s="31">
        <v>33</v>
      </c>
      <c r="L298" s="34">
        <v>33</v>
      </c>
      <c r="M298" s="2"/>
      <c r="N298" s="2"/>
      <c r="P298" s="2"/>
      <c r="Q298" s="24">
        <v>107</v>
      </c>
      <c r="R298" s="25"/>
      <c r="S298" s="2"/>
    </row>
    <row r="299" spans="1:19" ht="12.75" customHeight="1">
      <c r="A299" s="35" t="s">
        <v>50</v>
      </c>
      <c r="I299" s="31">
        <v>40</v>
      </c>
      <c r="L299" s="34">
        <v>40</v>
      </c>
      <c r="M299" s="2"/>
      <c r="N299" s="2"/>
      <c r="P299" s="2"/>
      <c r="Q299" s="24">
        <v>75</v>
      </c>
      <c r="R299" s="25"/>
      <c r="S299" s="2"/>
    </row>
    <row r="300" spans="1:19" ht="12.75" customHeight="1">
      <c r="A300" s="35" t="s">
        <v>51</v>
      </c>
      <c r="I300" s="31">
        <v>16</v>
      </c>
      <c r="L300" s="34">
        <v>16</v>
      </c>
      <c r="M300" s="2"/>
      <c r="N300" s="2"/>
      <c r="P300" s="2"/>
      <c r="Q300" s="24">
        <v>34</v>
      </c>
      <c r="R300" s="25"/>
      <c r="S300" s="2"/>
    </row>
    <row r="301" spans="1:19" ht="12.75" customHeight="1">
      <c r="A301" s="35" t="s">
        <v>52</v>
      </c>
      <c r="I301" s="31">
        <v>9</v>
      </c>
      <c r="L301" s="34">
        <v>9</v>
      </c>
      <c r="M301" s="2"/>
      <c r="N301" s="2"/>
      <c r="P301" s="2"/>
      <c r="Q301" s="24">
        <v>19</v>
      </c>
      <c r="R301" s="25"/>
      <c r="S301" s="2"/>
    </row>
    <row r="302" spans="1:19" ht="12.75" customHeight="1">
      <c r="A302" s="35" t="s">
        <v>53</v>
      </c>
      <c r="I302" s="31">
        <v>5</v>
      </c>
      <c r="L302" s="34">
        <v>4</v>
      </c>
      <c r="M302" s="2"/>
      <c r="N302" s="2"/>
      <c r="P302" s="2"/>
      <c r="Q302" s="24">
        <v>11</v>
      </c>
      <c r="R302" s="25"/>
      <c r="S302" s="2"/>
    </row>
    <row r="303" spans="1:19" ht="12.75" customHeight="1">
      <c r="A303" s="35" t="s">
        <v>62</v>
      </c>
      <c r="I303" s="31">
        <v>4</v>
      </c>
      <c r="L303" s="34">
        <v>3</v>
      </c>
      <c r="M303" s="2"/>
      <c r="N303" s="2"/>
      <c r="P303" s="2"/>
      <c r="Q303" s="24">
        <v>6</v>
      </c>
      <c r="R303" s="25"/>
      <c r="S303" s="2"/>
    </row>
    <row r="304" spans="1:19" ht="12.75" customHeight="1">
      <c r="A304" s="35" t="s">
        <v>63</v>
      </c>
      <c r="I304" s="31">
        <v>1</v>
      </c>
      <c r="L304" s="34"/>
      <c r="M304" s="2"/>
      <c r="N304" s="2"/>
      <c r="P304" s="2"/>
      <c r="Q304" s="24">
        <v>2</v>
      </c>
      <c r="R304" s="25"/>
      <c r="S304" s="2"/>
    </row>
    <row r="305" spans="1:19" ht="12.75" customHeight="1">
      <c r="A305" s="35" t="s">
        <v>67</v>
      </c>
      <c r="I305" s="31">
        <v>1</v>
      </c>
      <c r="L305" s="34">
        <v>1</v>
      </c>
      <c r="M305" s="2"/>
      <c r="N305" s="2"/>
      <c r="P305" s="2"/>
      <c r="Q305" s="24">
        <v>2</v>
      </c>
      <c r="R305" s="25"/>
      <c r="S305" s="2"/>
    </row>
    <row r="306" spans="1:19" ht="12.75" customHeight="1">
      <c r="A306" s="35" t="s">
        <v>68</v>
      </c>
      <c r="I306" s="31">
        <v>1</v>
      </c>
      <c r="L306" s="34"/>
      <c r="M306" s="2"/>
      <c r="N306" s="2"/>
      <c r="P306" s="2"/>
      <c r="Q306" s="24">
        <v>1</v>
      </c>
      <c r="R306" s="25"/>
      <c r="S306" s="2"/>
    </row>
    <row r="307" spans="1:19" ht="12.75" customHeight="1">
      <c r="A307" s="35" t="s">
        <v>72</v>
      </c>
      <c r="I307" s="31">
        <v>1</v>
      </c>
      <c r="L307" s="34">
        <v>1</v>
      </c>
      <c r="M307" s="2"/>
      <c r="N307" s="2"/>
      <c r="P307" s="2"/>
      <c r="Q307" s="24">
        <v>1</v>
      </c>
      <c r="R307" s="25"/>
      <c r="S307" s="2"/>
    </row>
    <row r="308" spans="1:19" ht="12.75" customHeight="1">
      <c r="L308" s="31">
        <f>SUM(L297:L307)</f>
        <v>157</v>
      </c>
      <c r="M308" s="2">
        <f>SUM(L295:L297)/B290</f>
        <v>0.32124352331606215</v>
      </c>
      <c r="N308" s="2">
        <f>L308/B290</f>
        <v>0.81347150259067358</v>
      </c>
      <c r="O308" s="2">
        <f>N308-M308</f>
        <v>0.49222797927461143</v>
      </c>
      <c r="P308" s="2"/>
    </row>
    <row r="309" spans="1:19" ht="12.75" customHeight="1">
      <c r="A309" s="46" t="s">
        <v>70</v>
      </c>
      <c r="L309" s="2"/>
      <c r="M309" s="2"/>
      <c r="P309" s="2"/>
    </row>
    <row r="310" spans="1:19" ht="25.5" customHeight="1">
      <c r="B310" s="266" t="s">
        <v>2</v>
      </c>
      <c r="C310" s="267"/>
      <c r="D310" s="267"/>
      <c r="E310" s="267"/>
      <c r="F310" s="267"/>
      <c r="G310" s="267"/>
      <c r="H310" s="267"/>
      <c r="I310" s="267"/>
      <c r="J310" s="21"/>
      <c r="K310" s="21"/>
      <c r="L310" s="12" t="s">
        <v>11</v>
      </c>
      <c r="M310" s="8" t="s">
        <v>3</v>
      </c>
      <c r="N310" s="8" t="s">
        <v>4</v>
      </c>
      <c r="O310" s="6" t="s">
        <v>5</v>
      </c>
      <c r="P310" s="8" t="s">
        <v>6</v>
      </c>
      <c r="Q310" s="7" t="s">
        <v>7</v>
      </c>
      <c r="R310" s="7" t="s">
        <v>8</v>
      </c>
      <c r="S310" s="8" t="s">
        <v>9</v>
      </c>
    </row>
    <row r="311" spans="1:19" ht="12.75" customHeight="1">
      <c r="A311" s="60" t="s">
        <v>10</v>
      </c>
      <c r="B311" s="61">
        <v>1</v>
      </c>
      <c r="C311" s="61">
        <v>2</v>
      </c>
      <c r="D311" s="61">
        <v>3</v>
      </c>
      <c r="E311" s="61">
        <v>4</v>
      </c>
      <c r="F311" s="61">
        <v>5</v>
      </c>
      <c r="G311" s="61">
        <v>6</v>
      </c>
      <c r="H311" s="61">
        <v>7</v>
      </c>
      <c r="I311" s="61">
        <v>8</v>
      </c>
      <c r="J311" s="31"/>
      <c r="K311" s="31"/>
      <c r="L311" s="18"/>
      <c r="M311" s="2"/>
      <c r="P311" s="2"/>
      <c r="Q311" s="16"/>
      <c r="R311" s="16"/>
      <c r="S311" s="2"/>
    </row>
    <row r="312" spans="1:19" ht="12.75" customHeight="1">
      <c r="A312" s="35" t="s">
        <v>22</v>
      </c>
      <c r="B312" s="31">
        <v>161</v>
      </c>
      <c r="L312" s="18"/>
      <c r="M312" s="2"/>
      <c r="P312" s="2"/>
      <c r="Q312" s="19">
        <f>B312</f>
        <v>161</v>
      </c>
      <c r="R312" s="16"/>
      <c r="S312" s="2"/>
    </row>
    <row r="313" spans="1:19" ht="12.75" customHeight="1">
      <c r="A313" s="35" t="s">
        <v>23</v>
      </c>
      <c r="C313" s="31">
        <v>131</v>
      </c>
      <c r="L313" s="18"/>
      <c r="M313" s="2"/>
      <c r="N313" s="2"/>
      <c r="P313" s="2">
        <f>C313/B312</f>
        <v>0.81366459627329191</v>
      </c>
      <c r="Q313" s="24">
        <v>145</v>
      </c>
      <c r="R313" s="25">
        <f t="shared" ref="R313:R319" si="72">Q313/Q312</f>
        <v>0.90062111801242239</v>
      </c>
      <c r="S313" s="2">
        <f t="shared" ref="S313:S319" si="73">100%-R313</f>
        <v>9.9378881987577605E-2</v>
      </c>
    </row>
    <row r="314" spans="1:19" ht="12.75" customHeight="1">
      <c r="A314" s="35" t="s">
        <v>41</v>
      </c>
      <c r="D314" s="31">
        <v>90</v>
      </c>
      <c r="L314" s="18"/>
      <c r="M314" s="2"/>
      <c r="N314" s="2"/>
      <c r="P314" s="2">
        <f>D314/C313</f>
        <v>0.68702290076335881</v>
      </c>
      <c r="Q314" s="24">
        <v>139</v>
      </c>
      <c r="R314" s="25">
        <f t="shared" si="72"/>
        <v>0.95862068965517244</v>
      </c>
      <c r="S314" s="2">
        <f t="shared" si="73"/>
        <v>4.1379310344827558E-2</v>
      </c>
    </row>
    <row r="315" spans="1:19" ht="12.75" customHeight="1">
      <c r="A315" s="35" t="s">
        <v>45</v>
      </c>
      <c r="E315" s="31">
        <v>56</v>
      </c>
      <c r="L315" s="18"/>
      <c r="M315" s="2"/>
      <c r="N315" s="2"/>
      <c r="P315" s="2">
        <f>E315/D314</f>
        <v>0.62222222222222223</v>
      </c>
      <c r="Q315" s="24">
        <v>131</v>
      </c>
      <c r="R315" s="25">
        <f t="shared" si="72"/>
        <v>0.94244604316546765</v>
      </c>
      <c r="S315" s="2">
        <f t="shared" si="73"/>
        <v>5.7553956834532349E-2</v>
      </c>
    </row>
    <row r="316" spans="1:19" ht="12.75" customHeight="1">
      <c r="A316" s="35" t="s">
        <v>46</v>
      </c>
      <c r="F316" s="31">
        <v>16</v>
      </c>
      <c r="L316" s="18"/>
      <c r="M316" s="2"/>
      <c r="N316" s="2"/>
      <c r="P316" s="2">
        <f>F316/E315</f>
        <v>0.2857142857142857</v>
      </c>
      <c r="Q316" s="24">
        <v>129</v>
      </c>
      <c r="R316" s="25">
        <f t="shared" si="72"/>
        <v>0.98473282442748089</v>
      </c>
      <c r="S316" s="2">
        <f t="shared" si="73"/>
        <v>1.5267175572519109E-2</v>
      </c>
    </row>
    <row r="317" spans="1:19" ht="12.75" customHeight="1">
      <c r="A317" s="35" t="s">
        <v>47</v>
      </c>
      <c r="G317" s="31">
        <v>16</v>
      </c>
      <c r="L317" s="18">
        <v>8</v>
      </c>
      <c r="M317" s="2"/>
      <c r="N317" s="2"/>
      <c r="P317" s="2">
        <f>G317/F316</f>
        <v>1</v>
      </c>
      <c r="Q317" s="24">
        <v>127</v>
      </c>
      <c r="R317" s="25">
        <f t="shared" si="72"/>
        <v>0.98449612403100772</v>
      </c>
      <c r="S317" s="2">
        <f t="shared" si="73"/>
        <v>1.5503875968992276E-2</v>
      </c>
    </row>
    <row r="318" spans="1:19" ht="12.75" customHeight="1">
      <c r="A318" s="35" t="s">
        <v>48</v>
      </c>
      <c r="H318" s="31">
        <v>16</v>
      </c>
      <c r="L318" s="34">
        <v>2</v>
      </c>
      <c r="M318" s="2"/>
      <c r="N318" s="2"/>
      <c r="P318" s="2">
        <f>H318/G317</f>
        <v>1</v>
      </c>
      <c r="Q318" s="24">
        <v>113</v>
      </c>
      <c r="R318" s="25">
        <f t="shared" si="72"/>
        <v>0.88976377952755903</v>
      </c>
      <c r="S318" s="2">
        <f t="shared" si="73"/>
        <v>0.11023622047244097</v>
      </c>
    </row>
    <row r="319" spans="1:19" ht="12.75" customHeight="1">
      <c r="A319" s="35" t="s">
        <v>49</v>
      </c>
      <c r="I319" s="31">
        <v>15</v>
      </c>
      <c r="L319" s="34">
        <v>15</v>
      </c>
      <c r="M319" s="2"/>
      <c r="N319" s="2"/>
      <c r="P319" s="2">
        <f>I319/H318</f>
        <v>0.9375</v>
      </c>
      <c r="Q319" s="24">
        <v>113</v>
      </c>
      <c r="R319" s="25">
        <f t="shared" si="72"/>
        <v>1</v>
      </c>
      <c r="S319" s="2">
        <f t="shared" si="73"/>
        <v>0</v>
      </c>
    </row>
    <row r="320" spans="1:19" ht="12.75" customHeight="1">
      <c r="A320" s="35" t="s">
        <v>50</v>
      </c>
      <c r="I320" s="31">
        <v>29</v>
      </c>
      <c r="L320" s="34">
        <v>29</v>
      </c>
      <c r="M320" s="2"/>
      <c r="N320" s="2"/>
      <c r="P320" s="2"/>
      <c r="Q320" s="24">
        <v>96</v>
      </c>
      <c r="R320" s="25"/>
      <c r="S320" s="2"/>
    </row>
    <row r="321" spans="1:19" ht="12.75" customHeight="1">
      <c r="A321" s="35" t="s">
        <v>51</v>
      </c>
      <c r="I321" s="31">
        <v>19</v>
      </c>
      <c r="L321" s="34">
        <v>19</v>
      </c>
      <c r="M321" s="2"/>
      <c r="N321" s="2"/>
      <c r="P321" s="2"/>
      <c r="Q321" s="24">
        <v>66</v>
      </c>
      <c r="R321" s="25"/>
      <c r="S321" s="2"/>
    </row>
    <row r="322" spans="1:19" ht="12.75" customHeight="1">
      <c r="A322" s="35" t="s">
        <v>52</v>
      </c>
      <c r="I322" s="31">
        <v>21</v>
      </c>
      <c r="L322" s="34">
        <v>21</v>
      </c>
      <c r="M322" s="2"/>
      <c r="N322" s="2"/>
      <c r="P322" s="2"/>
      <c r="Q322" s="24">
        <v>47</v>
      </c>
      <c r="R322" s="25"/>
      <c r="S322" s="2"/>
    </row>
    <row r="323" spans="1:19" ht="12.75" customHeight="1">
      <c r="A323" s="35" t="s">
        <v>53</v>
      </c>
      <c r="I323" s="31">
        <v>7</v>
      </c>
      <c r="L323" s="34">
        <v>7</v>
      </c>
      <c r="M323" s="2"/>
      <c r="N323" s="2"/>
      <c r="P323" s="2"/>
      <c r="Q323" s="24">
        <v>26</v>
      </c>
      <c r="R323" s="25"/>
      <c r="S323" s="2"/>
    </row>
    <row r="324" spans="1:19" ht="12.75" customHeight="1">
      <c r="A324" s="35" t="s">
        <v>62</v>
      </c>
      <c r="I324" s="31">
        <v>14</v>
      </c>
      <c r="L324" s="34">
        <v>13</v>
      </c>
      <c r="M324" s="2"/>
      <c r="N324" s="2"/>
      <c r="P324" s="2"/>
      <c r="Q324" s="24">
        <v>19</v>
      </c>
      <c r="R324" s="25"/>
      <c r="S324" s="2"/>
    </row>
    <row r="325" spans="1:19" ht="12.75" customHeight="1">
      <c r="A325" s="35" t="s">
        <v>63</v>
      </c>
      <c r="I325" s="31">
        <v>5</v>
      </c>
      <c r="L325" s="34">
        <v>5</v>
      </c>
      <c r="M325" s="2"/>
      <c r="N325" s="2"/>
      <c r="P325" s="2"/>
      <c r="Q325" s="24">
        <v>5</v>
      </c>
      <c r="R325" s="25"/>
      <c r="S325" s="2"/>
    </row>
    <row r="326" spans="1:19" ht="12.75" customHeight="1">
      <c r="L326" s="31">
        <f>SUM(L317:L325)</f>
        <v>119</v>
      </c>
      <c r="M326" s="2">
        <f>SUM(L317:L319)/B312</f>
        <v>0.15527950310559005</v>
      </c>
      <c r="N326" s="2">
        <f>L326/B312</f>
        <v>0.73913043478260865</v>
      </c>
      <c r="O326" s="2">
        <f>N326-M326</f>
        <v>0.58385093167701863</v>
      </c>
      <c r="Q326" s="2"/>
    </row>
    <row r="327" spans="1:19" ht="12.75" customHeight="1">
      <c r="A327" s="46" t="s">
        <v>71</v>
      </c>
      <c r="L327" s="2"/>
      <c r="M327" s="2"/>
      <c r="P327" s="2"/>
    </row>
    <row r="328" spans="1:19" ht="25.5" customHeight="1">
      <c r="B328" s="266" t="s">
        <v>2</v>
      </c>
      <c r="C328" s="267"/>
      <c r="D328" s="267"/>
      <c r="E328" s="267"/>
      <c r="F328" s="267"/>
      <c r="G328" s="267"/>
      <c r="H328" s="267"/>
      <c r="I328" s="267"/>
      <c r="J328" s="21"/>
      <c r="K328" s="21"/>
      <c r="L328" s="12" t="s">
        <v>11</v>
      </c>
      <c r="M328" s="8" t="s">
        <v>3</v>
      </c>
      <c r="N328" s="8" t="s">
        <v>4</v>
      </c>
      <c r="O328" s="6" t="s">
        <v>5</v>
      </c>
      <c r="P328" s="8" t="s">
        <v>6</v>
      </c>
      <c r="Q328" s="7" t="s">
        <v>7</v>
      </c>
      <c r="R328" s="7" t="s">
        <v>8</v>
      </c>
      <c r="S328" s="8" t="s">
        <v>9</v>
      </c>
    </row>
    <row r="329" spans="1:19" ht="12.75" customHeight="1">
      <c r="A329" s="60" t="s">
        <v>10</v>
      </c>
      <c r="B329" s="61">
        <v>1</v>
      </c>
      <c r="C329" s="61">
        <v>2</v>
      </c>
      <c r="D329" s="61">
        <v>3</v>
      </c>
      <c r="E329" s="61">
        <v>4</v>
      </c>
      <c r="F329" s="61">
        <v>5</v>
      </c>
      <c r="G329" s="61">
        <v>6</v>
      </c>
      <c r="H329" s="61">
        <v>7</v>
      </c>
      <c r="I329" s="61">
        <v>8</v>
      </c>
      <c r="J329" s="31"/>
      <c r="K329" s="31"/>
      <c r="L329" s="18"/>
      <c r="M329" s="2"/>
      <c r="P329" s="2"/>
      <c r="Q329" s="16"/>
      <c r="R329" s="16"/>
      <c r="S329" s="2"/>
    </row>
    <row r="330" spans="1:19" ht="12.75" customHeight="1">
      <c r="A330" s="35" t="s">
        <v>23</v>
      </c>
      <c r="B330" s="31">
        <v>161</v>
      </c>
      <c r="L330" s="18"/>
      <c r="M330" s="2"/>
      <c r="P330" s="2"/>
      <c r="Q330" s="19">
        <f>B330</f>
        <v>161</v>
      </c>
      <c r="R330" s="16"/>
      <c r="S330" s="2"/>
    </row>
    <row r="331" spans="1:19" ht="12.75" customHeight="1">
      <c r="A331" s="35" t="s">
        <v>41</v>
      </c>
      <c r="C331" s="31">
        <v>138</v>
      </c>
      <c r="L331" s="18"/>
      <c r="M331" s="2"/>
      <c r="N331" s="2"/>
      <c r="P331" s="2">
        <f>C331/B330</f>
        <v>0.8571428571428571</v>
      </c>
      <c r="Q331" s="24">
        <v>143</v>
      </c>
      <c r="R331" s="25">
        <f t="shared" ref="R331:R337" si="74">Q331/Q330</f>
        <v>0.88819875776397517</v>
      </c>
      <c r="S331" s="2">
        <f t="shared" ref="S331:S337" si="75">100%-R331</f>
        <v>0.11180124223602483</v>
      </c>
    </row>
    <row r="332" spans="1:19" ht="12.75" customHeight="1">
      <c r="A332" s="35" t="s">
        <v>45</v>
      </c>
      <c r="D332" s="31">
        <v>99</v>
      </c>
      <c r="L332" s="18"/>
      <c r="M332" s="2"/>
      <c r="N332" s="2"/>
      <c r="P332" s="2">
        <f>D332/C331</f>
        <v>0.71739130434782605</v>
      </c>
      <c r="Q332" s="24">
        <v>141</v>
      </c>
      <c r="R332" s="25">
        <f t="shared" si="74"/>
        <v>0.98601398601398604</v>
      </c>
      <c r="S332" s="2">
        <f t="shared" si="75"/>
        <v>1.3986013986013957E-2</v>
      </c>
    </row>
    <row r="333" spans="1:19" ht="12.75" customHeight="1">
      <c r="A333" s="35" t="s">
        <v>46</v>
      </c>
      <c r="E333" s="31">
        <v>66</v>
      </c>
      <c r="L333" s="18"/>
      <c r="M333" s="2"/>
      <c r="N333" s="2"/>
      <c r="P333" s="2">
        <f>E333/D332</f>
        <v>0.66666666666666663</v>
      </c>
      <c r="Q333" s="24">
        <v>136</v>
      </c>
      <c r="R333" s="25">
        <f t="shared" si="74"/>
        <v>0.96453900709219853</v>
      </c>
      <c r="S333" s="2">
        <f t="shared" si="75"/>
        <v>3.546099290780147E-2</v>
      </c>
    </row>
    <row r="334" spans="1:19" ht="12.75" customHeight="1">
      <c r="A334" s="35" t="s">
        <v>47</v>
      </c>
      <c r="F334" s="31">
        <v>32</v>
      </c>
      <c r="L334" s="18"/>
      <c r="M334" s="2"/>
      <c r="N334" s="2"/>
      <c r="P334" s="2">
        <f>F334/E333</f>
        <v>0.48484848484848486</v>
      </c>
      <c r="Q334" s="24">
        <v>135</v>
      </c>
      <c r="R334" s="25">
        <f t="shared" si="74"/>
        <v>0.99264705882352944</v>
      </c>
      <c r="S334" s="2">
        <f t="shared" si="75"/>
        <v>7.3529411764705621E-3</v>
      </c>
    </row>
    <row r="335" spans="1:19" ht="12.75" customHeight="1">
      <c r="A335" s="35" t="s">
        <v>48</v>
      </c>
      <c r="G335" s="31">
        <v>32</v>
      </c>
      <c r="L335" s="18"/>
      <c r="M335" s="2"/>
      <c r="N335" s="2"/>
      <c r="P335" s="2">
        <f>G335/F334</f>
        <v>1</v>
      </c>
      <c r="Q335" s="24">
        <v>133</v>
      </c>
      <c r="R335" s="25">
        <f t="shared" si="74"/>
        <v>0.98518518518518516</v>
      </c>
      <c r="S335" s="2">
        <f t="shared" si="75"/>
        <v>1.4814814814814836E-2</v>
      </c>
    </row>
    <row r="336" spans="1:19" ht="12.75" customHeight="1">
      <c r="A336" s="35" t="s">
        <v>49</v>
      </c>
      <c r="H336" s="31">
        <v>32</v>
      </c>
      <c r="L336" s="18"/>
      <c r="M336" s="2"/>
      <c r="N336" s="2"/>
      <c r="P336" s="2">
        <f>H336/G335</f>
        <v>1</v>
      </c>
      <c r="Q336" s="24">
        <v>131</v>
      </c>
      <c r="R336" s="25">
        <f t="shared" si="74"/>
        <v>0.98496240601503759</v>
      </c>
      <c r="S336" s="2">
        <f t="shared" si="75"/>
        <v>1.5037593984962405E-2</v>
      </c>
    </row>
    <row r="337" spans="1:19" ht="12.75" customHeight="1">
      <c r="A337" s="35" t="s">
        <v>50</v>
      </c>
      <c r="I337" s="31">
        <v>31</v>
      </c>
      <c r="L337" s="34">
        <v>31</v>
      </c>
      <c r="M337" s="2"/>
      <c r="N337" s="2"/>
      <c r="P337" s="2">
        <f>I337/H336</f>
        <v>0.96875</v>
      </c>
      <c r="Q337" s="24">
        <v>132</v>
      </c>
      <c r="R337" s="25">
        <f t="shared" si="74"/>
        <v>1.0076335877862594</v>
      </c>
      <c r="S337" s="2">
        <f t="shared" si="75"/>
        <v>-7.6335877862594437E-3</v>
      </c>
    </row>
    <row r="338" spans="1:19" ht="12.75" customHeight="1">
      <c r="A338" s="35" t="s">
        <v>51</v>
      </c>
      <c r="I338" s="31">
        <v>28</v>
      </c>
      <c r="L338" s="34">
        <v>28</v>
      </c>
      <c r="M338" s="2"/>
      <c r="N338" s="2"/>
      <c r="P338" s="2"/>
      <c r="Q338" s="24">
        <v>100</v>
      </c>
      <c r="R338" s="25"/>
      <c r="S338" s="2"/>
    </row>
    <row r="339" spans="1:19" ht="12.75" customHeight="1">
      <c r="A339" s="35" t="s">
        <v>52</v>
      </c>
      <c r="I339" s="31">
        <v>36</v>
      </c>
      <c r="L339" s="34">
        <v>36</v>
      </c>
      <c r="M339" s="2"/>
      <c r="N339" s="2"/>
      <c r="P339" s="2"/>
      <c r="Q339" s="24">
        <v>70</v>
      </c>
      <c r="R339" s="25"/>
      <c r="S339" s="2"/>
    </row>
    <row r="340" spans="1:19" ht="12.75" customHeight="1">
      <c r="A340" s="35" t="s">
        <v>53</v>
      </c>
      <c r="I340" s="31">
        <v>17</v>
      </c>
      <c r="L340" s="34">
        <v>16</v>
      </c>
      <c r="M340" s="2"/>
      <c r="N340" s="2"/>
      <c r="P340" s="2"/>
      <c r="Q340" s="24">
        <v>35</v>
      </c>
      <c r="R340" s="25"/>
      <c r="S340" s="2"/>
    </row>
    <row r="341" spans="1:19" ht="12.75" customHeight="1">
      <c r="A341" s="35" t="s">
        <v>62</v>
      </c>
      <c r="I341" s="31">
        <v>12</v>
      </c>
      <c r="L341" s="34">
        <v>12</v>
      </c>
      <c r="M341" s="2"/>
      <c r="N341" s="2"/>
      <c r="P341" s="2"/>
      <c r="Q341" s="24">
        <v>17</v>
      </c>
      <c r="R341" s="25"/>
      <c r="S341" s="2"/>
    </row>
    <row r="342" spans="1:19" ht="12.75" customHeight="1">
      <c r="A342" s="35" t="s">
        <v>63</v>
      </c>
      <c r="I342" s="31">
        <v>5</v>
      </c>
      <c r="L342" s="34">
        <v>5</v>
      </c>
      <c r="M342" s="2"/>
      <c r="N342" s="2"/>
      <c r="P342" s="2"/>
      <c r="Q342" s="24">
        <v>5</v>
      </c>
      <c r="R342" s="25"/>
      <c r="S342" s="2"/>
    </row>
    <row r="343" spans="1:19" ht="12.75" customHeight="1">
      <c r="A343" s="35" t="s">
        <v>67</v>
      </c>
      <c r="I343" s="31">
        <v>1</v>
      </c>
      <c r="L343" s="34">
        <v>1</v>
      </c>
      <c r="M343" s="2"/>
      <c r="N343" s="2"/>
      <c r="P343" s="2"/>
      <c r="Q343" s="24">
        <v>1</v>
      </c>
      <c r="R343" s="25"/>
      <c r="S343" s="2"/>
    </row>
    <row r="344" spans="1:19" ht="12.75" customHeight="1">
      <c r="A344" s="35"/>
      <c r="L344" s="31">
        <f>SUM(L337:L343)</f>
        <v>129</v>
      </c>
      <c r="M344" s="2">
        <f>L337/B330</f>
        <v>0.19254658385093168</v>
      </c>
      <c r="N344" s="2">
        <f>L344/B330</f>
        <v>0.80124223602484468</v>
      </c>
      <c r="O344" s="2">
        <f>N344-M344</f>
        <v>0.60869565217391297</v>
      </c>
      <c r="Q344" s="24"/>
    </row>
    <row r="345" spans="1:19" ht="12.75" customHeight="1">
      <c r="A345" s="46" t="s">
        <v>75</v>
      </c>
      <c r="L345" s="2"/>
      <c r="M345" s="2"/>
      <c r="P345" s="2"/>
    </row>
    <row r="346" spans="1:19" ht="25.5" customHeight="1">
      <c r="B346" s="266" t="s">
        <v>2</v>
      </c>
      <c r="C346" s="267"/>
      <c r="D346" s="267"/>
      <c r="E346" s="267"/>
      <c r="F346" s="267"/>
      <c r="G346" s="267"/>
      <c r="H346" s="267"/>
      <c r="I346" s="267"/>
      <c r="J346" s="21"/>
      <c r="K346" s="21"/>
      <c r="L346" s="12" t="s">
        <v>11</v>
      </c>
      <c r="M346" s="8" t="s">
        <v>3</v>
      </c>
      <c r="N346" s="8" t="s">
        <v>4</v>
      </c>
      <c r="O346" s="6" t="s">
        <v>5</v>
      </c>
      <c r="P346" s="8" t="s">
        <v>6</v>
      </c>
      <c r="Q346" s="7" t="s">
        <v>7</v>
      </c>
      <c r="R346" s="7" t="s">
        <v>8</v>
      </c>
      <c r="S346" s="8" t="s">
        <v>9</v>
      </c>
    </row>
    <row r="347" spans="1:19" ht="12.75" customHeight="1">
      <c r="A347" s="60" t="s">
        <v>10</v>
      </c>
      <c r="B347" s="61">
        <v>1</v>
      </c>
      <c r="C347" s="61">
        <v>2</v>
      </c>
      <c r="D347" s="61">
        <v>3</v>
      </c>
      <c r="E347" s="61">
        <v>4</v>
      </c>
      <c r="F347" s="61">
        <v>5</v>
      </c>
      <c r="G347" s="61">
        <v>6</v>
      </c>
      <c r="H347" s="61">
        <v>7</v>
      </c>
      <c r="I347" s="61">
        <v>8</v>
      </c>
      <c r="J347" s="31"/>
      <c r="K347" s="31"/>
      <c r="L347" s="34"/>
      <c r="M347" s="2"/>
      <c r="P347" s="2"/>
      <c r="Q347" s="16"/>
      <c r="R347" s="16"/>
      <c r="S347" s="2"/>
    </row>
    <row r="348" spans="1:19" ht="12.75" customHeight="1">
      <c r="A348" s="35" t="s">
        <v>41</v>
      </c>
      <c r="B348" s="31">
        <v>146</v>
      </c>
      <c r="L348" s="34"/>
      <c r="M348" s="2"/>
      <c r="P348" s="2"/>
      <c r="Q348" s="19">
        <f>B348</f>
        <v>146</v>
      </c>
      <c r="R348" s="16"/>
      <c r="S348" s="2"/>
    </row>
    <row r="349" spans="1:19" ht="12.75" customHeight="1">
      <c r="A349" s="35" t="s">
        <v>45</v>
      </c>
      <c r="C349" s="31">
        <v>103</v>
      </c>
      <c r="L349" s="34"/>
      <c r="M349" s="2"/>
      <c r="N349" s="2"/>
      <c r="P349" s="2">
        <f>C349/B348</f>
        <v>0.70547945205479456</v>
      </c>
      <c r="Q349" s="24">
        <v>108</v>
      </c>
      <c r="R349" s="25">
        <f t="shared" ref="R349:R355" si="76">Q349/Q348</f>
        <v>0.73972602739726023</v>
      </c>
      <c r="S349" s="2">
        <f t="shared" ref="S349:S355" si="77">100%-R349</f>
        <v>0.26027397260273977</v>
      </c>
    </row>
    <row r="350" spans="1:19" ht="12.75" customHeight="1">
      <c r="A350" s="35" t="s">
        <v>46</v>
      </c>
      <c r="D350" s="31">
        <v>61</v>
      </c>
      <c r="L350" s="34"/>
      <c r="M350" s="2"/>
      <c r="N350" s="2"/>
      <c r="P350" s="2">
        <f>D350/C349</f>
        <v>0.59223300970873782</v>
      </c>
      <c r="Q350" s="24">
        <v>106</v>
      </c>
      <c r="R350" s="25">
        <f t="shared" si="76"/>
        <v>0.98148148148148151</v>
      </c>
      <c r="S350" s="2">
        <f t="shared" si="77"/>
        <v>1.851851851851849E-2</v>
      </c>
    </row>
    <row r="351" spans="1:19" ht="12.75" customHeight="1">
      <c r="A351" s="35" t="s">
        <v>47</v>
      </c>
      <c r="E351" s="31">
        <v>28</v>
      </c>
      <c r="L351" s="34"/>
      <c r="M351" s="2"/>
      <c r="N351" s="2"/>
      <c r="P351" s="2">
        <f>E351/D350</f>
        <v>0.45901639344262296</v>
      </c>
      <c r="Q351" s="24">
        <v>99</v>
      </c>
      <c r="R351" s="25">
        <f t="shared" si="76"/>
        <v>0.93396226415094341</v>
      </c>
      <c r="S351" s="2">
        <f t="shared" si="77"/>
        <v>6.6037735849056589E-2</v>
      </c>
    </row>
    <row r="352" spans="1:19" ht="12.75" customHeight="1">
      <c r="A352" s="35" t="s">
        <v>48</v>
      </c>
      <c r="F352" s="31">
        <v>13</v>
      </c>
      <c r="L352" s="34"/>
      <c r="M352" s="2"/>
      <c r="N352" s="2"/>
      <c r="P352" s="2">
        <f>F352/E351</f>
        <v>0.4642857142857143</v>
      </c>
      <c r="Q352" s="24">
        <v>99</v>
      </c>
      <c r="R352" s="25">
        <f t="shared" si="76"/>
        <v>1</v>
      </c>
      <c r="S352" s="2">
        <f t="shared" si="77"/>
        <v>0</v>
      </c>
    </row>
    <row r="353" spans="1:19" ht="12.75" customHeight="1">
      <c r="A353" s="35" t="s">
        <v>49</v>
      </c>
      <c r="G353" s="31">
        <v>11</v>
      </c>
      <c r="L353" s="34"/>
      <c r="M353" s="2"/>
      <c r="N353" s="2"/>
      <c r="P353" s="2">
        <f>G353/F352</f>
        <v>0.84615384615384615</v>
      </c>
      <c r="Q353" s="24">
        <v>98</v>
      </c>
      <c r="R353" s="25">
        <f t="shared" si="76"/>
        <v>0.98989898989898994</v>
      </c>
      <c r="S353" s="2">
        <f t="shared" si="77"/>
        <v>1.0101010101010055E-2</v>
      </c>
    </row>
    <row r="354" spans="1:19" ht="12.75" customHeight="1">
      <c r="A354" s="35" t="s">
        <v>50</v>
      </c>
      <c r="H354" s="31">
        <v>11</v>
      </c>
      <c r="L354" s="34">
        <v>2</v>
      </c>
      <c r="M354" s="2"/>
      <c r="N354" s="2"/>
      <c r="P354" s="2">
        <f>H354/G353</f>
        <v>1</v>
      </c>
      <c r="Q354" s="24">
        <v>93</v>
      </c>
      <c r="R354" s="25">
        <f t="shared" si="76"/>
        <v>0.94897959183673475</v>
      </c>
      <c r="S354" s="2">
        <f t="shared" si="77"/>
        <v>5.1020408163265252E-2</v>
      </c>
    </row>
    <row r="355" spans="1:19" ht="12.75" customHeight="1">
      <c r="A355" s="35" t="s">
        <v>51</v>
      </c>
      <c r="I355" s="31">
        <v>11</v>
      </c>
      <c r="L355" s="34">
        <v>11</v>
      </c>
      <c r="M355" s="2"/>
      <c r="N355" s="2"/>
      <c r="P355" s="2">
        <f>I355/H354</f>
        <v>1</v>
      </c>
      <c r="Q355" s="24">
        <v>90</v>
      </c>
      <c r="R355" s="25">
        <f t="shared" si="76"/>
        <v>0.967741935483871</v>
      </c>
      <c r="S355" s="2">
        <f t="shared" si="77"/>
        <v>3.2258064516129004E-2</v>
      </c>
    </row>
    <row r="356" spans="1:19" ht="12.75" customHeight="1">
      <c r="A356" s="35" t="s">
        <v>52</v>
      </c>
      <c r="I356" s="31">
        <v>14</v>
      </c>
      <c r="L356" s="34">
        <v>14</v>
      </c>
      <c r="M356" s="2"/>
      <c r="N356" s="2"/>
      <c r="P356" s="2"/>
      <c r="Q356" s="24">
        <v>81</v>
      </c>
      <c r="R356" s="25"/>
      <c r="S356" s="2"/>
    </row>
    <row r="357" spans="1:19" ht="12.75" customHeight="1">
      <c r="A357" s="35" t="s">
        <v>53</v>
      </c>
      <c r="I357" s="31">
        <v>27</v>
      </c>
      <c r="L357" s="34">
        <v>27</v>
      </c>
      <c r="M357" s="2"/>
      <c r="N357" s="2"/>
      <c r="P357" s="2"/>
      <c r="Q357" s="24">
        <v>65</v>
      </c>
      <c r="R357" s="25"/>
      <c r="S357" s="2"/>
    </row>
    <row r="358" spans="1:19" ht="12.75" customHeight="1">
      <c r="A358" s="35" t="s">
        <v>62</v>
      </c>
      <c r="I358" s="31">
        <v>22</v>
      </c>
      <c r="L358" s="34">
        <v>22</v>
      </c>
      <c r="M358" s="2"/>
      <c r="N358" s="2"/>
      <c r="P358" s="2"/>
      <c r="Q358" s="24">
        <v>39</v>
      </c>
      <c r="R358" s="25"/>
      <c r="S358" s="2"/>
    </row>
    <row r="359" spans="1:19" ht="12.75" customHeight="1">
      <c r="A359" s="35" t="s">
        <v>63</v>
      </c>
      <c r="I359" s="31">
        <v>4</v>
      </c>
      <c r="L359" s="34">
        <v>4</v>
      </c>
      <c r="M359" s="2"/>
      <c r="N359" s="2"/>
      <c r="P359" s="2"/>
      <c r="Q359" s="24">
        <v>17</v>
      </c>
      <c r="R359" s="25"/>
      <c r="S359" s="2"/>
    </row>
    <row r="360" spans="1:19" ht="12.75" customHeight="1">
      <c r="A360" s="35" t="s">
        <v>67</v>
      </c>
      <c r="I360" s="31">
        <v>5</v>
      </c>
      <c r="L360" s="34">
        <v>4</v>
      </c>
      <c r="M360" s="2"/>
      <c r="N360" s="2"/>
      <c r="P360" s="2"/>
      <c r="Q360" s="24">
        <v>13</v>
      </c>
      <c r="R360" s="25"/>
      <c r="S360" s="2"/>
    </row>
    <row r="361" spans="1:19" ht="12.75" customHeight="1">
      <c r="A361" s="35" t="s">
        <v>68</v>
      </c>
      <c r="I361" s="31">
        <v>2</v>
      </c>
      <c r="L361" s="34">
        <v>1</v>
      </c>
      <c r="M361" s="2"/>
      <c r="N361" s="2"/>
      <c r="P361" s="2"/>
      <c r="Q361" s="24"/>
      <c r="R361" s="25"/>
      <c r="S361" s="2"/>
    </row>
    <row r="362" spans="1:19" ht="12.75" customHeight="1">
      <c r="A362" s="35" t="s">
        <v>72</v>
      </c>
      <c r="I362" s="31">
        <v>4</v>
      </c>
      <c r="L362" s="34">
        <v>4</v>
      </c>
      <c r="M362" s="2"/>
      <c r="N362" s="2"/>
      <c r="P362" s="2"/>
      <c r="Q362" s="24">
        <v>5</v>
      </c>
      <c r="R362" s="25"/>
      <c r="S362" s="2"/>
    </row>
    <row r="363" spans="1:19" ht="12.75" customHeight="1">
      <c r="A363" s="35" t="s">
        <v>73</v>
      </c>
      <c r="I363" s="31">
        <v>1</v>
      </c>
      <c r="L363" s="34">
        <v>1</v>
      </c>
      <c r="M363" s="2"/>
      <c r="N363" s="2"/>
      <c r="P363" s="2"/>
      <c r="Q363" s="24">
        <v>1</v>
      </c>
      <c r="R363" s="25"/>
      <c r="S363" s="2"/>
    </row>
    <row r="364" spans="1:19" ht="12.75" customHeight="1">
      <c r="L364" s="31">
        <f>SUM(L354:L363)</f>
        <v>90</v>
      </c>
      <c r="M364" s="2">
        <f>SUM(L354:L355)/B348</f>
        <v>8.9041095890410954E-2</v>
      </c>
      <c r="N364" s="2">
        <f>L364/B348</f>
        <v>0.61643835616438358</v>
      </c>
      <c r="O364" s="2">
        <f>N364-M364</f>
        <v>0.5273972602739726</v>
      </c>
      <c r="Q364" s="2"/>
    </row>
    <row r="365" spans="1:19" ht="12.75" customHeight="1">
      <c r="A365" s="46" t="s">
        <v>76</v>
      </c>
      <c r="L365" s="2"/>
      <c r="M365" s="2"/>
      <c r="P365" s="2"/>
    </row>
    <row r="366" spans="1:19" ht="25.5" customHeight="1">
      <c r="B366" s="266" t="s">
        <v>2</v>
      </c>
      <c r="C366" s="267"/>
      <c r="D366" s="267"/>
      <c r="E366" s="267"/>
      <c r="F366" s="267"/>
      <c r="G366" s="267"/>
      <c r="H366" s="267"/>
      <c r="I366" s="267"/>
      <c r="J366" s="21"/>
      <c r="K366" s="21"/>
      <c r="L366" s="12" t="s">
        <v>11</v>
      </c>
      <c r="M366" s="8" t="s">
        <v>3</v>
      </c>
      <c r="N366" s="8" t="s">
        <v>4</v>
      </c>
      <c r="O366" s="6" t="s">
        <v>5</v>
      </c>
      <c r="P366" s="8" t="s">
        <v>6</v>
      </c>
      <c r="Q366" s="7" t="s">
        <v>7</v>
      </c>
      <c r="R366" s="7" t="s">
        <v>8</v>
      </c>
      <c r="S366" s="8" t="s">
        <v>9</v>
      </c>
    </row>
    <row r="367" spans="1:19" ht="12.75" customHeight="1">
      <c r="A367" s="60" t="s">
        <v>10</v>
      </c>
      <c r="B367" s="61">
        <v>1</v>
      </c>
      <c r="C367" s="61">
        <v>2</v>
      </c>
      <c r="D367" s="61">
        <v>3</v>
      </c>
      <c r="E367" s="61">
        <v>4</v>
      </c>
      <c r="F367" s="61">
        <v>5</v>
      </c>
      <c r="G367" s="61">
        <v>6</v>
      </c>
      <c r="H367" s="61">
        <v>7</v>
      </c>
      <c r="I367" s="61">
        <v>8</v>
      </c>
      <c r="J367" s="31"/>
      <c r="K367" s="31"/>
      <c r="L367" s="34"/>
      <c r="M367" s="2"/>
      <c r="P367" s="2"/>
      <c r="Q367" s="16"/>
      <c r="R367" s="16"/>
      <c r="S367" s="2"/>
    </row>
    <row r="368" spans="1:19" ht="12.75" customHeight="1">
      <c r="A368" s="35" t="s">
        <v>45</v>
      </c>
      <c r="B368" s="31">
        <v>134</v>
      </c>
      <c r="L368" s="34"/>
      <c r="M368" s="2"/>
      <c r="P368" s="2"/>
      <c r="Q368" s="19">
        <f>B368</f>
        <v>134</v>
      </c>
      <c r="R368" s="16"/>
      <c r="S368" s="2"/>
    </row>
    <row r="369" spans="1:24" ht="12.75" customHeight="1">
      <c r="A369" s="35" t="s">
        <v>46</v>
      </c>
      <c r="C369" s="31">
        <v>107</v>
      </c>
      <c r="L369" s="34"/>
      <c r="M369" s="2"/>
      <c r="N369" s="2"/>
      <c r="P369" s="2">
        <f>C369/B368</f>
        <v>0.79850746268656714</v>
      </c>
      <c r="Q369" s="24">
        <v>121</v>
      </c>
      <c r="R369" s="25">
        <f t="shared" ref="R369:R375" si="78">Q369/Q368</f>
        <v>0.90298507462686572</v>
      </c>
      <c r="S369" s="2">
        <f t="shared" ref="S369:S375" si="79">100%-R369</f>
        <v>9.7014925373134275E-2</v>
      </c>
    </row>
    <row r="370" spans="1:24" ht="12.75" customHeight="1">
      <c r="A370" s="35" t="s">
        <v>47</v>
      </c>
      <c r="D370" s="31">
        <v>88</v>
      </c>
      <c r="L370" s="34"/>
      <c r="M370" s="2"/>
      <c r="N370" s="2"/>
      <c r="P370" s="2">
        <f>D370/C369</f>
        <v>0.82242990654205606</v>
      </c>
      <c r="Q370" s="24">
        <v>117</v>
      </c>
      <c r="R370" s="25">
        <f t="shared" si="78"/>
        <v>0.96694214876033058</v>
      </c>
      <c r="S370" s="2">
        <f t="shared" si="79"/>
        <v>3.3057851239669422E-2</v>
      </c>
    </row>
    <row r="371" spans="1:24" ht="12.75" customHeight="1">
      <c r="A371" s="35" t="s">
        <v>48</v>
      </c>
      <c r="E371" s="31">
        <v>57</v>
      </c>
      <c r="L371" s="34"/>
      <c r="M371" s="2"/>
      <c r="N371" s="2"/>
      <c r="P371" s="2">
        <f>E371/D370</f>
        <v>0.64772727272727271</v>
      </c>
      <c r="Q371" s="24">
        <v>113</v>
      </c>
      <c r="R371" s="25">
        <f t="shared" si="78"/>
        <v>0.96581196581196582</v>
      </c>
      <c r="S371" s="2">
        <f t="shared" si="79"/>
        <v>3.4188034188034178E-2</v>
      </c>
    </row>
    <row r="372" spans="1:24" ht="12.75" customHeight="1">
      <c r="A372" s="35" t="s">
        <v>49</v>
      </c>
      <c r="F372" s="31">
        <v>24</v>
      </c>
      <c r="L372" s="34"/>
      <c r="M372" s="2"/>
      <c r="N372" s="2"/>
      <c r="P372" s="2">
        <f>F372/E371</f>
        <v>0.42105263157894735</v>
      </c>
      <c r="Q372" s="24">
        <v>111</v>
      </c>
      <c r="R372" s="25">
        <f t="shared" si="78"/>
        <v>0.98230088495575218</v>
      </c>
      <c r="S372" s="2">
        <f t="shared" si="79"/>
        <v>1.7699115044247815E-2</v>
      </c>
    </row>
    <row r="373" spans="1:24" ht="12.75" customHeight="1">
      <c r="A373" s="35" t="s">
        <v>50</v>
      </c>
      <c r="G373" s="31">
        <v>19</v>
      </c>
      <c r="L373" s="34"/>
      <c r="M373" s="2"/>
      <c r="N373" s="2"/>
      <c r="P373" s="2">
        <f>G373/F372</f>
        <v>0.79166666666666663</v>
      </c>
      <c r="Q373" s="24">
        <v>112</v>
      </c>
      <c r="R373" s="25">
        <f t="shared" si="78"/>
        <v>1.0090090090090089</v>
      </c>
      <c r="S373" s="2">
        <f t="shared" si="79"/>
        <v>-9.009009009008917E-3</v>
      </c>
    </row>
    <row r="374" spans="1:24" ht="12.75" customHeight="1">
      <c r="A374" s="35" t="s">
        <v>51</v>
      </c>
      <c r="H374" s="31">
        <v>18</v>
      </c>
      <c r="L374" s="34"/>
      <c r="M374" s="2"/>
      <c r="N374" s="2"/>
      <c r="P374" s="2">
        <f>H374/G373</f>
        <v>0.94736842105263153</v>
      </c>
      <c r="Q374" s="24">
        <v>109</v>
      </c>
      <c r="R374" s="25">
        <f t="shared" si="78"/>
        <v>0.9732142857142857</v>
      </c>
      <c r="S374" s="2">
        <f t="shared" si="79"/>
        <v>2.6785714285714302E-2</v>
      </c>
    </row>
    <row r="375" spans="1:24" ht="12.75" customHeight="1">
      <c r="A375" s="35" t="s">
        <v>52</v>
      </c>
      <c r="I375" s="31">
        <v>17</v>
      </c>
      <c r="L375" s="34">
        <v>17</v>
      </c>
      <c r="M375" s="2"/>
      <c r="N375" s="2"/>
      <c r="P375" s="2">
        <f>I375/H374</f>
        <v>0.94444444444444442</v>
      </c>
      <c r="Q375" s="24">
        <v>110</v>
      </c>
      <c r="R375" s="25">
        <f t="shared" si="78"/>
        <v>1.0091743119266054</v>
      </c>
      <c r="S375" s="2">
        <f t="shared" si="79"/>
        <v>-9.1743119266054496E-3</v>
      </c>
    </row>
    <row r="376" spans="1:24" ht="12.75" customHeight="1">
      <c r="A376" s="35" t="s">
        <v>53</v>
      </c>
      <c r="I376" s="31">
        <v>35</v>
      </c>
      <c r="L376" s="34">
        <v>35</v>
      </c>
      <c r="M376" s="2"/>
      <c r="N376" s="2"/>
      <c r="P376" s="2"/>
      <c r="Q376" s="24">
        <v>91</v>
      </c>
      <c r="R376" s="25"/>
      <c r="S376" s="2"/>
    </row>
    <row r="377" spans="1:24" ht="12.75" customHeight="1">
      <c r="A377" s="35" t="s">
        <v>62</v>
      </c>
      <c r="I377" s="31">
        <v>28</v>
      </c>
      <c r="L377" s="34">
        <v>28</v>
      </c>
      <c r="M377" s="2"/>
      <c r="N377" s="2"/>
      <c r="P377" s="2"/>
      <c r="Q377" s="24">
        <v>56</v>
      </c>
      <c r="R377" s="25"/>
      <c r="S377" s="2"/>
    </row>
    <row r="378" spans="1:24" ht="12.75" customHeight="1">
      <c r="A378" s="35" t="s">
        <v>63</v>
      </c>
      <c r="I378" s="31">
        <v>12</v>
      </c>
      <c r="L378" s="34">
        <v>12</v>
      </c>
      <c r="M378" s="2"/>
      <c r="N378" s="2"/>
      <c r="P378" s="2"/>
      <c r="Q378" s="24">
        <v>28</v>
      </c>
      <c r="R378" s="25"/>
      <c r="S378" s="2"/>
    </row>
    <row r="379" spans="1:24" ht="12.75" customHeight="1">
      <c r="A379" s="35" t="s">
        <v>67</v>
      </c>
      <c r="I379" s="31">
        <v>11</v>
      </c>
      <c r="L379" s="34">
        <v>10</v>
      </c>
      <c r="M379" s="2"/>
      <c r="N379" s="2"/>
      <c r="P379" s="2"/>
      <c r="Q379" s="24">
        <v>15</v>
      </c>
      <c r="R379" s="25"/>
      <c r="S379" s="2"/>
      <c r="T379" s="31"/>
      <c r="U379" s="31"/>
      <c r="V379" s="31" t="s">
        <v>120</v>
      </c>
      <c r="W379" s="31"/>
      <c r="X379" s="31" t="s">
        <v>121</v>
      </c>
    </row>
    <row r="380" spans="1:24" ht="12.75" customHeight="1">
      <c r="A380" s="35" t="s">
        <v>68</v>
      </c>
      <c r="I380" s="31">
        <v>3</v>
      </c>
      <c r="L380" s="34">
        <v>1</v>
      </c>
      <c r="M380" s="2"/>
      <c r="N380" s="2"/>
      <c r="P380" s="2"/>
      <c r="Q380" s="24">
        <v>5</v>
      </c>
      <c r="R380" s="25"/>
      <c r="S380" s="2"/>
      <c r="T380" s="31"/>
      <c r="U380" s="31"/>
      <c r="V380" s="63" t="s">
        <v>122</v>
      </c>
      <c r="W380" s="31"/>
      <c r="X380" s="64" t="s">
        <v>122</v>
      </c>
    </row>
    <row r="381" spans="1:24" ht="12.75" customHeight="1">
      <c r="A381" s="35" t="s">
        <v>72</v>
      </c>
      <c r="I381" s="31">
        <v>1</v>
      </c>
      <c r="L381" s="34">
        <v>1</v>
      </c>
      <c r="M381" s="2"/>
      <c r="N381" s="2"/>
      <c r="P381" s="2"/>
      <c r="Q381" s="24">
        <v>2</v>
      </c>
      <c r="R381" s="25"/>
      <c r="S381" s="2"/>
      <c r="T381" s="31" t="s">
        <v>79</v>
      </c>
      <c r="U381" s="31">
        <v>105</v>
      </c>
      <c r="V381" s="31">
        <f>L383</f>
        <v>105</v>
      </c>
      <c r="W381" s="31" t="s">
        <v>11</v>
      </c>
      <c r="X381" s="31">
        <f>SUM(L375:L379)</f>
        <v>102</v>
      </c>
    </row>
    <row r="382" spans="1:24" ht="12.75" customHeight="1">
      <c r="A382" s="35" t="s">
        <v>73</v>
      </c>
      <c r="I382" s="31">
        <v>1</v>
      </c>
      <c r="L382" s="34">
        <v>1</v>
      </c>
      <c r="M382" s="2"/>
      <c r="N382" s="2"/>
      <c r="P382" s="2"/>
      <c r="Q382" s="24">
        <v>1</v>
      </c>
      <c r="R382" s="25"/>
      <c r="S382" s="2"/>
      <c r="T382" s="31" t="s">
        <v>80</v>
      </c>
      <c r="U382" s="25">
        <f>U381/B368</f>
        <v>0.78358208955223885</v>
      </c>
      <c r="V382" s="25">
        <f>U381/V381</f>
        <v>1</v>
      </c>
      <c r="W382" s="31" t="s">
        <v>81</v>
      </c>
      <c r="X382" s="25">
        <f>U381/X381</f>
        <v>1.0294117647058822</v>
      </c>
    </row>
    <row r="383" spans="1:24" ht="12.75" customHeight="1">
      <c r="L383" s="31">
        <f>SUM(L375:L382)</f>
        <v>105</v>
      </c>
      <c r="M383" s="2">
        <f>L375/B368</f>
        <v>0.12686567164179105</v>
      </c>
      <c r="N383" s="2">
        <f>L383/B368</f>
        <v>0.78358208955223885</v>
      </c>
      <c r="O383" s="2">
        <f>N383-M383</f>
        <v>0.65671641791044777</v>
      </c>
      <c r="Q383" s="2"/>
    </row>
    <row r="384" spans="1:24" ht="12.75" customHeight="1">
      <c r="A384" s="46" t="s">
        <v>83</v>
      </c>
      <c r="L384" s="2"/>
      <c r="M384" s="2"/>
      <c r="P384" s="2"/>
    </row>
    <row r="385" spans="1:24" ht="25.5" customHeight="1">
      <c r="B385" s="266" t="s">
        <v>2</v>
      </c>
      <c r="C385" s="267"/>
      <c r="D385" s="267"/>
      <c r="E385" s="267"/>
      <c r="F385" s="267"/>
      <c r="G385" s="267"/>
      <c r="H385" s="267"/>
      <c r="I385" s="267"/>
      <c r="J385" s="21"/>
      <c r="K385" s="21"/>
      <c r="L385" s="12" t="s">
        <v>11</v>
      </c>
      <c r="M385" s="8" t="s">
        <v>3</v>
      </c>
      <c r="N385" s="8" t="s">
        <v>4</v>
      </c>
      <c r="O385" s="6" t="s">
        <v>5</v>
      </c>
      <c r="P385" s="8" t="s">
        <v>6</v>
      </c>
      <c r="Q385" s="7" t="s">
        <v>7</v>
      </c>
      <c r="R385" s="7" t="s">
        <v>8</v>
      </c>
      <c r="S385" s="8" t="s">
        <v>9</v>
      </c>
    </row>
    <row r="386" spans="1:24" ht="12.75" customHeight="1">
      <c r="A386" s="60" t="s">
        <v>10</v>
      </c>
      <c r="B386" s="61">
        <v>1</v>
      </c>
      <c r="C386" s="61">
        <v>2</v>
      </c>
      <c r="D386" s="61">
        <v>3</v>
      </c>
      <c r="E386" s="61">
        <v>4</v>
      </c>
      <c r="F386" s="61">
        <v>5</v>
      </c>
      <c r="G386" s="61">
        <v>6</v>
      </c>
      <c r="H386" s="61">
        <v>7</v>
      </c>
      <c r="I386" s="61">
        <v>8</v>
      </c>
      <c r="J386" s="31"/>
      <c r="K386" s="31"/>
      <c r="L386" s="34"/>
      <c r="M386" s="2"/>
      <c r="P386" s="2"/>
      <c r="Q386" s="16"/>
      <c r="R386" s="16"/>
      <c r="S386" s="2"/>
    </row>
    <row r="387" spans="1:24" ht="12.75" customHeight="1">
      <c r="A387" s="35" t="s">
        <v>46</v>
      </c>
      <c r="B387" s="31">
        <v>138</v>
      </c>
      <c r="L387" s="34"/>
      <c r="M387" s="2"/>
      <c r="P387" s="2"/>
      <c r="Q387" s="19">
        <f>B387</f>
        <v>138</v>
      </c>
      <c r="R387" s="16"/>
      <c r="S387" s="2"/>
    </row>
    <row r="388" spans="1:24" ht="12.75" customHeight="1">
      <c r="A388" s="35" t="s">
        <v>47</v>
      </c>
      <c r="C388" s="31">
        <v>101</v>
      </c>
      <c r="L388" s="34"/>
      <c r="M388" s="2"/>
      <c r="N388" s="2"/>
      <c r="P388" s="2">
        <f>C388/B387</f>
        <v>0.73188405797101452</v>
      </c>
      <c r="Q388" s="24">
        <v>108</v>
      </c>
      <c r="R388" s="25">
        <f t="shared" ref="R388:R394" si="80">Q388/Q387</f>
        <v>0.78260869565217395</v>
      </c>
      <c r="S388" s="2">
        <f t="shared" ref="S388:S394" si="81">100%-R388</f>
        <v>0.21739130434782605</v>
      </c>
    </row>
    <row r="389" spans="1:24" ht="12.75" customHeight="1">
      <c r="A389" s="35" t="s">
        <v>48</v>
      </c>
      <c r="D389" s="31">
        <v>67</v>
      </c>
      <c r="L389" s="34"/>
      <c r="M389" s="2"/>
      <c r="N389" s="2"/>
      <c r="P389" s="2">
        <f>D389/C388</f>
        <v>0.6633663366336634</v>
      </c>
      <c r="Q389" s="24">
        <v>105</v>
      </c>
      <c r="R389" s="25">
        <f t="shared" si="80"/>
        <v>0.97222222222222221</v>
      </c>
      <c r="S389" s="2">
        <f t="shared" si="81"/>
        <v>2.777777777777779E-2</v>
      </c>
    </row>
    <row r="390" spans="1:24" ht="12.75" customHeight="1">
      <c r="A390" s="35" t="s">
        <v>49</v>
      </c>
      <c r="E390" s="31">
        <v>33</v>
      </c>
      <c r="L390" s="34"/>
      <c r="M390" s="2"/>
      <c r="N390" s="2"/>
      <c r="P390" s="2">
        <f>E390/D389</f>
        <v>0.4925373134328358</v>
      </c>
      <c r="Q390" s="24">
        <v>102</v>
      </c>
      <c r="R390" s="25">
        <f t="shared" si="80"/>
        <v>0.97142857142857142</v>
      </c>
      <c r="S390" s="2">
        <f t="shared" si="81"/>
        <v>2.8571428571428581E-2</v>
      </c>
    </row>
    <row r="391" spans="1:24" ht="12.75" customHeight="1">
      <c r="A391" s="35" t="s">
        <v>50</v>
      </c>
      <c r="F391" s="31">
        <v>14</v>
      </c>
      <c r="L391" s="34"/>
      <c r="M391" s="2"/>
      <c r="N391" s="2"/>
      <c r="P391" s="2">
        <f>F391/E390</f>
        <v>0.42424242424242425</v>
      </c>
      <c r="Q391" s="24">
        <v>99</v>
      </c>
      <c r="R391" s="25">
        <f t="shared" si="80"/>
        <v>0.97058823529411764</v>
      </c>
      <c r="S391" s="2">
        <f t="shared" si="81"/>
        <v>2.9411764705882359E-2</v>
      </c>
    </row>
    <row r="392" spans="1:24" ht="12.75" customHeight="1">
      <c r="A392" s="35" t="s">
        <v>51</v>
      </c>
      <c r="G392" s="31">
        <v>12</v>
      </c>
      <c r="L392" s="34"/>
      <c r="M392" s="2"/>
      <c r="N392" s="2"/>
      <c r="P392" s="2">
        <f>G392/F391</f>
        <v>0.8571428571428571</v>
      </c>
      <c r="Q392" s="24">
        <v>96</v>
      </c>
      <c r="R392" s="25">
        <f t="shared" si="80"/>
        <v>0.96969696969696972</v>
      </c>
      <c r="S392" s="2">
        <f t="shared" si="81"/>
        <v>3.0303030303030276E-2</v>
      </c>
    </row>
    <row r="393" spans="1:24" ht="12.75" customHeight="1">
      <c r="A393" s="35" t="s">
        <v>52</v>
      </c>
      <c r="H393" s="31">
        <v>10</v>
      </c>
      <c r="L393" s="34"/>
      <c r="M393" s="2"/>
      <c r="N393" s="2"/>
      <c r="P393" s="2">
        <f>H393/G392</f>
        <v>0.83333333333333337</v>
      </c>
      <c r="Q393" s="24">
        <v>92</v>
      </c>
      <c r="R393" s="25">
        <f t="shared" si="80"/>
        <v>0.95833333333333337</v>
      </c>
      <c r="S393" s="2">
        <f t="shared" si="81"/>
        <v>4.166666666666663E-2</v>
      </c>
    </row>
    <row r="394" spans="1:24" ht="12.75" customHeight="1">
      <c r="A394" s="35" t="s">
        <v>53</v>
      </c>
      <c r="I394" s="31">
        <v>9</v>
      </c>
      <c r="L394" s="34">
        <v>8</v>
      </c>
      <c r="M394" s="2"/>
      <c r="N394" s="2"/>
      <c r="P394" s="2">
        <f>I394/H393</f>
        <v>0.9</v>
      </c>
      <c r="Q394" s="24">
        <v>89</v>
      </c>
      <c r="R394" s="25">
        <f t="shared" si="80"/>
        <v>0.96739130434782605</v>
      </c>
      <c r="S394" s="2">
        <f t="shared" si="81"/>
        <v>3.2608695652173947E-2</v>
      </c>
    </row>
    <row r="395" spans="1:24" ht="12.75" customHeight="1">
      <c r="A395" s="35" t="s">
        <v>62</v>
      </c>
      <c r="I395" s="31">
        <v>24</v>
      </c>
      <c r="L395" s="34">
        <v>24</v>
      </c>
      <c r="M395" s="2"/>
      <c r="N395" s="2"/>
      <c r="P395" s="2"/>
      <c r="Q395" s="24">
        <v>81</v>
      </c>
      <c r="R395" s="25"/>
      <c r="S395" s="2"/>
    </row>
    <row r="396" spans="1:24" ht="12.75" customHeight="1">
      <c r="A396" s="35" t="s">
        <v>63</v>
      </c>
      <c r="I396" s="31">
        <v>26</v>
      </c>
      <c r="L396" s="34">
        <v>26</v>
      </c>
      <c r="M396" s="2"/>
      <c r="N396" s="2"/>
      <c r="P396" s="2"/>
      <c r="Q396" s="24">
        <v>57</v>
      </c>
      <c r="R396" s="25"/>
      <c r="S396" s="2"/>
    </row>
    <row r="397" spans="1:24" ht="12.75" customHeight="1">
      <c r="A397" s="35" t="s">
        <v>67</v>
      </c>
      <c r="I397" s="31">
        <v>16</v>
      </c>
      <c r="L397" s="34">
        <v>16</v>
      </c>
      <c r="M397" s="2"/>
      <c r="N397" s="2"/>
      <c r="P397" s="2"/>
      <c r="Q397" s="24">
        <v>30</v>
      </c>
      <c r="R397" s="25"/>
      <c r="S397" s="2"/>
    </row>
    <row r="398" spans="1:24" ht="12.75" customHeight="1">
      <c r="A398" s="35" t="s">
        <v>68</v>
      </c>
      <c r="I398" s="31">
        <v>6</v>
      </c>
      <c r="L398" s="34">
        <v>5</v>
      </c>
      <c r="M398" s="2"/>
      <c r="N398" s="2"/>
      <c r="P398" s="2"/>
      <c r="Q398" s="24">
        <v>14</v>
      </c>
      <c r="R398" s="25"/>
      <c r="S398" s="2"/>
      <c r="T398" s="31"/>
      <c r="U398" s="31"/>
      <c r="V398" s="31" t="s">
        <v>120</v>
      </c>
      <c r="W398" s="31"/>
      <c r="X398" s="31" t="s">
        <v>121</v>
      </c>
    </row>
    <row r="399" spans="1:24" ht="12.75" customHeight="1">
      <c r="A399" s="35" t="s">
        <v>72</v>
      </c>
      <c r="I399" s="31">
        <v>7</v>
      </c>
      <c r="L399" s="34">
        <v>5</v>
      </c>
      <c r="M399" s="2"/>
      <c r="N399" s="2"/>
      <c r="P399" s="2"/>
      <c r="Q399" s="24">
        <v>9</v>
      </c>
      <c r="R399" s="25"/>
      <c r="S399" s="2"/>
      <c r="T399" s="31"/>
      <c r="U399" s="31"/>
      <c r="V399" s="63" t="s">
        <v>122</v>
      </c>
      <c r="W399" s="31"/>
      <c r="X399" s="64" t="s">
        <v>122</v>
      </c>
    </row>
    <row r="400" spans="1:24" ht="12.75" customHeight="1">
      <c r="A400" s="35" t="s">
        <v>73</v>
      </c>
      <c r="I400" s="31">
        <v>2</v>
      </c>
      <c r="L400" s="34">
        <v>1</v>
      </c>
      <c r="M400" s="2"/>
      <c r="N400" s="2"/>
      <c r="P400" s="2"/>
      <c r="Q400" s="24">
        <v>3</v>
      </c>
      <c r="R400" s="25"/>
      <c r="S400" s="2"/>
      <c r="T400" s="31" t="s">
        <v>79</v>
      </c>
      <c r="U400" s="31">
        <v>85</v>
      </c>
      <c r="V400" s="31">
        <f>L403</f>
        <v>87</v>
      </c>
      <c r="W400" s="31" t="s">
        <v>11</v>
      </c>
      <c r="X400" s="31">
        <f>SUM(L394:L398)</f>
        <v>79</v>
      </c>
    </row>
    <row r="401" spans="1:24" ht="12.75" customHeight="1">
      <c r="A401" s="35" t="s">
        <v>74</v>
      </c>
      <c r="I401" s="31">
        <v>1</v>
      </c>
      <c r="L401" s="34">
        <v>1</v>
      </c>
      <c r="M401" s="2"/>
      <c r="N401" s="2"/>
      <c r="P401" s="2"/>
      <c r="Q401" s="24">
        <v>2</v>
      </c>
      <c r="R401" s="25"/>
      <c r="S401" s="2"/>
      <c r="T401" s="31" t="s">
        <v>80</v>
      </c>
      <c r="U401" s="25">
        <f>U400/B387</f>
        <v>0.61594202898550721</v>
      </c>
      <c r="V401" s="25">
        <f>U400/V400</f>
        <v>0.97701149425287359</v>
      </c>
      <c r="W401" s="31" t="s">
        <v>81</v>
      </c>
      <c r="X401" s="25">
        <f>U400/X400</f>
        <v>1.0759493670886076</v>
      </c>
    </row>
    <row r="402" spans="1:24" ht="12.75" customHeight="1">
      <c r="A402" s="35" t="s">
        <v>82</v>
      </c>
      <c r="I402" s="31">
        <v>1</v>
      </c>
      <c r="L402" s="34">
        <v>1</v>
      </c>
      <c r="M402" s="2"/>
      <c r="N402" s="2"/>
      <c r="P402" s="2"/>
      <c r="Q402" s="24">
        <v>1</v>
      </c>
      <c r="R402" s="25"/>
      <c r="S402" s="2"/>
    </row>
    <row r="403" spans="1:24" ht="12.75" customHeight="1">
      <c r="L403" s="31">
        <f>SUM(L394:L402)</f>
        <v>87</v>
      </c>
      <c r="M403" s="2">
        <f>L394/B387</f>
        <v>5.7971014492753624E-2</v>
      </c>
      <c r="N403" s="2">
        <f>L403/B387</f>
        <v>0.63043478260869568</v>
      </c>
      <c r="O403" s="2">
        <f>N403-M403</f>
        <v>0.57246376811594202</v>
      </c>
      <c r="P403" s="2"/>
    </row>
    <row r="404" spans="1:24" ht="12.75" customHeight="1">
      <c r="A404" s="46" t="s">
        <v>84</v>
      </c>
      <c r="L404" s="2"/>
      <c r="M404" s="2"/>
      <c r="P404" s="2"/>
    </row>
    <row r="405" spans="1:24" ht="25.5" customHeight="1">
      <c r="B405" s="266" t="s">
        <v>2</v>
      </c>
      <c r="C405" s="267"/>
      <c r="D405" s="267"/>
      <c r="E405" s="267"/>
      <c r="F405" s="267"/>
      <c r="G405" s="267"/>
      <c r="H405" s="267"/>
      <c r="I405" s="267"/>
      <c r="J405" s="21"/>
      <c r="K405" s="21"/>
      <c r="L405" s="12" t="s">
        <v>11</v>
      </c>
      <c r="M405" s="8" t="s">
        <v>3</v>
      </c>
      <c r="N405" s="8" t="s">
        <v>4</v>
      </c>
      <c r="O405" s="6" t="s">
        <v>5</v>
      </c>
      <c r="P405" s="8" t="s">
        <v>6</v>
      </c>
      <c r="Q405" s="7" t="s">
        <v>7</v>
      </c>
      <c r="R405" s="7" t="s">
        <v>8</v>
      </c>
      <c r="S405" s="8" t="s">
        <v>9</v>
      </c>
    </row>
    <row r="406" spans="1:24" ht="12.75" customHeight="1">
      <c r="A406" s="60" t="s">
        <v>10</v>
      </c>
      <c r="B406" s="61">
        <v>1</v>
      </c>
      <c r="C406" s="61">
        <v>2</v>
      </c>
      <c r="D406" s="61">
        <v>3</v>
      </c>
      <c r="E406" s="61">
        <v>4</v>
      </c>
      <c r="F406" s="61">
        <v>5</v>
      </c>
      <c r="G406" s="61">
        <v>6</v>
      </c>
      <c r="H406" s="61">
        <v>7</v>
      </c>
      <c r="I406" s="61">
        <v>8</v>
      </c>
      <c r="J406" s="31"/>
      <c r="K406" s="31"/>
      <c r="L406" s="34"/>
      <c r="M406" s="2"/>
      <c r="P406" s="2"/>
      <c r="Q406" s="16"/>
      <c r="R406" s="16"/>
      <c r="S406" s="2"/>
    </row>
    <row r="407" spans="1:24" ht="12.75" customHeight="1">
      <c r="A407" s="35" t="s">
        <v>47</v>
      </c>
      <c r="B407" s="31">
        <v>131</v>
      </c>
      <c r="L407" s="34"/>
      <c r="M407" s="2"/>
      <c r="P407" s="2"/>
      <c r="Q407" s="19">
        <f>B407</f>
        <v>131</v>
      </c>
      <c r="R407" s="16"/>
      <c r="S407" s="2"/>
    </row>
    <row r="408" spans="1:24" ht="12.75" customHeight="1">
      <c r="A408" s="35" t="s">
        <v>48</v>
      </c>
      <c r="C408" s="31">
        <v>113</v>
      </c>
      <c r="L408" s="34"/>
      <c r="M408" s="2"/>
      <c r="N408" s="2"/>
      <c r="P408" s="2">
        <f>C408/B407</f>
        <v>0.86259541984732824</v>
      </c>
      <c r="Q408" s="24">
        <v>115</v>
      </c>
      <c r="R408" s="25">
        <f t="shared" ref="R408:R414" si="82">Q408/Q407</f>
        <v>0.87786259541984735</v>
      </c>
      <c r="S408" s="2">
        <f t="shared" ref="S408:S414" si="83">100%-R408</f>
        <v>0.12213740458015265</v>
      </c>
    </row>
    <row r="409" spans="1:24" ht="12.75" customHeight="1">
      <c r="A409" s="35" t="s">
        <v>49</v>
      </c>
      <c r="D409" s="31">
        <v>89</v>
      </c>
      <c r="L409" s="34"/>
      <c r="M409" s="2"/>
      <c r="N409" s="2"/>
      <c r="P409" s="2">
        <f>D409/C408</f>
        <v>0.78761061946902655</v>
      </c>
      <c r="Q409" s="24">
        <v>111</v>
      </c>
      <c r="R409" s="25">
        <f t="shared" si="82"/>
        <v>0.9652173913043478</v>
      </c>
      <c r="S409" s="2">
        <f t="shared" si="83"/>
        <v>3.4782608695652195E-2</v>
      </c>
    </row>
    <row r="410" spans="1:24" ht="12.75" customHeight="1">
      <c r="A410" s="35" t="s">
        <v>50</v>
      </c>
      <c r="E410" s="31">
        <v>49</v>
      </c>
      <c r="L410" s="34"/>
      <c r="M410" s="2"/>
      <c r="N410" s="2"/>
      <c r="P410" s="2">
        <f>E410/D409</f>
        <v>0.550561797752809</v>
      </c>
      <c r="Q410" s="24">
        <v>108</v>
      </c>
      <c r="R410" s="25">
        <f t="shared" si="82"/>
        <v>0.97297297297297303</v>
      </c>
      <c r="S410" s="2">
        <f t="shared" si="83"/>
        <v>2.7027027027026973E-2</v>
      </c>
    </row>
    <row r="411" spans="1:24" ht="12.75" customHeight="1">
      <c r="A411" s="35" t="s">
        <v>51</v>
      </c>
      <c r="F411" s="31">
        <v>25</v>
      </c>
      <c r="L411" s="34"/>
      <c r="M411" s="2"/>
      <c r="N411" s="2"/>
      <c r="P411" s="2">
        <f>F411/E410</f>
        <v>0.51020408163265307</v>
      </c>
      <c r="Q411" s="24">
        <v>111</v>
      </c>
      <c r="R411" s="25">
        <f t="shared" si="82"/>
        <v>1.0277777777777777</v>
      </c>
      <c r="S411" s="2">
        <f t="shared" si="83"/>
        <v>-2.7777777777777679E-2</v>
      </c>
    </row>
    <row r="412" spans="1:24" ht="12.75" customHeight="1">
      <c r="A412" s="35" t="s">
        <v>52</v>
      </c>
      <c r="G412" s="31">
        <v>23</v>
      </c>
      <c r="L412" s="34"/>
      <c r="M412" s="2"/>
      <c r="N412" s="2"/>
      <c r="P412" s="2">
        <f>G412/F411</f>
        <v>0.92</v>
      </c>
      <c r="Q412" s="24">
        <v>111</v>
      </c>
      <c r="R412" s="25">
        <f t="shared" si="82"/>
        <v>1</v>
      </c>
      <c r="S412" s="2">
        <f t="shared" si="83"/>
        <v>0</v>
      </c>
    </row>
    <row r="413" spans="1:24" ht="12.75" customHeight="1">
      <c r="A413" s="35" t="s">
        <v>53</v>
      </c>
      <c r="H413" s="31">
        <v>23</v>
      </c>
      <c r="L413" s="34"/>
      <c r="M413" s="2"/>
      <c r="N413" s="2"/>
      <c r="P413" s="2">
        <f>H413/G412</f>
        <v>1</v>
      </c>
      <c r="Q413" s="24">
        <v>111</v>
      </c>
      <c r="R413" s="25">
        <f t="shared" si="82"/>
        <v>1</v>
      </c>
      <c r="S413" s="2">
        <f t="shared" si="83"/>
        <v>0</v>
      </c>
    </row>
    <row r="414" spans="1:24" ht="12.75" customHeight="1">
      <c r="A414" s="35" t="s">
        <v>62</v>
      </c>
      <c r="I414" s="31">
        <v>22</v>
      </c>
      <c r="L414" s="34">
        <v>22</v>
      </c>
      <c r="M414" s="2"/>
      <c r="N414" s="2"/>
      <c r="P414" s="2">
        <f>I414/H413</f>
        <v>0.95652173913043481</v>
      </c>
      <c r="Q414" s="24">
        <v>111</v>
      </c>
      <c r="R414" s="25">
        <f t="shared" si="82"/>
        <v>1</v>
      </c>
      <c r="S414" s="2">
        <f t="shared" si="83"/>
        <v>0</v>
      </c>
    </row>
    <row r="415" spans="1:24" ht="12.75" customHeight="1">
      <c r="A415" s="35" t="s">
        <v>63</v>
      </c>
      <c r="I415" s="31">
        <v>40</v>
      </c>
      <c r="L415" s="34">
        <v>38</v>
      </c>
      <c r="M415" s="2"/>
      <c r="N415" s="2"/>
      <c r="P415" s="2"/>
      <c r="Q415" s="24">
        <v>89</v>
      </c>
      <c r="R415" s="25"/>
      <c r="S415" s="2"/>
    </row>
    <row r="416" spans="1:24" ht="12.75" customHeight="1">
      <c r="A416" s="35" t="s">
        <v>67</v>
      </c>
      <c r="I416" s="31">
        <v>33</v>
      </c>
      <c r="L416" s="34">
        <v>33</v>
      </c>
      <c r="M416" s="2"/>
      <c r="N416" s="2"/>
      <c r="P416" s="2"/>
      <c r="Q416" s="24">
        <v>50</v>
      </c>
      <c r="R416" s="25"/>
      <c r="S416" s="2"/>
    </row>
    <row r="417" spans="1:24" ht="12.75" customHeight="1">
      <c r="A417" s="35" t="s">
        <v>68</v>
      </c>
      <c r="I417" s="31">
        <v>8</v>
      </c>
      <c r="L417" s="34">
        <v>8</v>
      </c>
      <c r="M417" s="2"/>
      <c r="N417" s="2"/>
      <c r="P417" s="2"/>
      <c r="Q417" s="24">
        <v>17</v>
      </c>
      <c r="R417" s="25"/>
      <c r="S417" s="2"/>
    </row>
    <row r="418" spans="1:24" ht="12.75" customHeight="1">
      <c r="A418" s="35" t="s">
        <v>72</v>
      </c>
      <c r="I418" s="31">
        <v>6</v>
      </c>
      <c r="L418" s="34">
        <v>6</v>
      </c>
      <c r="M418" s="2"/>
      <c r="N418" s="2"/>
      <c r="P418" s="2"/>
      <c r="Q418" s="24">
        <v>9</v>
      </c>
      <c r="R418" s="25"/>
      <c r="S418" s="2"/>
      <c r="T418" s="31"/>
      <c r="U418" s="31"/>
      <c r="V418" s="31" t="s">
        <v>120</v>
      </c>
      <c r="W418" s="31"/>
      <c r="X418" s="31" t="s">
        <v>121</v>
      </c>
    </row>
    <row r="419" spans="1:24" ht="12.75" customHeight="1">
      <c r="A419" s="35" t="s">
        <v>73</v>
      </c>
      <c r="I419" s="31">
        <v>2</v>
      </c>
      <c r="L419" s="34">
        <v>2</v>
      </c>
      <c r="M419" s="2"/>
      <c r="N419" s="2"/>
      <c r="P419" s="2"/>
      <c r="Q419" s="24">
        <v>3</v>
      </c>
      <c r="R419" s="25"/>
      <c r="S419" s="2"/>
      <c r="T419" s="31"/>
      <c r="U419" s="31"/>
      <c r="V419" s="63" t="s">
        <v>122</v>
      </c>
      <c r="W419" s="31"/>
      <c r="X419" s="64" t="s">
        <v>122</v>
      </c>
    </row>
    <row r="420" spans="1:24" ht="12.75" customHeight="1">
      <c r="A420" s="35" t="s">
        <v>74</v>
      </c>
      <c r="I420" s="31">
        <v>1</v>
      </c>
      <c r="L420" s="34">
        <v>1</v>
      </c>
      <c r="M420" s="2"/>
      <c r="N420" s="2"/>
      <c r="P420" s="2"/>
      <c r="Q420" s="24">
        <v>1</v>
      </c>
      <c r="R420" s="25"/>
      <c r="S420" s="2"/>
      <c r="T420" s="31" t="s">
        <v>79</v>
      </c>
      <c r="U420" s="31">
        <v>110</v>
      </c>
      <c r="V420" s="31">
        <f>SUM(L414:L420)</f>
        <v>110</v>
      </c>
      <c r="W420" s="31" t="s">
        <v>11</v>
      </c>
      <c r="X420" s="31">
        <f>SUM(L414:L418)</f>
        <v>107</v>
      </c>
    </row>
    <row r="421" spans="1:24" ht="12.75" customHeight="1">
      <c r="A421" s="35" t="s">
        <v>82</v>
      </c>
      <c r="L421" s="34"/>
      <c r="M421" s="2"/>
      <c r="N421" s="2"/>
      <c r="P421" s="2"/>
      <c r="Q421" s="24"/>
      <c r="R421" s="25"/>
      <c r="S421" s="2"/>
      <c r="T421" s="31" t="s">
        <v>80</v>
      </c>
      <c r="U421" s="25">
        <f>U420/B407</f>
        <v>0.83969465648854957</v>
      </c>
      <c r="V421" s="25">
        <f>U420/V420</f>
        <v>1</v>
      </c>
      <c r="W421" s="31" t="s">
        <v>81</v>
      </c>
      <c r="X421" s="25">
        <f>U420/X420</f>
        <v>1.02803738317757</v>
      </c>
    </row>
    <row r="422" spans="1:24" ht="12.75" customHeight="1">
      <c r="L422" s="31">
        <f>SUM(L414:L420)</f>
        <v>110</v>
      </c>
      <c r="M422" s="2">
        <f>L414/B407</f>
        <v>0.16793893129770993</v>
      </c>
      <c r="N422" s="2">
        <f>L422/B407</f>
        <v>0.83969465648854957</v>
      </c>
      <c r="O422" s="2">
        <f>N422-M422</f>
        <v>0.6717557251908397</v>
      </c>
      <c r="P422" s="2"/>
    </row>
    <row r="423" spans="1:24" ht="12.75" customHeight="1">
      <c r="A423" s="46" t="s">
        <v>86</v>
      </c>
      <c r="L423" s="2"/>
      <c r="M423" s="2"/>
      <c r="P423" s="2"/>
    </row>
    <row r="424" spans="1:24" ht="25.5" customHeight="1">
      <c r="B424" s="266" t="s">
        <v>2</v>
      </c>
      <c r="C424" s="267"/>
      <c r="D424" s="267"/>
      <c r="E424" s="267"/>
      <c r="F424" s="267"/>
      <c r="G424" s="267"/>
      <c r="H424" s="267"/>
      <c r="I424" s="267"/>
      <c r="J424" s="21"/>
      <c r="K424" s="21"/>
      <c r="L424" s="12" t="s">
        <v>11</v>
      </c>
      <c r="M424" s="8" t="s">
        <v>3</v>
      </c>
      <c r="N424" s="8" t="s">
        <v>4</v>
      </c>
      <c r="O424" s="6" t="s">
        <v>5</v>
      </c>
      <c r="P424" s="8" t="s">
        <v>6</v>
      </c>
      <c r="Q424" s="7" t="s">
        <v>7</v>
      </c>
      <c r="R424" s="7" t="s">
        <v>8</v>
      </c>
      <c r="S424" s="8" t="s">
        <v>9</v>
      </c>
    </row>
    <row r="425" spans="1:24" ht="12.75" customHeight="1">
      <c r="A425" s="60" t="s">
        <v>10</v>
      </c>
      <c r="B425" s="61">
        <v>1</v>
      </c>
      <c r="C425" s="61">
        <v>2</v>
      </c>
      <c r="D425" s="61">
        <v>3</v>
      </c>
      <c r="E425" s="61">
        <v>4</v>
      </c>
      <c r="F425" s="61">
        <v>5</v>
      </c>
      <c r="G425" s="61">
        <v>6</v>
      </c>
      <c r="H425" s="61">
        <v>7</v>
      </c>
      <c r="I425" s="61">
        <v>8</v>
      </c>
      <c r="J425" s="31"/>
      <c r="K425" s="31"/>
      <c r="L425" s="34"/>
      <c r="M425" s="2"/>
      <c r="P425" s="2"/>
      <c r="Q425" s="16"/>
      <c r="R425" s="16"/>
      <c r="S425" s="2"/>
    </row>
    <row r="426" spans="1:24" ht="12.75" customHeight="1">
      <c r="A426" s="35" t="s">
        <v>48</v>
      </c>
      <c r="B426" s="31">
        <v>135</v>
      </c>
      <c r="L426" s="34"/>
      <c r="M426" s="2"/>
      <c r="P426" s="2"/>
      <c r="Q426" s="19">
        <f>B426</f>
        <v>135</v>
      </c>
      <c r="R426" s="16"/>
      <c r="S426" s="2"/>
    </row>
    <row r="427" spans="1:24" ht="12.75" customHeight="1">
      <c r="A427" s="35" t="s">
        <v>49</v>
      </c>
      <c r="C427" s="31">
        <v>107</v>
      </c>
      <c r="L427" s="34"/>
      <c r="M427" s="2"/>
      <c r="N427" s="2"/>
      <c r="P427" s="2">
        <f>C427/B426</f>
        <v>0.79259259259259263</v>
      </c>
      <c r="Q427" s="24">
        <v>108</v>
      </c>
      <c r="R427" s="25">
        <f t="shared" ref="R427:R433" si="84">Q427/Q426</f>
        <v>0.8</v>
      </c>
      <c r="S427" s="2">
        <f t="shared" ref="S427:S433" si="85">100%-R427</f>
        <v>0.19999999999999996</v>
      </c>
    </row>
    <row r="428" spans="1:24" ht="12.75" customHeight="1">
      <c r="A428" s="35" t="s">
        <v>50</v>
      </c>
      <c r="D428" s="31">
        <v>65</v>
      </c>
      <c r="L428" s="34"/>
      <c r="M428" s="2"/>
      <c r="N428" s="2"/>
      <c r="P428" s="2">
        <f>D428/C427</f>
        <v>0.60747663551401865</v>
      </c>
      <c r="Q428" s="24">
        <v>108</v>
      </c>
      <c r="R428" s="25">
        <f t="shared" si="84"/>
        <v>1</v>
      </c>
      <c r="S428" s="2">
        <f t="shared" si="85"/>
        <v>0</v>
      </c>
    </row>
    <row r="429" spans="1:24" ht="12.75" customHeight="1">
      <c r="A429" s="35" t="s">
        <v>51</v>
      </c>
      <c r="E429" s="31">
        <v>36</v>
      </c>
      <c r="L429" s="34"/>
      <c r="M429" s="2"/>
      <c r="N429" s="2"/>
      <c r="P429" s="2">
        <f>E429/D428</f>
        <v>0.55384615384615388</v>
      </c>
      <c r="Q429" s="24">
        <v>104</v>
      </c>
      <c r="R429" s="25">
        <f t="shared" si="84"/>
        <v>0.96296296296296291</v>
      </c>
      <c r="S429" s="2">
        <f t="shared" si="85"/>
        <v>3.703703703703709E-2</v>
      </c>
    </row>
    <row r="430" spans="1:24" ht="12.75" customHeight="1">
      <c r="A430" s="35" t="s">
        <v>52</v>
      </c>
      <c r="F430" s="31">
        <v>19</v>
      </c>
      <c r="L430" s="34"/>
      <c r="M430" s="2"/>
      <c r="N430" s="2"/>
      <c r="P430" s="2">
        <f>F430/E429</f>
        <v>0.52777777777777779</v>
      </c>
      <c r="Q430" s="24">
        <v>102</v>
      </c>
      <c r="R430" s="25">
        <f t="shared" si="84"/>
        <v>0.98076923076923073</v>
      </c>
      <c r="S430" s="2">
        <f t="shared" si="85"/>
        <v>1.9230769230769273E-2</v>
      </c>
    </row>
    <row r="431" spans="1:24" ht="12.75" customHeight="1">
      <c r="A431" s="35" t="s">
        <v>53</v>
      </c>
      <c r="G431" s="31">
        <v>17</v>
      </c>
      <c r="L431" s="34"/>
      <c r="M431" s="2"/>
      <c r="N431" s="2"/>
      <c r="P431" s="2">
        <f>G431/F430</f>
        <v>0.89473684210526316</v>
      </c>
      <c r="Q431" s="24">
        <v>102</v>
      </c>
      <c r="R431" s="25">
        <f t="shared" si="84"/>
        <v>1</v>
      </c>
      <c r="S431" s="2">
        <f t="shared" si="85"/>
        <v>0</v>
      </c>
    </row>
    <row r="432" spans="1:24" ht="12.75" customHeight="1">
      <c r="A432" s="35" t="s">
        <v>62</v>
      </c>
      <c r="H432" s="31">
        <v>17</v>
      </c>
      <c r="L432" s="34"/>
      <c r="M432" s="2"/>
      <c r="N432" s="2"/>
      <c r="P432" s="2">
        <f>H432/G431</f>
        <v>1</v>
      </c>
      <c r="Q432" s="24">
        <v>101</v>
      </c>
      <c r="R432" s="25">
        <f t="shared" si="84"/>
        <v>0.99019607843137258</v>
      </c>
      <c r="S432" s="2">
        <f t="shared" si="85"/>
        <v>9.8039215686274161E-3</v>
      </c>
    </row>
    <row r="433" spans="1:24" ht="12.75" customHeight="1">
      <c r="A433" s="35" t="s">
        <v>63</v>
      </c>
      <c r="I433" s="31">
        <v>17</v>
      </c>
      <c r="L433" s="34">
        <v>17</v>
      </c>
      <c r="M433" s="2"/>
      <c r="N433" s="2"/>
      <c r="P433" s="2">
        <f>I433/H432</f>
        <v>1</v>
      </c>
      <c r="Q433" s="24">
        <v>100</v>
      </c>
      <c r="R433" s="25">
        <f t="shared" si="84"/>
        <v>0.99009900990099009</v>
      </c>
      <c r="S433" s="2">
        <f t="shared" si="85"/>
        <v>9.9009900990099098E-3</v>
      </c>
    </row>
    <row r="434" spans="1:24" ht="12.75" customHeight="1">
      <c r="A434" s="35" t="s">
        <v>67</v>
      </c>
      <c r="I434" s="31">
        <v>25</v>
      </c>
      <c r="L434" s="34">
        <v>25</v>
      </c>
      <c r="M434" s="2"/>
      <c r="N434" s="2"/>
      <c r="P434" s="2"/>
      <c r="Q434" s="24">
        <v>62</v>
      </c>
      <c r="R434" s="25"/>
      <c r="S434" s="2"/>
    </row>
    <row r="435" spans="1:24" ht="12.75" customHeight="1">
      <c r="A435" s="35" t="s">
        <v>68</v>
      </c>
      <c r="I435" s="31">
        <v>21</v>
      </c>
      <c r="L435" s="34">
        <v>19</v>
      </c>
      <c r="M435" s="2"/>
      <c r="N435" s="2"/>
      <c r="P435" s="2"/>
      <c r="Q435" s="24">
        <v>59</v>
      </c>
      <c r="R435" s="25"/>
      <c r="S435" s="2"/>
    </row>
    <row r="436" spans="1:24" ht="12.75" customHeight="1">
      <c r="A436" s="35" t="s">
        <v>72</v>
      </c>
      <c r="I436" s="31">
        <v>23</v>
      </c>
      <c r="L436" s="34">
        <v>23</v>
      </c>
      <c r="M436" s="2"/>
      <c r="N436" s="2"/>
      <c r="P436" s="2"/>
      <c r="Q436" s="24">
        <v>39</v>
      </c>
      <c r="R436" s="25"/>
      <c r="S436" s="2"/>
    </row>
    <row r="437" spans="1:24" ht="12.75" customHeight="1">
      <c r="A437" s="35" t="s">
        <v>73</v>
      </c>
      <c r="I437" s="31">
        <v>6</v>
      </c>
      <c r="L437" s="34">
        <v>6</v>
      </c>
      <c r="M437" s="2"/>
      <c r="N437" s="2"/>
      <c r="P437" s="2"/>
      <c r="Q437" s="24">
        <v>15</v>
      </c>
      <c r="R437" s="25"/>
      <c r="S437" s="2"/>
      <c r="T437" s="31"/>
      <c r="U437" s="31"/>
      <c r="V437" s="31" t="s">
        <v>120</v>
      </c>
      <c r="W437" s="31"/>
      <c r="X437" s="31" t="s">
        <v>121</v>
      </c>
    </row>
    <row r="438" spans="1:24" ht="12.75" customHeight="1">
      <c r="A438" s="35" t="s">
        <v>74</v>
      </c>
      <c r="I438" s="31">
        <v>7</v>
      </c>
      <c r="L438" s="34">
        <v>7</v>
      </c>
      <c r="M438" s="2"/>
      <c r="N438" s="2"/>
      <c r="P438" s="2"/>
      <c r="Q438" s="24">
        <v>9</v>
      </c>
      <c r="R438" s="25"/>
      <c r="S438" s="2"/>
      <c r="T438" s="31"/>
      <c r="U438" s="31"/>
      <c r="V438" s="63" t="s">
        <v>122</v>
      </c>
      <c r="W438" s="31"/>
      <c r="X438" s="64" t="s">
        <v>122</v>
      </c>
    </row>
    <row r="439" spans="1:24" ht="12.75" customHeight="1">
      <c r="A439" s="35" t="s">
        <v>82</v>
      </c>
      <c r="I439" s="31">
        <v>1</v>
      </c>
      <c r="L439" s="34">
        <v>7</v>
      </c>
      <c r="M439" s="2"/>
      <c r="N439" s="2"/>
      <c r="P439" s="2"/>
      <c r="Q439" s="24">
        <v>2</v>
      </c>
      <c r="R439" s="25"/>
      <c r="S439" s="2"/>
      <c r="T439" s="31" t="s">
        <v>79</v>
      </c>
      <c r="U439" s="31">
        <v>95</v>
      </c>
      <c r="V439" s="31">
        <f>SUM(L433:L439)</f>
        <v>104</v>
      </c>
      <c r="W439" s="31" t="s">
        <v>11</v>
      </c>
      <c r="X439" s="2">
        <f>L441</f>
        <v>104</v>
      </c>
    </row>
    <row r="440" spans="1:24" ht="12.75" customHeight="1">
      <c r="A440" s="35"/>
      <c r="L440" s="34"/>
      <c r="M440" s="2"/>
      <c r="N440" s="2"/>
      <c r="P440" s="2"/>
      <c r="Q440" s="24"/>
      <c r="R440" s="25"/>
      <c r="S440" s="2"/>
      <c r="T440" s="31" t="s">
        <v>80</v>
      </c>
      <c r="U440" s="25">
        <f>U439/B426</f>
        <v>0.70370370370370372</v>
      </c>
      <c r="V440" s="25">
        <f>U439/V439</f>
        <v>0.91346153846153844</v>
      </c>
      <c r="W440" s="31" t="s">
        <v>81</v>
      </c>
      <c r="X440" s="25">
        <f>U439/X439</f>
        <v>0.91346153846153844</v>
      </c>
    </row>
    <row r="441" spans="1:24" ht="12.75" customHeight="1">
      <c r="L441" s="31">
        <f>SUM(L433:L439)</f>
        <v>104</v>
      </c>
      <c r="M441" s="2">
        <f>L433/B426</f>
        <v>0.12592592592592591</v>
      </c>
      <c r="N441" s="2">
        <f>L441/B426</f>
        <v>0.77037037037037037</v>
      </c>
      <c r="O441" s="2">
        <f>N441-M441</f>
        <v>0.64444444444444449</v>
      </c>
      <c r="P441" s="2"/>
    </row>
    <row r="442" spans="1:24" ht="12.75" customHeight="1">
      <c r="A442" s="46" t="s">
        <v>123</v>
      </c>
      <c r="L442" s="2"/>
      <c r="M442" s="2"/>
      <c r="P442" s="2"/>
    </row>
    <row r="443" spans="1:24" ht="25.5" customHeight="1">
      <c r="B443" s="266" t="s">
        <v>2</v>
      </c>
      <c r="C443" s="267"/>
      <c r="D443" s="267"/>
      <c r="E443" s="267"/>
      <c r="F443" s="267"/>
      <c r="G443" s="267"/>
      <c r="H443" s="267"/>
      <c r="I443" s="267"/>
      <c r="J443" s="21"/>
      <c r="K443" s="21"/>
      <c r="L443" s="12" t="s">
        <v>11</v>
      </c>
      <c r="M443" s="8" t="s">
        <v>3</v>
      </c>
      <c r="N443" s="8" t="s">
        <v>4</v>
      </c>
      <c r="O443" s="6" t="s">
        <v>5</v>
      </c>
      <c r="P443" s="8" t="s">
        <v>6</v>
      </c>
      <c r="Q443" s="7" t="s">
        <v>7</v>
      </c>
      <c r="R443" s="7" t="s">
        <v>8</v>
      </c>
      <c r="S443" s="8" t="s">
        <v>9</v>
      </c>
    </row>
    <row r="444" spans="1:24" ht="12.75" customHeight="1">
      <c r="A444" s="60" t="s">
        <v>10</v>
      </c>
      <c r="B444" s="61">
        <v>1</v>
      </c>
      <c r="C444" s="61">
        <v>2</v>
      </c>
      <c r="D444" s="61">
        <v>3</v>
      </c>
      <c r="E444" s="61">
        <v>4</v>
      </c>
      <c r="F444" s="61">
        <v>5</v>
      </c>
      <c r="G444" s="61">
        <v>6</v>
      </c>
      <c r="H444" s="61">
        <v>7</v>
      </c>
      <c r="I444" s="61">
        <v>8</v>
      </c>
      <c r="J444" s="31"/>
      <c r="K444" s="31"/>
      <c r="L444" s="34"/>
      <c r="M444" s="2"/>
      <c r="P444" s="2"/>
      <c r="Q444" s="16"/>
      <c r="R444" s="16"/>
      <c r="S444" s="2"/>
    </row>
    <row r="445" spans="1:24" ht="12.75" customHeight="1">
      <c r="A445" s="35" t="s">
        <v>49</v>
      </c>
      <c r="B445" s="31">
        <v>145</v>
      </c>
      <c r="L445" s="34"/>
      <c r="M445" s="2"/>
      <c r="P445" s="2"/>
      <c r="Q445" s="19">
        <f>B445</f>
        <v>145</v>
      </c>
      <c r="R445" s="16"/>
      <c r="S445" s="2"/>
    </row>
    <row r="446" spans="1:24" ht="12.75" customHeight="1">
      <c r="A446" s="35" t="s">
        <v>50</v>
      </c>
      <c r="C446" s="31">
        <v>131</v>
      </c>
      <c r="L446" s="34"/>
      <c r="M446" s="2"/>
      <c r="N446" s="2"/>
      <c r="P446" s="2">
        <f>C446/B445</f>
        <v>0.90344827586206899</v>
      </c>
      <c r="Q446" s="24">
        <v>135</v>
      </c>
      <c r="R446" s="25">
        <f t="shared" ref="R446:R452" si="86">Q446/Q445</f>
        <v>0.93103448275862066</v>
      </c>
      <c r="S446" s="2">
        <f t="shared" ref="S446:S452" si="87">100%-R446</f>
        <v>6.8965517241379337E-2</v>
      </c>
    </row>
    <row r="447" spans="1:24" ht="12.75" customHeight="1">
      <c r="A447" s="35" t="s">
        <v>51</v>
      </c>
      <c r="D447" s="31">
        <v>99</v>
      </c>
      <c r="L447" s="34"/>
      <c r="M447" s="2"/>
      <c r="N447" s="2"/>
      <c r="P447" s="2">
        <f>D447/C446</f>
        <v>0.75572519083969469</v>
      </c>
      <c r="Q447" s="24">
        <v>129</v>
      </c>
      <c r="R447" s="25">
        <f t="shared" si="86"/>
        <v>0.9555555555555556</v>
      </c>
      <c r="S447" s="2">
        <f t="shared" si="87"/>
        <v>4.4444444444444398E-2</v>
      </c>
    </row>
    <row r="448" spans="1:24" ht="12.75" customHeight="1">
      <c r="A448" s="35" t="s">
        <v>52</v>
      </c>
      <c r="E448" s="31">
        <v>56</v>
      </c>
      <c r="L448" s="34"/>
      <c r="M448" s="2"/>
      <c r="N448" s="2"/>
      <c r="P448" s="2">
        <f>E448/D447</f>
        <v>0.56565656565656564</v>
      </c>
      <c r="Q448" s="24">
        <v>129</v>
      </c>
      <c r="R448" s="25">
        <f t="shared" si="86"/>
        <v>1</v>
      </c>
      <c r="S448" s="2">
        <f t="shared" si="87"/>
        <v>0</v>
      </c>
    </row>
    <row r="449" spans="1:24" ht="12.75" customHeight="1">
      <c r="A449" s="35" t="s">
        <v>53</v>
      </c>
      <c r="F449" s="31">
        <v>32</v>
      </c>
      <c r="L449" s="34"/>
      <c r="M449" s="2"/>
      <c r="N449" s="2"/>
      <c r="P449" s="2">
        <f>F449/E448</f>
        <v>0.5714285714285714</v>
      </c>
      <c r="Q449" s="24">
        <v>129</v>
      </c>
      <c r="R449" s="25">
        <f t="shared" si="86"/>
        <v>1</v>
      </c>
      <c r="S449" s="2">
        <f t="shared" si="87"/>
        <v>0</v>
      </c>
    </row>
    <row r="450" spans="1:24" ht="12.75" customHeight="1">
      <c r="A450" s="35" t="s">
        <v>62</v>
      </c>
      <c r="G450" s="31">
        <v>29</v>
      </c>
      <c r="L450" s="34"/>
      <c r="M450" s="2"/>
      <c r="N450" s="2"/>
      <c r="P450" s="2">
        <f>G450/F449</f>
        <v>0.90625</v>
      </c>
      <c r="Q450" s="24">
        <v>128</v>
      </c>
      <c r="R450" s="25">
        <f t="shared" si="86"/>
        <v>0.99224806201550386</v>
      </c>
      <c r="S450" s="2">
        <f t="shared" si="87"/>
        <v>7.7519379844961378E-3</v>
      </c>
    </row>
    <row r="451" spans="1:24" ht="12.75" customHeight="1">
      <c r="A451" s="31">
        <v>1002</v>
      </c>
      <c r="H451" s="31">
        <v>29</v>
      </c>
      <c r="L451" s="34"/>
      <c r="M451" s="2"/>
      <c r="N451" s="2"/>
      <c r="P451" s="2">
        <f>H451/G450</f>
        <v>1</v>
      </c>
      <c r="Q451" s="24">
        <v>128</v>
      </c>
      <c r="R451" s="25">
        <f t="shared" si="86"/>
        <v>1</v>
      </c>
      <c r="S451" s="2">
        <f t="shared" si="87"/>
        <v>0</v>
      </c>
    </row>
    <row r="452" spans="1:24" ht="12.75" customHeight="1">
      <c r="A452" s="31">
        <v>1101</v>
      </c>
      <c r="I452" s="31">
        <v>28</v>
      </c>
      <c r="L452" s="34">
        <v>27</v>
      </c>
      <c r="M452" s="2"/>
      <c r="N452" s="2"/>
      <c r="P452" s="2">
        <f>I452/H451</f>
        <v>0.96551724137931039</v>
      </c>
      <c r="Q452" s="24">
        <v>128</v>
      </c>
      <c r="R452" s="25">
        <f t="shared" si="86"/>
        <v>1</v>
      </c>
      <c r="S452" s="2">
        <f t="shared" si="87"/>
        <v>0</v>
      </c>
    </row>
    <row r="453" spans="1:24" ht="12.75" customHeight="1">
      <c r="A453" s="31">
        <v>1102</v>
      </c>
      <c r="I453" s="31">
        <v>40</v>
      </c>
      <c r="L453" s="34">
        <v>34</v>
      </c>
      <c r="M453" s="2"/>
      <c r="N453" s="2"/>
      <c r="P453" s="2"/>
      <c r="Q453" s="24">
        <v>97</v>
      </c>
      <c r="R453" s="25"/>
      <c r="S453" s="2"/>
    </row>
    <row r="454" spans="1:24" ht="12.75" customHeight="1">
      <c r="A454" s="31">
        <v>1201</v>
      </c>
      <c r="I454" s="31">
        <v>30</v>
      </c>
      <c r="L454" s="34">
        <v>30</v>
      </c>
      <c r="M454" s="2"/>
      <c r="N454" s="2"/>
      <c r="P454" s="2"/>
      <c r="Q454" s="24">
        <v>60</v>
      </c>
      <c r="R454" s="25"/>
      <c r="S454" s="2"/>
    </row>
    <row r="455" spans="1:24" ht="12.75" customHeight="1">
      <c r="A455" s="31">
        <v>1202</v>
      </c>
      <c r="I455" s="31">
        <v>19</v>
      </c>
      <c r="L455" s="34">
        <v>18</v>
      </c>
      <c r="M455" s="2"/>
      <c r="N455" s="2"/>
      <c r="P455" s="2"/>
      <c r="Q455" s="24">
        <v>30</v>
      </c>
      <c r="R455" s="25"/>
      <c r="S455" s="2"/>
    </row>
    <row r="456" spans="1:24" ht="12.75" customHeight="1">
      <c r="A456" s="31">
        <v>1301</v>
      </c>
      <c r="I456" s="31">
        <v>6</v>
      </c>
      <c r="L456" s="34">
        <v>5</v>
      </c>
      <c r="M456" s="2"/>
      <c r="N456" s="2"/>
      <c r="P456" s="2"/>
      <c r="Q456" s="24">
        <v>12</v>
      </c>
      <c r="R456" s="25"/>
      <c r="S456" s="2"/>
    </row>
    <row r="457" spans="1:24" ht="12.75" customHeight="1">
      <c r="A457" s="31">
        <v>1302</v>
      </c>
      <c r="I457" s="31">
        <v>5</v>
      </c>
      <c r="L457" s="34">
        <v>5</v>
      </c>
      <c r="M457" s="2"/>
      <c r="N457" s="2"/>
      <c r="P457" s="2"/>
      <c r="Q457" s="24">
        <v>8</v>
      </c>
      <c r="R457" s="25"/>
      <c r="S457" s="2"/>
      <c r="V457" s="31" t="s">
        <v>120</v>
      </c>
      <c r="X457" s="31" t="s">
        <v>121</v>
      </c>
    </row>
    <row r="458" spans="1:24" ht="12.75" customHeight="1">
      <c r="A458" s="31">
        <v>1401</v>
      </c>
      <c r="I458" s="31">
        <v>1</v>
      </c>
      <c r="L458" s="34">
        <v>1</v>
      </c>
      <c r="M458" s="2"/>
      <c r="N458" s="2"/>
      <c r="P458" s="2"/>
      <c r="Q458" s="24">
        <v>2</v>
      </c>
      <c r="R458" s="25"/>
      <c r="S458" s="2"/>
      <c r="V458" s="63" t="s">
        <v>122</v>
      </c>
      <c r="X458" s="64" t="s">
        <v>122</v>
      </c>
    </row>
    <row r="459" spans="1:24" ht="12.75" customHeight="1">
      <c r="A459" s="31">
        <v>1402</v>
      </c>
      <c r="I459" s="31">
        <v>1</v>
      </c>
      <c r="L459" s="34">
        <v>1</v>
      </c>
      <c r="M459" s="2"/>
      <c r="N459" s="2"/>
      <c r="P459" s="2"/>
      <c r="Q459" s="24">
        <v>1</v>
      </c>
      <c r="R459" s="25"/>
      <c r="S459" s="2"/>
      <c r="T459" s="137" t="s">
        <v>79</v>
      </c>
      <c r="U459" s="137">
        <v>121</v>
      </c>
      <c r="V459" s="137">
        <f>L460</f>
        <v>121</v>
      </c>
      <c r="W459" s="137" t="s">
        <v>11</v>
      </c>
      <c r="X459" s="137">
        <f>L460</f>
        <v>121</v>
      </c>
    </row>
    <row r="460" spans="1:24" ht="12.75" customHeight="1">
      <c r="L460" s="31">
        <f>SUM(L452:L459)</f>
        <v>121</v>
      </c>
      <c r="M460" s="2">
        <f>L452/B445</f>
        <v>0.18620689655172415</v>
      </c>
      <c r="N460" s="2">
        <f>L460/B445</f>
        <v>0.83448275862068966</v>
      </c>
      <c r="O460" s="2">
        <f>N460-M460</f>
        <v>0.64827586206896548</v>
      </c>
      <c r="P460" s="2"/>
      <c r="T460" s="137" t="s">
        <v>80</v>
      </c>
      <c r="U460" s="138">
        <f>U459/B445</f>
        <v>0.83448275862068966</v>
      </c>
      <c r="V460" s="138">
        <f>U459/V459</f>
        <v>1</v>
      </c>
      <c r="W460" s="137" t="s">
        <v>81</v>
      </c>
      <c r="X460" s="138">
        <f>U459/X459</f>
        <v>1</v>
      </c>
    </row>
    <row r="461" spans="1:24" ht="12.75" customHeight="1">
      <c r="A461" s="46" t="s">
        <v>124</v>
      </c>
      <c r="L461" s="2"/>
      <c r="M461" s="2"/>
      <c r="P461" s="2"/>
    </row>
    <row r="462" spans="1:24" ht="25.5" customHeight="1">
      <c r="B462" s="266" t="s">
        <v>2</v>
      </c>
      <c r="C462" s="267"/>
      <c r="D462" s="267"/>
      <c r="E462" s="267"/>
      <c r="F462" s="267"/>
      <c r="G462" s="267"/>
      <c r="H462" s="267"/>
      <c r="I462" s="267"/>
      <c r="J462" s="21"/>
      <c r="K462" s="21"/>
      <c r="L462" s="12" t="s">
        <v>11</v>
      </c>
      <c r="M462" s="8" t="s">
        <v>3</v>
      </c>
      <c r="N462" s="8" t="s">
        <v>4</v>
      </c>
      <c r="O462" s="6" t="s">
        <v>5</v>
      </c>
      <c r="P462" s="8" t="s">
        <v>6</v>
      </c>
      <c r="Q462" s="7" t="s">
        <v>7</v>
      </c>
      <c r="R462" s="7" t="s">
        <v>8</v>
      </c>
      <c r="S462" s="8" t="s">
        <v>9</v>
      </c>
    </row>
    <row r="463" spans="1:24" ht="12.75" customHeight="1">
      <c r="A463" s="60" t="s">
        <v>10</v>
      </c>
      <c r="B463" s="61">
        <v>1</v>
      </c>
      <c r="C463" s="61">
        <v>2</v>
      </c>
      <c r="D463" s="61">
        <v>3</v>
      </c>
      <c r="E463" s="61">
        <v>4</v>
      </c>
      <c r="F463" s="61">
        <v>5</v>
      </c>
      <c r="G463" s="61">
        <v>6</v>
      </c>
      <c r="H463" s="61">
        <v>7</v>
      </c>
      <c r="I463" s="61">
        <v>8</v>
      </c>
      <c r="J463" s="31"/>
      <c r="K463" s="31"/>
      <c r="L463" s="34"/>
      <c r="M463" s="2"/>
      <c r="P463" s="2"/>
      <c r="Q463" s="16"/>
      <c r="R463" s="16"/>
      <c r="S463" s="2"/>
    </row>
    <row r="464" spans="1:24" ht="12.75" customHeight="1">
      <c r="A464" s="35" t="s">
        <v>50</v>
      </c>
      <c r="B464" s="31">
        <v>150</v>
      </c>
      <c r="L464" s="34"/>
      <c r="M464" s="2"/>
      <c r="P464" s="2"/>
      <c r="Q464" s="19">
        <f>B464</f>
        <v>150</v>
      </c>
      <c r="R464" s="16"/>
      <c r="S464" s="2"/>
    </row>
    <row r="465" spans="1:30" ht="12.75" customHeight="1">
      <c r="A465" s="35" t="s">
        <v>51</v>
      </c>
      <c r="C465" s="31">
        <v>133</v>
      </c>
      <c r="L465" s="34"/>
      <c r="M465" s="2"/>
      <c r="N465" s="2"/>
      <c r="P465" s="2">
        <f>C465/B464</f>
        <v>0.88666666666666671</v>
      </c>
      <c r="Q465" s="24">
        <v>134</v>
      </c>
      <c r="R465" s="25">
        <f t="shared" ref="R465:R471" si="88">Q465/Q464</f>
        <v>0.89333333333333331</v>
      </c>
      <c r="S465" s="2">
        <f t="shared" ref="S465:S471" si="89">100%-R465</f>
        <v>0.10666666666666669</v>
      </c>
    </row>
    <row r="466" spans="1:30" ht="12.75" customHeight="1">
      <c r="A466" s="35" t="s">
        <v>52</v>
      </c>
      <c r="D466" s="31">
        <v>91</v>
      </c>
      <c r="L466" s="34"/>
      <c r="M466" s="2"/>
      <c r="N466" s="2"/>
      <c r="P466" s="2">
        <f>D466/C465</f>
        <v>0.68421052631578949</v>
      </c>
      <c r="Q466" s="24">
        <v>134</v>
      </c>
      <c r="R466" s="25">
        <f t="shared" si="88"/>
        <v>1</v>
      </c>
      <c r="S466" s="2">
        <f t="shared" si="89"/>
        <v>0</v>
      </c>
    </row>
    <row r="467" spans="1:30" ht="12.75" customHeight="1">
      <c r="A467" s="35" t="s">
        <v>53</v>
      </c>
      <c r="E467" s="31">
        <v>91</v>
      </c>
      <c r="L467" s="34"/>
      <c r="M467" s="2"/>
      <c r="N467" s="2"/>
      <c r="P467" s="2">
        <f>E467/D466</f>
        <v>1</v>
      </c>
      <c r="Q467" s="24">
        <v>119</v>
      </c>
      <c r="R467" s="25">
        <f t="shared" si="88"/>
        <v>0.88805970149253732</v>
      </c>
      <c r="S467" s="2">
        <f t="shared" si="89"/>
        <v>0.11194029850746268</v>
      </c>
    </row>
    <row r="468" spans="1:30" ht="12.75" customHeight="1">
      <c r="A468" s="35" t="s">
        <v>62</v>
      </c>
      <c r="F468" s="31">
        <v>79</v>
      </c>
      <c r="L468" s="34"/>
      <c r="M468" s="2"/>
      <c r="N468" s="2"/>
      <c r="P468" s="2">
        <f>F468/E467</f>
        <v>0.86813186813186816</v>
      </c>
      <c r="Q468" s="24">
        <v>128</v>
      </c>
      <c r="R468" s="25">
        <f t="shared" si="88"/>
        <v>1.0756302521008403</v>
      </c>
      <c r="S468" s="2">
        <f t="shared" si="89"/>
        <v>-7.5630252100840289E-2</v>
      </c>
    </row>
    <row r="469" spans="1:30" ht="12.75" customHeight="1">
      <c r="A469" s="35" t="s">
        <v>63</v>
      </c>
      <c r="G469" s="31">
        <v>68</v>
      </c>
      <c r="L469" s="34"/>
      <c r="M469" s="2"/>
      <c r="N469" s="2"/>
      <c r="P469" s="2">
        <f>G469/F468</f>
        <v>0.86075949367088611</v>
      </c>
      <c r="Q469" s="24">
        <v>126</v>
      </c>
      <c r="R469" s="25">
        <f t="shared" si="88"/>
        <v>0.984375</v>
      </c>
      <c r="S469" s="2">
        <f t="shared" si="89"/>
        <v>1.5625E-2</v>
      </c>
      <c r="AC469" s="139" t="s">
        <v>49</v>
      </c>
      <c r="AD469" s="31">
        <v>86</v>
      </c>
    </row>
    <row r="470" spans="1:30" ht="12.75" customHeight="1">
      <c r="A470" s="35" t="s">
        <v>67</v>
      </c>
      <c r="H470" s="31">
        <v>47</v>
      </c>
      <c r="L470" s="34"/>
      <c r="M470" s="2"/>
      <c r="N470" s="2"/>
      <c r="P470" s="2">
        <f>H470/G469</f>
        <v>0.69117647058823528</v>
      </c>
      <c r="Q470" s="24">
        <v>122</v>
      </c>
      <c r="R470" s="25">
        <f t="shared" si="88"/>
        <v>0.96825396825396826</v>
      </c>
      <c r="S470" s="2">
        <f t="shared" si="89"/>
        <v>3.1746031746031744E-2</v>
      </c>
      <c r="AC470" s="139" t="s">
        <v>50</v>
      </c>
      <c r="AD470" s="31">
        <v>32</v>
      </c>
    </row>
    <row r="471" spans="1:30" ht="12.75" customHeight="1">
      <c r="A471" s="35" t="s">
        <v>68</v>
      </c>
      <c r="I471" s="31">
        <v>40</v>
      </c>
      <c r="L471" s="34">
        <v>9</v>
      </c>
      <c r="M471" s="2"/>
      <c r="N471" s="2"/>
      <c r="P471" s="2">
        <f>I471/H470</f>
        <v>0.85106382978723405</v>
      </c>
      <c r="Q471" s="24">
        <v>125</v>
      </c>
      <c r="R471" s="25">
        <f t="shared" si="88"/>
        <v>1.0245901639344261</v>
      </c>
      <c r="S471" s="2">
        <f t="shared" si="89"/>
        <v>-2.4590163934426146E-2</v>
      </c>
      <c r="AC471" s="139" t="s">
        <v>51</v>
      </c>
      <c r="AD471" s="31">
        <v>34</v>
      </c>
    </row>
    <row r="472" spans="1:30" ht="12.75" customHeight="1">
      <c r="A472" s="35" t="s">
        <v>72</v>
      </c>
      <c r="I472" s="31">
        <v>29</v>
      </c>
      <c r="L472" s="34">
        <v>27</v>
      </c>
      <c r="M472" s="2"/>
      <c r="N472" s="2"/>
      <c r="P472" s="2"/>
      <c r="Q472" s="24">
        <v>114</v>
      </c>
      <c r="R472" s="25"/>
      <c r="S472" s="2"/>
    </row>
    <row r="473" spans="1:30" ht="12.75" customHeight="1">
      <c r="A473" s="35" t="s">
        <v>73</v>
      </c>
      <c r="I473" s="31">
        <v>36</v>
      </c>
      <c r="L473" s="34">
        <v>36</v>
      </c>
      <c r="M473" s="2"/>
      <c r="N473" s="2"/>
      <c r="P473" s="2"/>
      <c r="Q473" s="24">
        <v>85</v>
      </c>
      <c r="R473" s="25"/>
      <c r="S473" s="2"/>
    </row>
    <row r="474" spans="1:30" ht="12.75" customHeight="1">
      <c r="A474" s="35" t="s">
        <v>74</v>
      </c>
      <c r="I474" s="31">
        <v>26</v>
      </c>
      <c r="L474" s="34">
        <v>26</v>
      </c>
      <c r="M474" s="2"/>
      <c r="N474" s="2"/>
      <c r="P474" s="2"/>
      <c r="Q474" s="24">
        <v>49</v>
      </c>
      <c r="R474" s="25"/>
      <c r="S474" s="2"/>
    </row>
    <row r="475" spans="1:30" ht="12.75" customHeight="1">
      <c r="A475" s="35" t="s">
        <v>82</v>
      </c>
      <c r="I475" s="31">
        <v>12</v>
      </c>
      <c r="L475" s="34">
        <v>11</v>
      </c>
      <c r="M475" s="2"/>
      <c r="N475" s="2"/>
      <c r="P475" s="2"/>
      <c r="Q475" s="24">
        <v>23</v>
      </c>
      <c r="R475" s="25"/>
      <c r="S475" s="2"/>
      <c r="V475" s="31" t="s">
        <v>120</v>
      </c>
      <c r="X475" s="31" t="s">
        <v>121</v>
      </c>
    </row>
    <row r="476" spans="1:30" ht="12.75" customHeight="1">
      <c r="A476" s="35" t="s">
        <v>85</v>
      </c>
      <c r="I476" s="31">
        <v>8</v>
      </c>
      <c r="L476" s="34">
        <v>8</v>
      </c>
      <c r="M476" s="2"/>
      <c r="N476" s="2"/>
      <c r="P476" s="2"/>
      <c r="Q476" s="24">
        <v>11</v>
      </c>
      <c r="R476" s="25"/>
      <c r="S476" s="2"/>
      <c r="V476" s="63" t="s">
        <v>122</v>
      </c>
      <c r="X476" s="64" t="s">
        <v>122</v>
      </c>
    </row>
    <row r="477" spans="1:30" ht="12.75" customHeight="1">
      <c r="A477" s="35" t="s">
        <v>87</v>
      </c>
      <c r="I477" s="31">
        <v>3</v>
      </c>
      <c r="L477" s="34">
        <v>2</v>
      </c>
      <c r="M477" s="2"/>
      <c r="N477" s="2"/>
      <c r="P477" s="2"/>
      <c r="Q477" s="24">
        <v>3</v>
      </c>
      <c r="R477" s="25"/>
      <c r="S477" s="2"/>
      <c r="T477" s="140" t="s">
        <v>79</v>
      </c>
      <c r="U477" s="140">
        <v>119</v>
      </c>
      <c r="V477" s="140">
        <f>L479</f>
        <v>120</v>
      </c>
      <c r="W477" s="140" t="s">
        <v>11</v>
      </c>
      <c r="X477" s="140">
        <f>L479</f>
        <v>120</v>
      </c>
    </row>
    <row r="478" spans="1:30" ht="12.75" customHeight="1">
      <c r="A478" s="35" t="s">
        <v>102</v>
      </c>
      <c r="I478" s="31">
        <v>1</v>
      </c>
      <c r="L478" s="34">
        <v>1</v>
      </c>
      <c r="M478" s="2"/>
      <c r="N478" s="2"/>
      <c r="P478" s="2"/>
      <c r="Q478" s="24">
        <v>1</v>
      </c>
      <c r="R478" s="25"/>
      <c r="S478" s="2"/>
      <c r="T478" s="140" t="s">
        <v>80</v>
      </c>
      <c r="U478" s="141">
        <f>U477/B464</f>
        <v>0.79333333333333333</v>
      </c>
      <c r="V478" s="141">
        <f>U477/V477</f>
        <v>0.9916666666666667</v>
      </c>
      <c r="W478" s="140" t="s">
        <v>81</v>
      </c>
      <c r="X478" s="141">
        <f>U477/X477</f>
        <v>0.9916666666666667</v>
      </c>
    </row>
    <row r="479" spans="1:30" ht="12.75" customHeight="1">
      <c r="L479" s="31">
        <f>SUM(L471:L478)</f>
        <v>120</v>
      </c>
      <c r="M479" s="2">
        <f>L471/B464</f>
        <v>0.06</v>
      </c>
      <c r="N479" s="2">
        <f>L479/B464</f>
        <v>0.8</v>
      </c>
      <c r="O479" s="2">
        <f>N479-M479</f>
        <v>0.74</v>
      </c>
      <c r="P479" s="2"/>
    </row>
    <row r="480" spans="1:30" ht="12.75" customHeight="1">
      <c r="M480" s="2"/>
      <c r="N480" s="2"/>
      <c r="O480" s="2"/>
      <c r="P480" s="2"/>
    </row>
    <row r="481" spans="1:24" ht="12.75" customHeight="1">
      <c r="A481" s="46" t="s">
        <v>125</v>
      </c>
      <c r="L481" s="2"/>
      <c r="M481" s="2"/>
      <c r="P481" s="2"/>
    </row>
    <row r="482" spans="1:24" ht="25.5" customHeight="1">
      <c r="B482" s="266" t="s">
        <v>2</v>
      </c>
      <c r="C482" s="267"/>
      <c r="D482" s="267"/>
      <c r="E482" s="267"/>
      <c r="F482" s="267"/>
      <c r="G482" s="267"/>
      <c r="H482" s="267"/>
      <c r="I482" s="267"/>
      <c r="J482" s="21"/>
      <c r="K482" s="21"/>
      <c r="L482" s="12" t="s">
        <v>11</v>
      </c>
      <c r="M482" s="8" t="s">
        <v>3</v>
      </c>
      <c r="N482" s="8" t="s">
        <v>4</v>
      </c>
      <c r="O482" s="6" t="s">
        <v>5</v>
      </c>
      <c r="P482" s="8" t="s">
        <v>6</v>
      </c>
      <c r="Q482" s="7" t="s">
        <v>7</v>
      </c>
      <c r="R482" s="7" t="s">
        <v>8</v>
      </c>
      <c r="S482" s="8" t="s">
        <v>9</v>
      </c>
    </row>
    <row r="483" spans="1:24" ht="12.75" customHeight="1">
      <c r="A483" s="60" t="s">
        <v>10</v>
      </c>
      <c r="B483" s="61">
        <v>1</v>
      </c>
      <c r="C483" s="61">
        <v>2</v>
      </c>
      <c r="D483" s="61">
        <v>3</v>
      </c>
      <c r="E483" s="61">
        <v>4</v>
      </c>
      <c r="F483" s="61">
        <v>5</v>
      </c>
      <c r="G483" s="61">
        <v>6</v>
      </c>
      <c r="H483" s="61">
        <v>7</v>
      </c>
      <c r="I483" s="61">
        <v>8</v>
      </c>
      <c r="J483" s="31"/>
      <c r="K483" s="31"/>
      <c r="L483" s="34"/>
      <c r="M483" s="2"/>
      <c r="P483" s="2"/>
      <c r="Q483" s="16"/>
      <c r="R483" s="16"/>
      <c r="S483" s="2"/>
    </row>
    <row r="484" spans="1:24" ht="12.75" customHeight="1">
      <c r="A484" s="35" t="s">
        <v>51</v>
      </c>
      <c r="B484" s="31">
        <v>147</v>
      </c>
      <c r="L484" s="34"/>
      <c r="M484" s="2"/>
      <c r="P484" s="2"/>
      <c r="Q484" s="19">
        <f>B484</f>
        <v>147</v>
      </c>
      <c r="R484" s="16"/>
      <c r="S484" s="2"/>
    </row>
    <row r="485" spans="1:24" ht="12.75" customHeight="1">
      <c r="A485" s="35" t="s">
        <v>52</v>
      </c>
      <c r="C485" s="31">
        <v>134</v>
      </c>
      <c r="L485" s="34"/>
      <c r="M485" s="2"/>
      <c r="N485" s="2"/>
      <c r="P485" s="2">
        <f>C485/B484</f>
        <v>0.91156462585034015</v>
      </c>
      <c r="Q485" s="24">
        <v>135</v>
      </c>
      <c r="R485" s="25">
        <f t="shared" ref="R485:R491" si="90">Q485/Q484</f>
        <v>0.91836734693877553</v>
      </c>
      <c r="S485" s="2">
        <f t="shared" ref="S485:S491" si="91">100%-R485</f>
        <v>8.1632653061224469E-2</v>
      </c>
    </row>
    <row r="486" spans="1:24" ht="12.75" customHeight="1">
      <c r="A486" s="35" t="s">
        <v>53</v>
      </c>
      <c r="D486" s="31">
        <v>124</v>
      </c>
      <c r="L486" s="34"/>
      <c r="M486" s="2"/>
      <c r="N486" s="2"/>
      <c r="P486" s="2">
        <f>D486/C485</f>
        <v>0.92537313432835822</v>
      </c>
      <c r="Q486" s="24">
        <v>134</v>
      </c>
      <c r="R486" s="25">
        <f t="shared" si="90"/>
        <v>0.99259259259259258</v>
      </c>
      <c r="S486" s="2">
        <f t="shared" si="91"/>
        <v>7.4074074074074181E-3</v>
      </c>
    </row>
    <row r="487" spans="1:24" ht="12.75" customHeight="1">
      <c r="A487" s="35" t="s">
        <v>62</v>
      </c>
      <c r="E487" s="31">
        <v>64</v>
      </c>
      <c r="L487" s="34"/>
      <c r="M487" s="2"/>
      <c r="N487" s="2"/>
      <c r="P487" s="2">
        <f>E487/D486</f>
        <v>0.5161290322580645</v>
      </c>
      <c r="Q487" s="24">
        <v>132</v>
      </c>
      <c r="R487" s="25">
        <f t="shared" si="90"/>
        <v>0.9850746268656716</v>
      </c>
      <c r="S487" s="2">
        <f t="shared" si="91"/>
        <v>1.4925373134328401E-2</v>
      </c>
    </row>
    <row r="488" spans="1:24" ht="12.75" customHeight="1">
      <c r="A488" s="35" t="s">
        <v>63</v>
      </c>
      <c r="F488" s="31">
        <v>63</v>
      </c>
      <c r="L488" s="34"/>
      <c r="M488" s="2"/>
      <c r="N488" s="2"/>
      <c r="P488" s="2">
        <f>F488/E487</f>
        <v>0.984375</v>
      </c>
      <c r="Q488" s="24">
        <v>128</v>
      </c>
      <c r="R488" s="25">
        <f t="shared" si="90"/>
        <v>0.96969696969696972</v>
      </c>
      <c r="S488" s="2">
        <f t="shared" si="91"/>
        <v>3.0303030303030276E-2</v>
      </c>
    </row>
    <row r="489" spans="1:24" ht="12.75" customHeight="1">
      <c r="A489" s="35" t="s">
        <v>67</v>
      </c>
      <c r="G489" s="31">
        <v>44</v>
      </c>
      <c r="L489" s="34"/>
      <c r="M489" s="2"/>
      <c r="N489" s="2"/>
      <c r="P489" s="2">
        <f>G489/F488</f>
        <v>0.69841269841269837</v>
      </c>
      <c r="Q489" s="24">
        <v>128</v>
      </c>
      <c r="R489" s="25">
        <f t="shared" si="90"/>
        <v>1</v>
      </c>
      <c r="S489" s="2">
        <f t="shared" si="91"/>
        <v>0</v>
      </c>
    </row>
    <row r="490" spans="1:24" ht="12.75" customHeight="1">
      <c r="A490" s="35" t="s">
        <v>68</v>
      </c>
      <c r="H490" s="31">
        <v>41</v>
      </c>
      <c r="L490" s="34">
        <v>1</v>
      </c>
      <c r="M490" s="2"/>
      <c r="N490" s="2"/>
      <c r="P490" s="2">
        <f>H490/G489</f>
        <v>0.93181818181818177</v>
      </c>
      <c r="Q490" s="24">
        <v>130</v>
      </c>
      <c r="R490" s="25">
        <f t="shared" si="90"/>
        <v>1.015625</v>
      </c>
      <c r="S490" s="2">
        <f t="shared" si="91"/>
        <v>-1.5625E-2</v>
      </c>
    </row>
    <row r="491" spans="1:24" ht="12.75" customHeight="1">
      <c r="A491" s="35" t="s">
        <v>72</v>
      </c>
      <c r="I491" s="31">
        <v>41</v>
      </c>
      <c r="L491" s="34">
        <v>38</v>
      </c>
      <c r="M491" s="2"/>
      <c r="N491" s="2"/>
      <c r="P491" s="2">
        <f>I491/H490</f>
        <v>1</v>
      </c>
      <c r="Q491" s="24">
        <v>129</v>
      </c>
      <c r="R491" s="25">
        <f t="shared" si="90"/>
        <v>0.99230769230769234</v>
      </c>
      <c r="S491" s="2">
        <f t="shared" si="91"/>
        <v>7.692307692307665E-3</v>
      </c>
    </row>
    <row r="492" spans="1:24" ht="12.75" customHeight="1">
      <c r="A492" s="35" t="s">
        <v>73</v>
      </c>
      <c r="I492" s="31">
        <v>44</v>
      </c>
      <c r="L492" s="34">
        <v>44</v>
      </c>
      <c r="M492" s="2"/>
      <c r="N492" s="2"/>
      <c r="P492" s="2"/>
      <c r="Q492" s="24">
        <v>91</v>
      </c>
      <c r="R492" s="25"/>
      <c r="S492" s="2"/>
    </row>
    <row r="493" spans="1:24" ht="12.75" customHeight="1">
      <c r="A493" s="35" t="s">
        <v>74</v>
      </c>
      <c r="I493" s="31">
        <v>23</v>
      </c>
      <c r="L493" s="34">
        <v>23</v>
      </c>
      <c r="M493" s="2"/>
      <c r="N493" s="2"/>
      <c r="P493" s="2"/>
      <c r="Q493" s="24">
        <v>47</v>
      </c>
      <c r="R493" s="25"/>
      <c r="S493" s="2"/>
    </row>
    <row r="494" spans="1:24" ht="12.75" customHeight="1">
      <c r="A494" s="35" t="s">
        <v>82</v>
      </c>
      <c r="I494" s="31">
        <v>14</v>
      </c>
      <c r="L494" s="34">
        <v>13</v>
      </c>
      <c r="M494" s="2"/>
      <c r="N494" s="2"/>
      <c r="P494" s="2"/>
      <c r="Q494" s="24">
        <v>24</v>
      </c>
      <c r="R494" s="25"/>
      <c r="S494" s="2"/>
      <c r="V494" s="63" t="s">
        <v>77</v>
      </c>
      <c r="X494" s="64" t="s">
        <v>78</v>
      </c>
    </row>
    <row r="495" spans="1:24" ht="12.75" customHeight="1">
      <c r="A495" s="35" t="s">
        <v>85</v>
      </c>
      <c r="I495" s="31">
        <v>9</v>
      </c>
      <c r="L495" s="34">
        <v>9</v>
      </c>
      <c r="M495" s="2"/>
      <c r="N495" s="2"/>
      <c r="P495" s="2"/>
      <c r="Q495" s="24">
        <v>11</v>
      </c>
      <c r="R495" s="25"/>
      <c r="S495" s="2"/>
      <c r="T495" s="137" t="s">
        <v>79</v>
      </c>
      <c r="U495" s="137">
        <v>125</v>
      </c>
      <c r="V495" s="137">
        <f>L498</f>
        <v>130</v>
      </c>
      <c r="W495" s="137" t="s">
        <v>11</v>
      </c>
      <c r="X495" s="137">
        <f>L498</f>
        <v>130</v>
      </c>
    </row>
    <row r="496" spans="1:24" ht="12.75" customHeight="1">
      <c r="A496" s="35" t="s">
        <v>87</v>
      </c>
      <c r="I496" s="31">
        <v>2</v>
      </c>
      <c r="L496" s="34">
        <v>2</v>
      </c>
      <c r="M496" s="2"/>
      <c r="N496" s="2"/>
      <c r="P496" s="2"/>
      <c r="Q496" s="24">
        <v>2</v>
      </c>
      <c r="R496" s="25"/>
      <c r="S496" s="2"/>
      <c r="T496" s="137" t="s">
        <v>80</v>
      </c>
      <c r="U496" s="138">
        <f>U495/B484</f>
        <v>0.85034013605442171</v>
      </c>
      <c r="V496" s="138">
        <f>U495/V495</f>
        <v>0.96153846153846156</v>
      </c>
      <c r="W496" s="137" t="s">
        <v>81</v>
      </c>
      <c r="X496" s="138">
        <f>U495/X495</f>
        <v>0.96153846153846156</v>
      </c>
    </row>
    <row r="497" spans="1:24" ht="12.75" customHeight="1">
      <c r="A497" s="35" t="s">
        <v>102</v>
      </c>
      <c r="L497" s="34"/>
      <c r="M497" s="2"/>
      <c r="N497" s="2"/>
      <c r="P497" s="2"/>
      <c r="Q497" s="24"/>
      <c r="R497" s="25"/>
      <c r="S497" s="2"/>
      <c r="T497" s="2"/>
      <c r="U497" s="2"/>
      <c r="V497" s="2"/>
      <c r="W497" s="2"/>
      <c r="X497" s="2"/>
    </row>
    <row r="498" spans="1:24" ht="12.75" customHeight="1">
      <c r="L498" s="31">
        <f>SUM(L490:L496)</f>
        <v>130</v>
      </c>
      <c r="M498" s="2">
        <f>SUM(L490:L491)/B484</f>
        <v>0.26530612244897961</v>
      </c>
      <c r="N498" s="2">
        <f>L498/B484</f>
        <v>0.88435374149659862</v>
      </c>
      <c r="O498" s="2">
        <f>N498-M498</f>
        <v>0.61904761904761907</v>
      </c>
      <c r="P498" s="2"/>
    </row>
    <row r="499" spans="1:24" ht="12.75" customHeight="1">
      <c r="A499" s="46" t="s">
        <v>126</v>
      </c>
      <c r="L499" s="2"/>
      <c r="M499" s="2"/>
      <c r="P499" s="2"/>
    </row>
    <row r="500" spans="1:24" ht="25.5" customHeight="1">
      <c r="B500" s="266" t="s">
        <v>2</v>
      </c>
      <c r="C500" s="267"/>
      <c r="D500" s="267"/>
      <c r="E500" s="267"/>
      <c r="F500" s="267"/>
      <c r="G500" s="267"/>
      <c r="H500" s="267"/>
      <c r="I500" s="267"/>
      <c r="J500" s="21"/>
      <c r="K500" s="21"/>
      <c r="L500" s="12" t="s">
        <v>11</v>
      </c>
      <c r="M500" s="8" t="s">
        <v>3</v>
      </c>
      <c r="N500" s="8" t="s">
        <v>4</v>
      </c>
      <c r="O500" s="6" t="s">
        <v>5</v>
      </c>
      <c r="P500" s="8" t="s">
        <v>6</v>
      </c>
      <c r="Q500" s="7" t="s">
        <v>7</v>
      </c>
      <c r="R500" s="7" t="s">
        <v>8</v>
      </c>
      <c r="S500" s="8" t="s">
        <v>9</v>
      </c>
    </row>
    <row r="501" spans="1:24" ht="12.75" customHeight="1">
      <c r="A501" s="60" t="s">
        <v>10</v>
      </c>
      <c r="B501" s="61">
        <v>1</v>
      </c>
      <c r="C501" s="61">
        <v>2</v>
      </c>
      <c r="D501" s="61">
        <v>3</v>
      </c>
      <c r="E501" s="61">
        <v>4</v>
      </c>
      <c r="F501" s="61">
        <v>5</v>
      </c>
      <c r="G501" s="61">
        <v>6</v>
      </c>
      <c r="H501" s="61">
        <v>7</v>
      </c>
      <c r="I501" s="61">
        <v>8</v>
      </c>
      <c r="J501" s="31"/>
      <c r="K501" s="31"/>
      <c r="L501" s="34"/>
      <c r="M501" s="2"/>
      <c r="P501" s="2"/>
      <c r="Q501" s="16"/>
      <c r="R501" s="16"/>
      <c r="S501" s="2"/>
    </row>
    <row r="502" spans="1:24" ht="12.75" customHeight="1">
      <c r="A502" s="35" t="s">
        <v>52</v>
      </c>
      <c r="B502" s="142">
        <v>153</v>
      </c>
      <c r="L502" s="34"/>
      <c r="M502" s="2"/>
      <c r="P502" s="2"/>
      <c r="Q502" s="19">
        <f>B502</f>
        <v>153</v>
      </c>
      <c r="R502" s="16"/>
      <c r="S502" s="2"/>
    </row>
    <row r="503" spans="1:24" ht="12.75" customHeight="1">
      <c r="A503" s="35" t="s">
        <v>53</v>
      </c>
      <c r="C503" s="31">
        <v>138</v>
      </c>
      <c r="L503" s="34"/>
      <c r="M503" s="2"/>
      <c r="N503" s="2"/>
      <c r="P503" s="2">
        <f>C503/B502</f>
        <v>0.90196078431372551</v>
      </c>
      <c r="Q503" s="24">
        <v>139</v>
      </c>
      <c r="R503" s="25">
        <f t="shared" ref="R503:R509" si="92">Q503/Q502</f>
        <v>0.90849673202614378</v>
      </c>
      <c r="S503" s="2">
        <f t="shared" ref="S503:S509" si="93">100%-R503</f>
        <v>9.1503267973856217E-2</v>
      </c>
    </row>
    <row r="504" spans="1:24" ht="12.75" customHeight="1">
      <c r="A504" s="35" t="s">
        <v>62</v>
      </c>
      <c r="D504" s="31">
        <v>113</v>
      </c>
      <c r="L504" s="34"/>
      <c r="M504" s="2"/>
      <c r="N504" s="2"/>
      <c r="P504" s="2">
        <f>D504/C503</f>
        <v>0.8188405797101449</v>
      </c>
      <c r="Q504" s="142">
        <v>138</v>
      </c>
      <c r="R504" s="25">
        <f t="shared" si="92"/>
        <v>0.9928057553956835</v>
      </c>
      <c r="S504" s="2">
        <f t="shared" si="93"/>
        <v>7.194244604316502E-3</v>
      </c>
    </row>
    <row r="505" spans="1:24" ht="12.75" customHeight="1">
      <c r="A505" s="35" t="s">
        <v>63</v>
      </c>
      <c r="E505" s="31">
        <v>77</v>
      </c>
      <c r="L505" s="34"/>
      <c r="M505" s="2"/>
      <c r="N505" s="2"/>
      <c r="P505" s="2">
        <f>E505/D504</f>
        <v>0.68141592920353977</v>
      </c>
      <c r="Q505" s="24">
        <v>131</v>
      </c>
      <c r="R505" s="25">
        <f t="shared" si="92"/>
        <v>0.94927536231884058</v>
      </c>
      <c r="S505" s="2">
        <f t="shared" si="93"/>
        <v>5.0724637681159424E-2</v>
      </c>
    </row>
    <row r="506" spans="1:24" ht="12.75" customHeight="1">
      <c r="A506" s="35" t="s">
        <v>67</v>
      </c>
      <c r="F506" s="31">
        <v>73</v>
      </c>
      <c r="L506" s="34"/>
      <c r="M506" s="2"/>
      <c r="N506" s="2"/>
      <c r="P506" s="2">
        <f>F506/E505</f>
        <v>0.94805194805194803</v>
      </c>
      <c r="Q506" s="24">
        <v>131</v>
      </c>
      <c r="R506" s="25">
        <f t="shared" si="92"/>
        <v>1</v>
      </c>
      <c r="S506" s="2">
        <f t="shared" si="93"/>
        <v>0</v>
      </c>
    </row>
    <row r="507" spans="1:24" ht="12.75" customHeight="1">
      <c r="A507" s="35" t="s">
        <v>68</v>
      </c>
      <c r="G507" s="31">
        <v>54</v>
      </c>
      <c r="L507" s="34"/>
      <c r="M507" s="2"/>
      <c r="N507" s="2"/>
      <c r="P507" s="2">
        <f>G507/F506</f>
        <v>0.73972602739726023</v>
      </c>
      <c r="Q507" s="24">
        <v>131</v>
      </c>
      <c r="R507" s="25">
        <f t="shared" si="92"/>
        <v>1</v>
      </c>
      <c r="S507" s="2">
        <f t="shared" si="93"/>
        <v>0</v>
      </c>
    </row>
    <row r="508" spans="1:24" ht="12.75" customHeight="1">
      <c r="A508" s="35" t="s">
        <v>72</v>
      </c>
      <c r="H508" s="31">
        <v>42</v>
      </c>
      <c r="L508" s="34"/>
      <c r="M508" s="2"/>
      <c r="N508" s="2"/>
      <c r="P508" s="2">
        <f>H508/G507</f>
        <v>0.77777777777777779</v>
      </c>
      <c r="Q508" s="24">
        <v>128</v>
      </c>
      <c r="R508" s="25">
        <f t="shared" si="92"/>
        <v>0.97709923664122134</v>
      </c>
      <c r="S508" s="2">
        <f t="shared" si="93"/>
        <v>2.2900763358778664E-2</v>
      </c>
    </row>
    <row r="509" spans="1:24" ht="12.75" customHeight="1">
      <c r="A509" s="35" t="s">
        <v>73</v>
      </c>
      <c r="I509" s="31">
        <v>42</v>
      </c>
      <c r="L509" s="142">
        <v>18</v>
      </c>
      <c r="M509" s="143"/>
      <c r="N509" s="2"/>
      <c r="P509" s="2">
        <f>I509/H508</f>
        <v>1</v>
      </c>
      <c r="Q509" s="24">
        <v>127</v>
      </c>
      <c r="R509" s="25">
        <f t="shared" si="92"/>
        <v>0.9921875</v>
      </c>
      <c r="S509" s="2">
        <f t="shared" si="93"/>
        <v>7.8125E-3</v>
      </c>
    </row>
    <row r="510" spans="1:24" ht="12.75" customHeight="1">
      <c r="A510" s="35" t="s">
        <v>74</v>
      </c>
      <c r="I510" s="31">
        <v>41</v>
      </c>
      <c r="L510" s="34">
        <v>39</v>
      </c>
      <c r="M510" s="143"/>
      <c r="N510" s="2"/>
      <c r="P510" s="2"/>
      <c r="Q510" s="24">
        <v>108</v>
      </c>
      <c r="R510" s="25"/>
      <c r="S510" s="2"/>
    </row>
    <row r="511" spans="1:24" ht="12.75" customHeight="1">
      <c r="A511" s="35" t="s">
        <v>82</v>
      </c>
      <c r="I511" s="31">
        <v>25</v>
      </c>
      <c r="L511" s="34">
        <v>24</v>
      </c>
      <c r="M511" s="25"/>
      <c r="N511" s="2"/>
      <c r="P511" s="2"/>
      <c r="Q511" s="24">
        <v>68</v>
      </c>
      <c r="R511" s="25"/>
      <c r="S511" s="2"/>
    </row>
    <row r="512" spans="1:24" ht="12.75" customHeight="1">
      <c r="A512" s="35" t="s">
        <v>85</v>
      </c>
      <c r="I512" s="31">
        <v>11</v>
      </c>
      <c r="L512" s="34">
        <v>26</v>
      </c>
      <c r="M512" s="25"/>
      <c r="N512" s="2"/>
      <c r="P512" s="2"/>
      <c r="Q512" s="24">
        <v>9</v>
      </c>
      <c r="R512" s="25"/>
      <c r="S512" s="2"/>
    </row>
    <row r="513" spans="1:24" ht="12.75" customHeight="1">
      <c r="A513" s="35" t="s">
        <v>87</v>
      </c>
      <c r="I513" s="31">
        <v>7</v>
      </c>
      <c r="L513" s="34">
        <v>7</v>
      </c>
      <c r="M513" s="25"/>
      <c r="N513" s="2"/>
      <c r="P513" s="2"/>
      <c r="Q513" s="24">
        <v>14</v>
      </c>
      <c r="R513" s="25"/>
      <c r="S513" s="2"/>
      <c r="T513" s="31"/>
      <c r="U513" s="31"/>
      <c r="V513" s="31" t="s">
        <v>120</v>
      </c>
      <c r="W513" s="31"/>
      <c r="X513" s="31" t="s">
        <v>121</v>
      </c>
    </row>
    <row r="514" spans="1:24" ht="12.75" customHeight="1">
      <c r="A514" s="35" t="s">
        <v>102</v>
      </c>
      <c r="I514" s="31">
        <v>7</v>
      </c>
      <c r="L514" s="34">
        <v>7</v>
      </c>
      <c r="M514" s="25"/>
      <c r="N514" s="2"/>
      <c r="P514" s="2"/>
      <c r="Q514" s="24">
        <v>6</v>
      </c>
      <c r="R514" s="25"/>
      <c r="S514" s="2"/>
      <c r="T514" s="31"/>
      <c r="U514" s="31"/>
      <c r="V514" s="63" t="s">
        <v>122</v>
      </c>
      <c r="W514" s="31"/>
      <c r="X514" s="64" t="s">
        <v>122</v>
      </c>
    </row>
    <row r="515" spans="1:24" ht="12.75" customHeight="1">
      <c r="A515" s="35"/>
      <c r="L515" s="34"/>
      <c r="M515" s="25"/>
      <c r="N515" s="2"/>
      <c r="P515" s="2"/>
      <c r="Q515" s="24"/>
      <c r="R515" s="25"/>
      <c r="S515" s="2"/>
      <c r="T515" s="31"/>
      <c r="U515" s="31"/>
      <c r="V515" s="63"/>
      <c r="W515" s="31"/>
      <c r="X515" s="64"/>
    </row>
    <row r="516" spans="1:24" ht="12.75" customHeight="1">
      <c r="A516" s="35"/>
      <c r="L516" s="31">
        <f>SUM(L509:L514)</f>
        <v>121</v>
      </c>
      <c r="M516" s="2">
        <f>L509/B502</f>
        <v>0.11764705882352941</v>
      </c>
      <c r="N516" s="2">
        <f>L516/B502</f>
        <v>0.79084967320261434</v>
      </c>
      <c r="O516" s="2">
        <f>N516-M516</f>
        <v>0.67320261437908491</v>
      </c>
      <c r="P516" s="2"/>
      <c r="Q516" s="24"/>
      <c r="R516" s="25"/>
      <c r="S516" s="2"/>
      <c r="T516" s="144" t="s">
        <v>79</v>
      </c>
      <c r="U516" s="144">
        <v>119</v>
      </c>
      <c r="V516" s="144">
        <f>L516</f>
        <v>121</v>
      </c>
      <c r="W516" s="144" t="s">
        <v>11</v>
      </c>
      <c r="X516" s="144">
        <f>L516</f>
        <v>121</v>
      </c>
    </row>
    <row r="517" spans="1:24" ht="12.75" customHeight="1">
      <c r="M517" s="145"/>
      <c r="N517" s="2"/>
      <c r="P517" s="2"/>
      <c r="T517" s="144" t="s">
        <v>80</v>
      </c>
      <c r="U517" s="146">
        <f>U516/B502</f>
        <v>0.77777777777777779</v>
      </c>
      <c r="V517" s="146">
        <f>U516/V516</f>
        <v>0.98347107438016534</v>
      </c>
      <c r="W517" s="144" t="s">
        <v>81</v>
      </c>
      <c r="X517" s="146">
        <f>U516/X516</f>
        <v>0.98347107438016534</v>
      </c>
    </row>
    <row r="518" spans="1:24" ht="12.75" customHeight="1">
      <c r="A518" s="46" t="s">
        <v>127</v>
      </c>
      <c r="L518" s="2"/>
      <c r="M518" s="2"/>
      <c r="P518" s="2"/>
    </row>
    <row r="519" spans="1:24" ht="25.5" customHeight="1">
      <c r="B519" s="266" t="s">
        <v>2</v>
      </c>
      <c r="C519" s="267"/>
      <c r="D519" s="267"/>
      <c r="E519" s="267"/>
      <c r="F519" s="267"/>
      <c r="G519" s="267"/>
      <c r="H519" s="267"/>
      <c r="I519" s="267"/>
      <c r="J519" s="21"/>
      <c r="K519" s="21"/>
      <c r="L519" s="12" t="s">
        <v>11</v>
      </c>
      <c r="M519" s="8" t="s">
        <v>3</v>
      </c>
      <c r="N519" s="8" t="s">
        <v>4</v>
      </c>
      <c r="O519" s="6" t="s">
        <v>5</v>
      </c>
      <c r="P519" s="8" t="s">
        <v>6</v>
      </c>
      <c r="Q519" s="7" t="s">
        <v>7</v>
      </c>
      <c r="R519" s="7" t="s">
        <v>8</v>
      </c>
      <c r="S519" s="8" t="s">
        <v>9</v>
      </c>
    </row>
    <row r="520" spans="1:24" ht="12.75" customHeight="1">
      <c r="A520" s="60" t="s">
        <v>10</v>
      </c>
      <c r="B520" s="61">
        <v>1</v>
      </c>
      <c r="C520" s="61">
        <v>2</v>
      </c>
      <c r="D520" s="61">
        <v>3</v>
      </c>
      <c r="E520" s="61">
        <v>4</v>
      </c>
      <c r="F520" s="61">
        <v>5</v>
      </c>
      <c r="G520" s="61">
        <v>6</v>
      </c>
      <c r="H520" s="61">
        <v>7</v>
      </c>
      <c r="I520" s="61">
        <v>8</v>
      </c>
      <c r="J520" s="31"/>
      <c r="K520" s="31"/>
      <c r="L520" s="34"/>
      <c r="M520" s="2"/>
      <c r="P520" s="2"/>
      <c r="Q520" s="16"/>
      <c r="R520" s="16"/>
      <c r="S520" s="2"/>
    </row>
    <row r="521" spans="1:24" ht="12.75" customHeight="1">
      <c r="A521" s="35" t="s">
        <v>53</v>
      </c>
      <c r="B521" s="142">
        <v>140</v>
      </c>
      <c r="L521" s="34"/>
      <c r="M521" s="2"/>
      <c r="P521" s="2"/>
      <c r="Q521" s="19">
        <f>B521</f>
        <v>140</v>
      </c>
      <c r="R521" s="16"/>
      <c r="S521" s="2"/>
    </row>
    <row r="522" spans="1:24" ht="12.75" customHeight="1">
      <c r="A522" s="35" t="s">
        <v>62</v>
      </c>
      <c r="C522" s="31">
        <v>125</v>
      </c>
      <c r="L522" s="34"/>
      <c r="M522" s="2"/>
      <c r="N522" s="2"/>
      <c r="P522" s="2">
        <f>C522/B521</f>
        <v>0.8928571428571429</v>
      </c>
      <c r="Q522" s="24">
        <v>127</v>
      </c>
      <c r="R522" s="25">
        <f t="shared" ref="R522:R528" si="94">Q522/Q521</f>
        <v>0.90714285714285714</v>
      </c>
      <c r="S522" s="2">
        <f t="shared" ref="S522:S528" si="95">100%-R522</f>
        <v>9.285714285714286E-2</v>
      </c>
    </row>
    <row r="523" spans="1:24" ht="12.75" customHeight="1">
      <c r="A523" s="35" t="s">
        <v>63</v>
      </c>
      <c r="D523" s="31">
        <v>110</v>
      </c>
      <c r="L523" s="34"/>
      <c r="M523" s="2"/>
      <c r="N523" s="2"/>
      <c r="P523" s="2">
        <f>D523/C522</f>
        <v>0.88</v>
      </c>
      <c r="Q523" s="142">
        <v>126</v>
      </c>
      <c r="R523" s="25">
        <f t="shared" si="94"/>
        <v>0.99212598425196852</v>
      </c>
      <c r="S523" s="2">
        <f t="shared" si="95"/>
        <v>7.8740157480314821E-3</v>
      </c>
    </row>
    <row r="524" spans="1:24" ht="12.75" customHeight="1">
      <c r="A524" s="31">
        <v>1101</v>
      </c>
      <c r="E524" s="31">
        <v>62</v>
      </c>
      <c r="L524" s="34"/>
      <c r="M524" s="2"/>
      <c r="N524" s="2"/>
      <c r="P524" s="2">
        <f>E524/D523</f>
        <v>0.5636363636363636</v>
      </c>
      <c r="Q524" s="24">
        <v>124</v>
      </c>
      <c r="R524" s="25">
        <f t="shared" si="94"/>
        <v>0.98412698412698407</v>
      </c>
      <c r="S524" s="2">
        <f t="shared" si="95"/>
        <v>1.5873015873015928E-2</v>
      </c>
    </row>
    <row r="525" spans="1:24" ht="12.75" customHeight="1">
      <c r="A525" s="31">
        <v>1102</v>
      </c>
      <c r="F525" s="31">
        <v>62</v>
      </c>
      <c r="L525" s="34"/>
      <c r="M525" s="2"/>
      <c r="N525" s="2"/>
      <c r="P525" s="2">
        <f>F525/E524</f>
        <v>1</v>
      </c>
      <c r="Q525" s="24">
        <v>124</v>
      </c>
      <c r="R525" s="25">
        <f t="shared" si="94"/>
        <v>1</v>
      </c>
      <c r="S525" s="2">
        <f t="shared" si="95"/>
        <v>0</v>
      </c>
    </row>
    <row r="526" spans="1:24" ht="12.75" customHeight="1">
      <c r="A526" s="31">
        <v>1201</v>
      </c>
      <c r="G526" s="31">
        <v>40</v>
      </c>
      <c r="L526" s="34"/>
      <c r="M526" s="2"/>
      <c r="N526" s="2"/>
      <c r="P526" s="2">
        <f>G526/F525</f>
        <v>0.64516129032258063</v>
      </c>
      <c r="Q526" s="24">
        <v>123</v>
      </c>
      <c r="R526" s="25">
        <f t="shared" si="94"/>
        <v>0.99193548387096775</v>
      </c>
      <c r="S526" s="2">
        <f t="shared" si="95"/>
        <v>8.0645161290322509E-3</v>
      </c>
    </row>
    <row r="527" spans="1:24" ht="12.75" customHeight="1">
      <c r="A527" s="31">
        <v>1202</v>
      </c>
      <c r="H527" s="31">
        <v>32</v>
      </c>
      <c r="L527" s="34"/>
      <c r="M527" s="2"/>
      <c r="N527" s="2"/>
      <c r="P527" s="2">
        <f>H527/G526</f>
        <v>0.8</v>
      </c>
      <c r="Q527" s="24">
        <v>120</v>
      </c>
      <c r="R527" s="25">
        <f t="shared" si="94"/>
        <v>0.97560975609756095</v>
      </c>
      <c r="S527" s="2">
        <f t="shared" si="95"/>
        <v>2.4390243902439046E-2</v>
      </c>
    </row>
    <row r="528" spans="1:24" ht="12.75" customHeight="1">
      <c r="A528" s="31">
        <v>1301</v>
      </c>
      <c r="I528" s="31">
        <v>32</v>
      </c>
      <c r="L528" s="142">
        <v>26</v>
      </c>
      <c r="M528" s="2"/>
      <c r="N528" s="2"/>
      <c r="P528" s="2">
        <f>I528/H527</f>
        <v>1</v>
      </c>
      <c r="Q528" s="24">
        <v>119</v>
      </c>
      <c r="R528" s="25">
        <f t="shared" si="94"/>
        <v>0.9916666666666667</v>
      </c>
      <c r="S528" s="2">
        <f t="shared" si="95"/>
        <v>8.3333333333333037E-3</v>
      </c>
    </row>
    <row r="529" spans="1:24" ht="12.75" customHeight="1">
      <c r="A529" s="31">
        <v>1302</v>
      </c>
      <c r="I529" s="31">
        <v>29</v>
      </c>
      <c r="L529" s="34">
        <v>28</v>
      </c>
      <c r="M529" s="2"/>
      <c r="N529" s="2"/>
      <c r="P529" s="2"/>
      <c r="Q529" s="24">
        <v>91</v>
      </c>
      <c r="R529" s="25"/>
      <c r="S529" s="2"/>
    </row>
    <row r="530" spans="1:24" ht="12.75" customHeight="1">
      <c r="A530" s="31">
        <v>1401</v>
      </c>
      <c r="I530" s="31">
        <v>39</v>
      </c>
      <c r="L530" s="34">
        <v>39</v>
      </c>
      <c r="M530" s="2"/>
      <c r="N530" s="2"/>
      <c r="P530" s="2"/>
      <c r="Q530" s="24">
        <v>62</v>
      </c>
      <c r="R530" s="25"/>
      <c r="S530" s="2"/>
    </row>
    <row r="531" spans="1:24" ht="12.75" customHeight="1">
      <c r="A531" s="31">
        <v>1402</v>
      </c>
      <c r="I531" s="31">
        <v>15</v>
      </c>
      <c r="L531" s="34">
        <v>15</v>
      </c>
      <c r="M531" s="2"/>
      <c r="N531" s="2"/>
      <c r="P531" s="2"/>
      <c r="Q531" s="24">
        <v>22</v>
      </c>
      <c r="R531" s="25"/>
      <c r="S531" s="2"/>
    </row>
    <row r="532" spans="1:24" ht="12.75" customHeight="1">
      <c r="A532" s="31">
        <v>1501</v>
      </c>
      <c r="I532" s="31">
        <v>5</v>
      </c>
      <c r="L532" s="34">
        <v>6</v>
      </c>
      <c r="M532" s="2"/>
      <c r="N532" s="2"/>
      <c r="P532" s="2"/>
      <c r="Q532" s="24">
        <v>6</v>
      </c>
      <c r="R532" s="25"/>
      <c r="S532" s="2"/>
      <c r="T532" s="31"/>
      <c r="U532" s="31"/>
      <c r="V532" s="31" t="s">
        <v>120</v>
      </c>
      <c r="W532" s="31"/>
      <c r="X532" s="31" t="s">
        <v>121</v>
      </c>
    </row>
    <row r="533" spans="1:24" ht="12.75" customHeight="1">
      <c r="A533" s="31">
        <v>1502</v>
      </c>
      <c r="I533" s="31">
        <v>1</v>
      </c>
      <c r="L533" s="34"/>
      <c r="M533" s="2"/>
      <c r="N533" s="2"/>
      <c r="P533" s="2"/>
      <c r="Q533" s="24">
        <v>1</v>
      </c>
      <c r="R533" s="25"/>
      <c r="S533" s="2"/>
      <c r="T533" s="31"/>
      <c r="U533" s="31"/>
      <c r="V533" s="31"/>
      <c r="W533" s="31"/>
      <c r="X533" s="31"/>
    </row>
    <row r="534" spans="1:24" ht="12.75" customHeight="1">
      <c r="A534" s="31">
        <v>1601</v>
      </c>
      <c r="L534" s="34">
        <v>1</v>
      </c>
      <c r="M534" s="2"/>
      <c r="N534" s="2"/>
      <c r="P534" s="2"/>
      <c r="Q534" s="24">
        <v>1</v>
      </c>
      <c r="R534" s="147" t="s">
        <v>79</v>
      </c>
      <c r="S534" s="147">
        <v>108</v>
      </c>
      <c r="T534" s="147">
        <f>L535</f>
        <v>115</v>
      </c>
      <c r="U534" s="147" t="s">
        <v>11</v>
      </c>
      <c r="V534" s="31"/>
      <c r="W534" s="31"/>
      <c r="X534" s="31"/>
    </row>
    <row r="535" spans="1:24" ht="12.75" customHeight="1">
      <c r="L535" s="31">
        <f>SUM(L528:L534)</f>
        <v>115</v>
      </c>
      <c r="M535" s="2">
        <f>L528/B521</f>
        <v>0.18571428571428572</v>
      </c>
      <c r="N535" s="2">
        <f>L535/B521</f>
        <v>0.8214285714285714</v>
      </c>
      <c r="O535" s="2">
        <f>N535-M535</f>
        <v>0.63571428571428568</v>
      </c>
      <c r="P535" s="2"/>
      <c r="Q535" s="24"/>
      <c r="R535" s="147" t="s">
        <v>80</v>
      </c>
      <c r="S535" s="148">
        <f>S534/B521</f>
        <v>0.77142857142857146</v>
      </c>
      <c r="T535" s="148">
        <f>S534/T534</f>
        <v>0.93913043478260871</v>
      </c>
      <c r="U535" s="147" t="s">
        <v>81</v>
      </c>
      <c r="V535" s="63"/>
      <c r="W535" s="31"/>
      <c r="X535" s="64"/>
    </row>
    <row r="536" spans="1:24" ht="12.75" customHeight="1">
      <c r="M536" s="2"/>
      <c r="N536" s="2"/>
      <c r="P536" s="2"/>
      <c r="X536" s="31"/>
    </row>
    <row r="537" spans="1:24" ht="12.75" customHeight="1"/>
    <row r="538" spans="1:24" ht="26.25" customHeight="1">
      <c r="A538" s="283" t="s">
        <v>88</v>
      </c>
      <c r="B538" s="275"/>
      <c r="C538" s="275"/>
      <c r="D538" s="275"/>
      <c r="E538" s="275"/>
      <c r="F538" s="275"/>
      <c r="G538" s="275"/>
      <c r="H538" s="275"/>
      <c r="I538" s="275"/>
      <c r="L538" s="66" t="s">
        <v>62</v>
      </c>
      <c r="M538" s="31"/>
      <c r="N538" s="2"/>
      <c r="O538" s="2"/>
      <c r="P538" s="31"/>
      <c r="Q538" s="2"/>
      <c r="R538" s="31"/>
      <c r="S538" s="31"/>
      <c r="T538" s="31"/>
    </row>
    <row r="539" spans="1:24" ht="20.25" customHeight="1">
      <c r="A539" s="259" t="s">
        <v>10</v>
      </c>
      <c r="B539" s="260" t="s">
        <v>89</v>
      </c>
      <c r="C539" s="261"/>
      <c r="D539" s="261"/>
      <c r="E539" s="261"/>
      <c r="F539" s="261"/>
      <c r="G539" s="261"/>
      <c r="H539" s="261"/>
      <c r="I539" s="262"/>
      <c r="L539" s="263" t="s">
        <v>11</v>
      </c>
      <c r="M539" s="254" t="s">
        <v>3</v>
      </c>
      <c r="N539" s="254" t="s">
        <v>4</v>
      </c>
      <c r="O539" s="264" t="s">
        <v>5</v>
      </c>
      <c r="P539" s="254" t="s">
        <v>6</v>
      </c>
      <c r="Q539" s="265" t="s">
        <v>7</v>
      </c>
      <c r="R539" s="265" t="s">
        <v>8</v>
      </c>
      <c r="S539" s="254" t="s">
        <v>9</v>
      </c>
    </row>
    <row r="540" spans="1:24" ht="15.75" customHeight="1">
      <c r="A540" s="255"/>
      <c r="B540" s="68" t="s">
        <v>90</v>
      </c>
      <c r="C540" s="68" t="s">
        <v>91</v>
      </c>
      <c r="D540" s="68" t="s">
        <v>92</v>
      </c>
      <c r="E540" s="68" t="s">
        <v>93</v>
      </c>
      <c r="F540" s="68" t="s">
        <v>94</v>
      </c>
      <c r="G540" s="68" t="s">
        <v>95</v>
      </c>
      <c r="H540" s="68" t="s">
        <v>96</v>
      </c>
      <c r="I540" s="68" t="s">
        <v>97</v>
      </c>
      <c r="L540" s="255"/>
      <c r="M540" s="255"/>
      <c r="N540" s="255"/>
      <c r="O540" s="255"/>
      <c r="P540" s="255"/>
      <c r="Q540" s="255"/>
      <c r="R540" s="255"/>
      <c r="S540" s="255"/>
    </row>
    <row r="541" spans="1:24" ht="15.75" customHeight="1">
      <c r="A541" s="68">
        <v>1001</v>
      </c>
      <c r="B541" s="69">
        <v>147</v>
      </c>
      <c r="C541" s="69"/>
      <c r="D541" s="69"/>
      <c r="E541" s="69"/>
      <c r="F541" s="69"/>
      <c r="G541" s="69"/>
      <c r="H541" s="69"/>
      <c r="I541" s="69"/>
      <c r="L541" s="110"/>
      <c r="M541" s="72"/>
      <c r="N541" s="111"/>
      <c r="O541" s="112"/>
      <c r="P541" s="75"/>
      <c r="Q541" s="76">
        <f>B541</f>
        <v>147</v>
      </c>
      <c r="R541" s="77"/>
      <c r="S541" s="75"/>
    </row>
    <row r="542" spans="1:24" ht="15.75" customHeight="1">
      <c r="A542" s="68">
        <v>1002</v>
      </c>
      <c r="B542" s="69"/>
      <c r="C542" s="69">
        <v>130</v>
      </c>
      <c r="D542" s="69"/>
      <c r="E542" s="69"/>
      <c r="F542" s="69"/>
      <c r="G542" s="69"/>
      <c r="H542" s="69"/>
      <c r="I542" s="69"/>
      <c r="L542" s="110"/>
      <c r="M542" s="78"/>
      <c r="N542" s="113"/>
      <c r="O542" s="114"/>
      <c r="P542" s="80">
        <f>IF(C542=0,"",C542/B541)</f>
        <v>0.88435374149659862</v>
      </c>
      <c r="Q542" s="81">
        <v>131</v>
      </c>
      <c r="R542" s="82">
        <f t="shared" ref="R542:R548" si="96">IF(Q542=0,"",Q542/Q541)</f>
        <v>0.891156462585034</v>
      </c>
      <c r="S542" s="82">
        <f t="shared" ref="S542:S548" si="97">IF(Q542=0,"",100%-R542)</f>
        <v>0.108843537414966</v>
      </c>
    </row>
    <row r="543" spans="1:24" ht="15.75" customHeight="1">
      <c r="A543" s="68">
        <v>1101</v>
      </c>
      <c r="B543" s="69"/>
      <c r="C543" s="69"/>
      <c r="D543" s="69">
        <v>97</v>
      </c>
      <c r="E543" s="69"/>
      <c r="F543" s="69"/>
      <c r="G543" s="69"/>
      <c r="H543" s="69"/>
      <c r="I543" s="69"/>
      <c r="L543" s="110"/>
      <c r="M543" s="78"/>
      <c r="N543" s="113"/>
      <c r="O543" s="114"/>
      <c r="P543" s="80">
        <f>IF(D543=0,"",D543/C542)</f>
        <v>0.74615384615384617</v>
      </c>
      <c r="Q543" s="81">
        <v>130</v>
      </c>
      <c r="R543" s="82">
        <f t="shared" si="96"/>
        <v>0.99236641221374045</v>
      </c>
      <c r="S543" s="82">
        <f t="shared" si="97"/>
        <v>7.6335877862595547E-3</v>
      </c>
      <c r="T543" s="83">
        <f>Q543/Q541</f>
        <v>0.88435374149659862</v>
      </c>
    </row>
    <row r="544" spans="1:24" ht="15.75" customHeight="1">
      <c r="A544" s="68">
        <v>1102</v>
      </c>
      <c r="B544" s="69"/>
      <c r="C544" s="69"/>
      <c r="D544" s="69"/>
      <c r="E544" s="69">
        <v>89</v>
      </c>
      <c r="F544" s="69"/>
      <c r="G544" s="69"/>
      <c r="H544" s="69"/>
      <c r="I544" s="69"/>
      <c r="L544" s="110"/>
      <c r="M544" s="78"/>
      <c r="N544" s="113"/>
      <c r="O544" s="114"/>
      <c r="P544" s="80">
        <f>IF(E544=0,"",E544/D543)</f>
        <v>0.91752577319587625</v>
      </c>
      <c r="Q544" s="81">
        <v>126</v>
      </c>
      <c r="R544" s="82">
        <f t="shared" si="96"/>
        <v>0.96923076923076923</v>
      </c>
      <c r="S544" s="82">
        <f t="shared" si="97"/>
        <v>3.0769230769230771E-2</v>
      </c>
    </row>
    <row r="545" spans="1:19" ht="15.75" customHeight="1">
      <c r="A545" s="68">
        <v>1201</v>
      </c>
      <c r="B545" s="69"/>
      <c r="C545" s="69"/>
      <c r="D545" s="69"/>
      <c r="E545" s="69"/>
      <c r="F545" s="69">
        <v>74</v>
      </c>
      <c r="G545" s="69"/>
      <c r="H545" s="69"/>
      <c r="I545" s="69"/>
      <c r="L545" s="110"/>
      <c r="M545" s="78"/>
      <c r="N545" s="113"/>
      <c r="O545" s="114"/>
      <c r="P545" s="80">
        <f>IF(F545=0,"",F545/E544)</f>
        <v>0.8314606741573034</v>
      </c>
      <c r="Q545" s="81">
        <v>123</v>
      </c>
      <c r="R545" s="82">
        <f t="shared" si="96"/>
        <v>0.97619047619047616</v>
      </c>
      <c r="S545" s="82">
        <f t="shared" si="97"/>
        <v>2.3809523809523836E-2</v>
      </c>
    </row>
    <row r="546" spans="1:19" ht="15.75" customHeight="1">
      <c r="A546" s="68">
        <v>1202</v>
      </c>
      <c r="B546" s="69"/>
      <c r="C546" s="69"/>
      <c r="D546" s="69"/>
      <c r="E546" s="69"/>
      <c r="F546" s="69"/>
      <c r="G546" s="69">
        <v>52</v>
      </c>
      <c r="H546" s="69"/>
      <c r="I546" s="69"/>
      <c r="L546" s="110"/>
      <c r="M546" s="78"/>
      <c r="N546" s="113"/>
      <c r="O546" s="114"/>
      <c r="P546" s="80">
        <f>IF(G546=0,"",G546/F545)</f>
        <v>0.70270270270270274</v>
      </c>
      <c r="Q546" s="81">
        <v>120</v>
      </c>
      <c r="R546" s="82">
        <f t="shared" si="96"/>
        <v>0.97560975609756095</v>
      </c>
      <c r="S546" s="82">
        <f t="shared" si="97"/>
        <v>2.4390243902439046E-2</v>
      </c>
    </row>
    <row r="547" spans="1:19" ht="15.75" customHeight="1">
      <c r="A547" s="68">
        <v>1301</v>
      </c>
      <c r="B547" s="69"/>
      <c r="C547" s="69"/>
      <c r="D547" s="69"/>
      <c r="E547" s="69"/>
      <c r="F547" s="69"/>
      <c r="G547" s="69"/>
      <c r="H547" s="69">
        <v>40</v>
      </c>
      <c r="I547" s="69"/>
      <c r="L547" s="110"/>
      <c r="M547" s="78"/>
      <c r="N547" s="113"/>
      <c r="O547" s="114"/>
      <c r="P547" s="80">
        <f>IF(H547=0,"",H547/G546)</f>
        <v>0.76923076923076927</v>
      </c>
      <c r="Q547" s="81">
        <v>120</v>
      </c>
      <c r="R547" s="82">
        <f t="shared" si="96"/>
        <v>1</v>
      </c>
      <c r="S547" s="82">
        <f t="shared" si="97"/>
        <v>0</v>
      </c>
    </row>
    <row r="548" spans="1:19" ht="15.75" customHeight="1">
      <c r="A548" s="68">
        <v>1302</v>
      </c>
      <c r="B548" s="69"/>
      <c r="C548" s="69"/>
      <c r="D548" s="69"/>
      <c r="E548" s="69"/>
      <c r="F548" s="69"/>
      <c r="G548" s="69"/>
      <c r="H548" s="69"/>
      <c r="I548" s="69">
        <v>39</v>
      </c>
      <c r="L548" s="110">
        <v>20</v>
      </c>
      <c r="M548" s="78"/>
      <c r="N548" s="113"/>
      <c r="O548" s="114"/>
      <c r="P548" s="80">
        <f>IF(I548=0,"",I548/H547)</f>
        <v>0.97499999999999998</v>
      </c>
      <c r="Q548" s="81">
        <v>120</v>
      </c>
      <c r="R548" s="82">
        <f t="shared" si="96"/>
        <v>1</v>
      </c>
      <c r="S548" s="82">
        <f t="shared" si="97"/>
        <v>0</v>
      </c>
    </row>
    <row r="549" spans="1:19" ht="15.75" customHeight="1">
      <c r="A549" s="68">
        <v>1401</v>
      </c>
      <c r="B549" s="69"/>
      <c r="C549" s="69"/>
      <c r="D549" s="69"/>
      <c r="E549" s="69"/>
      <c r="F549" s="69"/>
      <c r="G549" s="69"/>
      <c r="H549" s="69"/>
      <c r="I549" s="69">
        <v>39</v>
      </c>
      <c r="L549" s="110">
        <v>39</v>
      </c>
      <c r="M549" s="78"/>
      <c r="N549" s="113"/>
      <c r="O549" s="114"/>
      <c r="P549" s="80"/>
      <c r="Q549" s="81">
        <v>92</v>
      </c>
      <c r="R549" s="82"/>
      <c r="S549" s="82"/>
    </row>
    <row r="550" spans="1:19" ht="15.75" customHeight="1">
      <c r="A550" s="68">
        <v>1402</v>
      </c>
      <c r="B550" s="69"/>
      <c r="C550" s="69"/>
      <c r="D550" s="69"/>
      <c r="E550" s="69"/>
      <c r="F550" s="69"/>
      <c r="G550" s="69"/>
      <c r="H550" s="69"/>
      <c r="I550" s="69">
        <v>28</v>
      </c>
      <c r="L550" s="110">
        <v>25</v>
      </c>
      <c r="M550" s="78"/>
      <c r="N550" s="113"/>
      <c r="O550" s="114"/>
      <c r="P550" s="80"/>
      <c r="Q550" s="81">
        <v>54</v>
      </c>
      <c r="R550" s="82"/>
      <c r="S550" s="82"/>
    </row>
    <row r="551" spans="1:19" ht="15.75" customHeight="1">
      <c r="A551" s="68">
        <v>1501</v>
      </c>
      <c r="B551" s="69"/>
      <c r="C551" s="69"/>
      <c r="D551" s="69"/>
      <c r="E551" s="69"/>
      <c r="F551" s="69"/>
      <c r="G551" s="69"/>
      <c r="H551" s="69"/>
      <c r="I551" s="69">
        <v>11</v>
      </c>
      <c r="L551" s="110">
        <v>15</v>
      </c>
      <c r="M551" s="78"/>
      <c r="N551" s="113"/>
      <c r="O551" s="106"/>
      <c r="P551" s="115"/>
      <c r="Q551" s="87">
        <v>15</v>
      </c>
      <c r="R551" s="116"/>
      <c r="S551" s="115"/>
    </row>
    <row r="552" spans="1:19" ht="15.75" customHeight="1">
      <c r="A552" s="68">
        <v>1502</v>
      </c>
      <c r="B552" s="69"/>
      <c r="C552" s="69"/>
      <c r="D552" s="69"/>
      <c r="E552" s="69"/>
      <c r="F552" s="69"/>
      <c r="G552" s="69"/>
      <c r="H552" s="69"/>
      <c r="I552" s="69">
        <v>7</v>
      </c>
      <c r="L552" s="110">
        <v>6</v>
      </c>
      <c r="M552" s="78"/>
      <c r="N552" s="113"/>
      <c r="O552" s="106"/>
      <c r="P552" s="117"/>
      <c r="Q552" s="87">
        <v>9</v>
      </c>
      <c r="R552" s="118"/>
      <c r="S552" s="117"/>
    </row>
    <row r="553" spans="1:19" ht="15.75" customHeight="1">
      <c r="A553" s="68">
        <v>1601</v>
      </c>
      <c r="B553" s="69"/>
      <c r="C553" s="69"/>
      <c r="D553" s="69"/>
      <c r="E553" s="69"/>
      <c r="F553" s="69"/>
      <c r="G553" s="69"/>
      <c r="H553" s="69"/>
      <c r="I553" s="69">
        <v>1</v>
      </c>
      <c r="L553" s="110">
        <v>1</v>
      </c>
      <c r="M553" s="78"/>
      <c r="N553" s="113"/>
      <c r="O553" s="106"/>
      <c r="P553" s="117"/>
      <c r="Q553" s="87"/>
      <c r="R553" s="118"/>
      <c r="S553" s="117"/>
    </row>
    <row r="554" spans="1:19" ht="15.75" customHeight="1">
      <c r="A554" s="68">
        <v>1602</v>
      </c>
      <c r="B554" s="69"/>
      <c r="C554" s="69"/>
      <c r="D554" s="69"/>
      <c r="E554" s="69"/>
      <c r="F554" s="69"/>
      <c r="G554" s="69"/>
      <c r="H554" s="69"/>
      <c r="I554" s="69"/>
      <c r="L554" s="110"/>
      <c r="M554" s="78"/>
      <c r="N554" s="113"/>
      <c r="O554" s="106"/>
      <c r="P554" s="119"/>
      <c r="Q554" s="120"/>
      <c r="R554" s="121"/>
      <c r="S554" s="122"/>
    </row>
    <row r="555" spans="1:19" ht="15.75" customHeight="1">
      <c r="A555" s="68">
        <v>1701</v>
      </c>
      <c r="B555" s="69"/>
      <c r="C555" s="69"/>
      <c r="D555" s="69"/>
      <c r="E555" s="69"/>
      <c r="F555" s="69"/>
      <c r="G555" s="69"/>
      <c r="H555" s="69"/>
      <c r="I555" s="69"/>
      <c r="L555" s="110"/>
      <c r="M555" s="78"/>
      <c r="N555" s="113"/>
      <c r="O555" s="106"/>
      <c r="P555" s="89" t="s">
        <v>79</v>
      </c>
      <c r="Q555" s="90">
        <v>106</v>
      </c>
      <c r="R555" s="91">
        <f>L558</f>
        <v>106</v>
      </c>
      <c r="S555" s="92" t="s">
        <v>11</v>
      </c>
    </row>
    <row r="556" spans="1:19" ht="15.75" customHeight="1">
      <c r="A556" s="68">
        <v>1702</v>
      </c>
      <c r="B556" s="69"/>
      <c r="C556" s="69"/>
      <c r="D556" s="69"/>
      <c r="E556" s="69"/>
      <c r="F556" s="69"/>
      <c r="G556" s="69"/>
      <c r="H556" s="69"/>
      <c r="I556" s="69"/>
      <c r="L556" s="110"/>
      <c r="M556" s="78"/>
      <c r="N556" s="113"/>
      <c r="O556" s="106"/>
      <c r="P556" s="93" t="s">
        <v>80</v>
      </c>
      <c r="Q556" s="94">
        <f>IF(Q555/B541=0,"0%",Q555/B541)</f>
        <v>0.72108843537414968</v>
      </c>
      <c r="R556" s="95">
        <f>IF(Q555/R555=0,"",Q555/R555)</f>
        <v>1</v>
      </c>
      <c r="S556" s="96" t="s">
        <v>81</v>
      </c>
    </row>
    <row r="557" spans="1:19" ht="15.75" customHeight="1">
      <c r="A557" s="68">
        <v>1801</v>
      </c>
      <c r="B557" s="69"/>
      <c r="C557" s="69"/>
      <c r="D557" s="69"/>
      <c r="E557" s="69"/>
      <c r="F557" s="69"/>
      <c r="G557" s="69"/>
      <c r="H557" s="69"/>
      <c r="I557" s="69"/>
      <c r="L557" s="110"/>
      <c r="M557" s="123"/>
      <c r="N557" s="124"/>
      <c r="O557" s="125"/>
      <c r="P557" s="101"/>
      <c r="Q557" s="102"/>
      <c r="R557" s="102"/>
      <c r="S557" s="103"/>
    </row>
    <row r="558" spans="1:19" ht="18" customHeight="1">
      <c r="A558" s="35"/>
      <c r="B558" s="31"/>
      <c r="C558" s="273" t="s">
        <v>100</v>
      </c>
      <c r="D558" s="261"/>
      <c r="E558" s="261"/>
      <c r="F558" s="261"/>
      <c r="G558" s="261"/>
      <c r="H558" s="261"/>
      <c r="I558" s="262"/>
      <c r="L558" s="126">
        <f>SUM(L545:L554)</f>
        <v>106</v>
      </c>
      <c r="M558" s="105">
        <f>IF(L548=0,"",L548/B541)</f>
        <v>0.1360544217687075</v>
      </c>
      <c r="N558" s="105">
        <f>IF(L558=0,"",L558/B541)</f>
        <v>0.72108843537414968</v>
      </c>
      <c r="O558" s="105">
        <f>IF(L550=0,"",N558-M558)</f>
        <v>0.58503401360544216</v>
      </c>
      <c r="P558" s="2"/>
      <c r="Q558" s="31"/>
      <c r="R558" s="25"/>
      <c r="S558" s="2"/>
    </row>
    <row r="559" spans="1:19" ht="12.75" customHeight="1"/>
    <row r="560" spans="1:19" ht="12.75" customHeight="1"/>
    <row r="561" spans="1:21" ht="26.25" customHeight="1">
      <c r="A561" s="283" t="s">
        <v>88</v>
      </c>
      <c r="B561" s="275"/>
      <c r="C561" s="275"/>
      <c r="D561" s="275"/>
      <c r="E561" s="275"/>
      <c r="F561" s="275"/>
      <c r="G561" s="275"/>
      <c r="H561" s="275"/>
      <c r="I561" s="275"/>
      <c r="L561" s="66" t="s">
        <v>63</v>
      </c>
      <c r="M561" s="31"/>
      <c r="N561" s="2"/>
      <c r="O561" s="2"/>
      <c r="P561" s="31"/>
      <c r="Q561" s="2"/>
      <c r="R561" s="31"/>
      <c r="S561" s="31"/>
      <c r="T561" s="31"/>
      <c r="U561" s="38"/>
    </row>
    <row r="562" spans="1:21" ht="20.25" customHeight="1">
      <c r="A562" s="259" t="s">
        <v>10</v>
      </c>
      <c r="B562" s="260" t="s">
        <v>89</v>
      </c>
      <c r="C562" s="261"/>
      <c r="D562" s="261"/>
      <c r="E562" s="261"/>
      <c r="F562" s="261"/>
      <c r="G562" s="261"/>
      <c r="H562" s="261"/>
      <c r="I562" s="262"/>
      <c r="L562" s="263" t="s">
        <v>11</v>
      </c>
      <c r="M562" s="254" t="s">
        <v>3</v>
      </c>
      <c r="N562" s="254" t="s">
        <v>4</v>
      </c>
      <c r="O562" s="264" t="s">
        <v>5</v>
      </c>
      <c r="P562" s="254" t="s">
        <v>6</v>
      </c>
      <c r="Q562" s="265" t="s">
        <v>7</v>
      </c>
      <c r="R562" s="265" t="s">
        <v>8</v>
      </c>
      <c r="S562" s="254" t="s">
        <v>9</v>
      </c>
      <c r="U562" s="38"/>
    </row>
    <row r="563" spans="1:21" ht="15.75" customHeight="1">
      <c r="A563" s="255"/>
      <c r="B563" s="68" t="s">
        <v>90</v>
      </c>
      <c r="C563" s="68" t="s">
        <v>91</v>
      </c>
      <c r="D563" s="68" t="s">
        <v>92</v>
      </c>
      <c r="E563" s="68" t="s">
        <v>93</v>
      </c>
      <c r="F563" s="68" t="s">
        <v>94</v>
      </c>
      <c r="G563" s="68" t="s">
        <v>95</v>
      </c>
      <c r="H563" s="68" t="s">
        <v>96</v>
      </c>
      <c r="I563" s="68" t="s">
        <v>97</v>
      </c>
      <c r="L563" s="255"/>
      <c r="M563" s="255"/>
      <c r="N563" s="255"/>
      <c r="O563" s="255"/>
      <c r="P563" s="255"/>
      <c r="Q563" s="255"/>
      <c r="R563" s="255"/>
      <c r="S563" s="255"/>
      <c r="U563" s="38"/>
    </row>
    <row r="564" spans="1:21" ht="15.75" customHeight="1">
      <c r="A564" s="68">
        <v>1002</v>
      </c>
      <c r="B564" s="69">
        <v>147</v>
      </c>
      <c r="C564" s="69"/>
      <c r="D564" s="69"/>
      <c r="E564" s="69"/>
      <c r="F564" s="69"/>
      <c r="G564" s="69"/>
      <c r="H564" s="69"/>
      <c r="I564" s="69"/>
      <c r="L564" s="110"/>
      <c r="M564" s="72"/>
      <c r="N564" s="111"/>
      <c r="O564" s="112"/>
      <c r="P564" s="75"/>
      <c r="Q564" s="76">
        <f>B564</f>
        <v>147</v>
      </c>
      <c r="R564" s="77"/>
      <c r="S564" s="75"/>
      <c r="U564" s="38"/>
    </row>
    <row r="565" spans="1:21" ht="15.75" customHeight="1">
      <c r="A565" s="68">
        <v>1101</v>
      </c>
      <c r="B565" s="69"/>
      <c r="C565" s="69">
        <v>142</v>
      </c>
      <c r="D565" s="69"/>
      <c r="E565" s="69"/>
      <c r="F565" s="69"/>
      <c r="G565" s="69"/>
      <c r="H565" s="69"/>
      <c r="I565" s="69"/>
      <c r="L565" s="110"/>
      <c r="M565" s="78"/>
      <c r="N565" s="113"/>
      <c r="O565" s="114"/>
      <c r="P565" s="80">
        <f>IF(C565=0,"",C565/B564)</f>
        <v>0.96598639455782309</v>
      </c>
      <c r="Q565" s="81">
        <v>142</v>
      </c>
      <c r="R565" s="82">
        <f t="shared" ref="R565:R571" si="98">IF(Q565=0,"",Q565/Q564)</f>
        <v>0.96598639455782309</v>
      </c>
      <c r="S565" s="82">
        <f t="shared" ref="S565:S571" si="99">IF(Q565=0,"",100%-R565)</f>
        <v>3.4013605442176909E-2</v>
      </c>
      <c r="U565" s="38"/>
    </row>
    <row r="566" spans="1:21" ht="15.75" customHeight="1">
      <c r="A566" s="68">
        <v>1102</v>
      </c>
      <c r="B566" s="69"/>
      <c r="C566" s="69"/>
      <c r="D566" s="69">
        <v>114</v>
      </c>
      <c r="E566" s="69"/>
      <c r="F566" s="69"/>
      <c r="G566" s="69"/>
      <c r="H566" s="69"/>
      <c r="I566" s="69"/>
      <c r="L566" s="110"/>
      <c r="M566" s="78"/>
      <c r="N566" s="113"/>
      <c r="O566" s="114"/>
      <c r="P566" s="80">
        <f>IF(D566=0,"",D566/C565)</f>
        <v>0.80281690140845074</v>
      </c>
      <c r="Q566" s="81">
        <v>139</v>
      </c>
      <c r="R566" s="82">
        <f t="shared" si="98"/>
        <v>0.97887323943661975</v>
      </c>
      <c r="S566" s="82">
        <f t="shared" si="99"/>
        <v>2.1126760563380254E-2</v>
      </c>
      <c r="T566" s="83">
        <f>Q566/Q564</f>
        <v>0.94557823129251706</v>
      </c>
      <c r="U566" s="38"/>
    </row>
    <row r="567" spans="1:21" ht="15.75" customHeight="1">
      <c r="A567" s="68">
        <v>1201</v>
      </c>
      <c r="B567" s="69"/>
      <c r="C567" s="69"/>
      <c r="D567" s="69"/>
      <c r="E567" s="69">
        <v>71</v>
      </c>
      <c r="F567" s="69"/>
      <c r="G567" s="69"/>
      <c r="H567" s="69"/>
      <c r="I567" s="69"/>
      <c r="L567" s="110"/>
      <c r="M567" s="78"/>
      <c r="N567" s="113"/>
      <c r="O567" s="114"/>
      <c r="P567" s="80">
        <f>IF(E567=0,"",E567/D566)</f>
        <v>0.6228070175438597</v>
      </c>
      <c r="Q567" s="81">
        <v>136</v>
      </c>
      <c r="R567" s="82">
        <f t="shared" si="98"/>
        <v>0.97841726618705038</v>
      </c>
      <c r="S567" s="82">
        <f t="shared" si="99"/>
        <v>2.1582733812949617E-2</v>
      </c>
      <c r="U567" s="38"/>
    </row>
    <row r="568" spans="1:21" ht="15.75" customHeight="1">
      <c r="A568" s="68">
        <v>1202</v>
      </c>
      <c r="B568" s="69"/>
      <c r="C568" s="69"/>
      <c r="D568" s="69"/>
      <c r="E568" s="69"/>
      <c r="F568" s="69">
        <v>67</v>
      </c>
      <c r="G568" s="69"/>
      <c r="H568" s="69"/>
      <c r="I568" s="69"/>
      <c r="L568" s="110"/>
      <c r="M568" s="78"/>
      <c r="N568" s="113"/>
      <c r="O568" s="114"/>
      <c r="P568" s="80">
        <f>IF(F568=0,"",F568/E567)</f>
        <v>0.94366197183098588</v>
      </c>
      <c r="Q568" s="81">
        <v>132</v>
      </c>
      <c r="R568" s="82">
        <f t="shared" si="98"/>
        <v>0.97058823529411764</v>
      </c>
      <c r="S568" s="82">
        <f t="shared" si="99"/>
        <v>2.9411764705882359E-2</v>
      </c>
      <c r="U568" s="38"/>
    </row>
    <row r="569" spans="1:21" ht="15.75" customHeight="1">
      <c r="A569" s="68">
        <v>1301</v>
      </c>
      <c r="B569" s="69"/>
      <c r="C569" s="69"/>
      <c r="D569" s="69"/>
      <c r="E569" s="69"/>
      <c r="F569" s="69"/>
      <c r="G569" s="69">
        <v>51</v>
      </c>
      <c r="H569" s="69"/>
      <c r="I569" s="69"/>
      <c r="L569" s="110"/>
      <c r="M569" s="78"/>
      <c r="N569" s="113"/>
      <c r="O569" s="114"/>
      <c r="P569" s="80">
        <f>IF(G569=0,"",G569/F568)</f>
        <v>0.76119402985074625</v>
      </c>
      <c r="Q569" s="81">
        <v>132</v>
      </c>
      <c r="R569" s="82">
        <f t="shared" si="98"/>
        <v>1</v>
      </c>
      <c r="S569" s="82">
        <f t="shared" si="99"/>
        <v>0</v>
      </c>
      <c r="U569" s="38"/>
    </row>
    <row r="570" spans="1:21" ht="15.75" customHeight="1">
      <c r="A570" s="68">
        <v>1302</v>
      </c>
      <c r="B570" s="69"/>
      <c r="C570" s="69"/>
      <c r="D570" s="69"/>
      <c r="E570" s="69"/>
      <c r="F570" s="69"/>
      <c r="G570" s="69"/>
      <c r="H570" s="69">
        <v>47</v>
      </c>
      <c r="I570" s="69"/>
      <c r="L570" s="110"/>
      <c r="M570" s="78"/>
      <c r="N570" s="113"/>
      <c r="O570" s="114"/>
      <c r="P570" s="80">
        <f>IF(H570=0,"",H570/G569)</f>
        <v>0.92156862745098034</v>
      </c>
      <c r="Q570" s="81">
        <v>132</v>
      </c>
      <c r="R570" s="82">
        <f t="shared" si="98"/>
        <v>1</v>
      </c>
      <c r="S570" s="82">
        <f t="shared" si="99"/>
        <v>0</v>
      </c>
      <c r="U570" s="38"/>
    </row>
    <row r="571" spans="1:21" ht="15.75" customHeight="1">
      <c r="A571" s="68">
        <v>1401</v>
      </c>
      <c r="B571" s="69"/>
      <c r="C571" s="69"/>
      <c r="D571" s="69"/>
      <c r="E571" s="69"/>
      <c r="F571" s="69"/>
      <c r="G571" s="69"/>
      <c r="H571" s="69"/>
      <c r="I571" s="69">
        <v>43</v>
      </c>
      <c r="L571" s="110">
        <v>40</v>
      </c>
      <c r="M571" s="78"/>
      <c r="N571" s="113"/>
      <c r="O571" s="114"/>
      <c r="P571" s="80">
        <f>IF(I571=0,"",I571/H570)</f>
        <v>0.91489361702127658</v>
      </c>
      <c r="Q571" s="81">
        <v>132</v>
      </c>
      <c r="R571" s="82">
        <f t="shared" si="98"/>
        <v>1</v>
      </c>
      <c r="S571" s="82">
        <f t="shared" si="99"/>
        <v>0</v>
      </c>
      <c r="U571" s="38"/>
    </row>
    <row r="572" spans="1:21" ht="15.75" customHeight="1">
      <c r="A572" s="68">
        <v>1402</v>
      </c>
      <c r="B572" s="69"/>
      <c r="C572" s="69"/>
      <c r="D572" s="69"/>
      <c r="E572" s="69"/>
      <c r="F572" s="69"/>
      <c r="G572" s="69"/>
      <c r="H572" s="69"/>
      <c r="I572" s="69">
        <v>44</v>
      </c>
      <c r="L572" s="110">
        <v>43</v>
      </c>
      <c r="M572" s="78"/>
      <c r="N572" s="113"/>
      <c r="O572" s="114"/>
      <c r="P572" s="80"/>
      <c r="Q572" s="81">
        <v>90</v>
      </c>
      <c r="R572" s="82"/>
      <c r="S572" s="82"/>
      <c r="U572" s="38"/>
    </row>
    <row r="573" spans="1:21" ht="15.75" customHeight="1">
      <c r="A573" s="68">
        <v>1501</v>
      </c>
      <c r="B573" s="69"/>
      <c r="C573" s="69"/>
      <c r="D573" s="69"/>
      <c r="E573" s="69"/>
      <c r="F573" s="69"/>
      <c r="G573" s="69"/>
      <c r="H573" s="69"/>
      <c r="I573" s="69">
        <v>11</v>
      </c>
      <c r="L573" s="110">
        <v>22</v>
      </c>
      <c r="M573" s="78"/>
      <c r="N573" s="113"/>
      <c r="O573" s="114"/>
      <c r="P573" s="80"/>
      <c r="Q573" s="81">
        <v>50</v>
      </c>
      <c r="R573" s="82"/>
      <c r="S573" s="82"/>
      <c r="U573" s="38"/>
    </row>
    <row r="574" spans="1:21" ht="15.75" customHeight="1">
      <c r="A574" s="68">
        <v>1502</v>
      </c>
      <c r="B574" s="69"/>
      <c r="C574" s="69"/>
      <c r="D574" s="69"/>
      <c r="E574" s="69"/>
      <c r="F574" s="69"/>
      <c r="G574" s="69"/>
      <c r="H574" s="69"/>
      <c r="I574" s="69">
        <v>13</v>
      </c>
      <c r="L574" s="110">
        <v>5</v>
      </c>
      <c r="M574" s="78"/>
      <c r="N574" s="113"/>
      <c r="O574" s="106"/>
      <c r="P574" s="115"/>
      <c r="Q574" s="87">
        <v>23</v>
      </c>
      <c r="R574" s="116"/>
      <c r="S574" s="115"/>
      <c r="U574" s="38"/>
    </row>
    <row r="575" spans="1:21" ht="15.75" customHeight="1">
      <c r="A575" s="68">
        <v>1601</v>
      </c>
      <c r="B575" s="69"/>
      <c r="C575" s="69"/>
      <c r="D575" s="69"/>
      <c r="E575" s="69"/>
      <c r="F575" s="69"/>
      <c r="G575" s="69"/>
      <c r="H575" s="69"/>
      <c r="I575" s="69">
        <v>8</v>
      </c>
      <c r="L575" s="110">
        <v>8</v>
      </c>
      <c r="M575" s="78"/>
      <c r="N575" s="113"/>
      <c r="O575" s="106"/>
      <c r="P575" s="117"/>
      <c r="Q575" s="87">
        <v>10</v>
      </c>
      <c r="R575" s="118"/>
      <c r="S575" s="117"/>
      <c r="U575" s="38"/>
    </row>
    <row r="576" spans="1:21" ht="15.75" customHeight="1">
      <c r="A576" s="68">
        <v>1602</v>
      </c>
      <c r="B576" s="69"/>
      <c r="C576" s="69"/>
      <c r="D576" s="69"/>
      <c r="E576" s="69"/>
      <c r="F576" s="69"/>
      <c r="G576" s="69"/>
      <c r="H576" s="69"/>
      <c r="I576" s="69">
        <v>1</v>
      </c>
      <c r="L576" s="110">
        <v>1</v>
      </c>
      <c r="M576" s="78"/>
      <c r="N576" s="113"/>
      <c r="O576" s="106"/>
      <c r="P576" s="117"/>
      <c r="Q576" s="87">
        <v>2</v>
      </c>
      <c r="R576" s="118"/>
      <c r="S576" s="117"/>
      <c r="U576" s="38"/>
    </row>
    <row r="577" spans="1:21" ht="15.75" customHeight="1">
      <c r="A577" s="68">
        <v>1701</v>
      </c>
      <c r="B577" s="69"/>
      <c r="C577" s="69"/>
      <c r="D577" s="69"/>
      <c r="E577" s="69"/>
      <c r="F577" s="69"/>
      <c r="G577" s="69"/>
      <c r="H577" s="69"/>
      <c r="I577" s="69">
        <v>1</v>
      </c>
      <c r="L577" s="110">
        <v>1</v>
      </c>
      <c r="M577" s="78"/>
      <c r="N577" s="113"/>
      <c r="O577" s="106"/>
      <c r="P577" s="119"/>
      <c r="Q577" s="81">
        <v>1</v>
      </c>
      <c r="R577" s="121"/>
      <c r="S577" s="122"/>
      <c r="U577" s="38"/>
    </row>
    <row r="578" spans="1:21" ht="15.75" customHeight="1">
      <c r="A578" s="68">
        <v>1702</v>
      </c>
      <c r="B578" s="69"/>
      <c r="C578" s="69"/>
      <c r="D578" s="69"/>
      <c r="E578" s="69"/>
      <c r="F578" s="69"/>
      <c r="G578" s="69"/>
      <c r="H578" s="69"/>
      <c r="I578" s="69"/>
      <c r="L578" s="110"/>
      <c r="M578" s="78"/>
      <c r="N578" s="113"/>
      <c r="O578" s="106"/>
      <c r="P578" s="89" t="s">
        <v>79</v>
      </c>
      <c r="Q578" s="90">
        <v>120</v>
      </c>
      <c r="R578" s="91">
        <f>L581</f>
        <v>120</v>
      </c>
      <c r="S578" s="92" t="s">
        <v>11</v>
      </c>
      <c r="U578" s="38"/>
    </row>
    <row r="579" spans="1:21" ht="15.75" customHeight="1">
      <c r="A579" s="68">
        <v>1801</v>
      </c>
      <c r="B579" s="69"/>
      <c r="C579" s="69"/>
      <c r="D579" s="69"/>
      <c r="E579" s="69"/>
      <c r="F579" s="69"/>
      <c r="G579" s="69"/>
      <c r="H579" s="69"/>
      <c r="I579" s="69"/>
      <c r="L579" s="110"/>
      <c r="M579" s="78"/>
      <c r="N579" s="113"/>
      <c r="O579" s="106"/>
      <c r="P579" s="93" t="s">
        <v>80</v>
      </c>
      <c r="Q579" s="94">
        <f>IF(Q578/B564=0,"0%",Q578/B564)</f>
        <v>0.81632653061224492</v>
      </c>
      <c r="R579" s="95">
        <f>IF(Q578/R578=0,"",Q578/R578)</f>
        <v>1</v>
      </c>
      <c r="S579" s="96" t="s">
        <v>81</v>
      </c>
      <c r="U579" s="38"/>
    </row>
    <row r="580" spans="1:21" ht="15.75" customHeight="1">
      <c r="A580" s="68">
        <v>1802</v>
      </c>
      <c r="B580" s="69"/>
      <c r="C580" s="69"/>
      <c r="D580" s="69"/>
      <c r="E580" s="69"/>
      <c r="F580" s="69"/>
      <c r="G580" s="69"/>
      <c r="H580" s="69"/>
      <c r="I580" s="69"/>
      <c r="L580" s="110"/>
      <c r="M580" s="123"/>
      <c r="N580" s="124"/>
      <c r="O580" s="125"/>
      <c r="P580" s="101"/>
      <c r="Q580" s="102"/>
      <c r="R580" s="102"/>
      <c r="S580" s="103"/>
      <c r="U580" s="38"/>
    </row>
    <row r="581" spans="1:21" ht="18" customHeight="1">
      <c r="B581" s="31"/>
      <c r="C581" s="273" t="s">
        <v>100</v>
      </c>
      <c r="D581" s="261"/>
      <c r="E581" s="261"/>
      <c r="F581" s="261"/>
      <c r="G581" s="261"/>
      <c r="H581" s="261"/>
      <c r="I581" s="262"/>
      <c r="L581" s="126">
        <f>SUM(L568:L577)</f>
        <v>120</v>
      </c>
      <c r="M581" s="105">
        <f>IF(L571=0,"",L571/B564)</f>
        <v>0.27210884353741499</v>
      </c>
      <c r="N581" s="105">
        <f>IF(L581=0,"",L581/B564)</f>
        <v>0.81632653061224492</v>
      </c>
      <c r="O581" s="105">
        <f>IF(L573=0,"",N581-M581)</f>
        <v>0.54421768707482987</v>
      </c>
      <c r="P581" s="2"/>
      <c r="Q581" s="31"/>
      <c r="R581" s="25"/>
      <c r="S581" s="2"/>
      <c r="U581" s="38"/>
    </row>
    <row r="582" spans="1:21" ht="12.75" customHeight="1">
      <c r="M582" s="2"/>
      <c r="N582" s="2"/>
      <c r="O582" s="2"/>
      <c r="P582" s="2"/>
      <c r="U582" s="38"/>
    </row>
    <row r="583" spans="1:21" ht="12.75" customHeight="1">
      <c r="M583" s="2"/>
      <c r="N583" s="2"/>
      <c r="O583" s="2"/>
      <c r="P583" s="2"/>
    </row>
    <row r="584" spans="1:21" ht="26.25" customHeight="1">
      <c r="A584" s="283" t="s">
        <v>88</v>
      </c>
      <c r="B584" s="275"/>
      <c r="C584" s="275"/>
      <c r="D584" s="275"/>
      <c r="E584" s="275"/>
      <c r="F584" s="275"/>
      <c r="G584" s="275"/>
      <c r="H584" s="275"/>
      <c r="I584" s="275"/>
      <c r="L584" s="66" t="s">
        <v>67</v>
      </c>
      <c r="M584" s="31"/>
      <c r="N584" s="2"/>
      <c r="O584" s="2"/>
      <c r="P584" s="31"/>
      <c r="Q584" s="2"/>
      <c r="R584" s="31"/>
      <c r="S584" s="31"/>
      <c r="T584" s="31"/>
    </row>
    <row r="585" spans="1:21" ht="20.25" customHeight="1">
      <c r="A585" s="259" t="s">
        <v>10</v>
      </c>
      <c r="B585" s="260" t="s">
        <v>89</v>
      </c>
      <c r="C585" s="261"/>
      <c r="D585" s="261"/>
      <c r="E585" s="261"/>
      <c r="F585" s="261"/>
      <c r="G585" s="261"/>
      <c r="H585" s="261"/>
      <c r="I585" s="262"/>
      <c r="L585" s="263" t="s">
        <v>11</v>
      </c>
      <c r="M585" s="254" t="s">
        <v>3</v>
      </c>
      <c r="N585" s="254" t="s">
        <v>4</v>
      </c>
      <c r="O585" s="264" t="s">
        <v>5</v>
      </c>
      <c r="P585" s="254" t="s">
        <v>6</v>
      </c>
      <c r="Q585" s="265" t="s">
        <v>7</v>
      </c>
      <c r="R585" s="265" t="s">
        <v>8</v>
      </c>
      <c r="S585" s="254" t="s">
        <v>9</v>
      </c>
    </row>
    <row r="586" spans="1:21" ht="15.75" customHeight="1">
      <c r="A586" s="255"/>
      <c r="B586" s="68" t="s">
        <v>90</v>
      </c>
      <c r="C586" s="68" t="s">
        <v>91</v>
      </c>
      <c r="D586" s="68" t="s">
        <v>92</v>
      </c>
      <c r="E586" s="68" t="s">
        <v>93</v>
      </c>
      <c r="F586" s="68" t="s">
        <v>94</v>
      </c>
      <c r="G586" s="68" t="s">
        <v>95</v>
      </c>
      <c r="H586" s="68" t="s">
        <v>96</v>
      </c>
      <c r="I586" s="68" t="s">
        <v>97</v>
      </c>
      <c r="L586" s="255"/>
      <c r="M586" s="255"/>
      <c r="N586" s="255"/>
      <c r="O586" s="255"/>
      <c r="P586" s="255"/>
      <c r="Q586" s="255"/>
      <c r="R586" s="255"/>
      <c r="S586" s="255"/>
    </row>
    <row r="587" spans="1:21" ht="15.75" customHeight="1">
      <c r="A587" s="68">
        <v>1101</v>
      </c>
      <c r="B587" s="69">
        <v>193</v>
      </c>
      <c r="C587" s="69"/>
      <c r="D587" s="69"/>
      <c r="E587" s="69"/>
      <c r="F587" s="69"/>
      <c r="G587" s="69"/>
      <c r="H587" s="69"/>
      <c r="I587" s="69"/>
      <c r="L587" s="110"/>
      <c r="M587" s="72"/>
      <c r="N587" s="111"/>
      <c r="O587" s="112"/>
      <c r="P587" s="75"/>
      <c r="Q587" s="76">
        <f>B587</f>
        <v>193</v>
      </c>
      <c r="R587" s="77"/>
      <c r="S587" s="75"/>
    </row>
    <row r="588" spans="1:21" ht="15.75" customHeight="1">
      <c r="A588" s="68">
        <v>1102</v>
      </c>
      <c r="B588" s="69"/>
      <c r="C588" s="69">
        <v>158</v>
      </c>
      <c r="D588" s="69"/>
      <c r="E588" s="69"/>
      <c r="F588" s="69"/>
      <c r="G588" s="69"/>
      <c r="H588" s="69"/>
      <c r="I588" s="69"/>
      <c r="L588" s="110"/>
      <c r="M588" s="78"/>
      <c r="N588" s="113"/>
      <c r="O588" s="114"/>
      <c r="P588" s="80">
        <f>IF(C588=0,"",C588/B587)</f>
        <v>0.81865284974093266</v>
      </c>
      <c r="Q588" s="81">
        <v>183</v>
      </c>
      <c r="R588" s="82">
        <f t="shared" ref="R588:R594" si="100">IF(Q588=0,"",Q588/Q587)</f>
        <v>0.94818652849740936</v>
      </c>
      <c r="S588" s="82">
        <f t="shared" ref="S588:S594" si="101">IF(Q588=0,"",100%-R588)</f>
        <v>5.1813471502590636E-2</v>
      </c>
    </row>
    <row r="589" spans="1:21" ht="15.75" customHeight="1">
      <c r="A589" s="68">
        <v>1201</v>
      </c>
      <c r="B589" s="69"/>
      <c r="C589" s="69"/>
      <c r="D589" s="69">
        <v>99</v>
      </c>
      <c r="E589" s="69"/>
      <c r="F589" s="69"/>
      <c r="G589" s="69"/>
      <c r="H589" s="69"/>
      <c r="I589" s="69"/>
      <c r="L589" s="110"/>
      <c r="M589" s="78"/>
      <c r="N589" s="113"/>
      <c r="O589" s="114"/>
      <c r="P589" s="80">
        <f>IF(D589=0,"",D589/C588)</f>
        <v>0.62658227848101267</v>
      </c>
      <c r="Q589" s="81">
        <v>176</v>
      </c>
      <c r="R589" s="82">
        <f t="shared" si="100"/>
        <v>0.96174863387978138</v>
      </c>
      <c r="S589" s="82">
        <f t="shared" si="101"/>
        <v>3.8251366120218622E-2</v>
      </c>
      <c r="T589" s="83">
        <f>Q589/Q587</f>
        <v>0.91191709844559588</v>
      </c>
    </row>
    <row r="590" spans="1:21" ht="15.75" customHeight="1">
      <c r="A590" s="68">
        <v>1202</v>
      </c>
      <c r="B590" s="69"/>
      <c r="C590" s="69"/>
      <c r="D590" s="69"/>
      <c r="E590" s="69">
        <v>71</v>
      </c>
      <c r="F590" s="69"/>
      <c r="G590" s="69"/>
      <c r="H590" s="69"/>
      <c r="I590" s="69"/>
      <c r="L590" s="110"/>
      <c r="M590" s="78"/>
      <c r="N590" s="113"/>
      <c r="O590" s="114"/>
      <c r="P590" s="80">
        <f>IF(E590=0,"",E590/D589)</f>
        <v>0.71717171717171713</v>
      </c>
      <c r="Q590" s="81">
        <v>175</v>
      </c>
      <c r="R590" s="82">
        <f t="shared" si="100"/>
        <v>0.99431818181818177</v>
      </c>
      <c r="S590" s="82">
        <f t="shared" si="101"/>
        <v>5.6818181818182323E-3</v>
      </c>
    </row>
    <row r="591" spans="1:21" ht="15.75" customHeight="1">
      <c r="A591" s="68">
        <v>1301</v>
      </c>
      <c r="B591" s="69"/>
      <c r="C591" s="69"/>
      <c r="D591" s="69"/>
      <c r="E591" s="69"/>
      <c r="F591" s="69">
        <v>46</v>
      </c>
      <c r="G591" s="69"/>
      <c r="H591" s="69"/>
      <c r="I591" s="69"/>
      <c r="L591" s="110"/>
      <c r="M591" s="78"/>
      <c r="N591" s="113"/>
      <c r="O591" s="114"/>
      <c r="P591" s="80">
        <f>IF(F591=0,"",F591/E590)</f>
        <v>0.647887323943662</v>
      </c>
      <c r="Q591" s="81">
        <v>173</v>
      </c>
      <c r="R591" s="82">
        <f t="shared" si="100"/>
        <v>0.98857142857142855</v>
      </c>
      <c r="S591" s="82">
        <f t="shared" si="101"/>
        <v>1.1428571428571455E-2</v>
      </c>
    </row>
    <row r="592" spans="1:21" ht="15.75" customHeight="1">
      <c r="A592" s="68">
        <v>1302</v>
      </c>
      <c r="B592" s="69"/>
      <c r="C592" s="69"/>
      <c r="D592" s="69"/>
      <c r="E592" s="69"/>
      <c r="F592" s="69"/>
      <c r="G592" s="69">
        <v>38</v>
      </c>
      <c r="H592" s="69"/>
      <c r="I592" s="69"/>
      <c r="L592" s="110"/>
      <c r="M592" s="78"/>
      <c r="N592" s="113"/>
      <c r="O592" s="114"/>
      <c r="P592" s="80">
        <f>IF(G592=0,"",G592/F591)</f>
        <v>0.82608695652173914</v>
      </c>
      <c r="Q592" s="81">
        <v>167</v>
      </c>
      <c r="R592" s="82">
        <f t="shared" si="100"/>
        <v>0.96531791907514453</v>
      </c>
      <c r="S592" s="82">
        <f t="shared" si="101"/>
        <v>3.4682080924855474E-2</v>
      </c>
    </row>
    <row r="593" spans="1:20" ht="15.75" customHeight="1">
      <c r="A593" s="68">
        <v>1401</v>
      </c>
      <c r="B593" s="69"/>
      <c r="C593" s="69"/>
      <c r="D593" s="69"/>
      <c r="E593" s="69"/>
      <c r="F593" s="69"/>
      <c r="G593" s="69"/>
      <c r="H593" s="69">
        <v>37</v>
      </c>
      <c r="I593" s="69"/>
      <c r="L593" s="110"/>
      <c r="M593" s="78"/>
      <c r="N593" s="113"/>
      <c r="O593" s="114"/>
      <c r="P593" s="80">
        <f>IF(H593=0,"",H593/G592)</f>
        <v>0.97368421052631582</v>
      </c>
      <c r="Q593" s="81">
        <v>164</v>
      </c>
      <c r="R593" s="82">
        <f t="shared" si="100"/>
        <v>0.98203592814371254</v>
      </c>
      <c r="S593" s="82">
        <f t="shared" si="101"/>
        <v>1.7964071856287456E-2</v>
      </c>
    </row>
    <row r="594" spans="1:20" ht="15.75" customHeight="1">
      <c r="A594" s="68">
        <v>1402</v>
      </c>
      <c r="B594" s="69"/>
      <c r="C594" s="69"/>
      <c r="D594" s="69"/>
      <c r="E594" s="69"/>
      <c r="F594" s="69"/>
      <c r="G594" s="69"/>
      <c r="H594" s="69"/>
      <c r="I594" s="69">
        <v>37</v>
      </c>
      <c r="L594" s="110">
        <v>37</v>
      </c>
      <c r="M594" s="78"/>
      <c r="N594" s="113"/>
      <c r="O594" s="114"/>
      <c r="P594" s="80">
        <f>IF(I594=0,"",I594/H593)</f>
        <v>1</v>
      </c>
      <c r="Q594" s="81">
        <v>163</v>
      </c>
      <c r="R594" s="82">
        <f t="shared" si="100"/>
        <v>0.99390243902439024</v>
      </c>
      <c r="S594" s="82">
        <f t="shared" si="101"/>
        <v>6.0975609756097615E-3</v>
      </c>
    </row>
    <row r="595" spans="1:20" ht="15.75" customHeight="1">
      <c r="A595" s="68">
        <v>1501</v>
      </c>
      <c r="B595" s="69"/>
      <c r="C595" s="69"/>
      <c r="D595" s="69"/>
      <c r="E595" s="69"/>
      <c r="F595" s="69"/>
      <c r="G595" s="69"/>
      <c r="H595" s="69"/>
      <c r="I595" s="69">
        <v>22</v>
      </c>
      <c r="L595" s="110">
        <v>39</v>
      </c>
      <c r="M595" s="78"/>
      <c r="N595" s="113"/>
      <c r="O595" s="114"/>
      <c r="P595" s="80"/>
      <c r="Q595" s="81">
        <v>120</v>
      </c>
      <c r="R595" s="82"/>
      <c r="S595" s="82"/>
    </row>
    <row r="596" spans="1:20" ht="15.75" customHeight="1">
      <c r="A596" s="68">
        <v>1502</v>
      </c>
      <c r="B596" s="69"/>
      <c r="C596" s="69"/>
      <c r="D596" s="69"/>
      <c r="E596" s="69"/>
      <c r="F596" s="69"/>
      <c r="G596" s="69"/>
      <c r="H596" s="69"/>
      <c r="I596" s="69">
        <v>42</v>
      </c>
      <c r="L596" s="110">
        <v>22</v>
      </c>
      <c r="M596" s="78"/>
      <c r="N596" s="113"/>
      <c r="O596" s="114"/>
      <c r="P596" s="80"/>
      <c r="Q596" s="81">
        <v>82</v>
      </c>
      <c r="R596" s="82"/>
      <c r="S596" s="82"/>
    </row>
    <row r="597" spans="1:20" ht="15.75" customHeight="1">
      <c r="A597" s="68">
        <v>1601</v>
      </c>
      <c r="B597" s="69"/>
      <c r="C597" s="69"/>
      <c r="D597" s="69"/>
      <c r="E597" s="69"/>
      <c r="F597" s="69"/>
      <c r="G597" s="69"/>
      <c r="H597" s="69"/>
      <c r="I597" s="69">
        <v>33</v>
      </c>
      <c r="L597" s="110">
        <v>32</v>
      </c>
      <c r="M597" s="78"/>
      <c r="N597" s="113"/>
      <c r="O597" s="106"/>
      <c r="P597" s="115"/>
      <c r="Q597" s="87">
        <v>49</v>
      </c>
      <c r="R597" s="116"/>
      <c r="S597" s="115"/>
    </row>
    <row r="598" spans="1:20" ht="15.75" customHeight="1">
      <c r="A598" s="68">
        <v>1602</v>
      </c>
      <c r="B598" s="69"/>
      <c r="C598" s="69"/>
      <c r="D598" s="69"/>
      <c r="E598" s="69"/>
      <c r="F598" s="69"/>
      <c r="G598" s="69"/>
      <c r="H598" s="69"/>
      <c r="I598" s="69">
        <v>12</v>
      </c>
      <c r="L598" s="110">
        <v>12</v>
      </c>
      <c r="M598" s="78"/>
      <c r="N598" s="113"/>
      <c r="O598" s="106"/>
      <c r="P598" s="117"/>
      <c r="Q598" s="87">
        <v>17</v>
      </c>
      <c r="R598" s="118"/>
      <c r="S598" s="117"/>
    </row>
    <row r="599" spans="1:20" ht="15.75" customHeight="1">
      <c r="A599" s="68">
        <v>1701</v>
      </c>
      <c r="B599" s="69"/>
      <c r="C599" s="69"/>
      <c r="D599" s="69"/>
      <c r="E599" s="69"/>
      <c r="F599" s="69"/>
      <c r="G599" s="69"/>
      <c r="H599" s="69"/>
      <c r="I599" s="69">
        <v>2</v>
      </c>
      <c r="L599" s="110">
        <v>2</v>
      </c>
      <c r="M599" s="78"/>
      <c r="N599" s="113"/>
      <c r="O599" s="106"/>
      <c r="P599" s="117"/>
      <c r="Q599" s="87">
        <v>5</v>
      </c>
      <c r="R599" s="118"/>
      <c r="S599" s="117"/>
    </row>
    <row r="600" spans="1:20" ht="15.75" customHeight="1">
      <c r="A600" s="68">
        <v>1702</v>
      </c>
      <c r="B600" s="69"/>
      <c r="C600" s="69"/>
      <c r="D600" s="69"/>
      <c r="E600" s="69"/>
      <c r="F600" s="69"/>
      <c r="G600" s="69"/>
      <c r="H600" s="69"/>
      <c r="I600" s="69"/>
      <c r="L600" s="110"/>
      <c r="M600" s="78"/>
      <c r="N600" s="113"/>
      <c r="O600" s="106"/>
      <c r="P600" s="119"/>
      <c r="Q600" s="120"/>
      <c r="R600" s="121"/>
      <c r="S600" s="122"/>
    </row>
    <row r="601" spans="1:20" ht="15.75" customHeight="1">
      <c r="A601" s="68">
        <v>1801</v>
      </c>
      <c r="B601" s="69"/>
      <c r="C601" s="69"/>
      <c r="D601" s="69"/>
      <c r="E601" s="69"/>
      <c r="F601" s="69"/>
      <c r="G601" s="69"/>
      <c r="H601" s="69"/>
      <c r="I601" s="69"/>
      <c r="L601" s="110"/>
      <c r="M601" s="78"/>
      <c r="N601" s="113"/>
      <c r="O601" s="106"/>
      <c r="P601" s="89" t="s">
        <v>79</v>
      </c>
      <c r="Q601" s="90">
        <v>144</v>
      </c>
      <c r="R601" s="91">
        <f>L604</f>
        <v>144</v>
      </c>
      <c r="S601" s="92" t="s">
        <v>11</v>
      </c>
    </row>
    <row r="602" spans="1:20" ht="15.75" customHeight="1">
      <c r="A602" s="68">
        <v>1802</v>
      </c>
      <c r="B602" s="69"/>
      <c r="C602" s="69"/>
      <c r="D602" s="69"/>
      <c r="E602" s="69"/>
      <c r="F602" s="69"/>
      <c r="G602" s="69"/>
      <c r="H602" s="69"/>
      <c r="I602" s="69"/>
      <c r="L602" s="110"/>
      <c r="M602" s="78"/>
      <c r="N602" s="113"/>
      <c r="O602" s="106"/>
      <c r="P602" s="93" t="s">
        <v>80</v>
      </c>
      <c r="Q602" s="94">
        <f>IF(Q601/B587=0,"0%",Q601/B587)</f>
        <v>0.74611398963730569</v>
      </c>
      <c r="R602" s="95">
        <f>IF(Q601/R601=0,"",Q601/R601)</f>
        <v>1</v>
      </c>
      <c r="S602" s="96" t="s">
        <v>81</v>
      </c>
    </row>
    <row r="603" spans="1:20" ht="15.75" customHeight="1">
      <c r="A603" s="68">
        <v>1901</v>
      </c>
      <c r="B603" s="69"/>
      <c r="C603" s="69"/>
      <c r="D603" s="69"/>
      <c r="E603" s="69"/>
      <c r="F603" s="69"/>
      <c r="G603" s="69"/>
      <c r="H603" s="69"/>
      <c r="I603" s="69"/>
      <c r="L603" s="110"/>
      <c r="M603" s="123"/>
      <c r="N603" s="124"/>
      <c r="O603" s="125"/>
      <c r="P603" s="101"/>
      <c r="Q603" s="102"/>
      <c r="R603" s="102"/>
      <c r="S603" s="103"/>
    </row>
    <row r="604" spans="1:20" ht="18" customHeight="1">
      <c r="A604" s="35"/>
      <c r="B604" s="31"/>
      <c r="C604" s="273" t="s">
        <v>100</v>
      </c>
      <c r="D604" s="261"/>
      <c r="E604" s="261"/>
      <c r="F604" s="261"/>
      <c r="G604" s="261"/>
      <c r="H604" s="261"/>
      <c r="I604" s="262"/>
      <c r="L604" s="126">
        <f>SUM(L591:L600)</f>
        <v>144</v>
      </c>
      <c r="M604" s="105">
        <f>IF(L594=0,"",L594/B587)</f>
        <v>0.19170984455958548</v>
      </c>
      <c r="N604" s="105">
        <f>IF(L604=0,"",L604/B587)</f>
        <v>0.74611398963730569</v>
      </c>
      <c r="O604" s="105">
        <f>IF(L596=0,"",N604-M604)</f>
        <v>0.55440414507772018</v>
      </c>
      <c r="P604" s="2"/>
      <c r="Q604" s="31"/>
      <c r="R604" s="25"/>
      <c r="S604" s="2"/>
    </row>
    <row r="605" spans="1:20" ht="12.75" customHeight="1">
      <c r="M605" s="2"/>
      <c r="N605" s="2"/>
      <c r="O605" s="2"/>
      <c r="P605" s="2"/>
    </row>
    <row r="606" spans="1:20" ht="12.75" customHeight="1">
      <c r="M606" s="2"/>
      <c r="N606" s="2"/>
      <c r="O606" s="2"/>
      <c r="P606" s="2"/>
    </row>
    <row r="607" spans="1:20" ht="26.25" customHeight="1">
      <c r="A607" s="283" t="s">
        <v>88</v>
      </c>
      <c r="B607" s="275"/>
      <c r="C607" s="275"/>
      <c r="D607" s="275"/>
      <c r="E607" s="275"/>
      <c r="F607" s="275"/>
      <c r="G607" s="275"/>
      <c r="H607" s="275"/>
      <c r="I607" s="275"/>
      <c r="L607" s="66" t="s">
        <v>68</v>
      </c>
      <c r="M607" s="31"/>
      <c r="N607" s="2"/>
      <c r="O607" s="2"/>
      <c r="P607" s="31"/>
      <c r="Q607" s="2"/>
      <c r="R607" s="31"/>
      <c r="S607" s="31"/>
      <c r="T607" s="31"/>
    </row>
    <row r="608" spans="1:20" ht="20.25" customHeight="1">
      <c r="A608" s="259" t="s">
        <v>10</v>
      </c>
      <c r="B608" s="260" t="s">
        <v>89</v>
      </c>
      <c r="C608" s="261"/>
      <c r="D608" s="261"/>
      <c r="E608" s="261"/>
      <c r="F608" s="261"/>
      <c r="G608" s="261"/>
      <c r="H608" s="261"/>
      <c r="I608" s="262"/>
      <c r="L608" s="263" t="s">
        <v>11</v>
      </c>
      <c r="M608" s="254" t="s">
        <v>3</v>
      </c>
      <c r="N608" s="254" t="s">
        <v>4</v>
      </c>
      <c r="O608" s="264" t="s">
        <v>5</v>
      </c>
      <c r="P608" s="254" t="s">
        <v>6</v>
      </c>
      <c r="Q608" s="265" t="s">
        <v>7</v>
      </c>
      <c r="R608" s="265" t="s">
        <v>8</v>
      </c>
      <c r="S608" s="254" t="s">
        <v>9</v>
      </c>
    </row>
    <row r="609" spans="1:20" ht="15.75" customHeight="1">
      <c r="A609" s="255"/>
      <c r="B609" s="68" t="s">
        <v>90</v>
      </c>
      <c r="C609" s="68" t="s">
        <v>91</v>
      </c>
      <c r="D609" s="68" t="s">
        <v>92</v>
      </c>
      <c r="E609" s="68" t="s">
        <v>93</v>
      </c>
      <c r="F609" s="68" t="s">
        <v>94</v>
      </c>
      <c r="G609" s="68" t="s">
        <v>95</v>
      </c>
      <c r="H609" s="68" t="s">
        <v>96</v>
      </c>
      <c r="I609" s="68" t="s">
        <v>97</v>
      </c>
      <c r="L609" s="255"/>
      <c r="M609" s="255"/>
      <c r="N609" s="255"/>
      <c r="O609" s="255"/>
      <c r="P609" s="255"/>
      <c r="Q609" s="255"/>
      <c r="R609" s="255"/>
      <c r="S609" s="255"/>
    </row>
    <row r="610" spans="1:20" ht="15.75" customHeight="1">
      <c r="A610" s="68">
        <v>1102</v>
      </c>
      <c r="B610" s="69">
        <v>183</v>
      </c>
      <c r="C610" s="69"/>
      <c r="D610" s="69"/>
      <c r="E610" s="69"/>
      <c r="F610" s="69"/>
      <c r="G610" s="69"/>
      <c r="H610" s="69"/>
      <c r="I610" s="69"/>
      <c r="L610" s="110"/>
      <c r="M610" s="72"/>
      <c r="N610" s="111"/>
      <c r="O610" s="112"/>
      <c r="P610" s="75"/>
      <c r="Q610" s="76">
        <f>B610</f>
        <v>183</v>
      </c>
      <c r="R610" s="77"/>
      <c r="S610" s="75"/>
    </row>
    <row r="611" spans="1:20" ht="15.75" customHeight="1">
      <c r="A611" s="68">
        <v>1201</v>
      </c>
      <c r="B611" s="69"/>
      <c r="C611" s="69">
        <v>125</v>
      </c>
      <c r="D611" s="69"/>
      <c r="E611" s="69"/>
      <c r="F611" s="69"/>
      <c r="G611" s="69"/>
      <c r="H611" s="69"/>
      <c r="I611" s="69"/>
      <c r="L611" s="110"/>
      <c r="M611" s="78"/>
      <c r="N611" s="113"/>
      <c r="O611" s="114"/>
      <c r="P611" s="80">
        <f>IF(C611=0,"",C611/B610)</f>
        <v>0.68306010928961747</v>
      </c>
      <c r="Q611" s="81">
        <v>177</v>
      </c>
      <c r="R611" s="82">
        <f t="shared" ref="R611:R617" si="102">IF(Q611=0,"",Q611/Q610)</f>
        <v>0.96721311475409832</v>
      </c>
      <c r="S611" s="82">
        <f t="shared" ref="S611:S617" si="103">IF(Q611=0,"",100%-R611)</f>
        <v>3.2786885245901676E-2</v>
      </c>
    </row>
    <row r="612" spans="1:20" ht="15.75" customHeight="1">
      <c r="A612" s="68">
        <v>1202</v>
      </c>
      <c r="B612" s="69"/>
      <c r="C612" s="69"/>
      <c r="D612" s="69">
        <v>119</v>
      </c>
      <c r="E612" s="69"/>
      <c r="F612" s="69"/>
      <c r="G612" s="69"/>
      <c r="H612" s="69"/>
      <c r="I612" s="69"/>
      <c r="L612" s="110"/>
      <c r="M612" s="78"/>
      <c r="N612" s="113"/>
      <c r="O612" s="114"/>
      <c r="P612" s="80">
        <f>IF(D612=0,"",D612/C611)</f>
        <v>0.95199999999999996</v>
      </c>
      <c r="Q612" s="81">
        <v>176</v>
      </c>
      <c r="R612" s="82">
        <f t="shared" si="102"/>
        <v>0.99435028248587576</v>
      </c>
      <c r="S612" s="82">
        <f t="shared" si="103"/>
        <v>5.6497175141242417E-3</v>
      </c>
      <c r="T612" s="83">
        <f>Q612/Q610</f>
        <v>0.96174863387978138</v>
      </c>
    </row>
    <row r="613" spans="1:20" ht="15.75" customHeight="1">
      <c r="A613" s="68">
        <v>1301</v>
      </c>
      <c r="B613" s="69"/>
      <c r="C613" s="69"/>
      <c r="D613" s="69"/>
      <c r="E613" s="69">
        <v>115</v>
      </c>
      <c r="F613" s="69"/>
      <c r="G613" s="69"/>
      <c r="H613" s="69"/>
      <c r="I613" s="69"/>
      <c r="L613" s="110"/>
      <c r="M613" s="78"/>
      <c r="N613" s="113"/>
      <c r="O613" s="114"/>
      <c r="P613" s="80">
        <f>IF(E613=0,"",E613/D612)</f>
        <v>0.96638655462184875</v>
      </c>
      <c r="Q613" s="81">
        <v>174</v>
      </c>
      <c r="R613" s="82">
        <f t="shared" si="102"/>
        <v>0.98863636363636365</v>
      </c>
      <c r="S613" s="82">
        <f t="shared" si="103"/>
        <v>1.1363636363636354E-2</v>
      </c>
    </row>
    <row r="614" spans="1:20" ht="15.75" customHeight="1">
      <c r="A614" s="68">
        <v>1302</v>
      </c>
      <c r="B614" s="69"/>
      <c r="C614" s="69"/>
      <c r="D614" s="69"/>
      <c r="E614" s="69"/>
      <c r="F614" s="69">
        <v>79</v>
      </c>
      <c r="G614" s="69"/>
      <c r="H614" s="69"/>
      <c r="I614" s="69"/>
      <c r="L614" s="110"/>
      <c r="M614" s="78"/>
      <c r="N614" s="113"/>
      <c r="O614" s="114"/>
      <c r="P614" s="80">
        <f>IF(F614=0,"",F614/E613)</f>
        <v>0.68695652173913047</v>
      </c>
      <c r="Q614" s="81">
        <v>174</v>
      </c>
      <c r="R614" s="82">
        <f t="shared" si="102"/>
        <v>1</v>
      </c>
      <c r="S614" s="82">
        <f t="shared" si="103"/>
        <v>0</v>
      </c>
    </row>
    <row r="615" spans="1:20" ht="15.75" customHeight="1">
      <c r="A615" s="68">
        <v>1401</v>
      </c>
      <c r="B615" s="69"/>
      <c r="C615" s="69"/>
      <c r="D615" s="69"/>
      <c r="E615" s="69"/>
      <c r="F615" s="69"/>
      <c r="G615" s="69">
        <v>75</v>
      </c>
      <c r="H615" s="69"/>
      <c r="I615" s="69"/>
      <c r="L615" s="110"/>
      <c r="M615" s="78"/>
      <c r="N615" s="113"/>
      <c r="O615" s="114"/>
      <c r="P615" s="80">
        <f>IF(G615=0,"",G615/F614)</f>
        <v>0.94936708860759489</v>
      </c>
      <c r="Q615" s="81">
        <v>172</v>
      </c>
      <c r="R615" s="82">
        <f t="shared" si="102"/>
        <v>0.9885057471264368</v>
      </c>
      <c r="S615" s="82">
        <f t="shared" si="103"/>
        <v>1.1494252873563204E-2</v>
      </c>
    </row>
    <row r="616" spans="1:20" ht="15.75" customHeight="1">
      <c r="A616" s="68">
        <v>1402</v>
      </c>
      <c r="B616" s="69"/>
      <c r="C616" s="69"/>
      <c r="D616" s="69"/>
      <c r="E616" s="69"/>
      <c r="F616" s="69"/>
      <c r="G616" s="69"/>
      <c r="H616" s="69">
        <v>64</v>
      </c>
      <c r="I616" s="69"/>
      <c r="L616" s="110">
        <v>1</v>
      </c>
      <c r="M616" s="78"/>
      <c r="N616" s="113"/>
      <c r="O616" s="114"/>
      <c r="P616" s="80">
        <f>IF(H616=0,"",H616/G615)</f>
        <v>0.85333333333333339</v>
      </c>
      <c r="Q616" s="81">
        <v>170</v>
      </c>
      <c r="R616" s="82">
        <f t="shared" si="102"/>
        <v>0.98837209302325579</v>
      </c>
      <c r="S616" s="82">
        <f t="shared" si="103"/>
        <v>1.1627906976744207E-2</v>
      </c>
    </row>
    <row r="617" spans="1:20" ht="15.75" customHeight="1">
      <c r="A617" s="68">
        <v>1501</v>
      </c>
      <c r="B617" s="69"/>
      <c r="C617" s="69"/>
      <c r="D617" s="69"/>
      <c r="E617" s="69"/>
      <c r="F617" s="69"/>
      <c r="G617" s="69"/>
      <c r="H617" s="69"/>
      <c r="I617" s="69">
        <v>62</v>
      </c>
      <c r="L617" s="110">
        <v>61</v>
      </c>
      <c r="M617" s="78"/>
      <c r="N617" s="113"/>
      <c r="O617" s="114"/>
      <c r="P617" s="80">
        <f>IF(I617=0,"",I617/H616)</f>
        <v>0.96875</v>
      </c>
      <c r="Q617" s="81">
        <v>160</v>
      </c>
      <c r="R617" s="82">
        <f t="shared" si="102"/>
        <v>0.94117647058823528</v>
      </c>
      <c r="S617" s="82">
        <f t="shared" si="103"/>
        <v>5.8823529411764719E-2</v>
      </c>
    </row>
    <row r="618" spans="1:20" ht="15.75" customHeight="1">
      <c r="A618" s="68">
        <v>1502</v>
      </c>
      <c r="B618" s="69"/>
      <c r="C618" s="69"/>
      <c r="D618" s="69"/>
      <c r="E618" s="69"/>
      <c r="F618" s="69"/>
      <c r="G618" s="69"/>
      <c r="H618" s="69"/>
      <c r="I618" s="69">
        <v>45</v>
      </c>
      <c r="L618" s="110">
        <v>15</v>
      </c>
      <c r="M618" s="78"/>
      <c r="N618" s="113"/>
      <c r="O618" s="114"/>
      <c r="P618" s="80"/>
      <c r="Q618" s="81">
        <v>105</v>
      </c>
      <c r="R618" s="82"/>
      <c r="S618" s="82"/>
    </row>
    <row r="619" spans="1:20" ht="15.75" customHeight="1">
      <c r="A619" s="68">
        <v>1601</v>
      </c>
      <c r="B619" s="69"/>
      <c r="C619" s="69"/>
      <c r="D619" s="69"/>
      <c r="E619" s="69"/>
      <c r="F619" s="69"/>
      <c r="G619" s="69"/>
      <c r="H619" s="69"/>
      <c r="I619" s="69">
        <v>37</v>
      </c>
      <c r="L619" s="110">
        <v>37</v>
      </c>
      <c r="M619" s="78"/>
      <c r="N619" s="113"/>
      <c r="O619" s="114"/>
      <c r="P619" s="80"/>
      <c r="Q619" s="81">
        <v>67</v>
      </c>
      <c r="R619" s="82"/>
      <c r="S619" s="82"/>
    </row>
    <row r="620" spans="1:20" ht="15.75" customHeight="1">
      <c r="A620" s="68">
        <v>1602</v>
      </c>
      <c r="B620" s="69"/>
      <c r="C620" s="69"/>
      <c r="D620" s="69"/>
      <c r="E620" s="69"/>
      <c r="F620" s="69"/>
      <c r="G620" s="69"/>
      <c r="H620" s="69"/>
      <c r="I620" s="69">
        <v>14</v>
      </c>
      <c r="L620" s="110">
        <v>13</v>
      </c>
      <c r="M620" s="78"/>
      <c r="N620" s="113"/>
      <c r="O620" s="106"/>
      <c r="P620" s="115"/>
      <c r="Q620" s="87">
        <v>29</v>
      </c>
      <c r="R620" s="116"/>
      <c r="S620" s="115"/>
    </row>
    <row r="621" spans="1:20" ht="15.75" customHeight="1">
      <c r="A621" s="68">
        <v>1701</v>
      </c>
      <c r="B621" s="69"/>
      <c r="C621" s="69"/>
      <c r="D621" s="69"/>
      <c r="E621" s="69"/>
      <c r="F621" s="69"/>
      <c r="G621" s="69"/>
      <c r="H621" s="69"/>
      <c r="I621" s="69">
        <v>13</v>
      </c>
      <c r="L621" s="110">
        <v>12</v>
      </c>
      <c r="M621" s="78"/>
      <c r="N621" s="113"/>
      <c r="O621" s="106"/>
      <c r="P621" s="117"/>
      <c r="Q621" s="87">
        <v>16</v>
      </c>
      <c r="R621" s="118"/>
      <c r="S621" s="117"/>
    </row>
    <row r="622" spans="1:20" ht="15.75" customHeight="1">
      <c r="A622" s="68">
        <v>1702</v>
      </c>
      <c r="B622" s="69"/>
      <c r="C622" s="69"/>
      <c r="D622" s="69"/>
      <c r="E622" s="69"/>
      <c r="F622" s="69"/>
      <c r="G622" s="69"/>
      <c r="H622" s="69"/>
      <c r="I622" s="69">
        <v>1</v>
      </c>
      <c r="L622" s="110"/>
      <c r="M622" s="78"/>
      <c r="N622" s="113"/>
      <c r="O622" s="106"/>
      <c r="P622" s="117"/>
      <c r="Q622" s="87">
        <v>2</v>
      </c>
      <c r="R622" s="118"/>
      <c r="S622" s="117"/>
    </row>
    <row r="623" spans="1:20" ht="15.75" customHeight="1">
      <c r="A623" s="68">
        <v>1801</v>
      </c>
      <c r="B623" s="69"/>
      <c r="C623" s="69"/>
      <c r="D623" s="69"/>
      <c r="E623" s="69"/>
      <c r="F623" s="69"/>
      <c r="G623" s="69"/>
      <c r="H623" s="69"/>
      <c r="I623" s="69">
        <v>1</v>
      </c>
      <c r="L623" s="110">
        <v>1</v>
      </c>
      <c r="M623" s="78"/>
      <c r="N623" s="113"/>
      <c r="O623" s="106"/>
      <c r="P623" s="119"/>
      <c r="Q623" s="120"/>
      <c r="R623" s="121"/>
      <c r="S623" s="122"/>
    </row>
    <row r="624" spans="1:20" ht="15.75" customHeight="1">
      <c r="A624" s="68">
        <v>1802</v>
      </c>
      <c r="B624" s="69"/>
      <c r="C624" s="69"/>
      <c r="D624" s="69"/>
      <c r="E624" s="69"/>
      <c r="F624" s="69"/>
      <c r="G624" s="69"/>
      <c r="H624" s="69"/>
      <c r="I624" s="69"/>
      <c r="L624" s="110"/>
      <c r="M624" s="78"/>
      <c r="N624" s="113"/>
      <c r="O624" s="106"/>
      <c r="P624" s="89" t="s">
        <v>79</v>
      </c>
      <c r="Q624" s="90">
        <v>140</v>
      </c>
      <c r="R624" s="91">
        <f>L627</f>
        <v>140</v>
      </c>
      <c r="S624" s="92" t="s">
        <v>11</v>
      </c>
    </row>
    <row r="625" spans="1:20" ht="15.75" customHeight="1">
      <c r="A625" s="68">
        <v>1901</v>
      </c>
      <c r="B625" s="69"/>
      <c r="C625" s="69"/>
      <c r="D625" s="69"/>
      <c r="E625" s="69"/>
      <c r="F625" s="69"/>
      <c r="G625" s="69"/>
      <c r="H625" s="69"/>
      <c r="I625" s="69"/>
      <c r="L625" s="110"/>
      <c r="M625" s="78"/>
      <c r="N625" s="113"/>
      <c r="O625" s="106"/>
      <c r="P625" s="93" t="s">
        <v>80</v>
      </c>
      <c r="Q625" s="94">
        <f>IF(Q624/B610=0,"0%",Q624/B610)</f>
        <v>0.76502732240437155</v>
      </c>
      <c r="R625" s="95">
        <f>IF(Q624/R624=0,"",Q624/R624)</f>
        <v>1</v>
      </c>
      <c r="S625" s="96" t="s">
        <v>81</v>
      </c>
    </row>
    <row r="626" spans="1:20" ht="15.75" customHeight="1">
      <c r="A626" s="68">
        <v>1902</v>
      </c>
      <c r="B626" s="69"/>
      <c r="C626" s="69"/>
      <c r="D626" s="69"/>
      <c r="E626" s="69"/>
      <c r="F626" s="69"/>
      <c r="G626" s="69"/>
      <c r="H626" s="69"/>
      <c r="I626" s="69"/>
      <c r="L626" s="110"/>
      <c r="M626" s="123"/>
      <c r="N626" s="124"/>
      <c r="O626" s="125"/>
      <c r="P626" s="101"/>
      <c r="Q626" s="102"/>
      <c r="R626" s="102"/>
      <c r="S626" s="103"/>
    </row>
    <row r="627" spans="1:20" ht="18" customHeight="1">
      <c r="A627" s="35"/>
      <c r="B627" s="31"/>
      <c r="C627" s="273" t="s">
        <v>100</v>
      </c>
      <c r="D627" s="261"/>
      <c r="E627" s="261"/>
      <c r="F627" s="261"/>
      <c r="G627" s="261"/>
      <c r="H627" s="261"/>
      <c r="I627" s="262"/>
      <c r="L627" s="126">
        <f>SUM(L614:L623)</f>
        <v>140</v>
      </c>
      <c r="M627" s="105">
        <f>IF(SUM(L616:L617)=0,"",SUM(L616:L617)/B610)</f>
        <v>0.33879781420765026</v>
      </c>
      <c r="N627" s="105">
        <f>IF(L627=0,"",L627/B610)</f>
        <v>0.76502732240437155</v>
      </c>
      <c r="O627" s="105">
        <f>IF(L619=0,"",N627-M627)</f>
        <v>0.42622950819672129</v>
      </c>
      <c r="P627" s="2"/>
      <c r="Q627" s="31"/>
      <c r="R627" s="25"/>
      <c r="S627" s="2"/>
    </row>
    <row r="628" spans="1:20" ht="12.75" customHeight="1">
      <c r="M628" s="2"/>
      <c r="N628" s="2"/>
      <c r="O628" s="2"/>
      <c r="P628" s="2"/>
    </row>
    <row r="629" spans="1:20" ht="12.75" customHeight="1">
      <c r="M629" s="2"/>
      <c r="N629" s="2"/>
      <c r="O629" s="2"/>
      <c r="P629" s="2"/>
    </row>
    <row r="630" spans="1:20" ht="26.25" customHeight="1">
      <c r="A630" s="283" t="s">
        <v>88</v>
      </c>
      <c r="B630" s="275"/>
      <c r="C630" s="275"/>
      <c r="D630" s="275"/>
      <c r="E630" s="275"/>
      <c r="F630" s="275"/>
      <c r="G630" s="275"/>
      <c r="H630" s="275"/>
      <c r="I630" s="275"/>
      <c r="L630" s="66" t="s">
        <v>72</v>
      </c>
      <c r="M630" s="31"/>
      <c r="N630" s="2"/>
      <c r="O630" s="2"/>
      <c r="P630" s="31"/>
      <c r="Q630" s="2"/>
      <c r="R630" s="31"/>
      <c r="S630" s="31"/>
      <c r="T630" s="31"/>
    </row>
    <row r="631" spans="1:20" ht="20.25" customHeight="1">
      <c r="A631" s="259" t="s">
        <v>10</v>
      </c>
      <c r="B631" s="260" t="s">
        <v>89</v>
      </c>
      <c r="C631" s="261"/>
      <c r="D631" s="261"/>
      <c r="E631" s="261"/>
      <c r="F631" s="261"/>
      <c r="G631" s="261"/>
      <c r="H631" s="261"/>
      <c r="I631" s="262"/>
      <c r="L631" s="263" t="s">
        <v>11</v>
      </c>
      <c r="M631" s="254" t="s">
        <v>3</v>
      </c>
      <c r="N631" s="254" t="s">
        <v>4</v>
      </c>
      <c r="O631" s="264" t="s">
        <v>5</v>
      </c>
      <c r="P631" s="254" t="s">
        <v>6</v>
      </c>
      <c r="Q631" s="265" t="s">
        <v>7</v>
      </c>
      <c r="R631" s="265" t="s">
        <v>8</v>
      </c>
      <c r="S631" s="254" t="s">
        <v>9</v>
      </c>
    </row>
    <row r="632" spans="1:20" ht="15.75" customHeight="1">
      <c r="A632" s="255"/>
      <c r="B632" s="68" t="s">
        <v>90</v>
      </c>
      <c r="C632" s="68" t="s">
        <v>91</v>
      </c>
      <c r="D632" s="68" t="s">
        <v>92</v>
      </c>
      <c r="E632" s="68" t="s">
        <v>93</v>
      </c>
      <c r="F632" s="68" t="s">
        <v>94</v>
      </c>
      <c r="G632" s="68" t="s">
        <v>95</v>
      </c>
      <c r="H632" s="68" t="s">
        <v>96</v>
      </c>
      <c r="I632" s="68" t="s">
        <v>97</v>
      </c>
      <c r="L632" s="255"/>
      <c r="M632" s="255"/>
      <c r="N632" s="255"/>
      <c r="O632" s="255"/>
      <c r="P632" s="255"/>
      <c r="Q632" s="255"/>
      <c r="R632" s="255"/>
      <c r="S632" s="255"/>
    </row>
    <row r="633" spans="1:20" ht="15.75" customHeight="1">
      <c r="A633" s="68">
        <v>1201</v>
      </c>
      <c r="B633" s="69">
        <v>199</v>
      </c>
      <c r="C633" s="69"/>
      <c r="D633" s="69"/>
      <c r="E633" s="69"/>
      <c r="F633" s="69"/>
      <c r="G633" s="69"/>
      <c r="H633" s="69"/>
      <c r="I633" s="69"/>
      <c r="L633" s="110"/>
      <c r="M633" s="72"/>
      <c r="N633" s="111"/>
      <c r="O633" s="112"/>
      <c r="P633" s="75"/>
      <c r="Q633" s="76">
        <f>B633</f>
        <v>199</v>
      </c>
      <c r="R633" s="77"/>
      <c r="S633" s="75"/>
    </row>
    <row r="634" spans="1:20" ht="15.75" customHeight="1">
      <c r="A634" s="68">
        <v>1202</v>
      </c>
      <c r="B634" s="69"/>
      <c r="C634" s="69">
        <v>151</v>
      </c>
      <c r="D634" s="69"/>
      <c r="E634" s="69"/>
      <c r="F634" s="69"/>
      <c r="G634" s="69"/>
      <c r="H634" s="69"/>
      <c r="I634" s="69"/>
      <c r="L634" s="110"/>
      <c r="M634" s="78"/>
      <c r="N634" s="113"/>
      <c r="O634" s="114"/>
      <c r="P634" s="80">
        <f>IF(C634=0,"",C634/B633)</f>
        <v>0.75879396984924619</v>
      </c>
      <c r="Q634" s="81">
        <v>185</v>
      </c>
      <c r="R634" s="82">
        <f t="shared" ref="R634:R640" si="104">IF(Q634=0,"",Q634/Q633)</f>
        <v>0.92964824120603018</v>
      </c>
      <c r="S634" s="82">
        <f t="shared" ref="S634:S640" si="105">IF(Q634=0,"",100%-R634)</f>
        <v>7.0351758793969821E-2</v>
      </c>
    </row>
    <row r="635" spans="1:20" ht="15.75" customHeight="1">
      <c r="A635" s="68">
        <v>1301</v>
      </c>
      <c r="B635" s="69"/>
      <c r="C635" s="69"/>
      <c r="D635" s="69">
        <v>131</v>
      </c>
      <c r="E635" s="69"/>
      <c r="F635" s="69"/>
      <c r="G635" s="69"/>
      <c r="H635" s="69"/>
      <c r="I635" s="69"/>
      <c r="L635" s="110"/>
      <c r="M635" s="78"/>
      <c r="N635" s="113"/>
      <c r="O635" s="114"/>
      <c r="P635" s="80">
        <f>IF(D635=0,"",D635/C634)</f>
        <v>0.86754966887417218</v>
      </c>
      <c r="Q635" s="81">
        <v>183</v>
      </c>
      <c r="R635" s="82">
        <f t="shared" si="104"/>
        <v>0.98918918918918919</v>
      </c>
      <c r="S635" s="82">
        <f t="shared" si="105"/>
        <v>1.0810810810810811E-2</v>
      </c>
      <c r="T635" s="83">
        <f>Q635/Q633</f>
        <v>0.91959798994974873</v>
      </c>
    </row>
    <row r="636" spans="1:20" ht="15.75" customHeight="1">
      <c r="A636" s="68">
        <v>1302</v>
      </c>
      <c r="B636" s="69"/>
      <c r="C636" s="69"/>
      <c r="D636" s="69"/>
      <c r="E636" s="69">
        <v>105</v>
      </c>
      <c r="F636" s="69"/>
      <c r="G636" s="69"/>
      <c r="H636" s="69"/>
      <c r="I636" s="69"/>
      <c r="L636" s="110"/>
      <c r="M636" s="78"/>
      <c r="N636" s="113"/>
      <c r="O636" s="114"/>
      <c r="P636" s="80">
        <f>IF(E636=0,"",E636/D635)</f>
        <v>0.80152671755725191</v>
      </c>
      <c r="Q636" s="81">
        <v>181</v>
      </c>
      <c r="R636" s="82">
        <f t="shared" si="104"/>
        <v>0.98907103825136611</v>
      </c>
      <c r="S636" s="82">
        <f t="shared" si="105"/>
        <v>1.0928961748633892E-2</v>
      </c>
    </row>
    <row r="637" spans="1:20" ht="15.75" customHeight="1">
      <c r="A637" s="68">
        <v>1401</v>
      </c>
      <c r="B637" s="69"/>
      <c r="C637" s="69"/>
      <c r="D637" s="69"/>
      <c r="E637" s="69"/>
      <c r="F637" s="69">
        <v>100</v>
      </c>
      <c r="G637" s="69"/>
      <c r="H637" s="69"/>
      <c r="I637" s="69"/>
      <c r="L637" s="110"/>
      <c r="M637" s="78"/>
      <c r="N637" s="113"/>
      <c r="O637" s="114"/>
      <c r="P637" s="80">
        <f>IF(F637=0,"",F637/E636)</f>
        <v>0.95238095238095233</v>
      </c>
      <c r="Q637" s="81">
        <v>178</v>
      </c>
      <c r="R637" s="82">
        <f t="shared" si="104"/>
        <v>0.98342541436464093</v>
      </c>
      <c r="S637" s="82">
        <f t="shared" si="105"/>
        <v>1.6574585635359074E-2</v>
      </c>
    </row>
    <row r="638" spans="1:20" ht="15.75" customHeight="1">
      <c r="A638" s="68">
        <v>1402</v>
      </c>
      <c r="B638" s="69"/>
      <c r="C638" s="69"/>
      <c r="D638" s="69"/>
      <c r="E638" s="69"/>
      <c r="F638" s="69"/>
      <c r="G638" s="69">
        <v>74</v>
      </c>
      <c r="H638" s="69"/>
      <c r="I638" s="69"/>
      <c r="L638" s="110"/>
      <c r="M638" s="78"/>
      <c r="N638" s="113"/>
      <c r="O638" s="114"/>
      <c r="P638" s="80">
        <f>IF(G638=0,"",G638/F637)</f>
        <v>0.74</v>
      </c>
      <c r="Q638" s="81">
        <v>177</v>
      </c>
      <c r="R638" s="82">
        <f t="shared" si="104"/>
        <v>0.9943820224719101</v>
      </c>
      <c r="S638" s="82">
        <f t="shared" si="105"/>
        <v>5.6179775280899014E-3</v>
      </c>
    </row>
    <row r="639" spans="1:20" ht="15.75" customHeight="1">
      <c r="A639" s="68">
        <v>1501</v>
      </c>
      <c r="B639" s="69"/>
      <c r="C639" s="69"/>
      <c r="D639" s="69"/>
      <c r="E639" s="69"/>
      <c r="F639" s="69"/>
      <c r="G639" s="69"/>
      <c r="H639" s="69">
        <v>70</v>
      </c>
      <c r="I639" s="69"/>
      <c r="L639" s="110"/>
      <c r="M639" s="78"/>
      <c r="N639" s="113"/>
      <c r="O639" s="114"/>
      <c r="P639" s="80">
        <f>IF(H639=0,"",H639/G638)</f>
        <v>0.94594594594594594</v>
      </c>
      <c r="Q639" s="81">
        <v>177</v>
      </c>
      <c r="R639" s="82">
        <f t="shared" si="104"/>
        <v>1</v>
      </c>
      <c r="S639" s="82">
        <f t="shared" si="105"/>
        <v>0</v>
      </c>
    </row>
    <row r="640" spans="1:20" ht="15.75" customHeight="1">
      <c r="A640" s="68">
        <v>1502</v>
      </c>
      <c r="B640" s="69"/>
      <c r="C640" s="69"/>
      <c r="D640" s="69"/>
      <c r="E640" s="69"/>
      <c r="F640" s="69"/>
      <c r="G640" s="69"/>
      <c r="H640" s="69"/>
      <c r="I640" s="69">
        <v>35</v>
      </c>
      <c r="L640" s="110">
        <v>30</v>
      </c>
      <c r="M640" s="78"/>
      <c r="N640" s="113"/>
      <c r="O640" s="114"/>
      <c r="P640" s="80">
        <f>IF(I640=0,"",I640/H639)</f>
        <v>0.5</v>
      </c>
      <c r="Q640" s="81">
        <v>163</v>
      </c>
      <c r="R640" s="82">
        <f t="shared" si="104"/>
        <v>0.92090395480225984</v>
      </c>
      <c r="S640" s="82">
        <f t="shared" si="105"/>
        <v>7.9096045197740161E-2</v>
      </c>
    </row>
    <row r="641" spans="1:20" ht="15.75" customHeight="1">
      <c r="A641" s="68">
        <v>1601</v>
      </c>
      <c r="B641" s="69"/>
      <c r="C641" s="69"/>
      <c r="D641" s="69"/>
      <c r="E641" s="69"/>
      <c r="F641" s="69"/>
      <c r="G641" s="69"/>
      <c r="H641" s="69"/>
      <c r="I641" s="69">
        <v>51</v>
      </c>
      <c r="L641" s="110">
        <v>51</v>
      </c>
      <c r="M641" s="78"/>
      <c r="N641" s="113"/>
      <c r="O641" s="114"/>
      <c r="P641" s="80"/>
      <c r="Q641" s="81">
        <v>132</v>
      </c>
      <c r="R641" s="82"/>
      <c r="S641" s="82"/>
    </row>
    <row r="642" spans="1:20" ht="15.75" customHeight="1">
      <c r="A642" s="68">
        <v>1602</v>
      </c>
      <c r="B642" s="69"/>
      <c r="C642" s="69"/>
      <c r="D642" s="69"/>
      <c r="E642" s="69"/>
      <c r="F642" s="69"/>
      <c r="G642" s="69"/>
      <c r="H642" s="69"/>
      <c r="I642" s="69">
        <v>43</v>
      </c>
      <c r="L642" s="110">
        <v>41</v>
      </c>
      <c r="M642" s="78"/>
      <c r="N642" s="113"/>
      <c r="O642" s="114"/>
      <c r="P642" s="80"/>
      <c r="Q642" s="81">
        <v>80</v>
      </c>
      <c r="R642" s="82"/>
      <c r="S642" s="82"/>
    </row>
    <row r="643" spans="1:20" ht="15.75" customHeight="1">
      <c r="A643" s="68">
        <v>1701</v>
      </c>
      <c r="B643" s="69"/>
      <c r="C643" s="69"/>
      <c r="D643" s="69"/>
      <c r="E643" s="69"/>
      <c r="F643" s="69"/>
      <c r="G643" s="69"/>
      <c r="H643" s="69"/>
      <c r="I643" s="69">
        <v>24</v>
      </c>
      <c r="L643" s="110">
        <v>23</v>
      </c>
      <c r="M643" s="78"/>
      <c r="N643" s="113"/>
      <c r="O643" s="106"/>
      <c r="P643" s="115"/>
      <c r="Q643" s="87">
        <v>39</v>
      </c>
      <c r="R643" s="116"/>
      <c r="S643" s="115"/>
    </row>
    <row r="644" spans="1:20" ht="15.75" customHeight="1">
      <c r="A644" s="68">
        <v>1702</v>
      </c>
      <c r="B644" s="69"/>
      <c r="C644" s="69"/>
      <c r="D644" s="69"/>
      <c r="E644" s="69"/>
      <c r="F644" s="69"/>
      <c r="G644" s="69"/>
      <c r="H644" s="69"/>
      <c r="I644" s="69">
        <v>11</v>
      </c>
      <c r="L644" s="110">
        <v>11</v>
      </c>
      <c r="M644" s="78"/>
      <c r="N644" s="113"/>
      <c r="O644" s="106"/>
      <c r="P644" s="117"/>
      <c r="Q644" s="87">
        <v>16</v>
      </c>
      <c r="R644" s="118"/>
      <c r="S644" s="117"/>
    </row>
    <row r="645" spans="1:20" ht="15.75" customHeight="1">
      <c r="A645" s="68">
        <v>1801</v>
      </c>
      <c r="B645" s="69"/>
      <c r="C645" s="69"/>
      <c r="D645" s="69"/>
      <c r="E645" s="69"/>
      <c r="F645" s="69"/>
      <c r="G645" s="69"/>
      <c r="H645" s="69"/>
      <c r="I645" s="69">
        <v>4</v>
      </c>
      <c r="L645" s="110">
        <v>4</v>
      </c>
      <c r="M645" s="78"/>
      <c r="N645" s="113"/>
      <c r="O645" s="106"/>
      <c r="P645" s="117"/>
      <c r="Q645" s="87">
        <v>4</v>
      </c>
      <c r="R645" s="118"/>
      <c r="S645" s="117"/>
    </row>
    <row r="646" spans="1:20" ht="15.75" customHeight="1">
      <c r="A646" s="68">
        <v>1802</v>
      </c>
      <c r="B646" s="69"/>
      <c r="C646" s="69"/>
      <c r="D646" s="69"/>
      <c r="E646" s="69"/>
      <c r="F646" s="69"/>
      <c r="G646" s="69"/>
      <c r="H646" s="69"/>
      <c r="I646" s="69">
        <v>1</v>
      </c>
      <c r="L646" s="110"/>
      <c r="M646" s="78"/>
      <c r="N646" s="113"/>
      <c r="O646" s="106"/>
      <c r="P646" s="119"/>
      <c r="Q646" s="120"/>
      <c r="R646" s="121"/>
      <c r="S646" s="122"/>
    </row>
    <row r="647" spans="1:20" ht="15.75" customHeight="1">
      <c r="A647" s="68">
        <v>1901</v>
      </c>
      <c r="B647" s="69"/>
      <c r="C647" s="69"/>
      <c r="D647" s="69"/>
      <c r="E647" s="69"/>
      <c r="F647" s="69"/>
      <c r="G647" s="69"/>
      <c r="H647" s="69"/>
      <c r="I647" s="69"/>
      <c r="L647" s="110"/>
      <c r="M647" s="78"/>
      <c r="N647" s="113"/>
      <c r="O647" s="106"/>
      <c r="P647" s="89" t="s">
        <v>79</v>
      </c>
      <c r="Q647" s="90">
        <v>157</v>
      </c>
      <c r="R647" s="91">
        <f>L650</f>
        <v>160</v>
      </c>
      <c r="S647" s="92" t="s">
        <v>11</v>
      </c>
    </row>
    <row r="648" spans="1:20" ht="15.75" customHeight="1">
      <c r="A648" s="68">
        <v>1902</v>
      </c>
      <c r="B648" s="69"/>
      <c r="C648" s="69"/>
      <c r="D648" s="69"/>
      <c r="E648" s="69"/>
      <c r="F648" s="69"/>
      <c r="G648" s="69"/>
      <c r="H648" s="69"/>
      <c r="I648" s="69"/>
      <c r="L648" s="110"/>
      <c r="M648" s="78"/>
      <c r="N648" s="113"/>
      <c r="O648" s="106"/>
      <c r="P648" s="93" t="s">
        <v>80</v>
      </c>
      <c r="Q648" s="94">
        <f>IF(Q647/B633=0,"0%",Q647/B633)</f>
        <v>0.78894472361809043</v>
      </c>
      <c r="R648" s="95">
        <f>IF(Q647/R647=0,"",Q647/R647)</f>
        <v>0.98124999999999996</v>
      </c>
      <c r="S648" s="96" t="s">
        <v>81</v>
      </c>
    </row>
    <row r="649" spans="1:20" ht="15.75" customHeight="1">
      <c r="A649" s="68">
        <v>2001</v>
      </c>
      <c r="B649" s="69"/>
      <c r="C649" s="69"/>
      <c r="D649" s="69"/>
      <c r="E649" s="69"/>
      <c r="F649" s="69"/>
      <c r="G649" s="69"/>
      <c r="H649" s="69"/>
      <c r="I649" s="69"/>
      <c r="L649" s="110"/>
      <c r="M649" s="123"/>
      <c r="N649" s="124"/>
      <c r="O649" s="125"/>
      <c r="P649" s="101"/>
      <c r="Q649" s="102"/>
      <c r="R649" s="102"/>
      <c r="S649" s="103"/>
    </row>
    <row r="650" spans="1:20" ht="18" customHeight="1">
      <c r="A650" s="35"/>
      <c r="B650" s="31"/>
      <c r="C650" s="273" t="s">
        <v>100</v>
      </c>
      <c r="D650" s="261"/>
      <c r="E650" s="261"/>
      <c r="F650" s="261"/>
      <c r="G650" s="261"/>
      <c r="H650" s="261"/>
      <c r="I650" s="262"/>
      <c r="L650" s="126">
        <f>SUM(L637:L646)</f>
        <v>160</v>
      </c>
      <c r="M650" s="105">
        <f>IF(L640=0,"",L640/B633)</f>
        <v>0.15075376884422109</v>
      </c>
      <c r="N650" s="105">
        <f>IF(L650=0,"",L650/B633)</f>
        <v>0.8040201005025126</v>
      </c>
      <c r="O650" s="105">
        <f>IF(L642=0,"",N650-M650)</f>
        <v>0.65326633165829151</v>
      </c>
      <c r="P650" s="2"/>
      <c r="Q650" s="31"/>
      <c r="R650" s="25"/>
      <c r="S650" s="2"/>
    </row>
    <row r="651" spans="1:20" ht="12.75" customHeight="1">
      <c r="M651" s="2"/>
      <c r="N651" s="2"/>
      <c r="P651" s="2"/>
    </row>
    <row r="652" spans="1:20" ht="12.75" customHeight="1">
      <c r="M652" s="2"/>
      <c r="N652" s="2"/>
      <c r="P652" s="2"/>
    </row>
    <row r="653" spans="1:20" ht="26.25" customHeight="1">
      <c r="A653" s="283" t="s">
        <v>88</v>
      </c>
      <c r="B653" s="275"/>
      <c r="C653" s="275"/>
      <c r="D653" s="275"/>
      <c r="E653" s="275"/>
      <c r="F653" s="275"/>
      <c r="G653" s="275"/>
      <c r="H653" s="275"/>
      <c r="I653" s="275"/>
      <c r="L653" s="66" t="s">
        <v>73</v>
      </c>
      <c r="M653" s="31"/>
      <c r="N653" s="2"/>
      <c r="O653" s="2"/>
      <c r="P653" s="31"/>
      <c r="Q653" s="2"/>
      <c r="R653" s="31"/>
      <c r="S653" s="31"/>
      <c r="T653" s="31"/>
    </row>
    <row r="654" spans="1:20" ht="20.25" customHeight="1">
      <c r="A654" s="259" t="s">
        <v>10</v>
      </c>
      <c r="B654" s="260" t="s">
        <v>89</v>
      </c>
      <c r="C654" s="261"/>
      <c r="D654" s="261"/>
      <c r="E654" s="261"/>
      <c r="F654" s="261"/>
      <c r="G654" s="261"/>
      <c r="H654" s="261"/>
      <c r="I654" s="262"/>
      <c r="L654" s="263" t="s">
        <v>11</v>
      </c>
      <c r="M654" s="254" t="s">
        <v>3</v>
      </c>
      <c r="N654" s="254" t="s">
        <v>4</v>
      </c>
      <c r="O654" s="264" t="s">
        <v>5</v>
      </c>
      <c r="P654" s="254" t="s">
        <v>6</v>
      </c>
      <c r="Q654" s="265" t="s">
        <v>7</v>
      </c>
      <c r="R654" s="265" t="s">
        <v>8</v>
      </c>
      <c r="S654" s="254" t="s">
        <v>9</v>
      </c>
    </row>
    <row r="655" spans="1:20" ht="15.75" customHeight="1">
      <c r="A655" s="255"/>
      <c r="B655" s="68" t="s">
        <v>90</v>
      </c>
      <c r="C655" s="68" t="s">
        <v>91</v>
      </c>
      <c r="D655" s="68" t="s">
        <v>92</v>
      </c>
      <c r="E655" s="68" t="s">
        <v>93</v>
      </c>
      <c r="F655" s="68" t="s">
        <v>94</v>
      </c>
      <c r="G655" s="68" t="s">
        <v>95</v>
      </c>
      <c r="H655" s="68" t="s">
        <v>96</v>
      </c>
      <c r="I655" s="68" t="s">
        <v>97</v>
      </c>
      <c r="L655" s="255"/>
      <c r="M655" s="255"/>
      <c r="N655" s="255"/>
      <c r="O655" s="255"/>
      <c r="P655" s="255"/>
      <c r="Q655" s="255"/>
      <c r="R655" s="255"/>
      <c r="S655" s="255"/>
    </row>
    <row r="656" spans="1:20" ht="15.75" customHeight="1">
      <c r="A656" s="68" t="s">
        <v>73</v>
      </c>
      <c r="B656" s="69">
        <v>185</v>
      </c>
      <c r="C656" s="69"/>
      <c r="D656" s="69"/>
      <c r="E656" s="69"/>
      <c r="F656" s="69"/>
      <c r="G656" s="69"/>
      <c r="H656" s="69"/>
      <c r="I656" s="69"/>
      <c r="L656" s="110"/>
      <c r="M656" s="72"/>
      <c r="N656" s="111"/>
      <c r="O656" s="112"/>
      <c r="P656" s="75"/>
      <c r="Q656" s="76">
        <f>B656</f>
        <v>185</v>
      </c>
      <c r="R656" s="77"/>
      <c r="S656" s="75"/>
    </row>
    <row r="657" spans="1:20" ht="15.75" customHeight="1">
      <c r="A657" s="68">
        <v>1301</v>
      </c>
      <c r="B657" s="69"/>
      <c r="C657" s="69">
        <v>156</v>
      </c>
      <c r="D657" s="69"/>
      <c r="E657" s="69"/>
      <c r="F657" s="69"/>
      <c r="G657" s="69"/>
      <c r="H657" s="69"/>
      <c r="I657" s="69"/>
      <c r="L657" s="110"/>
      <c r="M657" s="78"/>
      <c r="N657" s="113"/>
      <c r="O657" s="114"/>
      <c r="P657" s="80">
        <f>IF(C657=0,"",C657/B656)</f>
        <v>0.84324324324324329</v>
      </c>
      <c r="Q657" s="81">
        <v>160</v>
      </c>
      <c r="R657" s="82">
        <f t="shared" ref="R657:R663" si="106">IF(Q657=0,"",Q657/Q656)</f>
        <v>0.86486486486486491</v>
      </c>
      <c r="S657" s="82">
        <f t="shared" ref="S657:S663" si="107">IF(Q657=0,"",100%-R657)</f>
        <v>0.13513513513513509</v>
      </c>
    </row>
    <row r="658" spans="1:20" ht="15.75" customHeight="1">
      <c r="A658" s="68">
        <v>1302</v>
      </c>
      <c r="B658" s="69"/>
      <c r="C658" s="69"/>
      <c r="D658" s="69">
        <v>110</v>
      </c>
      <c r="E658" s="69"/>
      <c r="F658" s="69"/>
      <c r="G658" s="69"/>
      <c r="H658" s="69"/>
      <c r="I658" s="69"/>
      <c r="L658" s="110"/>
      <c r="M658" s="78"/>
      <c r="N658" s="113"/>
      <c r="O658" s="114"/>
      <c r="P658" s="80">
        <f>IF(D658=0,"",D658/C657)</f>
        <v>0.70512820512820518</v>
      </c>
      <c r="Q658" s="81">
        <v>157</v>
      </c>
      <c r="R658" s="82">
        <f t="shared" si="106"/>
        <v>0.98124999999999996</v>
      </c>
      <c r="S658" s="82">
        <f t="shared" si="107"/>
        <v>1.8750000000000044E-2</v>
      </c>
      <c r="T658" s="83">
        <f>Q658/Q656</f>
        <v>0.84864864864864864</v>
      </c>
    </row>
    <row r="659" spans="1:20" ht="15.75" customHeight="1">
      <c r="A659" s="68">
        <v>1401</v>
      </c>
      <c r="B659" s="69"/>
      <c r="C659" s="69"/>
      <c r="D659" s="69"/>
      <c r="E659" s="69">
        <v>110</v>
      </c>
      <c r="F659" s="69"/>
      <c r="G659" s="69"/>
      <c r="H659" s="69"/>
      <c r="I659" s="69"/>
      <c r="L659" s="110"/>
      <c r="M659" s="78"/>
      <c r="N659" s="113"/>
      <c r="O659" s="114"/>
      <c r="P659" s="80">
        <f>IF(E659=0,"",E659/D658)</f>
        <v>1</v>
      </c>
      <c r="Q659" s="81">
        <v>176</v>
      </c>
      <c r="R659" s="82">
        <f t="shared" si="106"/>
        <v>1.1210191082802548</v>
      </c>
      <c r="S659" s="82">
        <f t="shared" si="107"/>
        <v>-0.12101910828025475</v>
      </c>
    </row>
    <row r="660" spans="1:20" ht="15.75" customHeight="1">
      <c r="A660" s="68">
        <v>1402</v>
      </c>
      <c r="B660" s="69"/>
      <c r="C660" s="69"/>
      <c r="D660" s="69"/>
      <c r="E660" s="69"/>
      <c r="F660" s="69">
        <v>86</v>
      </c>
      <c r="G660" s="69"/>
      <c r="H660" s="69"/>
      <c r="I660" s="69"/>
      <c r="L660" s="110"/>
      <c r="M660" s="78"/>
      <c r="N660" s="113"/>
      <c r="O660" s="114"/>
      <c r="P660" s="80">
        <f>IF(F660=0,"",F660/E659)</f>
        <v>0.78181818181818186</v>
      </c>
      <c r="Q660" s="81">
        <v>151</v>
      </c>
      <c r="R660" s="82">
        <f t="shared" si="106"/>
        <v>0.85795454545454541</v>
      </c>
      <c r="S660" s="82">
        <f t="shared" si="107"/>
        <v>0.14204545454545459</v>
      </c>
    </row>
    <row r="661" spans="1:20" ht="15.75" customHeight="1">
      <c r="A661" s="68">
        <v>1501</v>
      </c>
      <c r="B661" s="69"/>
      <c r="C661" s="69"/>
      <c r="D661" s="69"/>
      <c r="E661" s="69"/>
      <c r="F661" s="69"/>
      <c r="G661" s="69">
        <v>85</v>
      </c>
      <c r="H661" s="69"/>
      <c r="I661" s="69"/>
      <c r="L661" s="110"/>
      <c r="M661" s="78"/>
      <c r="N661" s="113"/>
      <c r="O661" s="114"/>
      <c r="P661" s="80">
        <f>IF(G661=0,"",G661/F660)</f>
        <v>0.98837209302325579</v>
      </c>
      <c r="Q661" s="81">
        <v>150</v>
      </c>
      <c r="R661" s="82">
        <f t="shared" si="106"/>
        <v>0.99337748344370858</v>
      </c>
      <c r="S661" s="82">
        <f t="shared" si="107"/>
        <v>6.6225165562914245E-3</v>
      </c>
    </row>
    <row r="662" spans="1:20" ht="15.75" customHeight="1">
      <c r="A662" s="68">
        <v>1502</v>
      </c>
      <c r="B662" s="69"/>
      <c r="C662" s="69"/>
      <c r="D662" s="69"/>
      <c r="E662" s="69"/>
      <c r="F662" s="69"/>
      <c r="G662" s="69"/>
      <c r="H662" s="69">
        <v>51</v>
      </c>
      <c r="I662" s="69"/>
      <c r="L662" s="110"/>
      <c r="M662" s="78"/>
      <c r="N662" s="113"/>
      <c r="O662" s="114"/>
      <c r="P662" s="80">
        <f>IF(H662=0,"",H662/G661)</f>
        <v>0.6</v>
      </c>
      <c r="Q662" s="81">
        <v>149</v>
      </c>
      <c r="R662" s="82">
        <f t="shared" si="106"/>
        <v>0.99333333333333329</v>
      </c>
      <c r="S662" s="82">
        <f t="shared" si="107"/>
        <v>6.6666666666667096E-3</v>
      </c>
    </row>
    <row r="663" spans="1:20" ht="15.75" customHeight="1">
      <c r="A663" s="68">
        <v>1601</v>
      </c>
      <c r="B663" s="69"/>
      <c r="C663" s="69"/>
      <c r="D663" s="69"/>
      <c r="E663" s="69"/>
      <c r="F663" s="69"/>
      <c r="G663" s="69"/>
      <c r="H663" s="69"/>
      <c r="I663" s="69">
        <v>50</v>
      </c>
      <c r="L663" s="110">
        <v>47</v>
      </c>
      <c r="M663" s="78"/>
      <c r="N663" s="113"/>
      <c r="O663" s="114"/>
      <c r="P663" s="80">
        <f>IF(I663=0,"",I663/H662)</f>
        <v>0.98039215686274506</v>
      </c>
      <c r="Q663" s="81">
        <v>149</v>
      </c>
      <c r="R663" s="82">
        <f t="shared" si="106"/>
        <v>1</v>
      </c>
      <c r="S663" s="82">
        <f t="shared" si="107"/>
        <v>0</v>
      </c>
    </row>
    <row r="664" spans="1:20" ht="15.75" customHeight="1">
      <c r="A664" s="68">
        <v>1602</v>
      </c>
      <c r="B664" s="69"/>
      <c r="C664" s="69"/>
      <c r="D664" s="69"/>
      <c r="E664" s="69"/>
      <c r="F664" s="69"/>
      <c r="G664" s="69"/>
      <c r="H664" s="69"/>
      <c r="I664" s="69">
        <v>48</v>
      </c>
      <c r="L664" s="110">
        <v>47</v>
      </c>
      <c r="M664" s="78"/>
      <c r="N664" s="113"/>
      <c r="O664" s="114"/>
      <c r="P664" s="80"/>
      <c r="Q664" s="81">
        <v>101</v>
      </c>
      <c r="R664" s="82"/>
      <c r="S664" s="82"/>
    </row>
    <row r="665" spans="1:20" ht="15.75" customHeight="1">
      <c r="A665" s="68">
        <v>1701</v>
      </c>
      <c r="B665" s="69"/>
      <c r="C665" s="69"/>
      <c r="D665" s="69"/>
      <c r="E665" s="69"/>
      <c r="F665" s="69"/>
      <c r="G665" s="69"/>
      <c r="H665" s="69"/>
      <c r="I665" s="69">
        <v>35</v>
      </c>
      <c r="L665" s="110">
        <v>34</v>
      </c>
      <c r="M665" s="78"/>
      <c r="N665" s="113"/>
      <c r="O665" s="114"/>
      <c r="P665" s="80"/>
      <c r="Q665" s="81">
        <v>53</v>
      </c>
      <c r="R665" s="82"/>
      <c r="S665" s="82"/>
    </row>
    <row r="666" spans="1:20" ht="15.75" customHeight="1">
      <c r="A666" s="68">
        <v>1702</v>
      </c>
      <c r="B666" s="69"/>
      <c r="C666" s="69"/>
      <c r="D666" s="69"/>
      <c r="E666" s="69"/>
      <c r="F666" s="69"/>
      <c r="G666" s="69"/>
      <c r="H666" s="69"/>
      <c r="I666" s="69">
        <v>14</v>
      </c>
      <c r="L666" s="110">
        <v>14</v>
      </c>
      <c r="M666" s="78"/>
      <c r="N666" s="113"/>
      <c r="O666" s="106"/>
      <c r="P666" s="115"/>
      <c r="Q666" s="87">
        <v>22</v>
      </c>
      <c r="R666" s="116"/>
      <c r="S666" s="115"/>
    </row>
    <row r="667" spans="1:20" ht="15.75" customHeight="1">
      <c r="A667" s="68">
        <v>1801</v>
      </c>
      <c r="B667" s="69"/>
      <c r="C667" s="69"/>
      <c r="D667" s="69"/>
      <c r="E667" s="69"/>
      <c r="F667" s="69"/>
      <c r="G667" s="69"/>
      <c r="H667" s="69"/>
      <c r="I667" s="69">
        <v>4</v>
      </c>
      <c r="L667" s="110">
        <v>3</v>
      </c>
      <c r="M667" s="78"/>
      <c r="N667" s="113"/>
      <c r="O667" s="106"/>
      <c r="P667" s="117"/>
      <c r="Q667" s="87">
        <v>6</v>
      </c>
      <c r="R667" s="118"/>
      <c r="S667" s="117"/>
    </row>
    <row r="668" spans="1:20" ht="15.75" customHeight="1">
      <c r="A668" s="68">
        <v>1802</v>
      </c>
      <c r="B668" s="69"/>
      <c r="C668" s="69"/>
      <c r="D668" s="69"/>
      <c r="E668" s="69"/>
      <c r="F668" s="69"/>
      <c r="G668" s="69"/>
      <c r="H668" s="69"/>
      <c r="I668" s="69">
        <v>2</v>
      </c>
      <c r="L668" s="110">
        <v>2</v>
      </c>
      <c r="M668" s="78"/>
      <c r="N668" s="113"/>
      <c r="O668" s="106"/>
      <c r="P668" s="117"/>
      <c r="Q668" s="87">
        <v>2</v>
      </c>
      <c r="R668" s="118"/>
      <c r="S668" s="117"/>
    </row>
    <row r="669" spans="1:20" ht="15.75" customHeight="1">
      <c r="A669" s="68">
        <v>1901</v>
      </c>
      <c r="B669" s="69"/>
      <c r="C669" s="69"/>
      <c r="D669" s="69"/>
      <c r="E669" s="69"/>
      <c r="F669" s="69"/>
      <c r="G669" s="69"/>
      <c r="H669" s="69"/>
      <c r="I669" s="69"/>
      <c r="L669" s="110"/>
      <c r="M669" s="78"/>
      <c r="N669" s="113"/>
      <c r="O669" s="106"/>
      <c r="P669" s="119"/>
      <c r="Q669" s="120"/>
      <c r="R669" s="121"/>
      <c r="S669" s="122"/>
    </row>
    <row r="670" spans="1:20" ht="15.75" customHeight="1">
      <c r="A670" s="68">
        <v>1902</v>
      </c>
      <c r="B670" s="69"/>
      <c r="C670" s="69"/>
      <c r="D670" s="69"/>
      <c r="E670" s="69"/>
      <c r="F670" s="69"/>
      <c r="G670" s="69"/>
      <c r="H670" s="69"/>
      <c r="I670" s="69"/>
      <c r="L670" s="110"/>
      <c r="M670" s="78"/>
      <c r="N670" s="113"/>
      <c r="O670" s="106"/>
      <c r="P670" s="89" t="s">
        <v>79</v>
      </c>
      <c r="Q670" s="90">
        <v>146</v>
      </c>
      <c r="R670" s="91">
        <f>L673</f>
        <v>147</v>
      </c>
      <c r="S670" s="92" t="s">
        <v>11</v>
      </c>
    </row>
    <row r="671" spans="1:20" ht="15.75" customHeight="1">
      <c r="A671" s="68">
        <v>2001</v>
      </c>
      <c r="B671" s="69"/>
      <c r="C671" s="69"/>
      <c r="D671" s="69"/>
      <c r="E671" s="69"/>
      <c r="F671" s="69"/>
      <c r="G671" s="69"/>
      <c r="H671" s="69"/>
      <c r="I671" s="69"/>
      <c r="L671" s="110"/>
      <c r="M671" s="78"/>
      <c r="N671" s="113"/>
      <c r="O671" s="106"/>
      <c r="P671" s="93" t="s">
        <v>80</v>
      </c>
      <c r="Q671" s="94">
        <f>IF(Q670/B656=0,"0%",Q670/B656)</f>
        <v>0.78918918918918923</v>
      </c>
      <c r="R671" s="95">
        <f>IF(Q670/R670=0,"",Q670/R670)</f>
        <v>0.99319727891156462</v>
      </c>
      <c r="S671" s="96" t="s">
        <v>81</v>
      </c>
    </row>
    <row r="672" spans="1:20" ht="15.75" customHeight="1">
      <c r="A672" s="68">
        <v>2002</v>
      </c>
      <c r="B672" s="69"/>
      <c r="C672" s="69"/>
      <c r="D672" s="69"/>
      <c r="E672" s="69"/>
      <c r="F672" s="69"/>
      <c r="G672" s="69"/>
      <c r="H672" s="69"/>
      <c r="I672" s="69"/>
      <c r="L672" s="110"/>
      <c r="M672" s="123"/>
      <c r="N672" s="124"/>
      <c r="O672" s="125"/>
      <c r="P672" s="101"/>
      <c r="Q672" s="102"/>
      <c r="R672" s="102"/>
      <c r="S672" s="103"/>
    </row>
    <row r="673" spans="1:20" ht="18" customHeight="1">
      <c r="A673" s="35"/>
      <c r="B673" s="31"/>
      <c r="C673" s="273" t="s">
        <v>100</v>
      </c>
      <c r="D673" s="261"/>
      <c r="E673" s="261"/>
      <c r="F673" s="261"/>
      <c r="G673" s="261"/>
      <c r="H673" s="261"/>
      <c r="I673" s="262"/>
      <c r="L673" s="126">
        <f>SUM(L660:L669)</f>
        <v>147</v>
      </c>
      <c r="M673" s="105">
        <f>IF(L663=0,"",L663/B656)</f>
        <v>0.25405405405405407</v>
      </c>
      <c r="N673" s="105">
        <f>IF(L673=0,"",L673/B656)</f>
        <v>0.79459459459459458</v>
      </c>
      <c r="O673" s="105">
        <f>IF(L665=0,"",N673-M673)</f>
        <v>0.54054054054054057</v>
      </c>
      <c r="P673" s="2"/>
      <c r="Q673" s="31"/>
      <c r="R673" s="25"/>
      <c r="S673" s="2"/>
    </row>
    <row r="674" spans="1:20" ht="12.75" customHeight="1">
      <c r="M674" s="2"/>
      <c r="N674" s="2"/>
      <c r="P674" s="2"/>
    </row>
    <row r="675" spans="1:20" ht="12.75" customHeight="1">
      <c r="M675" s="2"/>
      <c r="N675" s="2"/>
      <c r="P675" s="2"/>
    </row>
    <row r="676" spans="1:20" ht="26.25" customHeight="1">
      <c r="A676" s="283" t="s">
        <v>88</v>
      </c>
      <c r="B676" s="275"/>
      <c r="C676" s="275"/>
      <c r="D676" s="275"/>
      <c r="E676" s="275"/>
      <c r="F676" s="275"/>
      <c r="G676" s="275"/>
      <c r="H676" s="275"/>
      <c r="I676" s="275"/>
      <c r="L676" s="66" t="s">
        <v>74</v>
      </c>
      <c r="M676" s="2"/>
      <c r="N676" s="2"/>
      <c r="O676" s="31"/>
      <c r="P676" s="2"/>
      <c r="Q676" s="31"/>
      <c r="R676" s="31"/>
      <c r="S676" s="31"/>
    </row>
    <row r="677" spans="1:20" ht="20.25" customHeight="1">
      <c r="A677" s="259" t="s">
        <v>10</v>
      </c>
      <c r="B677" s="260" t="s">
        <v>89</v>
      </c>
      <c r="C677" s="261"/>
      <c r="D677" s="261"/>
      <c r="E677" s="261"/>
      <c r="F677" s="261"/>
      <c r="G677" s="261"/>
      <c r="H677" s="261"/>
      <c r="I677" s="262"/>
      <c r="L677" s="263" t="s">
        <v>11</v>
      </c>
      <c r="M677" s="254" t="s">
        <v>3</v>
      </c>
      <c r="N677" s="254" t="s">
        <v>4</v>
      </c>
      <c r="O677" s="264" t="s">
        <v>5</v>
      </c>
      <c r="P677" s="254" t="s">
        <v>6</v>
      </c>
      <c r="Q677" s="265" t="s">
        <v>7</v>
      </c>
      <c r="R677" s="265" t="s">
        <v>8</v>
      </c>
      <c r="S677" s="254" t="s">
        <v>9</v>
      </c>
    </row>
    <row r="678" spans="1:20" ht="15.75" customHeight="1">
      <c r="A678" s="255"/>
      <c r="B678" s="68" t="s">
        <v>90</v>
      </c>
      <c r="C678" s="68" t="s">
        <v>91</v>
      </c>
      <c r="D678" s="68" t="s">
        <v>92</v>
      </c>
      <c r="E678" s="68" t="s">
        <v>93</v>
      </c>
      <c r="F678" s="68" t="s">
        <v>94</v>
      </c>
      <c r="G678" s="68" t="s">
        <v>95</v>
      </c>
      <c r="H678" s="68" t="s">
        <v>96</v>
      </c>
      <c r="I678" s="68" t="s">
        <v>97</v>
      </c>
      <c r="J678" s="31"/>
      <c r="L678" s="255"/>
      <c r="M678" s="255"/>
      <c r="N678" s="255"/>
      <c r="O678" s="255"/>
      <c r="P678" s="255"/>
      <c r="Q678" s="255"/>
      <c r="R678" s="255"/>
      <c r="S678" s="255"/>
    </row>
    <row r="679" spans="1:20" ht="15.75" customHeight="1">
      <c r="A679" s="68">
        <v>1301</v>
      </c>
      <c r="B679" s="69">
        <v>206</v>
      </c>
      <c r="C679" s="69"/>
      <c r="D679" s="69"/>
      <c r="E679" s="69"/>
      <c r="F679" s="69"/>
      <c r="G679" s="69"/>
      <c r="H679" s="69"/>
      <c r="I679" s="69"/>
      <c r="L679" s="110"/>
      <c r="M679" s="72"/>
      <c r="N679" s="111"/>
      <c r="O679" s="112"/>
      <c r="P679" s="75"/>
      <c r="Q679" s="76">
        <f>B679</f>
        <v>206</v>
      </c>
      <c r="R679" s="77"/>
      <c r="S679" s="75"/>
    </row>
    <row r="680" spans="1:20" ht="15.75" customHeight="1">
      <c r="A680" s="68">
        <v>1302</v>
      </c>
      <c r="B680" s="69"/>
      <c r="C680" s="69">
        <v>186</v>
      </c>
      <c r="D680" s="69"/>
      <c r="E680" s="69"/>
      <c r="F680" s="69"/>
      <c r="G680" s="69"/>
      <c r="H680" s="69"/>
      <c r="I680" s="69"/>
      <c r="L680" s="110"/>
      <c r="M680" s="78"/>
      <c r="N680" s="113"/>
      <c r="O680" s="114"/>
      <c r="P680" s="80">
        <f>IF(C680=0,"",C680/B679)</f>
        <v>0.90291262135922334</v>
      </c>
      <c r="Q680" s="81">
        <v>195</v>
      </c>
      <c r="R680" s="82">
        <f t="shared" ref="R680:R686" si="108">IF(Q680=0,"",Q680/Q679)</f>
        <v>0.94660194174757284</v>
      </c>
      <c r="S680" s="82">
        <f t="shared" ref="S680:S686" si="109">IF(Q680=0,"",100%-R680)</f>
        <v>5.3398058252427161E-2</v>
      </c>
    </row>
    <row r="681" spans="1:20" ht="15.75" customHeight="1">
      <c r="A681" s="68">
        <v>1401</v>
      </c>
      <c r="B681" s="69"/>
      <c r="C681" s="69"/>
      <c r="D681" s="69">
        <v>130</v>
      </c>
      <c r="E681" s="69"/>
      <c r="F681" s="69"/>
      <c r="G681" s="69"/>
      <c r="H681" s="69"/>
      <c r="I681" s="69"/>
      <c r="L681" s="110"/>
      <c r="M681" s="78"/>
      <c r="N681" s="113"/>
      <c r="O681" s="114"/>
      <c r="P681" s="80">
        <f>IF(D681=0,"",D681/C680)</f>
        <v>0.69892473118279574</v>
      </c>
      <c r="Q681" s="81">
        <v>193</v>
      </c>
      <c r="R681" s="82">
        <f t="shared" si="108"/>
        <v>0.98974358974358978</v>
      </c>
      <c r="S681" s="82">
        <f t="shared" si="109"/>
        <v>1.025641025641022E-2</v>
      </c>
      <c r="T681" s="83">
        <f>Q681/Q679</f>
        <v>0.93689320388349517</v>
      </c>
    </row>
    <row r="682" spans="1:20" ht="15.75" customHeight="1">
      <c r="A682" s="68">
        <v>1402</v>
      </c>
      <c r="B682" s="69"/>
      <c r="C682" s="69"/>
      <c r="D682" s="69"/>
      <c r="E682" s="69">
        <v>113</v>
      </c>
      <c r="F682" s="69"/>
      <c r="G682" s="69"/>
      <c r="H682" s="69"/>
      <c r="I682" s="69"/>
      <c r="L682" s="110"/>
      <c r="M682" s="78"/>
      <c r="N682" s="113"/>
      <c r="O682" s="114"/>
      <c r="P682" s="80">
        <f>IF(E682=0,"",E682/D681)</f>
        <v>0.86923076923076925</v>
      </c>
      <c r="Q682" s="81">
        <v>184</v>
      </c>
      <c r="R682" s="82">
        <f t="shared" si="108"/>
        <v>0.95336787564766834</v>
      </c>
      <c r="S682" s="82">
        <f t="shared" si="109"/>
        <v>4.6632124352331661E-2</v>
      </c>
    </row>
    <row r="683" spans="1:20" ht="15.75" customHeight="1">
      <c r="A683" s="68">
        <v>1501</v>
      </c>
      <c r="B683" s="69"/>
      <c r="C683" s="69"/>
      <c r="D683" s="69"/>
      <c r="E683" s="69"/>
      <c r="F683" s="69">
        <v>103</v>
      </c>
      <c r="G683" s="69"/>
      <c r="H683" s="69"/>
      <c r="I683" s="69"/>
      <c r="L683" s="110"/>
      <c r="M683" s="78"/>
      <c r="N683" s="113"/>
      <c r="O683" s="114"/>
      <c r="P683" s="80">
        <f>IF(F683=0,"",F683/E682)</f>
        <v>0.91150442477876104</v>
      </c>
      <c r="Q683" s="81">
        <v>180</v>
      </c>
      <c r="R683" s="82">
        <f t="shared" si="108"/>
        <v>0.97826086956521741</v>
      </c>
      <c r="S683" s="82">
        <f t="shared" si="109"/>
        <v>2.1739130434782594E-2</v>
      </c>
    </row>
    <row r="684" spans="1:20" ht="15.75" customHeight="1">
      <c r="A684" s="68">
        <v>1502</v>
      </c>
      <c r="B684" s="69"/>
      <c r="C684" s="69"/>
      <c r="D684" s="69"/>
      <c r="E684" s="69"/>
      <c r="F684" s="69"/>
      <c r="G684" s="69">
        <v>62</v>
      </c>
      <c r="H684" s="69"/>
      <c r="I684" s="69"/>
      <c r="L684" s="110"/>
      <c r="M684" s="78"/>
      <c r="N684" s="113"/>
      <c r="O684" s="114"/>
      <c r="P684" s="80">
        <f>IF(G684=0,"",G684/F683)</f>
        <v>0.60194174757281549</v>
      </c>
      <c r="Q684" s="81">
        <v>177</v>
      </c>
      <c r="R684" s="82">
        <f t="shared" si="108"/>
        <v>0.98333333333333328</v>
      </c>
      <c r="S684" s="82">
        <f t="shared" si="109"/>
        <v>1.6666666666666718E-2</v>
      </c>
    </row>
    <row r="685" spans="1:20" ht="15.75" customHeight="1">
      <c r="A685" s="68">
        <v>1601</v>
      </c>
      <c r="B685" s="69"/>
      <c r="C685" s="69"/>
      <c r="D685" s="69"/>
      <c r="E685" s="69"/>
      <c r="F685" s="69"/>
      <c r="G685" s="69"/>
      <c r="H685" s="69">
        <v>35</v>
      </c>
      <c r="I685" s="69"/>
      <c r="L685" s="110"/>
      <c r="M685" s="78"/>
      <c r="N685" s="113"/>
      <c r="O685" s="114"/>
      <c r="P685" s="80">
        <f>IF(H685=0,"",H685/G684)</f>
        <v>0.56451612903225812</v>
      </c>
      <c r="Q685" s="81">
        <v>177</v>
      </c>
      <c r="R685" s="82">
        <f t="shared" si="108"/>
        <v>1</v>
      </c>
      <c r="S685" s="82">
        <f t="shared" si="109"/>
        <v>0</v>
      </c>
    </row>
    <row r="686" spans="1:20" ht="15.75" customHeight="1">
      <c r="A686" s="68">
        <v>1602</v>
      </c>
      <c r="B686" s="69"/>
      <c r="C686" s="69"/>
      <c r="D686" s="69"/>
      <c r="E686" s="69"/>
      <c r="F686" s="69"/>
      <c r="G686" s="69"/>
      <c r="H686" s="69"/>
      <c r="I686" s="69">
        <v>30</v>
      </c>
      <c r="L686" s="110">
        <v>28</v>
      </c>
      <c r="M686" s="78"/>
      <c r="N686" s="113"/>
      <c r="O686" s="114"/>
      <c r="P686" s="80">
        <f>IF(I686=0,"",I686/H685)</f>
        <v>0.8571428571428571</v>
      </c>
      <c r="Q686" s="81">
        <v>171</v>
      </c>
      <c r="R686" s="82">
        <f t="shared" si="108"/>
        <v>0.96610169491525422</v>
      </c>
      <c r="S686" s="82">
        <f t="shared" si="109"/>
        <v>3.3898305084745783E-2</v>
      </c>
    </row>
    <row r="687" spans="1:20" ht="15.75" customHeight="1">
      <c r="A687" s="68">
        <v>1701</v>
      </c>
      <c r="B687" s="69"/>
      <c r="C687" s="69"/>
      <c r="D687" s="69"/>
      <c r="E687" s="69"/>
      <c r="F687" s="69"/>
      <c r="G687" s="69"/>
      <c r="H687" s="69"/>
      <c r="I687" s="69">
        <v>59</v>
      </c>
      <c r="L687" s="110">
        <v>57</v>
      </c>
      <c r="M687" s="78"/>
      <c r="N687" s="113"/>
      <c r="O687" s="114"/>
      <c r="P687" s="80" t="str">
        <f>IF(J687=0,"",J687/I686)</f>
        <v/>
      </c>
      <c r="Q687" s="81">
        <v>142</v>
      </c>
      <c r="R687" s="82"/>
      <c r="S687" s="82"/>
    </row>
    <row r="688" spans="1:20" ht="15.75" customHeight="1">
      <c r="A688" s="68">
        <v>1702</v>
      </c>
      <c r="B688" s="69"/>
      <c r="C688" s="69"/>
      <c r="D688" s="69"/>
      <c r="E688" s="69"/>
      <c r="F688" s="69"/>
      <c r="G688" s="69"/>
      <c r="H688" s="69"/>
      <c r="I688" s="69">
        <v>45</v>
      </c>
      <c r="L688" s="110">
        <v>45</v>
      </c>
      <c r="M688" s="78"/>
      <c r="N688" s="113"/>
      <c r="O688" s="114"/>
      <c r="P688" s="80"/>
      <c r="Q688" s="81">
        <v>88</v>
      </c>
      <c r="R688" s="82"/>
      <c r="S688" s="82"/>
    </row>
    <row r="689" spans="1:20" ht="15.75" customHeight="1">
      <c r="A689" s="68">
        <v>1801</v>
      </c>
      <c r="B689" s="69"/>
      <c r="C689" s="69"/>
      <c r="D689" s="69"/>
      <c r="E689" s="69"/>
      <c r="F689" s="69"/>
      <c r="G689" s="69"/>
      <c r="H689" s="69"/>
      <c r="I689" s="69">
        <v>26</v>
      </c>
      <c r="L689" s="110">
        <v>26</v>
      </c>
      <c r="M689" s="78"/>
      <c r="N689" s="113"/>
      <c r="O689" s="106"/>
      <c r="P689" s="115"/>
      <c r="Q689" s="87">
        <v>43</v>
      </c>
      <c r="R689" s="116"/>
      <c r="S689" s="115"/>
    </row>
    <row r="690" spans="1:20" ht="15.75" customHeight="1">
      <c r="A690" s="68">
        <v>1802</v>
      </c>
      <c r="B690" s="69"/>
      <c r="C690" s="69"/>
      <c r="D690" s="69"/>
      <c r="E690" s="69"/>
      <c r="F690" s="69"/>
      <c r="G690" s="69"/>
      <c r="H690" s="69"/>
      <c r="I690" s="69">
        <v>16</v>
      </c>
      <c r="L690" s="110">
        <v>16</v>
      </c>
      <c r="M690" s="78"/>
      <c r="N690" s="113"/>
      <c r="O690" s="106"/>
      <c r="P690" s="117"/>
      <c r="Q690" s="87">
        <v>17</v>
      </c>
      <c r="R690" s="118"/>
      <c r="S690" s="117"/>
    </row>
    <row r="691" spans="1:20" ht="15.75" customHeight="1">
      <c r="A691" s="68">
        <v>1901</v>
      </c>
      <c r="B691" s="69"/>
      <c r="C691" s="69"/>
      <c r="D691" s="69"/>
      <c r="E691" s="69"/>
      <c r="F691" s="69"/>
      <c r="G691" s="69"/>
      <c r="H691" s="69"/>
      <c r="I691" s="69">
        <v>1</v>
      </c>
      <c r="L691" s="110">
        <v>1</v>
      </c>
      <c r="M691" s="78"/>
      <c r="N691" s="113"/>
      <c r="O691" s="106"/>
      <c r="P691" s="117"/>
      <c r="Q691" s="87">
        <v>1</v>
      </c>
      <c r="R691" s="118"/>
      <c r="S691" s="117"/>
    </row>
    <row r="692" spans="1:20" ht="15.75" customHeight="1">
      <c r="A692" s="68">
        <v>1902</v>
      </c>
      <c r="B692" s="69"/>
      <c r="C692" s="69"/>
      <c r="D692" s="69"/>
      <c r="E692" s="69"/>
      <c r="F692" s="69"/>
      <c r="G692" s="69"/>
      <c r="H692" s="69"/>
      <c r="I692" s="69">
        <v>1</v>
      </c>
      <c r="L692" s="110">
        <v>1</v>
      </c>
      <c r="M692" s="78"/>
      <c r="N692" s="113"/>
      <c r="O692" s="106"/>
      <c r="P692" s="119"/>
      <c r="Q692" s="120"/>
      <c r="R692" s="121"/>
      <c r="S692" s="122"/>
    </row>
    <row r="693" spans="1:20" ht="15.75" customHeight="1">
      <c r="A693" s="68">
        <v>2001</v>
      </c>
      <c r="B693" s="69"/>
      <c r="C693" s="69"/>
      <c r="D693" s="69"/>
      <c r="E693" s="69"/>
      <c r="F693" s="69"/>
      <c r="G693" s="69"/>
      <c r="H693" s="69"/>
      <c r="I693" s="69"/>
      <c r="L693" s="110"/>
      <c r="M693" s="78"/>
      <c r="N693" s="113"/>
      <c r="O693" s="106"/>
      <c r="P693" s="89" t="s">
        <v>79</v>
      </c>
      <c r="Q693" s="90">
        <v>165</v>
      </c>
      <c r="R693" s="91">
        <f>L696</f>
        <v>174</v>
      </c>
      <c r="S693" s="92" t="s">
        <v>11</v>
      </c>
    </row>
    <row r="694" spans="1:20" ht="15.75" customHeight="1">
      <c r="A694" s="68">
        <v>2002</v>
      </c>
      <c r="B694" s="69"/>
      <c r="C694" s="69"/>
      <c r="D694" s="69"/>
      <c r="E694" s="69"/>
      <c r="F694" s="69"/>
      <c r="G694" s="69"/>
      <c r="H694" s="69"/>
      <c r="I694" s="69"/>
      <c r="L694" s="110"/>
      <c r="M694" s="78"/>
      <c r="N694" s="113"/>
      <c r="O694" s="106"/>
      <c r="P694" s="93" t="s">
        <v>80</v>
      </c>
      <c r="Q694" s="94">
        <f>IF(Q693/B679=0,"",Q693/B679)</f>
        <v>0.80097087378640774</v>
      </c>
      <c r="R694" s="95">
        <f>IF(Q693/R693=0,"",Q693/R693)</f>
        <v>0.94827586206896552</v>
      </c>
      <c r="S694" s="96" t="s">
        <v>81</v>
      </c>
    </row>
    <row r="695" spans="1:20" ht="15.75" customHeight="1">
      <c r="A695" s="68">
        <v>2101</v>
      </c>
      <c r="B695" s="69"/>
      <c r="C695" s="69"/>
      <c r="D695" s="69"/>
      <c r="E695" s="69"/>
      <c r="F695" s="69"/>
      <c r="G695" s="69"/>
      <c r="H695" s="69"/>
      <c r="I695" s="69"/>
      <c r="L695" s="110"/>
      <c r="M695" s="123"/>
      <c r="N695" s="124"/>
      <c r="O695" s="125"/>
      <c r="P695" s="101"/>
      <c r="Q695" s="102"/>
      <c r="R695" s="102"/>
      <c r="S695" s="103"/>
    </row>
    <row r="696" spans="1:20" ht="18" customHeight="1">
      <c r="A696" s="35"/>
      <c r="B696" s="31"/>
      <c r="C696" s="273" t="s">
        <v>100</v>
      </c>
      <c r="D696" s="261"/>
      <c r="E696" s="261"/>
      <c r="F696" s="261"/>
      <c r="G696" s="261"/>
      <c r="H696" s="261"/>
      <c r="I696" s="262"/>
      <c r="L696" s="126">
        <f>SUM(L679:L695)</f>
        <v>174</v>
      </c>
      <c r="M696" s="105">
        <f>IF(L686=0,"",L686/B679)</f>
        <v>0.13592233009708737</v>
      </c>
      <c r="N696" s="105">
        <f>IF(L696=0,"",L696/B679)</f>
        <v>0.84466019417475724</v>
      </c>
      <c r="O696" s="105">
        <f>IF(L687=0,"",N696-M696)</f>
        <v>0.70873786407766981</v>
      </c>
      <c r="P696" s="2"/>
      <c r="Q696" s="31"/>
      <c r="R696" s="25"/>
      <c r="S696" s="2"/>
    </row>
    <row r="697" spans="1:20" ht="12.75" customHeight="1">
      <c r="M697" s="2"/>
      <c r="N697" s="2"/>
      <c r="P697" s="2"/>
    </row>
    <row r="698" spans="1:20" ht="12.75" customHeight="1">
      <c r="S698" s="2"/>
    </row>
    <row r="699" spans="1:20" ht="26.25" customHeight="1">
      <c r="A699" s="283" t="s">
        <v>88</v>
      </c>
      <c r="B699" s="275"/>
      <c r="C699" s="275"/>
      <c r="D699" s="275"/>
      <c r="E699" s="275"/>
      <c r="F699" s="275"/>
      <c r="G699" s="275"/>
      <c r="H699" s="275"/>
      <c r="I699" s="275"/>
      <c r="L699" s="66" t="s">
        <v>82</v>
      </c>
      <c r="M699" s="2"/>
      <c r="N699" s="2"/>
      <c r="O699" s="31"/>
      <c r="P699" s="2"/>
      <c r="Q699" s="31"/>
      <c r="R699" s="31"/>
      <c r="S699" s="31"/>
    </row>
    <row r="700" spans="1:20" ht="20.25" customHeight="1">
      <c r="A700" s="259" t="s">
        <v>10</v>
      </c>
      <c r="B700" s="260" t="s">
        <v>89</v>
      </c>
      <c r="C700" s="261"/>
      <c r="D700" s="261"/>
      <c r="E700" s="261"/>
      <c r="F700" s="261"/>
      <c r="G700" s="261"/>
      <c r="H700" s="261"/>
      <c r="I700" s="262"/>
      <c r="L700" s="263" t="s">
        <v>11</v>
      </c>
      <c r="M700" s="254" t="s">
        <v>3</v>
      </c>
      <c r="N700" s="254" t="s">
        <v>4</v>
      </c>
      <c r="O700" s="264" t="s">
        <v>5</v>
      </c>
      <c r="P700" s="254" t="s">
        <v>6</v>
      </c>
      <c r="Q700" s="265" t="s">
        <v>7</v>
      </c>
      <c r="R700" s="265" t="s">
        <v>8</v>
      </c>
      <c r="S700" s="254" t="s">
        <v>9</v>
      </c>
    </row>
    <row r="701" spans="1:20" ht="15.75" customHeight="1">
      <c r="A701" s="255"/>
      <c r="B701" s="68" t="s">
        <v>90</v>
      </c>
      <c r="C701" s="68" t="s">
        <v>91</v>
      </c>
      <c r="D701" s="68" t="s">
        <v>92</v>
      </c>
      <c r="E701" s="68" t="s">
        <v>93</v>
      </c>
      <c r="F701" s="68" t="s">
        <v>94</v>
      </c>
      <c r="G701" s="68" t="s">
        <v>95</v>
      </c>
      <c r="H701" s="68" t="s">
        <v>96</v>
      </c>
      <c r="I701" s="68" t="s">
        <v>97</v>
      </c>
      <c r="J701" s="31"/>
      <c r="L701" s="255"/>
      <c r="M701" s="255"/>
      <c r="N701" s="255"/>
      <c r="O701" s="255"/>
      <c r="P701" s="255"/>
      <c r="Q701" s="255"/>
      <c r="R701" s="255"/>
      <c r="S701" s="255"/>
    </row>
    <row r="702" spans="1:20" ht="15.75" customHeight="1">
      <c r="A702" s="68">
        <v>1302</v>
      </c>
      <c r="B702" s="69">
        <v>191</v>
      </c>
      <c r="C702" s="69"/>
      <c r="D702" s="69"/>
      <c r="E702" s="69"/>
      <c r="F702" s="69"/>
      <c r="G702" s="69"/>
      <c r="H702" s="69"/>
      <c r="I702" s="69"/>
      <c r="L702" s="110"/>
      <c r="M702" s="72"/>
      <c r="N702" s="111"/>
      <c r="O702" s="112"/>
      <c r="P702" s="75"/>
      <c r="Q702" s="76">
        <f>B702</f>
        <v>191</v>
      </c>
      <c r="R702" s="77"/>
      <c r="S702" s="75"/>
    </row>
    <row r="703" spans="1:20" ht="15.75" customHeight="1">
      <c r="A703" s="68">
        <v>1401</v>
      </c>
      <c r="B703" s="69"/>
      <c r="C703" s="69">
        <v>173</v>
      </c>
      <c r="D703" s="69"/>
      <c r="E703" s="69"/>
      <c r="F703" s="69"/>
      <c r="G703" s="69"/>
      <c r="H703" s="69"/>
      <c r="I703" s="69"/>
      <c r="L703" s="110"/>
      <c r="M703" s="78"/>
      <c r="N703" s="113"/>
      <c r="O703" s="114"/>
      <c r="P703" s="80">
        <f>IF(C703=0,"",C703/B702)</f>
        <v>0.90575916230366493</v>
      </c>
      <c r="Q703" s="81">
        <v>176</v>
      </c>
      <c r="R703" s="82">
        <f t="shared" ref="R703:R709" si="110">IF(Q703=0,"",Q703/Q702)</f>
        <v>0.92146596858638741</v>
      </c>
      <c r="S703" s="82">
        <f t="shared" ref="S703:S709" si="111">IF(Q703=0,"",100%-R703)</f>
        <v>7.8534031413612593E-2</v>
      </c>
    </row>
    <row r="704" spans="1:20" ht="15.75" customHeight="1">
      <c r="A704" s="68">
        <v>1402</v>
      </c>
      <c r="B704" s="69"/>
      <c r="C704" s="69"/>
      <c r="D704" s="69">
        <v>116</v>
      </c>
      <c r="E704" s="69"/>
      <c r="F704" s="69"/>
      <c r="G704" s="69"/>
      <c r="H704" s="69"/>
      <c r="I704" s="69"/>
      <c r="L704" s="110"/>
      <c r="M704" s="78"/>
      <c r="N704" s="113"/>
      <c r="O704" s="114"/>
      <c r="P704" s="80">
        <f>IF(D704=0,"",D704/C703)</f>
        <v>0.67052023121387283</v>
      </c>
      <c r="Q704" s="81">
        <v>172</v>
      </c>
      <c r="R704" s="82">
        <f t="shared" si="110"/>
        <v>0.97727272727272729</v>
      </c>
      <c r="S704" s="82">
        <f t="shared" si="111"/>
        <v>2.2727272727272707E-2</v>
      </c>
      <c r="T704" s="83">
        <f>Q704/Q702</f>
        <v>0.90052356020942403</v>
      </c>
    </row>
    <row r="705" spans="1:19" ht="15.75" customHeight="1">
      <c r="A705" s="68">
        <v>1501</v>
      </c>
      <c r="B705" s="69"/>
      <c r="C705" s="69"/>
      <c r="D705" s="69"/>
      <c r="E705" s="69">
        <v>110</v>
      </c>
      <c r="F705" s="69"/>
      <c r="G705" s="69"/>
      <c r="H705" s="69"/>
      <c r="I705" s="69"/>
      <c r="L705" s="110"/>
      <c r="M705" s="78"/>
      <c r="N705" s="113"/>
      <c r="O705" s="114"/>
      <c r="P705" s="80">
        <f>IF(E705=0,"",E705/D704)</f>
        <v>0.94827586206896552</v>
      </c>
      <c r="Q705" s="81">
        <v>166</v>
      </c>
      <c r="R705" s="82">
        <f t="shared" si="110"/>
        <v>0.96511627906976749</v>
      </c>
      <c r="S705" s="82">
        <f t="shared" si="111"/>
        <v>3.4883720930232509E-2</v>
      </c>
    </row>
    <row r="706" spans="1:19" ht="15.75" customHeight="1">
      <c r="A706" s="68">
        <v>1502</v>
      </c>
      <c r="B706" s="69"/>
      <c r="C706" s="69"/>
      <c r="D706" s="69"/>
      <c r="E706" s="69"/>
      <c r="F706" s="69">
        <v>96</v>
      </c>
      <c r="G706" s="69"/>
      <c r="H706" s="69"/>
      <c r="I706" s="69"/>
      <c r="L706" s="110"/>
      <c r="M706" s="78"/>
      <c r="N706" s="113"/>
      <c r="O706" s="114"/>
      <c r="P706" s="80">
        <f>IF(F706=0,"",F706/E705)</f>
        <v>0.87272727272727268</v>
      </c>
      <c r="Q706" s="81">
        <v>165</v>
      </c>
      <c r="R706" s="82">
        <f t="shared" si="110"/>
        <v>0.99397590361445787</v>
      </c>
      <c r="S706" s="82">
        <f t="shared" si="111"/>
        <v>6.0240963855421326E-3</v>
      </c>
    </row>
    <row r="707" spans="1:19" ht="15.75" customHeight="1">
      <c r="A707" s="68">
        <v>1601</v>
      </c>
      <c r="B707" s="69"/>
      <c r="C707" s="69"/>
      <c r="D707" s="69"/>
      <c r="E707" s="69"/>
      <c r="F707" s="69"/>
      <c r="G707" s="69">
        <v>46</v>
      </c>
      <c r="H707" s="69"/>
      <c r="I707" s="69"/>
      <c r="L707" s="110"/>
      <c r="M707" s="78"/>
      <c r="N707" s="113"/>
      <c r="O707" s="114"/>
      <c r="P707" s="80">
        <f>IF(G707=0,"",G707/F706)</f>
        <v>0.47916666666666669</v>
      </c>
      <c r="Q707" s="81">
        <v>165</v>
      </c>
      <c r="R707" s="82">
        <f t="shared" si="110"/>
        <v>1</v>
      </c>
      <c r="S707" s="82">
        <f t="shared" si="111"/>
        <v>0</v>
      </c>
    </row>
    <row r="708" spans="1:19" ht="15.75" customHeight="1">
      <c r="A708" s="68">
        <v>1602</v>
      </c>
      <c r="B708" s="69"/>
      <c r="C708" s="69"/>
      <c r="D708" s="69"/>
      <c r="E708" s="69"/>
      <c r="F708" s="69"/>
      <c r="G708" s="69"/>
      <c r="H708" s="69">
        <v>46</v>
      </c>
      <c r="I708" s="69"/>
      <c r="L708" s="110"/>
      <c r="M708" s="78"/>
      <c r="N708" s="113"/>
      <c r="O708" s="114"/>
      <c r="P708" s="80">
        <f>IF(H708=0,"",H708/G707)</f>
        <v>1</v>
      </c>
      <c r="Q708" s="81">
        <v>163</v>
      </c>
      <c r="R708" s="82">
        <f t="shared" si="110"/>
        <v>0.98787878787878791</v>
      </c>
      <c r="S708" s="82">
        <f t="shared" si="111"/>
        <v>1.2121212121212088E-2</v>
      </c>
    </row>
    <row r="709" spans="1:19" ht="15.75" customHeight="1">
      <c r="A709" s="68">
        <v>1701</v>
      </c>
      <c r="B709" s="69"/>
      <c r="C709" s="69"/>
      <c r="D709" s="69"/>
      <c r="E709" s="69"/>
      <c r="F709" s="69"/>
      <c r="G709" s="69"/>
      <c r="H709" s="69"/>
      <c r="I709" s="69">
        <v>45</v>
      </c>
      <c r="L709" s="110">
        <v>45</v>
      </c>
      <c r="M709" s="78"/>
      <c r="N709" s="113"/>
      <c r="O709" s="114"/>
      <c r="P709" s="80">
        <f>IF(I709=0,"",I709/H708)</f>
        <v>0.97826086956521741</v>
      </c>
      <c r="Q709" s="81">
        <v>161</v>
      </c>
      <c r="R709" s="82">
        <f t="shared" si="110"/>
        <v>0.98773006134969321</v>
      </c>
      <c r="S709" s="82">
        <f t="shared" si="111"/>
        <v>1.2269938650306789E-2</v>
      </c>
    </row>
    <row r="710" spans="1:19" ht="15.75" customHeight="1">
      <c r="A710" s="68">
        <v>1702</v>
      </c>
      <c r="B710" s="69"/>
      <c r="C710" s="69"/>
      <c r="D710" s="69"/>
      <c r="E710" s="69"/>
      <c r="F710" s="69"/>
      <c r="G710" s="69"/>
      <c r="H710" s="69"/>
      <c r="I710" s="69">
        <v>45</v>
      </c>
      <c r="L710" s="110">
        <v>45</v>
      </c>
      <c r="M710" s="78"/>
      <c r="N710" s="113"/>
      <c r="O710" s="114"/>
      <c r="P710" s="80" t="str">
        <f>IF(J710=0,"",J710/I709)</f>
        <v/>
      </c>
      <c r="Q710" s="81">
        <v>115</v>
      </c>
      <c r="R710" s="82"/>
      <c r="S710" s="82"/>
    </row>
    <row r="711" spans="1:19" ht="15.75" customHeight="1">
      <c r="A711" s="68">
        <v>1801</v>
      </c>
      <c r="B711" s="69"/>
      <c r="C711" s="69"/>
      <c r="D711" s="69"/>
      <c r="E711" s="69"/>
      <c r="F711" s="69"/>
      <c r="G711" s="69"/>
      <c r="H711" s="69"/>
      <c r="I711" s="69">
        <v>40</v>
      </c>
      <c r="L711" s="110">
        <v>40</v>
      </c>
      <c r="M711" s="78"/>
      <c r="N711" s="113"/>
      <c r="O711" s="114"/>
      <c r="P711" s="80"/>
      <c r="Q711" s="81">
        <v>70</v>
      </c>
      <c r="R711" s="82"/>
      <c r="S711" s="82"/>
    </row>
    <row r="712" spans="1:19" ht="15.75" customHeight="1">
      <c r="A712" s="68">
        <v>1802</v>
      </c>
      <c r="B712" s="69"/>
      <c r="C712" s="69"/>
      <c r="D712" s="69"/>
      <c r="E712" s="69"/>
      <c r="F712" s="69"/>
      <c r="G712" s="69"/>
      <c r="H712" s="69"/>
      <c r="I712" s="69">
        <v>24</v>
      </c>
      <c r="L712" s="110">
        <v>24</v>
      </c>
      <c r="M712" s="78"/>
      <c r="N712" s="113"/>
      <c r="O712" s="106"/>
      <c r="P712" s="115"/>
      <c r="Q712" s="87">
        <v>29</v>
      </c>
      <c r="R712" s="116"/>
      <c r="S712" s="115"/>
    </row>
    <row r="713" spans="1:19" ht="15.75" customHeight="1">
      <c r="A713" s="68">
        <v>1901</v>
      </c>
      <c r="B713" s="69"/>
      <c r="C713" s="69"/>
      <c r="D713" s="69"/>
      <c r="E713" s="69"/>
      <c r="F713" s="69"/>
      <c r="G713" s="69"/>
      <c r="H713" s="69"/>
      <c r="I713" s="69">
        <v>5</v>
      </c>
      <c r="L713" s="110">
        <v>5</v>
      </c>
      <c r="M713" s="78"/>
      <c r="N713" s="113"/>
      <c r="O713" s="106"/>
      <c r="P713" s="117"/>
      <c r="Q713" s="87">
        <v>5</v>
      </c>
      <c r="R713" s="118"/>
      <c r="S713" s="117"/>
    </row>
    <row r="714" spans="1:19" ht="15.75" customHeight="1">
      <c r="A714" s="68">
        <v>1902</v>
      </c>
      <c r="B714" s="69"/>
      <c r="C714" s="69"/>
      <c r="D714" s="69"/>
      <c r="E714" s="69"/>
      <c r="F714" s="69"/>
      <c r="G714" s="69"/>
      <c r="H714" s="69"/>
      <c r="I714" s="69">
        <v>5</v>
      </c>
      <c r="L714" s="110"/>
      <c r="M714" s="78"/>
      <c r="N714" s="113"/>
      <c r="O714" s="106"/>
      <c r="P714" s="117"/>
      <c r="Q714" s="87">
        <v>5</v>
      </c>
      <c r="R714" s="118"/>
      <c r="S714" s="117"/>
    </row>
    <row r="715" spans="1:19" ht="15.75" customHeight="1">
      <c r="A715" s="68">
        <v>2001</v>
      </c>
      <c r="B715" s="69"/>
      <c r="C715" s="69"/>
      <c r="D715" s="69"/>
      <c r="E715" s="69"/>
      <c r="F715" s="69"/>
      <c r="G715" s="69"/>
      <c r="H715" s="69"/>
      <c r="I715" s="69">
        <v>5</v>
      </c>
      <c r="L715" s="110">
        <v>5</v>
      </c>
      <c r="M715" s="78"/>
      <c r="N715" s="113"/>
      <c r="O715" s="106"/>
      <c r="P715" s="119"/>
      <c r="Q715" s="120"/>
      <c r="R715" s="121"/>
      <c r="S715" s="122"/>
    </row>
    <row r="716" spans="1:19" ht="15.75" customHeight="1">
      <c r="A716" s="68">
        <v>2002</v>
      </c>
      <c r="B716" s="69"/>
      <c r="C716" s="69"/>
      <c r="D716" s="69"/>
      <c r="E716" s="69"/>
      <c r="F716" s="69"/>
      <c r="G716" s="69"/>
      <c r="H716" s="69"/>
      <c r="I716" s="69"/>
      <c r="L716" s="110"/>
      <c r="M716" s="78"/>
      <c r="N716" s="113"/>
      <c r="O716" s="106"/>
      <c r="P716" s="89" t="s">
        <v>79</v>
      </c>
      <c r="Q716" s="90">
        <v>157</v>
      </c>
      <c r="R716" s="91">
        <f>IF(SUM(L708:L713)=0,"",SUM(L708:L713))</f>
        <v>159</v>
      </c>
      <c r="S716" s="92" t="s">
        <v>11</v>
      </c>
    </row>
    <row r="717" spans="1:19" ht="15.75" customHeight="1">
      <c r="A717" s="68">
        <v>2101</v>
      </c>
      <c r="B717" s="69"/>
      <c r="C717" s="69"/>
      <c r="D717" s="69"/>
      <c r="E717" s="69"/>
      <c r="F717" s="69"/>
      <c r="G717" s="69"/>
      <c r="H717" s="69"/>
      <c r="I717" s="69"/>
      <c r="L717" s="110"/>
      <c r="M717" s="78"/>
      <c r="N717" s="113"/>
      <c r="O717" s="106"/>
      <c r="P717" s="93" t="s">
        <v>80</v>
      </c>
      <c r="Q717" s="94">
        <f>IF(Q716/B702=0,"",Q716/B702)</f>
        <v>0.82198952879581155</v>
      </c>
      <c r="R717" s="95">
        <f>IF(Q716/R716=0,"",Q716/R716)</f>
        <v>0.98742138364779874</v>
      </c>
      <c r="S717" s="96" t="s">
        <v>81</v>
      </c>
    </row>
    <row r="718" spans="1:19" ht="15.75" customHeight="1">
      <c r="A718" s="68">
        <v>2102</v>
      </c>
      <c r="B718" s="69"/>
      <c r="C718" s="69"/>
      <c r="D718" s="69"/>
      <c r="E718" s="69"/>
      <c r="F718" s="69"/>
      <c r="G718" s="69"/>
      <c r="H718" s="69"/>
      <c r="I718" s="69"/>
      <c r="L718" s="110"/>
      <c r="M718" s="123"/>
      <c r="N718" s="124"/>
      <c r="O718" s="125"/>
      <c r="P718" s="101"/>
      <c r="Q718" s="102"/>
      <c r="R718" s="102"/>
      <c r="S718" s="103"/>
    </row>
    <row r="719" spans="1:19" ht="18" customHeight="1">
      <c r="A719" s="35"/>
      <c r="B719" s="31"/>
      <c r="C719" s="273" t="s">
        <v>100</v>
      </c>
      <c r="D719" s="261"/>
      <c r="E719" s="261"/>
      <c r="F719" s="261"/>
      <c r="G719" s="261"/>
      <c r="H719" s="261"/>
      <c r="I719" s="262"/>
      <c r="L719" s="126">
        <f>SUM(L702:L718)</f>
        <v>164</v>
      </c>
      <c r="M719" s="105">
        <f>IF(L710=0,"",L710/B702)</f>
        <v>0.2356020942408377</v>
      </c>
      <c r="N719" s="105">
        <f>IF(L719=0,"",L719/B702)</f>
        <v>0.8586387434554974</v>
      </c>
      <c r="O719" s="105">
        <f>IF(L710=0,"",N719-M719)</f>
        <v>0.62303664921465973</v>
      </c>
      <c r="P719" s="2"/>
      <c r="Q719" s="31"/>
      <c r="R719" s="25"/>
      <c r="S719" s="2"/>
    </row>
    <row r="720" spans="1:19" ht="12.75" customHeight="1">
      <c r="S720" s="2"/>
    </row>
    <row r="721" spans="1:20" ht="12.75" customHeight="1">
      <c r="S721" s="2"/>
    </row>
    <row r="722" spans="1:20" ht="26.25" customHeight="1">
      <c r="A722" s="283" t="s">
        <v>88</v>
      </c>
      <c r="B722" s="275"/>
      <c r="C722" s="275"/>
      <c r="D722" s="275"/>
      <c r="E722" s="275"/>
      <c r="F722" s="275"/>
      <c r="G722" s="275"/>
      <c r="H722" s="275"/>
      <c r="I722" s="275"/>
      <c r="L722" s="66" t="s">
        <v>85</v>
      </c>
      <c r="M722" s="31"/>
      <c r="N722" s="2"/>
      <c r="O722" s="2"/>
      <c r="P722" s="31"/>
      <c r="Q722" s="2"/>
      <c r="R722" s="31"/>
      <c r="S722" s="31"/>
      <c r="T722" s="31"/>
    </row>
    <row r="723" spans="1:20" ht="20.25" customHeight="1">
      <c r="A723" s="259" t="s">
        <v>10</v>
      </c>
      <c r="B723" s="260" t="s">
        <v>89</v>
      </c>
      <c r="C723" s="261"/>
      <c r="D723" s="261"/>
      <c r="E723" s="261"/>
      <c r="F723" s="261"/>
      <c r="G723" s="261"/>
      <c r="H723" s="261"/>
      <c r="I723" s="262"/>
      <c r="L723" s="263" t="s">
        <v>11</v>
      </c>
      <c r="M723" s="254" t="s">
        <v>3</v>
      </c>
      <c r="N723" s="254" t="s">
        <v>4</v>
      </c>
      <c r="O723" s="264" t="s">
        <v>5</v>
      </c>
      <c r="P723" s="254" t="s">
        <v>6</v>
      </c>
      <c r="Q723" s="265" t="s">
        <v>7</v>
      </c>
      <c r="R723" s="265" t="s">
        <v>8</v>
      </c>
      <c r="S723" s="254" t="s">
        <v>9</v>
      </c>
    </row>
    <row r="724" spans="1:20" ht="15.75" customHeight="1">
      <c r="A724" s="255"/>
      <c r="B724" s="68" t="s">
        <v>90</v>
      </c>
      <c r="C724" s="68" t="s">
        <v>91</v>
      </c>
      <c r="D724" s="68" t="s">
        <v>92</v>
      </c>
      <c r="E724" s="68" t="s">
        <v>93</v>
      </c>
      <c r="F724" s="68" t="s">
        <v>94</v>
      </c>
      <c r="G724" s="68" t="s">
        <v>95</v>
      </c>
      <c r="H724" s="68" t="s">
        <v>96</v>
      </c>
      <c r="I724" s="68" t="s">
        <v>97</v>
      </c>
      <c r="L724" s="255"/>
      <c r="M724" s="255"/>
      <c r="N724" s="255"/>
      <c r="O724" s="255"/>
      <c r="P724" s="255"/>
      <c r="Q724" s="255"/>
      <c r="R724" s="255"/>
      <c r="S724" s="255"/>
    </row>
    <row r="725" spans="1:20" ht="15.75" customHeight="1">
      <c r="A725" s="68">
        <v>1401</v>
      </c>
      <c r="B725" s="69">
        <v>207</v>
      </c>
      <c r="C725" s="69"/>
      <c r="D725" s="69"/>
      <c r="E725" s="69"/>
      <c r="F725" s="69"/>
      <c r="G725" s="69"/>
      <c r="H725" s="69"/>
      <c r="I725" s="69"/>
      <c r="L725" s="110"/>
      <c r="M725" s="72"/>
      <c r="N725" s="111"/>
      <c r="O725" s="112"/>
      <c r="P725" s="75"/>
      <c r="Q725" s="76">
        <f>B725</f>
        <v>207</v>
      </c>
      <c r="R725" s="77"/>
      <c r="S725" s="75"/>
    </row>
    <row r="726" spans="1:20" ht="15.75" customHeight="1">
      <c r="A726" s="68">
        <v>1402</v>
      </c>
      <c r="B726" s="69"/>
      <c r="C726" s="69">
        <v>184</v>
      </c>
      <c r="D726" s="69"/>
      <c r="E726" s="69"/>
      <c r="F726" s="69"/>
      <c r="G726" s="69"/>
      <c r="H726" s="69"/>
      <c r="I726" s="69"/>
      <c r="L726" s="110"/>
      <c r="M726" s="78"/>
      <c r="N726" s="113"/>
      <c r="O726" s="114"/>
      <c r="P726" s="80">
        <f>IF(C726=0,"",C726/B725)</f>
        <v>0.88888888888888884</v>
      </c>
      <c r="Q726" s="81">
        <v>191</v>
      </c>
      <c r="R726" s="82">
        <f t="shared" ref="R726:R732" si="112">IF(Q726=0,"",Q726/Q725)</f>
        <v>0.92270531400966183</v>
      </c>
      <c r="S726" s="82">
        <f t="shared" ref="S726:S732" si="113">IF(Q726=0,"",100%-R726)</f>
        <v>7.7294685990338174E-2</v>
      </c>
    </row>
    <row r="727" spans="1:20" ht="15.75" customHeight="1">
      <c r="A727" s="68">
        <v>1501</v>
      </c>
      <c r="B727" s="69"/>
      <c r="C727" s="69"/>
      <c r="D727" s="69">
        <v>140</v>
      </c>
      <c r="E727" s="69"/>
      <c r="F727" s="69"/>
      <c r="G727" s="69"/>
      <c r="H727" s="69"/>
      <c r="I727" s="69"/>
      <c r="L727" s="110"/>
      <c r="M727" s="78"/>
      <c r="N727" s="113"/>
      <c r="O727" s="114"/>
      <c r="P727" s="80">
        <f>IF(D727=0,"",D727/C726)</f>
        <v>0.76086956521739135</v>
      </c>
      <c r="Q727" s="81">
        <v>190</v>
      </c>
      <c r="R727" s="82">
        <f t="shared" si="112"/>
        <v>0.99476439790575921</v>
      </c>
      <c r="S727" s="82">
        <f t="shared" si="113"/>
        <v>5.2356020942407877E-3</v>
      </c>
      <c r="T727" s="83">
        <f>Q727/Q725</f>
        <v>0.91787439613526567</v>
      </c>
    </row>
    <row r="728" spans="1:20" ht="15.75" customHeight="1">
      <c r="A728" s="68">
        <v>1502</v>
      </c>
      <c r="B728" s="69"/>
      <c r="C728" s="69"/>
      <c r="D728" s="69"/>
      <c r="E728" s="69">
        <v>82</v>
      </c>
      <c r="F728" s="69"/>
      <c r="G728" s="69"/>
      <c r="H728" s="69"/>
      <c r="I728" s="69"/>
      <c r="L728" s="110"/>
      <c r="M728" s="78"/>
      <c r="N728" s="113"/>
      <c r="O728" s="114"/>
      <c r="P728" s="80">
        <f>IF(E728=0,"",E728/D727)</f>
        <v>0.58571428571428574</v>
      </c>
      <c r="Q728" s="81">
        <v>189</v>
      </c>
      <c r="R728" s="82">
        <f t="shared" si="112"/>
        <v>0.99473684210526314</v>
      </c>
      <c r="S728" s="82">
        <f t="shared" si="113"/>
        <v>5.2631578947368585E-3</v>
      </c>
    </row>
    <row r="729" spans="1:20" ht="15.75" customHeight="1">
      <c r="A729" s="68">
        <v>1601</v>
      </c>
      <c r="B729" s="69"/>
      <c r="C729" s="69"/>
      <c r="D729" s="69"/>
      <c r="E729" s="69"/>
      <c r="F729" s="69">
        <v>54</v>
      </c>
      <c r="G729" s="69"/>
      <c r="H729" s="69"/>
      <c r="I729" s="69"/>
      <c r="L729" s="110"/>
      <c r="M729" s="78"/>
      <c r="N729" s="113"/>
      <c r="O729" s="114"/>
      <c r="P729" s="80">
        <f>IF(F729=0,"",F729/E728)</f>
        <v>0.65853658536585369</v>
      </c>
      <c r="Q729" s="81">
        <v>183</v>
      </c>
      <c r="R729" s="82">
        <f t="shared" si="112"/>
        <v>0.96825396825396826</v>
      </c>
      <c r="S729" s="82">
        <f t="shared" si="113"/>
        <v>3.1746031746031744E-2</v>
      </c>
    </row>
    <row r="730" spans="1:20" ht="15.75" customHeight="1">
      <c r="A730" s="68">
        <v>1602</v>
      </c>
      <c r="B730" s="69"/>
      <c r="C730" s="69"/>
      <c r="D730" s="69"/>
      <c r="E730" s="69"/>
      <c r="F730" s="69"/>
      <c r="G730" s="69">
        <v>54</v>
      </c>
      <c r="H730" s="69"/>
      <c r="I730" s="69"/>
      <c r="L730" s="110"/>
      <c r="M730" s="78"/>
      <c r="N730" s="113"/>
      <c r="O730" s="114"/>
      <c r="P730" s="80">
        <f>IF(G730=0,"",G730/F729)</f>
        <v>1</v>
      </c>
      <c r="Q730" s="81">
        <v>178</v>
      </c>
      <c r="R730" s="82">
        <f t="shared" si="112"/>
        <v>0.97267759562841527</v>
      </c>
      <c r="S730" s="82">
        <f t="shared" si="113"/>
        <v>2.732240437158473E-2</v>
      </c>
    </row>
    <row r="731" spans="1:20" ht="15.75" customHeight="1">
      <c r="A731" s="68">
        <v>1701</v>
      </c>
      <c r="B731" s="69"/>
      <c r="C731" s="69"/>
      <c r="D731" s="69"/>
      <c r="E731" s="69"/>
      <c r="F731" s="69"/>
      <c r="G731" s="69"/>
      <c r="H731" s="69">
        <v>50</v>
      </c>
      <c r="I731" s="69"/>
      <c r="L731" s="110">
        <v>1</v>
      </c>
      <c r="M731" s="78"/>
      <c r="N731" s="113"/>
      <c r="O731" s="114"/>
      <c r="P731" s="80">
        <f>IF(H731=0,"",H731/G730)</f>
        <v>0.92592592592592593</v>
      </c>
      <c r="Q731" s="81">
        <v>174</v>
      </c>
      <c r="R731" s="82">
        <f t="shared" si="112"/>
        <v>0.97752808988764039</v>
      </c>
      <c r="S731" s="82">
        <f t="shared" si="113"/>
        <v>2.2471910112359605E-2</v>
      </c>
    </row>
    <row r="732" spans="1:20" ht="15.75" customHeight="1">
      <c r="A732" s="68">
        <v>1702</v>
      </c>
      <c r="B732" s="69"/>
      <c r="C732" s="69"/>
      <c r="D732" s="69"/>
      <c r="E732" s="69"/>
      <c r="F732" s="69"/>
      <c r="G732" s="69"/>
      <c r="H732" s="69"/>
      <c r="I732" s="69">
        <v>45</v>
      </c>
      <c r="L732" s="110">
        <v>45</v>
      </c>
      <c r="M732" s="78"/>
      <c r="N732" s="113"/>
      <c r="O732" s="114"/>
      <c r="P732" s="80">
        <f>IF(I732=0,"",I732/H731)</f>
        <v>0.9</v>
      </c>
      <c r="Q732" s="81">
        <v>171</v>
      </c>
      <c r="R732" s="82">
        <f t="shared" si="112"/>
        <v>0.98275862068965514</v>
      </c>
      <c r="S732" s="82">
        <f t="shared" si="113"/>
        <v>1.7241379310344862E-2</v>
      </c>
    </row>
    <row r="733" spans="1:20" ht="15.75" customHeight="1">
      <c r="A733" s="68">
        <v>1801</v>
      </c>
      <c r="B733" s="69"/>
      <c r="C733" s="69"/>
      <c r="D733" s="69"/>
      <c r="E733" s="69"/>
      <c r="F733" s="69"/>
      <c r="G733" s="69"/>
      <c r="H733" s="69"/>
      <c r="I733" s="69">
        <v>62</v>
      </c>
      <c r="L733" s="110">
        <v>61</v>
      </c>
      <c r="M733" s="78"/>
      <c r="N733" s="113"/>
      <c r="O733" s="114"/>
      <c r="P733" s="80"/>
      <c r="Q733" s="81">
        <v>124</v>
      </c>
      <c r="R733" s="82"/>
      <c r="S733" s="82"/>
    </row>
    <row r="734" spans="1:20" ht="15.75" customHeight="1">
      <c r="A734" s="68">
        <v>1802</v>
      </c>
      <c r="B734" s="69"/>
      <c r="C734" s="69"/>
      <c r="D734" s="69"/>
      <c r="E734" s="69"/>
      <c r="F734" s="69"/>
      <c r="G734" s="69"/>
      <c r="H734" s="69"/>
      <c r="I734" s="69">
        <v>35</v>
      </c>
      <c r="L734" s="110">
        <v>34</v>
      </c>
      <c r="M734" s="78"/>
      <c r="N734" s="113"/>
      <c r="O734" s="114"/>
      <c r="P734" s="80"/>
      <c r="Q734" s="81">
        <v>61</v>
      </c>
      <c r="R734" s="82"/>
      <c r="S734" s="82"/>
    </row>
    <row r="735" spans="1:20" ht="15.75" customHeight="1">
      <c r="A735" s="68">
        <v>1901</v>
      </c>
      <c r="B735" s="69"/>
      <c r="C735" s="69"/>
      <c r="D735" s="69"/>
      <c r="E735" s="69"/>
      <c r="F735" s="69"/>
      <c r="G735" s="69"/>
      <c r="H735" s="69"/>
      <c r="I735" s="69">
        <v>28</v>
      </c>
      <c r="L735" s="110">
        <v>28</v>
      </c>
      <c r="M735" s="78"/>
      <c r="N735" s="113"/>
      <c r="O735" s="106"/>
      <c r="P735" s="115"/>
      <c r="Q735" s="87">
        <v>28</v>
      </c>
      <c r="R735" s="116"/>
      <c r="S735" s="115"/>
    </row>
    <row r="736" spans="1:20" ht="15.75" customHeight="1">
      <c r="A736" s="68">
        <v>1902</v>
      </c>
      <c r="B736" s="69"/>
      <c r="C736" s="69"/>
      <c r="D736" s="69"/>
      <c r="E736" s="69"/>
      <c r="F736" s="69"/>
      <c r="G736" s="69"/>
      <c r="H736" s="69"/>
      <c r="I736" s="69"/>
      <c r="L736" s="110"/>
      <c r="M736" s="78"/>
      <c r="N736" s="113"/>
      <c r="O736" s="106"/>
      <c r="P736" s="117"/>
      <c r="Q736" s="87"/>
      <c r="R736" s="118"/>
      <c r="S736" s="117"/>
    </row>
    <row r="737" spans="1:20" ht="15.75" customHeight="1">
      <c r="A737" s="68">
        <v>2001</v>
      </c>
      <c r="B737" s="69"/>
      <c r="C737" s="69"/>
      <c r="D737" s="69"/>
      <c r="E737" s="69"/>
      <c r="F737" s="69"/>
      <c r="G737" s="69"/>
      <c r="H737" s="69"/>
      <c r="I737" s="69"/>
      <c r="L737" s="110"/>
      <c r="M737" s="78"/>
      <c r="N737" s="113"/>
      <c r="O737" s="106"/>
      <c r="P737" s="117"/>
      <c r="Q737" s="87"/>
      <c r="R737" s="118"/>
      <c r="S737" s="117"/>
    </row>
    <row r="738" spans="1:20" ht="15.75" customHeight="1">
      <c r="A738" s="68">
        <v>2002</v>
      </c>
      <c r="B738" s="69"/>
      <c r="C738" s="69"/>
      <c r="D738" s="69"/>
      <c r="E738" s="69"/>
      <c r="F738" s="69"/>
      <c r="G738" s="69"/>
      <c r="H738" s="69"/>
      <c r="I738" s="69"/>
      <c r="L738" s="110"/>
      <c r="M738" s="78"/>
      <c r="N738" s="113"/>
      <c r="O738" s="106"/>
      <c r="P738" s="119"/>
      <c r="Q738" s="120"/>
      <c r="R738" s="121"/>
      <c r="S738" s="122"/>
    </row>
    <row r="739" spans="1:20" ht="15.75" customHeight="1">
      <c r="A739" s="68">
        <v>2101</v>
      </c>
      <c r="B739" s="69"/>
      <c r="C739" s="69"/>
      <c r="D739" s="69"/>
      <c r="E739" s="69"/>
      <c r="F739" s="69"/>
      <c r="G739" s="69"/>
      <c r="H739" s="69"/>
      <c r="I739" s="69"/>
      <c r="L739" s="110"/>
      <c r="M739" s="78"/>
      <c r="N739" s="113"/>
      <c r="O739" s="106"/>
      <c r="P739" s="89" t="s">
        <v>79</v>
      </c>
      <c r="Q739" s="90">
        <v>161</v>
      </c>
      <c r="R739" s="91">
        <f>IF(SUM(L731:L736)=0,"",SUM(L731:L736))</f>
        <v>169</v>
      </c>
      <c r="S739" s="92" t="s">
        <v>11</v>
      </c>
    </row>
    <row r="740" spans="1:20" ht="15.75" customHeight="1">
      <c r="A740" s="68">
        <v>2102</v>
      </c>
      <c r="B740" s="69"/>
      <c r="C740" s="69"/>
      <c r="D740" s="69"/>
      <c r="E740" s="69"/>
      <c r="F740" s="69"/>
      <c r="G740" s="69"/>
      <c r="H740" s="69"/>
      <c r="I740" s="69"/>
      <c r="L740" s="110"/>
      <c r="M740" s="78"/>
      <c r="N740" s="113"/>
      <c r="O740" s="106"/>
      <c r="P740" s="93" t="s">
        <v>80</v>
      </c>
      <c r="Q740" s="94">
        <f>IF(Q739/B725=0,"",Q739/B725)</f>
        <v>0.77777777777777779</v>
      </c>
      <c r="R740" s="95">
        <f>IF(Q739/R739=0,"",Q739/R739)</f>
        <v>0.9526627218934911</v>
      </c>
      <c r="S740" s="96" t="s">
        <v>81</v>
      </c>
    </row>
    <row r="741" spans="1:20" ht="15.75" customHeight="1">
      <c r="A741" s="68">
        <v>2201</v>
      </c>
      <c r="B741" s="69"/>
      <c r="C741" s="69"/>
      <c r="D741" s="69"/>
      <c r="E741" s="69"/>
      <c r="F741" s="69"/>
      <c r="G741" s="69"/>
      <c r="H741" s="69"/>
      <c r="I741" s="69"/>
      <c r="L741" s="110"/>
      <c r="M741" s="123"/>
      <c r="N741" s="124"/>
      <c r="O741" s="125"/>
      <c r="P741" s="101"/>
      <c r="Q741" s="102"/>
      <c r="R741" s="102"/>
      <c r="S741" s="103"/>
    </row>
    <row r="742" spans="1:20" ht="18" customHeight="1">
      <c r="A742" s="35"/>
      <c r="B742" s="31"/>
      <c r="C742" s="273" t="s">
        <v>100</v>
      </c>
      <c r="D742" s="261"/>
      <c r="E742" s="261"/>
      <c r="F742" s="261"/>
      <c r="G742" s="261"/>
      <c r="H742" s="261"/>
      <c r="I742" s="262"/>
      <c r="L742" s="126">
        <f>SUM(L727:L738)</f>
        <v>169</v>
      </c>
      <c r="M742" s="105">
        <f>IF(SUM(L731:L732)=0,"",SUM(L731:L732)/B725)</f>
        <v>0.22222222222222221</v>
      </c>
      <c r="N742" s="105">
        <f>IF(L742=0,"",L742/B725)</f>
        <v>0.81642512077294682</v>
      </c>
      <c r="O742" s="105">
        <f>IF(L734=0,"",N742-M742)</f>
        <v>0.59420289855072461</v>
      </c>
      <c r="P742" s="2"/>
      <c r="Q742" s="31"/>
      <c r="R742" s="25"/>
      <c r="S742" s="2"/>
    </row>
    <row r="743" spans="1:20" ht="12.75" customHeight="1">
      <c r="M743" s="2"/>
      <c r="N743" s="2"/>
      <c r="P743" s="2"/>
    </row>
    <row r="744" spans="1:20" ht="12.75" customHeight="1">
      <c r="M744" s="2"/>
      <c r="N744" s="2"/>
      <c r="P744" s="2"/>
    </row>
    <row r="745" spans="1:20" ht="26.25" customHeight="1">
      <c r="A745" s="283" t="s">
        <v>88</v>
      </c>
      <c r="B745" s="275"/>
      <c r="C745" s="275"/>
      <c r="D745" s="275"/>
      <c r="E745" s="275"/>
      <c r="F745" s="275"/>
      <c r="G745" s="275"/>
      <c r="H745" s="275"/>
      <c r="I745" s="275"/>
      <c r="L745" s="66" t="s">
        <v>87</v>
      </c>
      <c r="M745" s="2"/>
      <c r="N745" s="2"/>
      <c r="O745" s="31"/>
      <c r="P745" s="2"/>
      <c r="Q745" s="31"/>
      <c r="R745" s="31"/>
      <c r="S745" s="31"/>
    </row>
    <row r="746" spans="1:20" ht="20.25" customHeight="1">
      <c r="A746" s="259" t="s">
        <v>10</v>
      </c>
      <c r="B746" s="260" t="s">
        <v>89</v>
      </c>
      <c r="C746" s="261"/>
      <c r="D746" s="261"/>
      <c r="E746" s="261"/>
      <c r="F746" s="261"/>
      <c r="G746" s="261"/>
      <c r="H746" s="261"/>
      <c r="I746" s="262"/>
      <c r="J746" s="68"/>
      <c r="L746" s="263" t="s">
        <v>11</v>
      </c>
      <c r="M746" s="254" t="s">
        <v>3</v>
      </c>
      <c r="N746" s="254" t="s">
        <v>4</v>
      </c>
      <c r="O746" s="264" t="s">
        <v>5</v>
      </c>
      <c r="P746" s="254" t="s">
        <v>6</v>
      </c>
      <c r="Q746" s="265" t="s">
        <v>7</v>
      </c>
      <c r="R746" s="265" t="s">
        <v>8</v>
      </c>
      <c r="S746" s="254" t="s">
        <v>9</v>
      </c>
    </row>
    <row r="747" spans="1:20" ht="15.75" customHeight="1">
      <c r="A747" s="255"/>
      <c r="B747" s="68" t="s">
        <v>90</v>
      </c>
      <c r="C747" s="68" t="s">
        <v>91</v>
      </c>
      <c r="D747" s="68" t="s">
        <v>92</v>
      </c>
      <c r="E747" s="68" t="s">
        <v>93</v>
      </c>
      <c r="F747" s="68" t="s">
        <v>94</v>
      </c>
      <c r="G747" s="68" t="s">
        <v>95</v>
      </c>
      <c r="H747" s="68" t="s">
        <v>96</v>
      </c>
      <c r="I747" s="68" t="s">
        <v>97</v>
      </c>
      <c r="J747" s="150" t="s">
        <v>98</v>
      </c>
      <c r="L747" s="255"/>
      <c r="M747" s="255"/>
      <c r="N747" s="255"/>
      <c r="O747" s="255"/>
      <c r="P747" s="255"/>
      <c r="Q747" s="255"/>
      <c r="R747" s="255"/>
      <c r="S747" s="255"/>
    </row>
    <row r="748" spans="1:20" ht="15.75" customHeight="1">
      <c r="A748" s="68">
        <v>1402</v>
      </c>
      <c r="B748" s="69">
        <v>180</v>
      </c>
      <c r="C748" s="69"/>
      <c r="D748" s="69"/>
      <c r="E748" s="69"/>
      <c r="F748" s="69"/>
      <c r="G748" s="69"/>
      <c r="H748" s="69"/>
      <c r="I748" s="69"/>
      <c r="J748" s="69"/>
      <c r="L748" s="110"/>
      <c r="M748" s="72"/>
      <c r="N748" s="111"/>
      <c r="O748" s="112"/>
      <c r="P748" s="75"/>
      <c r="Q748" s="76">
        <f>B748</f>
        <v>180</v>
      </c>
      <c r="R748" s="77"/>
      <c r="S748" s="75"/>
    </row>
    <row r="749" spans="1:20" ht="15.75" customHeight="1">
      <c r="A749" s="68">
        <v>1501</v>
      </c>
      <c r="B749" s="69"/>
      <c r="C749" s="69">
        <v>175</v>
      </c>
      <c r="D749" s="69"/>
      <c r="E749" s="69"/>
      <c r="F749" s="69"/>
      <c r="G749" s="69"/>
      <c r="H749" s="69"/>
      <c r="I749" s="69"/>
      <c r="J749" s="69"/>
      <c r="L749" s="110"/>
      <c r="M749" s="78"/>
      <c r="N749" s="113"/>
      <c r="O749" s="114"/>
      <c r="P749" s="80">
        <f>IF(C749=0,"",C749/B748)</f>
        <v>0.97222222222222221</v>
      </c>
      <c r="Q749" s="81">
        <v>175</v>
      </c>
      <c r="R749" s="82">
        <f t="shared" ref="R749:R755" si="114">IF(Q749=0,"",Q749/Q748)</f>
        <v>0.97222222222222221</v>
      </c>
      <c r="S749" s="82">
        <f t="shared" ref="S749:S755" si="115">IF(Q749=0,"",100%-R749)</f>
        <v>2.777777777777779E-2</v>
      </c>
    </row>
    <row r="750" spans="1:20" ht="15.75" customHeight="1">
      <c r="A750" s="68">
        <v>1502</v>
      </c>
      <c r="B750" s="69"/>
      <c r="C750" s="69"/>
      <c r="D750" s="69">
        <v>125</v>
      </c>
      <c r="E750" s="69"/>
      <c r="F750" s="69"/>
      <c r="G750" s="69"/>
      <c r="H750" s="69"/>
      <c r="I750" s="69"/>
      <c r="J750" s="69"/>
      <c r="L750" s="110"/>
      <c r="M750" s="78"/>
      <c r="N750" s="113"/>
      <c r="O750" s="114"/>
      <c r="P750" s="80">
        <f>IF(D750=0,"",D750/C749)</f>
        <v>0.7142857142857143</v>
      </c>
      <c r="Q750" s="81">
        <v>158</v>
      </c>
      <c r="R750" s="82">
        <f t="shared" si="114"/>
        <v>0.9028571428571428</v>
      </c>
      <c r="S750" s="82">
        <f t="shared" si="115"/>
        <v>9.7142857142857197E-2</v>
      </c>
      <c r="T750" s="83">
        <f>Q750/Q748</f>
        <v>0.87777777777777777</v>
      </c>
    </row>
    <row r="751" spans="1:20" ht="15.75" customHeight="1">
      <c r="A751" s="68">
        <v>1601</v>
      </c>
      <c r="B751" s="69"/>
      <c r="C751" s="69"/>
      <c r="D751" s="69"/>
      <c r="E751" s="69">
        <v>86</v>
      </c>
      <c r="F751" s="69"/>
      <c r="G751" s="69"/>
      <c r="H751" s="69"/>
      <c r="I751" s="69"/>
      <c r="J751" s="69"/>
      <c r="L751" s="110"/>
      <c r="M751" s="78"/>
      <c r="N751" s="113"/>
      <c r="O751" s="114"/>
      <c r="P751" s="80">
        <f>IF(E751=0,"",E751/D750)</f>
        <v>0.68799999999999994</v>
      </c>
      <c r="Q751" s="81">
        <v>157</v>
      </c>
      <c r="R751" s="82">
        <f t="shared" si="114"/>
        <v>0.99367088607594933</v>
      </c>
      <c r="S751" s="82">
        <f t="shared" si="115"/>
        <v>6.3291139240506666E-3</v>
      </c>
    </row>
    <row r="752" spans="1:20" ht="15.75" customHeight="1">
      <c r="A752" s="68">
        <v>1602</v>
      </c>
      <c r="B752" s="69"/>
      <c r="C752" s="69"/>
      <c r="D752" s="69"/>
      <c r="E752" s="69"/>
      <c r="F752" s="69">
        <v>61</v>
      </c>
      <c r="G752" s="69"/>
      <c r="H752" s="69"/>
      <c r="I752" s="69"/>
      <c r="J752" s="69"/>
      <c r="L752" s="110"/>
      <c r="M752" s="78"/>
      <c r="N752" s="113"/>
      <c r="O752" s="114"/>
      <c r="P752" s="80">
        <f>IF(F752=0,"",F752/E751)</f>
        <v>0.70930232558139539</v>
      </c>
      <c r="Q752" s="81">
        <v>150</v>
      </c>
      <c r="R752" s="82">
        <f t="shared" si="114"/>
        <v>0.95541401273885351</v>
      </c>
      <c r="S752" s="82">
        <f t="shared" si="115"/>
        <v>4.4585987261146487E-2</v>
      </c>
    </row>
    <row r="753" spans="1:19" ht="15.75" customHeight="1">
      <c r="A753" s="68">
        <v>1701</v>
      </c>
      <c r="B753" s="69"/>
      <c r="C753" s="69"/>
      <c r="D753" s="69"/>
      <c r="E753" s="69"/>
      <c r="F753" s="69"/>
      <c r="G753" s="69">
        <v>58</v>
      </c>
      <c r="H753" s="69"/>
      <c r="I753" s="69"/>
      <c r="J753" s="69"/>
      <c r="L753" s="110"/>
      <c r="M753" s="78"/>
      <c r="N753" s="113"/>
      <c r="O753" s="114"/>
      <c r="P753" s="80">
        <f>IF(G753=0,"",G753/F752)</f>
        <v>0.95081967213114749</v>
      </c>
      <c r="Q753" s="81">
        <v>146</v>
      </c>
      <c r="R753" s="82">
        <f t="shared" si="114"/>
        <v>0.97333333333333338</v>
      </c>
      <c r="S753" s="82">
        <f t="shared" si="115"/>
        <v>2.6666666666666616E-2</v>
      </c>
    </row>
    <row r="754" spans="1:19" ht="15.75" customHeight="1">
      <c r="A754" s="68">
        <v>1702</v>
      </c>
      <c r="B754" s="69"/>
      <c r="C754" s="69"/>
      <c r="D754" s="69"/>
      <c r="E754" s="69"/>
      <c r="F754" s="69"/>
      <c r="G754" s="69"/>
      <c r="H754" s="69">
        <v>58</v>
      </c>
      <c r="I754" s="69"/>
      <c r="J754" s="69"/>
      <c r="L754" s="110"/>
      <c r="M754" s="78"/>
      <c r="N754" s="113"/>
      <c r="O754" s="114"/>
      <c r="P754" s="80">
        <f>IF(H754=0,"",H754/G753)</f>
        <v>1</v>
      </c>
      <c r="Q754" s="81">
        <v>142</v>
      </c>
      <c r="R754" s="82">
        <f t="shared" si="114"/>
        <v>0.9726027397260274</v>
      </c>
      <c r="S754" s="82">
        <f t="shared" si="115"/>
        <v>2.7397260273972601E-2</v>
      </c>
    </row>
    <row r="755" spans="1:19" ht="15.75" customHeight="1">
      <c r="A755" s="68">
        <v>1801</v>
      </c>
      <c r="B755" s="69"/>
      <c r="C755" s="69"/>
      <c r="D755" s="69"/>
      <c r="E755" s="69"/>
      <c r="F755" s="69"/>
      <c r="G755" s="69"/>
      <c r="H755" s="69"/>
      <c r="I755" s="69">
        <v>58</v>
      </c>
      <c r="J755" s="151"/>
      <c r="L755" s="110">
        <v>57</v>
      </c>
      <c r="M755" s="78"/>
      <c r="N755" s="113"/>
      <c r="O755" s="114"/>
      <c r="P755" s="80">
        <f>IF(I755=0,"",I755/H754)</f>
        <v>1</v>
      </c>
      <c r="Q755" s="81">
        <v>140</v>
      </c>
      <c r="R755" s="82">
        <f t="shared" si="114"/>
        <v>0.9859154929577465</v>
      </c>
      <c r="S755" s="82">
        <f t="shared" si="115"/>
        <v>1.4084507042253502E-2</v>
      </c>
    </row>
    <row r="756" spans="1:19" ht="15.75" customHeight="1">
      <c r="A756" s="68">
        <v>1802</v>
      </c>
      <c r="B756" s="69"/>
      <c r="C756" s="69"/>
      <c r="D756" s="69"/>
      <c r="E756" s="69"/>
      <c r="F756" s="69"/>
      <c r="G756" s="69"/>
      <c r="H756" s="69"/>
      <c r="I756" s="69">
        <v>58</v>
      </c>
      <c r="J756" s="69"/>
      <c r="L756" s="110">
        <v>57</v>
      </c>
      <c r="M756" s="78"/>
      <c r="N756" s="113"/>
      <c r="O756" s="114"/>
      <c r="P756" s="80" t="str">
        <f>IF(J756=0,"",J756/I755)</f>
        <v/>
      </c>
      <c r="Q756" s="81">
        <v>83</v>
      </c>
      <c r="R756" s="82"/>
      <c r="S756" s="82"/>
    </row>
    <row r="757" spans="1:19" ht="15.75" customHeight="1">
      <c r="A757" s="68">
        <v>1901</v>
      </c>
      <c r="B757" s="69"/>
      <c r="C757" s="69"/>
      <c r="D757" s="69"/>
      <c r="E757" s="69"/>
      <c r="F757" s="69"/>
      <c r="G757" s="69"/>
      <c r="H757" s="69"/>
      <c r="I757" s="69">
        <v>26</v>
      </c>
      <c r="J757" s="69"/>
      <c r="L757" s="110">
        <v>26</v>
      </c>
      <c r="M757" s="78"/>
      <c r="N757" s="113"/>
      <c r="O757" s="114"/>
      <c r="P757" s="80"/>
      <c r="Q757" s="81">
        <v>26</v>
      </c>
      <c r="R757" s="82"/>
      <c r="S757" s="82"/>
    </row>
    <row r="758" spans="1:19" ht="15.75" customHeight="1">
      <c r="A758" s="68">
        <v>1902</v>
      </c>
      <c r="B758" s="69"/>
      <c r="C758" s="69"/>
      <c r="D758" s="69"/>
      <c r="E758" s="69"/>
      <c r="F758" s="69"/>
      <c r="G758" s="69"/>
      <c r="H758" s="69"/>
      <c r="I758" s="69"/>
      <c r="J758" s="69"/>
      <c r="L758" s="110"/>
      <c r="M758" s="78"/>
      <c r="N758" s="113"/>
      <c r="O758" s="106"/>
      <c r="P758" s="115"/>
      <c r="Q758" s="87"/>
      <c r="R758" s="116"/>
      <c r="S758" s="115"/>
    </row>
    <row r="759" spans="1:19" ht="15.75" customHeight="1">
      <c r="A759" s="68">
        <v>2001</v>
      </c>
      <c r="B759" s="69"/>
      <c r="C759" s="69"/>
      <c r="D759" s="69"/>
      <c r="E759" s="69"/>
      <c r="F759" s="69"/>
      <c r="G759" s="69"/>
      <c r="H759" s="69"/>
      <c r="I759" s="69"/>
      <c r="J759" s="69"/>
      <c r="L759" s="110"/>
      <c r="M759" s="78"/>
      <c r="N759" s="113"/>
      <c r="O759" s="106"/>
      <c r="P759" s="117"/>
      <c r="Q759" s="87"/>
      <c r="R759" s="118"/>
      <c r="S759" s="117"/>
    </row>
    <row r="760" spans="1:19" ht="15.75" customHeight="1">
      <c r="A760" s="68">
        <v>2002</v>
      </c>
      <c r="B760" s="69"/>
      <c r="C760" s="69"/>
      <c r="D760" s="69"/>
      <c r="E760" s="69"/>
      <c r="F760" s="69"/>
      <c r="G760" s="69"/>
      <c r="H760" s="69"/>
      <c r="I760" s="69"/>
      <c r="J760" s="69"/>
      <c r="L760" s="110"/>
      <c r="M760" s="78"/>
      <c r="N760" s="113"/>
      <c r="O760" s="106"/>
      <c r="P760" s="117"/>
      <c r="Q760" s="87"/>
      <c r="R760" s="118"/>
      <c r="S760" s="117"/>
    </row>
    <row r="761" spans="1:19" ht="15.75" customHeight="1">
      <c r="A761" s="68">
        <v>2101</v>
      </c>
      <c r="B761" s="69"/>
      <c r="C761" s="69"/>
      <c r="D761" s="69"/>
      <c r="E761" s="69"/>
      <c r="F761" s="69"/>
      <c r="G761" s="69"/>
      <c r="H761" s="69"/>
      <c r="I761" s="69"/>
      <c r="J761" s="69"/>
      <c r="L761" s="110"/>
      <c r="M761" s="78"/>
      <c r="N761" s="113"/>
      <c r="O761" s="106"/>
      <c r="P761" s="119"/>
      <c r="Q761" s="120"/>
      <c r="R761" s="121"/>
      <c r="S761" s="122"/>
    </row>
    <row r="762" spans="1:19" ht="15.75" customHeight="1">
      <c r="A762" s="68">
        <v>2102</v>
      </c>
      <c r="B762" s="69"/>
      <c r="C762" s="69"/>
      <c r="D762" s="69"/>
      <c r="E762" s="69"/>
      <c r="F762" s="69"/>
      <c r="G762" s="69"/>
      <c r="H762" s="69"/>
      <c r="I762" s="69"/>
      <c r="J762" s="69"/>
      <c r="L762" s="110"/>
      <c r="M762" s="78"/>
      <c r="N762" s="113"/>
      <c r="O762" s="106"/>
      <c r="P762" s="89" t="s">
        <v>79</v>
      </c>
      <c r="Q762" s="90">
        <v>135</v>
      </c>
      <c r="R762" s="91">
        <f>IF(SUM(L754:L759)=0,"",SUM(L754:L759))</f>
        <v>140</v>
      </c>
      <c r="S762" s="92" t="s">
        <v>11</v>
      </c>
    </row>
    <row r="763" spans="1:19" ht="15.75" customHeight="1">
      <c r="A763" s="68">
        <v>2201</v>
      </c>
      <c r="B763" s="69"/>
      <c r="C763" s="69"/>
      <c r="D763" s="69"/>
      <c r="E763" s="69"/>
      <c r="F763" s="69"/>
      <c r="G763" s="69"/>
      <c r="H763" s="69"/>
      <c r="I763" s="69"/>
      <c r="J763" s="69"/>
      <c r="L763" s="110"/>
      <c r="M763" s="78"/>
      <c r="N763" s="113"/>
      <c r="O763" s="106"/>
      <c r="P763" s="93" t="s">
        <v>80</v>
      </c>
      <c r="Q763" s="94">
        <f>IF(Q762/B748=0,"",Q762/B748)</f>
        <v>0.75</v>
      </c>
      <c r="R763" s="95">
        <f>IF(Q762/R762=0,"",Q762/R762)</f>
        <v>0.9642857142857143</v>
      </c>
      <c r="S763" s="96" t="s">
        <v>81</v>
      </c>
    </row>
    <row r="764" spans="1:19" ht="15.75" customHeight="1">
      <c r="A764" s="68">
        <v>2202</v>
      </c>
      <c r="B764" s="69"/>
      <c r="C764" s="69"/>
      <c r="D764" s="69"/>
      <c r="E764" s="69"/>
      <c r="F764" s="69"/>
      <c r="G764" s="69"/>
      <c r="H764" s="69"/>
      <c r="I764" s="69"/>
      <c r="J764" s="68"/>
      <c r="L764" s="110"/>
      <c r="M764" s="123"/>
      <c r="N764" s="124"/>
      <c r="O764" s="125"/>
      <c r="P764" s="101"/>
      <c r="Q764" s="102"/>
      <c r="R764" s="102"/>
      <c r="S764" s="103"/>
    </row>
    <row r="765" spans="1:19" ht="18" customHeight="1">
      <c r="A765" s="35"/>
      <c r="B765" s="31"/>
      <c r="C765" s="273" t="s">
        <v>100</v>
      </c>
      <c r="D765" s="261"/>
      <c r="E765" s="261"/>
      <c r="F765" s="261"/>
      <c r="G765" s="261"/>
      <c r="H765" s="261"/>
      <c r="I765" s="262"/>
      <c r="L765" s="126">
        <f>SUM(L748:L764)</f>
        <v>140</v>
      </c>
      <c r="M765" s="105">
        <f>L755/B748</f>
        <v>0.31666666666666665</v>
      </c>
      <c r="N765" s="105">
        <f>IF(L765=0,"",L765/B748)</f>
        <v>0.77777777777777779</v>
      </c>
      <c r="O765" s="105">
        <f>IF(L756=0,"",N765-M765)</f>
        <v>0.46111111111111114</v>
      </c>
      <c r="P765" s="2"/>
      <c r="Q765" s="31"/>
      <c r="R765" s="25"/>
      <c r="S765" s="2"/>
    </row>
    <row r="766" spans="1:19" ht="12.75" customHeight="1">
      <c r="M766" s="2"/>
      <c r="N766" s="2"/>
      <c r="P766" s="2"/>
    </row>
    <row r="767" spans="1:19" ht="12.75" customHeight="1">
      <c r="M767" s="2"/>
      <c r="N767" s="2"/>
      <c r="P767" s="2"/>
    </row>
    <row r="768" spans="1:19" ht="26.25" customHeight="1">
      <c r="A768" s="283" t="s">
        <v>88</v>
      </c>
      <c r="B768" s="275"/>
      <c r="C768" s="275"/>
      <c r="D768" s="275"/>
      <c r="E768" s="275"/>
      <c r="F768" s="275"/>
      <c r="G768" s="275"/>
      <c r="H768" s="275"/>
      <c r="I768" s="275"/>
      <c r="L768" s="66" t="s">
        <v>102</v>
      </c>
      <c r="M768" s="2"/>
      <c r="N768" s="2"/>
      <c r="O768" s="31"/>
      <c r="P768" s="2"/>
      <c r="Q768" s="31"/>
      <c r="R768" s="31"/>
      <c r="S768" s="31"/>
    </row>
    <row r="769" spans="1:20" ht="20.25" customHeight="1">
      <c r="A769" s="259" t="s">
        <v>10</v>
      </c>
      <c r="B769" s="260" t="s">
        <v>89</v>
      </c>
      <c r="C769" s="261"/>
      <c r="D769" s="261"/>
      <c r="E769" s="261"/>
      <c r="F769" s="261"/>
      <c r="G769" s="261"/>
      <c r="H769" s="261"/>
      <c r="I769" s="262"/>
      <c r="J769" s="68"/>
      <c r="L769" s="263" t="s">
        <v>11</v>
      </c>
      <c r="M769" s="254" t="s">
        <v>3</v>
      </c>
      <c r="N769" s="254" t="s">
        <v>4</v>
      </c>
      <c r="O769" s="264" t="s">
        <v>5</v>
      </c>
      <c r="P769" s="254" t="s">
        <v>6</v>
      </c>
      <c r="Q769" s="265" t="s">
        <v>7</v>
      </c>
      <c r="R769" s="265" t="s">
        <v>8</v>
      </c>
      <c r="S769" s="254" t="s">
        <v>9</v>
      </c>
    </row>
    <row r="770" spans="1:20" ht="15.75" customHeight="1">
      <c r="A770" s="255"/>
      <c r="B770" s="68" t="s">
        <v>90</v>
      </c>
      <c r="C770" s="68" t="s">
        <v>91</v>
      </c>
      <c r="D770" s="68" t="s">
        <v>92</v>
      </c>
      <c r="E770" s="68" t="s">
        <v>93</v>
      </c>
      <c r="F770" s="68" t="s">
        <v>94</v>
      </c>
      <c r="G770" s="68" t="s">
        <v>95</v>
      </c>
      <c r="H770" s="68" t="s">
        <v>96</v>
      </c>
      <c r="I770" s="68" t="s">
        <v>97</v>
      </c>
      <c r="J770" s="150" t="s">
        <v>98</v>
      </c>
      <c r="L770" s="255"/>
      <c r="M770" s="255"/>
      <c r="N770" s="255"/>
      <c r="O770" s="255"/>
      <c r="P770" s="255"/>
      <c r="Q770" s="255"/>
      <c r="R770" s="255"/>
      <c r="S770" s="255"/>
    </row>
    <row r="771" spans="1:20" ht="15.75" customHeight="1">
      <c r="A771" s="68">
        <v>1501</v>
      </c>
      <c r="B771" s="69">
        <v>207</v>
      </c>
      <c r="C771" s="69"/>
      <c r="D771" s="69"/>
      <c r="E771" s="69"/>
      <c r="F771" s="69"/>
      <c r="G771" s="69"/>
      <c r="H771" s="69"/>
      <c r="I771" s="69"/>
      <c r="J771" s="69"/>
      <c r="L771" s="110"/>
      <c r="M771" s="72"/>
      <c r="N771" s="111"/>
      <c r="O771" s="112"/>
      <c r="P771" s="75"/>
      <c r="Q771" s="76">
        <f>B771</f>
        <v>207</v>
      </c>
      <c r="R771" s="77"/>
      <c r="S771" s="75"/>
    </row>
    <row r="772" spans="1:20" ht="15.75" customHeight="1">
      <c r="A772" s="68">
        <v>1502</v>
      </c>
      <c r="B772" s="69"/>
      <c r="C772" s="69">
        <v>188</v>
      </c>
      <c r="D772" s="69"/>
      <c r="E772" s="69"/>
      <c r="F772" s="69"/>
      <c r="G772" s="69"/>
      <c r="H772" s="69"/>
      <c r="I772" s="69"/>
      <c r="J772" s="69"/>
      <c r="L772" s="110"/>
      <c r="M772" s="78"/>
      <c r="N772" s="113"/>
      <c r="O772" s="114"/>
      <c r="P772" s="80">
        <f>IF(C772=0,"",C772/B771)</f>
        <v>0.90821256038647347</v>
      </c>
      <c r="Q772" s="81">
        <v>194</v>
      </c>
      <c r="R772" s="82">
        <f t="shared" ref="R772:R778" si="116">IF(Q772=0,"",Q772/Q771)</f>
        <v>0.9371980676328503</v>
      </c>
      <c r="S772" s="82">
        <f t="shared" ref="S772:S778" si="117">IF(Q772=0,"",100%-R772)</f>
        <v>6.2801932367149704E-2</v>
      </c>
    </row>
    <row r="773" spans="1:20" ht="15.75" customHeight="1">
      <c r="A773" s="68">
        <v>1601</v>
      </c>
      <c r="B773" s="69"/>
      <c r="C773" s="69"/>
      <c r="D773" s="69">
        <v>164</v>
      </c>
      <c r="E773" s="69"/>
      <c r="F773" s="69"/>
      <c r="G773" s="69"/>
      <c r="H773" s="69"/>
      <c r="I773" s="69"/>
      <c r="J773" s="69"/>
      <c r="L773" s="110"/>
      <c r="M773" s="78"/>
      <c r="N773" s="113"/>
      <c r="O773" s="114"/>
      <c r="P773" s="80">
        <f>IF(D773=0,"",D773/C772)</f>
        <v>0.87234042553191493</v>
      </c>
      <c r="Q773" s="81">
        <v>182</v>
      </c>
      <c r="R773" s="82">
        <f t="shared" si="116"/>
        <v>0.93814432989690721</v>
      </c>
      <c r="S773" s="82">
        <f t="shared" si="117"/>
        <v>6.1855670103092786E-2</v>
      </c>
      <c r="T773" s="83">
        <f>Q773/Q771</f>
        <v>0.87922705314009664</v>
      </c>
    </row>
    <row r="774" spans="1:20" ht="15.75" customHeight="1">
      <c r="A774" s="68">
        <v>1602</v>
      </c>
      <c r="B774" s="69"/>
      <c r="C774" s="69"/>
      <c r="D774" s="69"/>
      <c r="E774" s="69">
        <v>112</v>
      </c>
      <c r="F774" s="69"/>
      <c r="G774" s="69"/>
      <c r="H774" s="69"/>
      <c r="I774" s="69"/>
      <c r="J774" s="69"/>
      <c r="L774" s="110"/>
      <c r="M774" s="78"/>
      <c r="N774" s="113"/>
      <c r="O774" s="114"/>
      <c r="P774" s="80">
        <f>IF(E774=0,"",E774/D773)</f>
        <v>0.68292682926829273</v>
      </c>
      <c r="Q774" s="81">
        <v>168</v>
      </c>
      <c r="R774" s="82">
        <f t="shared" si="116"/>
        <v>0.92307692307692313</v>
      </c>
      <c r="S774" s="82">
        <f t="shared" si="117"/>
        <v>7.6923076923076872E-2</v>
      </c>
    </row>
    <row r="775" spans="1:20" ht="15.75" customHeight="1">
      <c r="A775" s="68">
        <v>1701</v>
      </c>
      <c r="B775" s="69"/>
      <c r="C775" s="69"/>
      <c r="D775" s="69"/>
      <c r="E775" s="69"/>
      <c r="F775" s="69">
        <v>75</v>
      </c>
      <c r="G775" s="69"/>
      <c r="H775" s="69"/>
      <c r="I775" s="69"/>
      <c r="J775" s="69"/>
      <c r="L775" s="110"/>
      <c r="M775" s="78"/>
      <c r="N775" s="113"/>
      <c r="O775" s="114"/>
      <c r="P775" s="80">
        <f>IF(F775=0,"",F775/E774)</f>
        <v>0.6696428571428571</v>
      </c>
      <c r="Q775" s="81">
        <v>166</v>
      </c>
      <c r="R775" s="82">
        <f t="shared" si="116"/>
        <v>0.98809523809523814</v>
      </c>
      <c r="S775" s="82">
        <f t="shared" si="117"/>
        <v>1.1904761904761862E-2</v>
      </c>
    </row>
    <row r="776" spans="1:20" ht="15.75" customHeight="1">
      <c r="A776" s="68">
        <v>1702</v>
      </c>
      <c r="B776" s="69"/>
      <c r="C776" s="69"/>
      <c r="D776" s="69"/>
      <c r="E776" s="69"/>
      <c r="F776" s="69"/>
      <c r="G776" s="69">
        <v>72</v>
      </c>
      <c r="H776" s="69"/>
      <c r="I776" s="69"/>
      <c r="J776" s="69"/>
      <c r="L776" s="110"/>
      <c r="M776" s="78"/>
      <c r="N776" s="113"/>
      <c r="O776" s="114"/>
      <c r="P776" s="80">
        <f>IF(G776=0,"",G776/F775)</f>
        <v>0.96</v>
      </c>
      <c r="Q776" s="81">
        <v>146</v>
      </c>
      <c r="R776" s="82">
        <f t="shared" si="116"/>
        <v>0.87951807228915657</v>
      </c>
      <c r="S776" s="82">
        <f t="shared" si="117"/>
        <v>0.12048192771084343</v>
      </c>
    </row>
    <row r="777" spans="1:20" ht="15.75" customHeight="1">
      <c r="A777" s="68">
        <v>1801</v>
      </c>
      <c r="B777" s="69"/>
      <c r="C777" s="69"/>
      <c r="D777" s="69"/>
      <c r="E777" s="69"/>
      <c r="F777" s="69"/>
      <c r="G777" s="69"/>
      <c r="H777" s="69">
        <v>71</v>
      </c>
      <c r="I777" s="69"/>
      <c r="J777" s="69"/>
      <c r="L777" s="110">
        <v>1</v>
      </c>
      <c r="M777" s="78"/>
      <c r="N777" s="113"/>
      <c r="O777" s="114"/>
      <c r="P777" s="80">
        <f>IF(H777=0,"",H777/G776)</f>
        <v>0.98611111111111116</v>
      </c>
      <c r="Q777" s="81">
        <v>145</v>
      </c>
      <c r="R777" s="82">
        <f t="shared" si="116"/>
        <v>0.99315068493150682</v>
      </c>
      <c r="S777" s="82">
        <f t="shared" si="117"/>
        <v>6.8493150684931781E-3</v>
      </c>
    </row>
    <row r="778" spans="1:20" ht="15.75" customHeight="1">
      <c r="A778" s="68">
        <v>1802</v>
      </c>
      <c r="B778" s="69"/>
      <c r="C778" s="69"/>
      <c r="D778" s="69"/>
      <c r="E778" s="69"/>
      <c r="F778" s="69"/>
      <c r="G778" s="69"/>
      <c r="H778" s="69"/>
      <c r="I778" s="69">
        <v>70</v>
      </c>
      <c r="J778" s="151"/>
      <c r="L778" s="110">
        <v>70</v>
      </c>
      <c r="M778" s="78"/>
      <c r="N778" s="113"/>
      <c r="O778" s="114"/>
      <c r="P778" s="84">
        <f>IF(I778=0,"",I778/H777)</f>
        <v>0.9859154929577465</v>
      </c>
      <c r="Q778" s="81">
        <v>139</v>
      </c>
      <c r="R778" s="85">
        <f t="shared" si="116"/>
        <v>0.95862068965517244</v>
      </c>
      <c r="S778" s="85">
        <f t="shared" si="117"/>
        <v>4.1379310344827558E-2</v>
      </c>
    </row>
    <row r="779" spans="1:20" ht="15.75" customHeight="1">
      <c r="A779" s="68">
        <v>1901</v>
      </c>
      <c r="B779" s="69"/>
      <c r="C779" s="69"/>
      <c r="D779" s="69"/>
      <c r="E779" s="69"/>
      <c r="F779" s="69"/>
      <c r="G779" s="69"/>
      <c r="H779" s="69"/>
      <c r="I779" s="69">
        <v>69</v>
      </c>
      <c r="J779" s="69"/>
      <c r="L779" s="110">
        <v>69</v>
      </c>
      <c r="M779" s="78"/>
      <c r="N779" s="113"/>
      <c r="O779" s="106"/>
      <c r="P779" s="152" t="str">
        <f>IF(J779=0,"",J779/I778)</f>
        <v/>
      </c>
      <c r="Q779" s="81">
        <v>69</v>
      </c>
      <c r="R779" s="153"/>
      <c r="S779" s="154"/>
    </row>
    <row r="780" spans="1:20" ht="15.75" customHeight="1">
      <c r="A780" s="68">
        <v>1902</v>
      </c>
      <c r="B780" s="69"/>
      <c r="C780" s="69"/>
      <c r="D780" s="69"/>
      <c r="E780" s="69"/>
      <c r="F780" s="69"/>
      <c r="G780" s="69"/>
      <c r="H780" s="69"/>
      <c r="I780" s="69"/>
      <c r="J780" s="69"/>
      <c r="L780" s="110"/>
      <c r="M780" s="78"/>
      <c r="N780" s="113"/>
      <c r="O780" s="106"/>
      <c r="P780" s="152"/>
      <c r="Q780" s="81"/>
      <c r="R780" s="153"/>
      <c r="S780" s="154"/>
    </row>
    <row r="781" spans="1:20" ht="15.75" customHeight="1">
      <c r="A781" s="68">
        <v>2001</v>
      </c>
      <c r="B781" s="69"/>
      <c r="C781" s="69"/>
      <c r="D781" s="69"/>
      <c r="E781" s="69"/>
      <c r="F781" s="69"/>
      <c r="G781" s="69"/>
      <c r="H781" s="69"/>
      <c r="I781" s="69"/>
      <c r="J781" s="69"/>
      <c r="L781" s="110"/>
      <c r="M781" s="78"/>
      <c r="N781" s="113"/>
      <c r="O781" s="106"/>
      <c r="P781" s="113"/>
      <c r="Q781" s="81"/>
      <c r="R781" s="153"/>
      <c r="S781" s="154"/>
    </row>
    <row r="782" spans="1:20" ht="15.75" customHeight="1">
      <c r="A782" s="68">
        <v>2002</v>
      </c>
      <c r="B782" s="69"/>
      <c r="C782" s="69"/>
      <c r="D782" s="69"/>
      <c r="E782" s="69"/>
      <c r="F782" s="69"/>
      <c r="G782" s="69"/>
      <c r="H782" s="69"/>
      <c r="I782" s="69"/>
      <c r="J782" s="69"/>
      <c r="L782" s="110"/>
      <c r="M782" s="78"/>
      <c r="N782" s="113"/>
      <c r="O782" s="106"/>
      <c r="P782" s="117"/>
      <c r="Q782" s="81"/>
      <c r="R782" s="153"/>
      <c r="S782" s="154"/>
    </row>
    <row r="783" spans="1:20" ht="15.75" customHeight="1">
      <c r="A783" s="68">
        <v>2101</v>
      </c>
      <c r="B783" s="69"/>
      <c r="C783" s="69"/>
      <c r="D783" s="69"/>
      <c r="E783" s="69"/>
      <c r="F783" s="69"/>
      <c r="G783" s="69"/>
      <c r="H783" s="69"/>
      <c r="I783" s="69"/>
      <c r="J783" s="69"/>
      <c r="L783" s="110"/>
      <c r="M783" s="78"/>
      <c r="N783" s="113"/>
      <c r="O783" s="106"/>
      <c r="P783" s="117"/>
      <c r="Q783" s="87"/>
      <c r="R783" s="118"/>
      <c r="S783" s="117"/>
    </row>
    <row r="784" spans="1:20" ht="15.75" customHeight="1">
      <c r="A784" s="68">
        <v>2102</v>
      </c>
      <c r="B784" s="69"/>
      <c r="C784" s="69"/>
      <c r="D784" s="69"/>
      <c r="E784" s="69"/>
      <c r="F784" s="69"/>
      <c r="G784" s="69"/>
      <c r="H784" s="69"/>
      <c r="I784" s="69"/>
      <c r="J784" s="69"/>
      <c r="L784" s="110"/>
      <c r="M784" s="78"/>
      <c r="N784" s="113"/>
      <c r="O784" s="106"/>
      <c r="P784" s="119"/>
      <c r="Q784" s="120"/>
      <c r="R784" s="121"/>
      <c r="S784" s="155"/>
    </row>
    <row r="785" spans="1:25" ht="15.75" customHeight="1">
      <c r="A785" s="68">
        <v>2201</v>
      </c>
      <c r="B785" s="69"/>
      <c r="C785" s="69"/>
      <c r="D785" s="69"/>
      <c r="E785" s="69"/>
      <c r="F785" s="69"/>
      <c r="G785" s="69"/>
      <c r="H785" s="69"/>
      <c r="I785" s="69"/>
      <c r="J785" s="69"/>
      <c r="L785" s="110"/>
      <c r="M785" s="78"/>
      <c r="N785" s="113"/>
      <c r="O785" s="106"/>
      <c r="P785" s="89" t="s">
        <v>79</v>
      </c>
      <c r="Q785" s="90">
        <v>136</v>
      </c>
      <c r="R785" s="91">
        <f>IF(SUM(L777:L782)=0,"",SUM(L777:L782))</f>
        <v>140</v>
      </c>
      <c r="S785" s="92" t="s">
        <v>11</v>
      </c>
    </row>
    <row r="786" spans="1:25" ht="15.75" customHeight="1">
      <c r="A786" s="68">
        <v>2202</v>
      </c>
      <c r="B786" s="69"/>
      <c r="C786" s="69"/>
      <c r="D786" s="69"/>
      <c r="E786" s="69"/>
      <c r="F786" s="69"/>
      <c r="G786" s="69"/>
      <c r="H786" s="69"/>
      <c r="I786" s="69"/>
      <c r="J786" s="69"/>
      <c r="L786" s="110"/>
      <c r="M786" s="78"/>
      <c r="N786" s="113"/>
      <c r="O786" s="106"/>
      <c r="P786" s="93" t="s">
        <v>80</v>
      </c>
      <c r="Q786" s="94">
        <f>IF(Q785/B771=0,"",Q785/B771)</f>
        <v>0.65700483091787443</v>
      </c>
      <c r="R786" s="95">
        <f>IF(Q785/R785=0,"",Q785/R785)</f>
        <v>0.97142857142857142</v>
      </c>
      <c r="S786" s="96" t="s">
        <v>81</v>
      </c>
    </row>
    <row r="787" spans="1:25" ht="15.75" customHeight="1">
      <c r="A787" s="68">
        <v>2301</v>
      </c>
      <c r="B787" s="69"/>
      <c r="C787" s="69"/>
      <c r="D787" s="69"/>
      <c r="E787" s="69"/>
      <c r="F787" s="69"/>
      <c r="G787" s="69"/>
      <c r="H787" s="69"/>
      <c r="I787" s="69"/>
      <c r="J787" s="68"/>
      <c r="L787" s="110"/>
      <c r="M787" s="123"/>
      <c r="N787" s="124"/>
      <c r="O787" s="125"/>
      <c r="P787" s="101"/>
      <c r="Q787" s="102"/>
      <c r="R787" s="102"/>
      <c r="S787" s="103"/>
    </row>
    <row r="788" spans="1:25" ht="18" customHeight="1">
      <c r="A788" s="35"/>
      <c r="B788" s="31"/>
      <c r="C788" s="273" t="s">
        <v>100</v>
      </c>
      <c r="D788" s="261"/>
      <c r="E788" s="261"/>
      <c r="F788" s="261"/>
      <c r="G788" s="261"/>
      <c r="H788" s="261"/>
      <c r="I788" s="262"/>
      <c r="L788" s="126">
        <f>SUM(L771:L787)</f>
        <v>140</v>
      </c>
      <c r="M788" s="105">
        <f>IF((L778+L777)=0,"",(L778+L777)/B771)</f>
        <v>0.34299516908212563</v>
      </c>
      <c r="N788" s="105">
        <f>IF(L788=0,"",L788/B771)</f>
        <v>0.67632850241545894</v>
      </c>
      <c r="O788" s="105">
        <f>IF(L779=0,"",N788-M788)</f>
        <v>0.33333333333333331</v>
      </c>
      <c r="P788" s="2"/>
      <c r="Q788" s="31"/>
      <c r="R788" s="25"/>
      <c r="S788" s="2"/>
    </row>
    <row r="789" spans="1:25" ht="12.75" customHeight="1">
      <c r="M789" s="2"/>
      <c r="N789" s="2"/>
      <c r="P789" s="2"/>
    </row>
    <row r="790" spans="1:25" ht="12.75" customHeight="1">
      <c r="M790" s="2"/>
      <c r="N790" s="2"/>
      <c r="P790" s="2"/>
    </row>
    <row r="791" spans="1:25" ht="26.25" customHeight="1">
      <c r="A791" s="283" t="s">
        <v>88</v>
      </c>
      <c r="B791" s="275"/>
      <c r="C791" s="275"/>
      <c r="D791" s="275"/>
      <c r="E791" s="275"/>
      <c r="F791" s="275"/>
      <c r="G791" s="275"/>
      <c r="H791" s="275"/>
      <c r="I791" s="275"/>
      <c r="N791" s="127"/>
      <c r="O791" s="66" t="s">
        <v>103</v>
      </c>
      <c r="P791" s="2"/>
      <c r="Q791" s="2"/>
      <c r="R791" s="31"/>
      <c r="S791" s="2"/>
      <c r="T791" s="31"/>
      <c r="U791" s="31"/>
      <c r="V791" s="31"/>
      <c r="Y791" s="217"/>
    </row>
    <row r="792" spans="1:25" ht="20.25" customHeight="1">
      <c r="A792" s="259" t="s">
        <v>10</v>
      </c>
      <c r="B792" s="284" t="s">
        <v>89</v>
      </c>
      <c r="C792" s="275"/>
      <c r="D792" s="275"/>
      <c r="E792" s="275"/>
      <c r="F792" s="275"/>
      <c r="G792" s="275"/>
      <c r="H792" s="275"/>
      <c r="I792" s="275"/>
      <c r="J792" s="275"/>
      <c r="O792" s="263" t="s">
        <v>11</v>
      </c>
      <c r="P792" s="254" t="s">
        <v>3</v>
      </c>
      <c r="Q792" s="254" t="s">
        <v>4</v>
      </c>
      <c r="R792" s="264" t="s">
        <v>5</v>
      </c>
      <c r="S792" s="254" t="s">
        <v>6</v>
      </c>
      <c r="T792" s="265" t="s">
        <v>7</v>
      </c>
      <c r="U792" s="265" t="s">
        <v>8</v>
      </c>
      <c r="V792" s="254" t="s">
        <v>9</v>
      </c>
    </row>
    <row r="793" spans="1:25" ht="15.75" customHeight="1">
      <c r="A793" s="255"/>
      <c r="B793" s="68" t="s">
        <v>90</v>
      </c>
      <c r="C793" s="68" t="s">
        <v>91</v>
      </c>
      <c r="D793" s="68" t="s">
        <v>92</v>
      </c>
      <c r="E793" s="68" t="s">
        <v>93</v>
      </c>
      <c r="F793" s="68" t="s">
        <v>94</v>
      </c>
      <c r="G793" s="68" t="s">
        <v>95</v>
      </c>
      <c r="H793" s="68" t="s">
        <v>96</v>
      </c>
      <c r="I793" s="68" t="s">
        <v>97</v>
      </c>
      <c r="J793" s="68" t="s">
        <v>98</v>
      </c>
      <c r="K793" s="68" t="s">
        <v>99</v>
      </c>
      <c r="L793" s="68" t="s">
        <v>128</v>
      </c>
      <c r="M793" s="68" t="s">
        <v>129</v>
      </c>
      <c r="N793" s="68" t="s">
        <v>130</v>
      </c>
      <c r="O793" s="255"/>
      <c r="P793" s="255"/>
      <c r="Q793" s="255"/>
      <c r="R793" s="255"/>
      <c r="S793" s="255"/>
      <c r="T793" s="255"/>
      <c r="U793" s="255"/>
      <c r="V793" s="255"/>
    </row>
    <row r="794" spans="1:25" ht="15.75" customHeight="1">
      <c r="A794" s="68">
        <v>1502</v>
      </c>
      <c r="B794" s="69">
        <v>204</v>
      </c>
      <c r="C794" s="69"/>
      <c r="D794" s="69"/>
      <c r="E794" s="69"/>
      <c r="F794" s="69"/>
      <c r="G794" s="69"/>
      <c r="H794" s="69"/>
      <c r="I794" s="69"/>
      <c r="J794" s="69"/>
      <c r="K794" s="156"/>
      <c r="L794" s="156"/>
      <c r="M794" s="156"/>
      <c r="N794" s="156"/>
      <c r="O794" s="110"/>
      <c r="P794" s="72"/>
      <c r="Q794" s="111"/>
      <c r="R794" s="112"/>
      <c r="S794" s="75"/>
      <c r="T794" s="76">
        <f>B794</f>
        <v>204</v>
      </c>
      <c r="U794" s="77"/>
      <c r="V794" s="75"/>
    </row>
    <row r="795" spans="1:25" ht="15.75" customHeight="1">
      <c r="A795" s="68">
        <v>1601</v>
      </c>
      <c r="B795" s="69"/>
      <c r="C795" s="69">
        <v>190</v>
      </c>
      <c r="D795" s="69"/>
      <c r="E795" s="69"/>
      <c r="F795" s="69"/>
      <c r="G795" s="69"/>
      <c r="H795" s="69"/>
      <c r="I795" s="69"/>
      <c r="J795" s="69"/>
      <c r="K795" s="156"/>
      <c r="L795" s="156"/>
      <c r="M795" s="156"/>
      <c r="N795" s="156"/>
      <c r="O795" s="110"/>
      <c r="P795" s="78"/>
      <c r="Q795" s="113"/>
      <c r="R795" s="114"/>
      <c r="S795" s="80">
        <f>IF(C795=0,"",C795/B794)</f>
        <v>0.93137254901960786</v>
      </c>
      <c r="T795" s="81">
        <v>191</v>
      </c>
      <c r="U795" s="82">
        <f t="shared" ref="U795:U801" si="118">IF(T795=0,"",T795/T794)</f>
        <v>0.93627450980392157</v>
      </c>
      <c r="V795" s="82">
        <f t="shared" ref="V795:V801" si="119">IF(T795=0,"",100%-U795)</f>
        <v>6.3725490196078427E-2</v>
      </c>
    </row>
    <row r="796" spans="1:25" ht="15.75" customHeight="1">
      <c r="A796" s="68">
        <v>1602</v>
      </c>
      <c r="B796" s="69"/>
      <c r="C796" s="69"/>
      <c r="D796" s="69">
        <v>128</v>
      </c>
      <c r="E796" s="69"/>
      <c r="F796" s="69"/>
      <c r="G796" s="69"/>
      <c r="H796" s="69"/>
      <c r="I796" s="69"/>
      <c r="J796" s="69"/>
      <c r="K796" s="156"/>
      <c r="L796" s="156"/>
      <c r="M796" s="156"/>
      <c r="N796" s="156"/>
      <c r="O796" s="110"/>
      <c r="P796" s="78"/>
      <c r="Q796" s="113"/>
      <c r="R796" s="114"/>
      <c r="S796" s="80">
        <f>IF(D796=0,"",D796/C795)</f>
        <v>0.67368421052631577</v>
      </c>
      <c r="T796" s="81">
        <v>181</v>
      </c>
      <c r="U796" s="82">
        <f t="shared" si="118"/>
        <v>0.94764397905759157</v>
      </c>
      <c r="V796" s="82">
        <f t="shared" si="119"/>
        <v>5.2356020942408432E-2</v>
      </c>
      <c r="W796" s="83">
        <f>T796/T794</f>
        <v>0.88725490196078427</v>
      </c>
    </row>
    <row r="797" spans="1:25" ht="15.75" customHeight="1">
      <c r="A797" s="68">
        <v>1701</v>
      </c>
      <c r="B797" s="69"/>
      <c r="C797" s="69"/>
      <c r="D797" s="69"/>
      <c r="E797" s="69">
        <v>84</v>
      </c>
      <c r="F797" s="69"/>
      <c r="G797" s="69"/>
      <c r="H797" s="69"/>
      <c r="I797" s="69"/>
      <c r="J797" s="69"/>
      <c r="K797" s="156"/>
      <c r="L797" s="156"/>
      <c r="M797" s="156"/>
      <c r="N797" s="156"/>
      <c r="O797" s="110"/>
      <c r="P797" s="78"/>
      <c r="Q797" s="113"/>
      <c r="R797" s="114"/>
      <c r="S797" s="80">
        <f>IF(E797=0,"",E797/D796)</f>
        <v>0.65625</v>
      </c>
      <c r="T797" s="81">
        <v>179</v>
      </c>
      <c r="U797" s="82">
        <f t="shared" si="118"/>
        <v>0.98895027624309395</v>
      </c>
      <c r="V797" s="82">
        <f t="shared" si="119"/>
        <v>1.1049723756906049E-2</v>
      </c>
    </row>
    <row r="798" spans="1:25" ht="15.75" customHeight="1">
      <c r="A798" s="68">
        <v>1702</v>
      </c>
      <c r="B798" s="69"/>
      <c r="C798" s="69"/>
      <c r="D798" s="69"/>
      <c r="E798" s="69"/>
      <c r="F798" s="69">
        <v>82</v>
      </c>
      <c r="G798" s="69"/>
      <c r="H798" s="69"/>
      <c r="I798" s="69"/>
      <c r="J798" s="69"/>
      <c r="K798" s="156"/>
      <c r="L798" s="156"/>
      <c r="M798" s="156"/>
      <c r="N798" s="156"/>
      <c r="O798" s="110"/>
      <c r="P798" s="78"/>
      <c r="Q798" s="113"/>
      <c r="R798" s="114"/>
      <c r="S798" s="80">
        <f>IF(F798=0,"",F798/E797)</f>
        <v>0.97619047619047616</v>
      </c>
      <c r="T798" s="81">
        <v>194</v>
      </c>
      <c r="U798" s="82">
        <f t="shared" si="118"/>
        <v>1.0837988826815643</v>
      </c>
      <c r="V798" s="82">
        <f t="shared" si="119"/>
        <v>-8.3798882681564324E-2</v>
      </c>
    </row>
    <row r="799" spans="1:25" ht="15.75" customHeight="1">
      <c r="A799" s="68">
        <v>1801</v>
      </c>
      <c r="B799" s="69"/>
      <c r="C799" s="69"/>
      <c r="D799" s="69"/>
      <c r="E799" s="69"/>
      <c r="F799" s="69"/>
      <c r="G799" s="69">
        <v>58</v>
      </c>
      <c r="H799" s="69"/>
      <c r="I799" s="69"/>
      <c r="J799" s="69"/>
      <c r="K799" s="156"/>
      <c r="L799" s="156"/>
      <c r="M799" s="156"/>
      <c r="N799" s="156"/>
      <c r="O799" s="110"/>
      <c r="P799" s="78"/>
      <c r="Q799" s="113"/>
      <c r="R799" s="114"/>
      <c r="S799" s="80">
        <f>IF(G799=0,"",G799/F798)</f>
        <v>0.70731707317073167</v>
      </c>
      <c r="T799" s="81">
        <v>171</v>
      </c>
      <c r="U799" s="82">
        <f t="shared" si="118"/>
        <v>0.88144329896907214</v>
      </c>
      <c r="V799" s="82">
        <f t="shared" si="119"/>
        <v>0.11855670103092786</v>
      </c>
    </row>
    <row r="800" spans="1:25" ht="15.75" customHeight="1">
      <c r="A800" s="68">
        <v>1802</v>
      </c>
      <c r="B800" s="69"/>
      <c r="C800" s="69"/>
      <c r="D800" s="69"/>
      <c r="E800" s="69"/>
      <c r="F800" s="69"/>
      <c r="G800" s="69"/>
      <c r="H800" s="69">
        <v>55</v>
      </c>
      <c r="I800" s="69"/>
      <c r="J800" s="69"/>
      <c r="K800" s="156"/>
      <c r="L800" s="156"/>
      <c r="M800" s="156"/>
      <c r="N800" s="156"/>
      <c r="O800" s="110"/>
      <c r="P800" s="78"/>
      <c r="Q800" s="113"/>
      <c r="R800" s="114"/>
      <c r="S800" s="80">
        <f>IF(H800=0,"",H800/G799)</f>
        <v>0.94827586206896552</v>
      </c>
      <c r="T800" s="81">
        <v>167</v>
      </c>
      <c r="U800" s="82">
        <f t="shared" si="118"/>
        <v>0.97660818713450293</v>
      </c>
      <c r="V800" s="82">
        <f t="shared" si="119"/>
        <v>2.3391812865497075E-2</v>
      </c>
    </row>
    <row r="801" spans="1:22" ht="15.75" customHeight="1">
      <c r="A801" s="68">
        <v>1901</v>
      </c>
      <c r="B801" s="69"/>
      <c r="C801" s="69"/>
      <c r="D801" s="69"/>
      <c r="E801" s="69"/>
      <c r="F801" s="69"/>
      <c r="G801" s="69"/>
      <c r="H801" s="69"/>
      <c r="I801" s="69">
        <v>51</v>
      </c>
      <c r="J801" s="69"/>
      <c r="K801" s="156"/>
      <c r="L801" s="156"/>
      <c r="M801" s="156"/>
      <c r="N801" s="156"/>
      <c r="O801" s="110"/>
      <c r="P801" s="78"/>
      <c r="Q801" s="113"/>
      <c r="R801" s="114"/>
      <c r="S801" s="80">
        <f>IF(I801=0,"",I801/H800)</f>
        <v>0.92727272727272725</v>
      </c>
      <c r="T801" s="81">
        <v>167</v>
      </c>
      <c r="U801" s="82">
        <f t="shared" si="118"/>
        <v>1</v>
      </c>
      <c r="V801" s="82">
        <f t="shared" si="119"/>
        <v>0</v>
      </c>
    </row>
    <row r="802" spans="1:22" ht="15.75" customHeight="1">
      <c r="A802" s="68">
        <v>1902</v>
      </c>
      <c r="B802" s="69"/>
      <c r="C802" s="69"/>
      <c r="D802" s="69"/>
      <c r="E802" s="69"/>
      <c r="F802" s="69"/>
      <c r="G802" s="69"/>
      <c r="H802" s="69"/>
      <c r="I802" s="69"/>
      <c r="J802" s="151">
        <v>95</v>
      </c>
      <c r="K802" s="156"/>
      <c r="L802" s="156"/>
      <c r="M802" s="156"/>
      <c r="N802" s="156"/>
      <c r="O802" s="110">
        <v>1</v>
      </c>
      <c r="P802" s="78"/>
      <c r="Q802" s="113"/>
      <c r="R802" s="114"/>
      <c r="S802" s="80">
        <f>IF(J802=0,"",J802/I801)</f>
        <v>1.8627450980392157</v>
      </c>
      <c r="T802" s="81">
        <v>165</v>
      </c>
      <c r="U802" s="82"/>
      <c r="V802" s="82"/>
    </row>
    <row r="803" spans="1:22" ht="15.75" customHeight="1">
      <c r="A803" s="68">
        <v>2001</v>
      </c>
      <c r="B803" s="69"/>
      <c r="C803" s="69"/>
      <c r="D803" s="69"/>
      <c r="E803" s="69"/>
      <c r="F803" s="69"/>
      <c r="G803" s="69"/>
      <c r="H803" s="69"/>
      <c r="I803" s="69"/>
      <c r="J803" s="69"/>
      <c r="K803" s="157">
        <v>62</v>
      </c>
      <c r="L803" s="156"/>
      <c r="M803" s="156"/>
      <c r="N803" s="156"/>
      <c r="O803" s="110"/>
      <c r="P803" s="78"/>
      <c r="Q803" s="113"/>
      <c r="R803" s="114"/>
      <c r="S803" s="80"/>
      <c r="T803" s="81">
        <v>122</v>
      </c>
      <c r="U803" s="82"/>
      <c r="V803" s="82"/>
    </row>
    <row r="804" spans="1:22" ht="15.75" customHeight="1">
      <c r="A804" s="68">
        <v>2002</v>
      </c>
      <c r="B804" s="69"/>
      <c r="C804" s="69"/>
      <c r="D804" s="69"/>
      <c r="E804" s="69"/>
      <c r="F804" s="69"/>
      <c r="G804" s="69"/>
      <c r="H804" s="69"/>
      <c r="I804" s="69"/>
      <c r="J804" s="69">
        <v>56</v>
      </c>
      <c r="K804" s="156"/>
      <c r="L804" s="157"/>
      <c r="M804" s="156"/>
      <c r="N804" s="156"/>
      <c r="O804" s="110"/>
      <c r="P804" s="78"/>
      <c r="Q804" s="113"/>
      <c r="R804" s="106"/>
      <c r="S804" s="115"/>
      <c r="T804" s="87">
        <v>68</v>
      </c>
      <c r="U804" s="116"/>
      <c r="V804" s="115"/>
    </row>
    <row r="805" spans="1:22" ht="15.75" customHeight="1">
      <c r="A805" s="68">
        <v>2101</v>
      </c>
      <c r="B805" s="69"/>
      <c r="C805" s="69"/>
      <c r="D805" s="69"/>
      <c r="E805" s="69"/>
      <c r="F805" s="69"/>
      <c r="G805" s="69"/>
      <c r="H805" s="69"/>
      <c r="I805" s="69"/>
      <c r="J805" s="69">
        <v>28</v>
      </c>
      <c r="K805" s="156"/>
      <c r="L805" s="156"/>
      <c r="M805" s="157"/>
      <c r="N805" s="156"/>
      <c r="O805" s="110"/>
      <c r="P805" s="78"/>
      <c r="Q805" s="113"/>
      <c r="R805" s="106"/>
      <c r="S805" s="117"/>
      <c r="T805" s="87">
        <v>28</v>
      </c>
      <c r="U805" s="118"/>
      <c r="V805" s="117"/>
    </row>
    <row r="806" spans="1:22" ht="15.75" customHeight="1">
      <c r="A806" s="68">
        <v>2102</v>
      </c>
      <c r="B806" s="69"/>
      <c r="C806" s="69"/>
      <c r="D806" s="69"/>
      <c r="E806" s="69"/>
      <c r="F806" s="69"/>
      <c r="G806" s="69"/>
      <c r="H806" s="69"/>
      <c r="I806" s="69"/>
      <c r="J806" s="69">
        <v>14</v>
      </c>
      <c r="K806" s="156"/>
      <c r="L806" s="156"/>
      <c r="M806" s="156"/>
      <c r="N806" s="157"/>
      <c r="O806" s="110">
        <v>42</v>
      </c>
      <c r="P806" s="78"/>
      <c r="Q806" s="113"/>
      <c r="R806" s="106"/>
      <c r="S806" s="117"/>
      <c r="T806" s="87">
        <v>14</v>
      </c>
      <c r="U806" s="118"/>
      <c r="V806" s="117"/>
    </row>
    <row r="807" spans="1:22" ht="15.75" customHeight="1">
      <c r="A807" s="68">
        <v>2201</v>
      </c>
      <c r="B807" s="69"/>
      <c r="C807" s="69"/>
      <c r="D807" s="69"/>
      <c r="E807" s="69"/>
      <c r="F807" s="69"/>
      <c r="G807" s="69"/>
      <c r="H807" s="69"/>
      <c r="I807" s="69"/>
      <c r="J807" s="69">
        <v>1</v>
      </c>
      <c r="K807" s="156"/>
      <c r="L807" s="156"/>
      <c r="M807" s="156"/>
      <c r="N807" s="156"/>
      <c r="O807" s="110">
        <v>52</v>
      </c>
      <c r="P807" s="78"/>
      <c r="Q807" s="113"/>
      <c r="R807" s="106"/>
      <c r="S807" s="119"/>
      <c r="T807" s="120">
        <v>1</v>
      </c>
      <c r="U807" s="121"/>
      <c r="V807" s="122"/>
    </row>
    <row r="808" spans="1:22" ht="15.75" customHeight="1">
      <c r="A808" s="68">
        <v>2202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156"/>
      <c r="L808" s="156"/>
      <c r="M808" s="156"/>
      <c r="N808" s="156"/>
      <c r="O808" s="110">
        <v>50</v>
      </c>
      <c r="P808" s="78"/>
      <c r="Q808" s="113"/>
      <c r="R808" s="106"/>
      <c r="S808" s="89" t="s">
        <v>79</v>
      </c>
      <c r="T808" s="90">
        <v>192</v>
      </c>
      <c r="U808" s="242">
        <f>O811</f>
        <v>170</v>
      </c>
      <c r="V808" s="92" t="s">
        <v>11</v>
      </c>
    </row>
    <row r="809" spans="1:22" ht="15.75" customHeight="1">
      <c r="A809" s="68">
        <v>2301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156"/>
      <c r="L809" s="156"/>
      <c r="M809" s="156"/>
      <c r="N809" s="156"/>
      <c r="O809" s="110">
        <v>25</v>
      </c>
      <c r="P809" s="78"/>
      <c r="Q809" s="113"/>
      <c r="R809" s="106"/>
      <c r="S809" s="93" t="s">
        <v>80</v>
      </c>
      <c r="T809" s="94">
        <f>IF(T808/B794=0,"",T808/B794)</f>
        <v>0.94117647058823528</v>
      </c>
      <c r="U809" s="243">
        <f>IF(T808/U808=0,"",T808/U808)</f>
        <v>1.1294117647058823</v>
      </c>
      <c r="V809" s="96" t="s">
        <v>81</v>
      </c>
    </row>
    <row r="810" spans="1:22" ht="15.75" customHeight="1">
      <c r="A810" s="68">
        <v>2302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156"/>
      <c r="L810" s="156"/>
      <c r="M810" s="156"/>
      <c r="N810" s="156"/>
      <c r="O810" s="110"/>
      <c r="P810" s="123"/>
      <c r="Q810" s="124"/>
      <c r="R810" s="125"/>
      <c r="S810" s="101"/>
      <c r="T810" s="102"/>
      <c r="U810" s="102"/>
      <c r="V810" s="103"/>
    </row>
    <row r="811" spans="1:22" ht="18" customHeight="1">
      <c r="A811" s="35"/>
      <c r="B811" s="31"/>
      <c r="C811" s="273" t="s">
        <v>100</v>
      </c>
      <c r="D811" s="261"/>
      <c r="E811" s="261"/>
      <c r="F811" s="261"/>
      <c r="G811" s="261"/>
      <c r="H811" s="261"/>
      <c r="I811" s="262"/>
      <c r="O811" s="126">
        <f>SUM(O794:O810)</f>
        <v>170</v>
      </c>
      <c r="P811" s="105">
        <f>(SUM(O802:O806)/B794)</f>
        <v>0.2107843137254902</v>
      </c>
      <c r="Q811" s="105">
        <f>IF(O811=0,"",O811/B794)</f>
        <v>0.83333333333333337</v>
      </c>
      <c r="R811" s="105">
        <f>IF(O802=0,"",Q811-P811)</f>
        <v>0.62254901960784315</v>
      </c>
      <c r="S811" s="2"/>
      <c r="T811" s="31"/>
      <c r="U811" s="25"/>
      <c r="V811" s="2"/>
    </row>
    <row r="812" spans="1:22" ht="12.75" customHeight="1">
      <c r="M812" s="2"/>
      <c r="O812" s="2"/>
    </row>
    <row r="813" spans="1:22" ht="12.75" customHeight="1">
      <c r="M813" s="2"/>
      <c r="O813" s="2"/>
    </row>
    <row r="814" spans="1:22" ht="26.25" customHeight="1">
      <c r="A814" s="283" t="s">
        <v>88</v>
      </c>
      <c r="B814" s="275"/>
      <c r="C814" s="275"/>
      <c r="D814" s="275"/>
      <c r="E814" s="275"/>
      <c r="F814" s="275"/>
      <c r="G814" s="275"/>
      <c r="H814" s="275"/>
      <c r="I814" s="275"/>
      <c r="O814" s="66" t="s">
        <v>104</v>
      </c>
      <c r="P814" s="2"/>
      <c r="Q814" s="2"/>
      <c r="R814" s="31"/>
      <c r="S814" s="2"/>
      <c r="T814" s="31"/>
      <c r="U814" s="31"/>
      <c r="V814" s="31"/>
    </row>
    <row r="815" spans="1:22" ht="20.25" customHeight="1">
      <c r="A815" s="259" t="s">
        <v>10</v>
      </c>
      <c r="B815" s="284" t="s">
        <v>89</v>
      </c>
      <c r="C815" s="275"/>
      <c r="D815" s="275"/>
      <c r="E815" s="275"/>
      <c r="F815" s="275"/>
      <c r="G815" s="275"/>
      <c r="H815" s="275"/>
      <c r="I815" s="275"/>
      <c r="J815" s="275"/>
      <c r="O815" s="263" t="s">
        <v>11</v>
      </c>
      <c r="P815" s="254" t="s">
        <v>3</v>
      </c>
      <c r="Q815" s="254" t="s">
        <v>4</v>
      </c>
      <c r="R815" s="264" t="s">
        <v>5</v>
      </c>
      <c r="S815" s="254" t="s">
        <v>6</v>
      </c>
      <c r="T815" s="265" t="s">
        <v>7</v>
      </c>
      <c r="U815" s="265" t="s">
        <v>8</v>
      </c>
      <c r="V815" s="254" t="s">
        <v>9</v>
      </c>
    </row>
    <row r="816" spans="1:22" ht="15.75" customHeight="1">
      <c r="A816" s="255"/>
      <c r="B816" s="68" t="s">
        <v>90</v>
      </c>
      <c r="C816" s="68" t="s">
        <v>91</v>
      </c>
      <c r="D816" s="68" t="s">
        <v>92</v>
      </c>
      <c r="E816" s="68" t="s">
        <v>93</v>
      </c>
      <c r="F816" s="68" t="s">
        <v>94</v>
      </c>
      <c r="G816" s="68" t="s">
        <v>95</v>
      </c>
      <c r="H816" s="68" t="s">
        <v>96</v>
      </c>
      <c r="I816" s="68" t="s">
        <v>97</v>
      </c>
      <c r="J816" s="68" t="s">
        <v>98</v>
      </c>
      <c r="K816" s="68" t="s">
        <v>99</v>
      </c>
      <c r="L816" s="68" t="s">
        <v>128</v>
      </c>
      <c r="M816" s="68" t="s">
        <v>129</v>
      </c>
      <c r="N816" s="68" t="s">
        <v>130</v>
      </c>
      <c r="O816" s="255"/>
      <c r="P816" s="255"/>
      <c r="Q816" s="255"/>
      <c r="R816" s="255"/>
      <c r="S816" s="255"/>
      <c r="T816" s="255"/>
      <c r="U816" s="255"/>
      <c r="V816" s="255"/>
    </row>
    <row r="817" spans="1:23" ht="15.75" customHeight="1">
      <c r="A817" s="68">
        <v>1601</v>
      </c>
      <c r="B817" s="69">
        <v>205</v>
      </c>
      <c r="C817" s="69"/>
      <c r="D817" s="69"/>
      <c r="E817" s="69"/>
      <c r="F817" s="69"/>
      <c r="G817" s="69"/>
      <c r="H817" s="69"/>
      <c r="I817" s="69"/>
      <c r="J817" s="69"/>
      <c r="K817" s="156"/>
      <c r="L817" s="156"/>
      <c r="M817" s="156"/>
      <c r="N817" s="156"/>
      <c r="O817" s="110"/>
      <c r="P817" s="72"/>
      <c r="Q817" s="111"/>
      <c r="R817" s="112"/>
      <c r="S817" s="75"/>
      <c r="T817" s="76">
        <f>B817</f>
        <v>205</v>
      </c>
      <c r="U817" s="77"/>
      <c r="V817" s="75"/>
    </row>
    <row r="818" spans="1:23" ht="15.75" customHeight="1">
      <c r="A818" s="68">
        <v>1602</v>
      </c>
      <c r="B818" s="69"/>
      <c r="C818" s="69">
        <v>157</v>
      </c>
      <c r="D818" s="69"/>
      <c r="E818" s="69"/>
      <c r="F818" s="69"/>
      <c r="G818" s="69"/>
      <c r="H818" s="69"/>
      <c r="I818" s="69"/>
      <c r="J818" s="69"/>
      <c r="K818" s="156"/>
      <c r="L818" s="156"/>
      <c r="M818" s="156"/>
      <c r="N818" s="156"/>
      <c r="O818" s="110"/>
      <c r="P818" s="78"/>
      <c r="Q818" s="113"/>
      <c r="R818" s="114"/>
      <c r="S818" s="80">
        <f>IF(C818=0,"",C818/B817)</f>
        <v>0.76585365853658538</v>
      </c>
      <c r="T818" s="81">
        <v>158</v>
      </c>
      <c r="U818" s="82">
        <f t="shared" ref="U818:U825" si="120">IF(T818=0,"",T818/T817)</f>
        <v>0.77073170731707319</v>
      </c>
      <c r="V818" s="82">
        <f t="shared" ref="V818:V825" si="121">IF(T818=0,"",100%-U818)</f>
        <v>0.22926829268292681</v>
      </c>
    </row>
    <row r="819" spans="1:23" ht="15.75" customHeight="1">
      <c r="A819" s="68">
        <v>1701</v>
      </c>
      <c r="B819" s="69"/>
      <c r="C819" s="69"/>
      <c r="D819" s="69">
        <v>88</v>
      </c>
      <c r="E819" s="69"/>
      <c r="F819" s="69"/>
      <c r="G819" s="69"/>
      <c r="H819" s="69"/>
      <c r="I819" s="69"/>
      <c r="J819" s="69"/>
      <c r="K819" s="156"/>
      <c r="L819" s="156"/>
      <c r="M819" s="156"/>
      <c r="N819" s="156"/>
      <c r="O819" s="110"/>
      <c r="P819" s="78"/>
      <c r="Q819" s="113"/>
      <c r="R819" s="114"/>
      <c r="S819" s="80">
        <f>IF(D819=0,"",D819/C818)</f>
        <v>0.56050955414012738</v>
      </c>
      <c r="T819" s="81">
        <v>155</v>
      </c>
      <c r="U819" s="82">
        <f t="shared" si="120"/>
        <v>0.98101265822784811</v>
      </c>
      <c r="V819" s="82">
        <f t="shared" si="121"/>
        <v>1.8987341772151889E-2</v>
      </c>
      <c r="W819" s="83">
        <f>T819/T817</f>
        <v>0.75609756097560976</v>
      </c>
    </row>
    <row r="820" spans="1:23" ht="15.75" customHeight="1">
      <c r="A820" s="68">
        <v>1702</v>
      </c>
      <c r="B820" s="69"/>
      <c r="C820" s="69"/>
      <c r="D820" s="69"/>
      <c r="E820" s="69">
        <v>69</v>
      </c>
      <c r="F820" s="69"/>
      <c r="G820" s="69"/>
      <c r="H820" s="69"/>
      <c r="I820" s="69"/>
      <c r="J820" s="69"/>
      <c r="K820" s="156"/>
      <c r="L820" s="156"/>
      <c r="M820" s="156"/>
      <c r="N820" s="156"/>
      <c r="O820" s="110"/>
      <c r="P820" s="78"/>
      <c r="Q820" s="113"/>
      <c r="R820" s="114"/>
      <c r="S820" s="80">
        <f>IF(E820=0,"",E820/D819)</f>
        <v>0.78409090909090906</v>
      </c>
      <c r="T820" s="81">
        <v>149</v>
      </c>
      <c r="U820" s="82">
        <f t="shared" si="120"/>
        <v>0.96129032258064517</v>
      </c>
      <c r="V820" s="82">
        <f t="shared" si="121"/>
        <v>3.8709677419354827E-2</v>
      </c>
    </row>
    <row r="821" spans="1:23" ht="15.75" customHeight="1">
      <c r="A821" s="68">
        <v>1801</v>
      </c>
      <c r="B821" s="69"/>
      <c r="C821" s="69"/>
      <c r="D821" s="69"/>
      <c r="E821" s="69"/>
      <c r="F821" s="69">
        <v>69</v>
      </c>
      <c r="G821" s="69"/>
      <c r="H821" s="69"/>
      <c r="I821" s="69"/>
      <c r="J821" s="69"/>
      <c r="K821" s="156"/>
      <c r="L821" s="156"/>
      <c r="M821" s="156"/>
      <c r="N821" s="156"/>
      <c r="O821" s="110"/>
      <c r="P821" s="78"/>
      <c r="Q821" s="113"/>
      <c r="R821" s="114"/>
      <c r="S821" s="80">
        <f>IF(F821=0,"",F821/E820)</f>
        <v>1</v>
      </c>
      <c r="T821" s="81">
        <v>144</v>
      </c>
      <c r="U821" s="82">
        <f t="shared" si="120"/>
        <v>0.96644295302013428</v>
      </c>
      <c r="V821" s="82">
        <f t="shared" si="121"/>
        <v>3.3557046979865723E-2</v>
      </c>
    </row>
    <row r="822" spans="1:23" ht="15.75" customHeight="1">
      <c r="A822" s="68">
        <v>1802</v>
      </c>
      <c r="B822" s="69"/>
      <c r="C822" s="69"/>
      <c r="D822" s="69"/>
      <c r="E822" s="69"/>
      <c r="F822" s="69"/>
      <c r="G822" s="69">
        <v>69</v>
      </c>
      <c r="H822" s="69"/>
      <c r="I822" s="69"/>
      <c r="J822" s="69"/>
      <c r="K822" s="156"/>
      <c r="L822" s="156"/>
      <c r="M822" s="156"/>
      <c r="N822" s="156"/>
      <c r="O822" s="110"/>
      <c r="P822" s="78"/>
      <c r="Q822" s="113"/>
      <c r="R822" s="114"/>
      <c r="S822" s="80">
        <f>IF(G822=0,"",G822/F821)</f>
        <v>1</v>
      </c>
      <c r="T822" s="81">
        <v>138</v>
      </c>
      <c r="U822" s="82">
        <f t="shared" si="120"/>
        <v>0.95833333333333337</v>
      </c>
      <c r="V822" s="82">
        <f t="shared" si="121"/>
        <v>4.166666666666663E-2</v>
      </c>
    </row>
    <row r="823" spans="1:23" ht="15.75" customHeight="1">
      <c r="A823" s="68">
        <v>1901</v>
      </c>
      <c r="B823" s="69"/>
      <c r="C823" s="69"/>
      <c r="D823" s="69"/>
      <c r="E823" s="69"/>
      <c r="F823" s="69"/>
      <c r="G823" s="69"/>
      <c r="H823" s="69">
        <v>69</v>
      </c>
      <c r="I823" s="69"/>
      <c r="J823" s="69"/>
      <c r="K823" s="156"/>
      <c r="L823" s="156"/>
      <c r="M823" s="156"/>
      <c r="N823" s="156"/>
      <c r="O823" s="110"/>
      <c r="P823" s="78"/>
      <c r="Q823" s="113"/>
      <c r="R823" s="114"/>
      <c r="S823" s="80">
        <f>IF(H823=0,"",H823/G822)</f>
        <v>1</v>
      </c>
      <c r="T823" s="81">
        <v>138</v>
      </c>
      <c r="U823" s="82">
        <f t="shared" si="120"/>
        <v>1</v>
      </c>
      <c r="V823" s="82">
        <f t="shared" si="121"/>
        <v>0</v>
      </c>
    </row>
    <row r="824" spans="1:23" ht="15.75" customHeight="1">
      <c r="A824" s="68">
        <v>1902</v>
      </c>
      <c r="B824" s="69"/>
      <c r="C824" s="69"/>
      <c r="D824" s="69"/>
      <c r="E824" s="69"/>
      <c r="F824" s="69"/>
      <c r="G824" s="69"/>
      <c r="H824" s="69"/>
      <c r="I824" s="69">
        <v>69</v>
      </c>
      <c r="J824" s="69"/>
      <c r="K824" s="156"/>
      <c r="L824" s="156"/>
      <c r="M824" s="156"/>
      <c r="N824" s="156"/>
      <c r="O824" s="110"/>
      <c r="P824" s="78"/>
      <c r="Q824" s="113"/>
      <c r="R824" s="114"/>
      <c r="S824" s="80">
        <f>IF(I824=0,"",I824/H823)</f>
        <v>1</v>
      </c>
      <c r="T824" s="81">
        <v>133</v>
      </c>
      <c r="U824" s="82">
        <f t="shared" si="120"/>
        <v>0.96376811594202894</v>
      </c>
      <c r="V824" s="82">
        <f t="shared" si="121"/>
        <v>3.6231884057971064E-2</v>
      </c>
    </row>
    <row r="825" spans="1:23" ht="15.75" customHeight="1">
      <c r="A825" s="68">
        <v>2001</v>
      </c>
      <c r="B825" s="69"/>
      <c r="C825" s="69"/>
      <c r="D825" s="69"/>
      <c r="E825" s="69"/>
      <c r="F825" s="69"/>
      <c r="G825" s="69"/>
      <c r="H825" s="69"/>
      <c r="I825" s="69"/>
      <c r="J825" s="69">
        <v>69</v>
      </c>
      <c r="K825" s="156"/>
      <c r="L825" s="156"/>
      <c r="M825" s="156"/>
      <c r="N825" s="156"/>
      <c r="O825" s="110"/>
      <c r="P825" s="78"/>
      <c r="Q825" s="113"/>
      <c r="R825" s="114"/>
      <c r="S825" s="80">
        <f>IF(J825=0,"",J825/I824)</f>
        <v>1</v>
      </c>
      <c r="T825" s="81">
        <v>130</v>
      </c>
      <c r="U825" s="82">
        <f t="shared" si="120"/>
        <v>0.97744360902255634</v>
      </c>
      <c r="V825" s="82">
        <f t="shared" si="121"/>
        <v>2.2556390977443663E-2</v>
      </c>
    </row>
    <row r="826" spans="1:23" ht="15.75" customHeight="1">
      <c r="A826" s="68">
        <v>2002</v>
      </c>
      <c r="B826" s="69"/>
      <c r="C826" s="69"/>
      <c r="D826" s="69"/>
      <c r="E826" s="69"/>
      <c r="F826" s="69"/>
      <c r="G826" s="69"/>
      <c r="H826" s="69"/>
      <c r="I826" s="69"/>
      <c r="J826" s="69">
        <v>64</v>
      </c>
      <c r="K826" s="157"/>
      <c r="L826" s="156"/>
      <c r="M826" s="156"/>
      <c r="N826" s="156"/>
      <c r="O826" s="110"/>
      <c r="P826" s="78"/>
      <c r="Q826" s="113"/>
      <c r="R826" s="114"/>
      <c r="S826" s="80"/>
      <c r="T826" s="81">
        <v>97</v>
      </c>
      <c r="U826" s="82"/>
      <c r="V826" s="82"/>
    </row>
    <row r="827" spans="1:23" ht="15.75" customHeight="1">
      <c r="A827" s="68">
        <v>2101</v>
      </c>
      <c r="B827" s="69"/>
      <c r="C827" s="69"/>
      <c r="D827" s="69"/>
      <c r="E827" s="69"/>
      <c r="F827" s="69"/>
      <c r="G827" s="69"/>
      <c r="H827" s="69"/>
      <c r="I827" s="69"/>
      <c r="J827" s="69">
        <v>54</v>
      </c>
      <c r="K827" s="156"/>
      <c r="L827" s="157"/>
      <c r="M827" s="156"/>
      <c r="N827" s="156"/>
      <c r="O827" s="110"/>
      <c r="P827" s="78"/>
      <c r="Q827" s="113"/>
      <c r="R827" s="106"/>
      <c r="S827" s="115"/>
      <c r="T827" s="87">
        <v>59</v>
      </c>
      <c r="U827" s="116"/>
      <c r="V827" s="115"/>
    </row>
    <row r="828" spans="1:23" ht="15.75" customHeight="1">
      <c r="A828" s="68">
        <v>2102</v>
      </c>
      <c r="B828" s="69"/>
      <c r="C828" s="69"/>
      <c r="D828" s="69"/>
      <c r="E828" s="69"/>
      <c r="F828" s="69"/>
      <c r="G828" s="69"/>
      <c r="H828" s="69"/>
      <c r="I828" s="69"/>
      <c r="J828" s="69">
        <v>33</v>
      </c>
      <c r="K828" s="156"/>
      <c r="L828" s="156"/>
      <c r="M828" s="157"/>
      <c r="N828" s="156"/>
      <c r="O828" s="110">
        <v>1</v>
      </c>
      <c r="P828" s="78"/>
      <c r="Q828" s="113"/>
      <c r="R828" s="106"/>
      <c r="S828" s="117"/>
      <c r="T828" s="87">
        <v>36</v>
      </c>
      <c r="U828" s="118"/>
      <c r="V828" s="117"/>
    </row>
    <row r="829" spans="1:23" ht="15.75" customHeight="1">
      <c r="A829" s="68">
        <v>2201</v>
      </c>
      <c r="B829" s="69"/>
      <c r="C829" s="69"/>
      <c r="D829" s="69"/>
      <c r="E829" s="69"/>
      <c r="F829" s="69"/>
      <c r="G829" s="69"/>
      <c r="H829" s="69"/>
      <c r="I829" s="69"/>
      <c r="J829" s="69">
        <v>8</v>
      </c>
      <c r="K829" s="156"/>
      <c r="L829" s="156"/>
      <c r="M829" s="156"/>
      <c r="N829" s="157"/>
      <c r="O829" s="110">
        <v>31</v>
      </c>
      <c r="P829" s="78"/>
      <c r="Q829" s="113"/>
      <c r="R829" s="106"/>
      <c r="S829" s="117"/>
      <c r="T829" s="87">
        <v>9</v>
      </c>
      <c r="U829" s="118"/>
      <c r="V829" s="117"/>
    </row>
    <row r="830" spans="1:23" ht="15.75" customHeight="1">
      <c r="A830" s="68">
        <v>2202</v>
      </c>
      <c r="B830" s="69"/>
      <c r="C830" s="69"/>
      <c r="D830" s="69"/>
      <c r="E830" s="69"/>
      <c r="F830" s="69"/>
      <c r="G830" s="69"/>
      <c r="H830" s="69"/>
      <c r="I830" s="69"/>
      <c r="J830" s="69">
        <v>3</v>
      </c>
      <c r="K830" s="156"/>
      <c r="L830" s="156"/>
      <c r="M830" s="156"/>
      <c r="N830" s="156"/>
      <c r="O830" s="110">
        <v>54</v>
      </c>
      <c r="P830" s="78"/>
      <c r="Q830" s="113"/>
      <c r="R830" s="106"/>
      <c r="S830" s="119"/>
      <c r="T830" s="120">
        <v>3</v>
      </c>
      <c r="U830" s="121"/>
      <c r="V830" s="122"/>
    </row>
    <row r="831" spans="1:23" ht="15.75" customHeight="1">
      <c r="A831" s="68">
        <v>2301</v>
      </c>
      <c r="B831" s="69"/>
      <c r="C831" s="69"/>
      <c r="D831" s="69"/>
      <c r="E831" s="69"/>
      <c r="F831" s="69"/>
      <c r="G831" s="69"/>
      <c r="H831" s="69"/>
      <c r="I831" s="69"/>
      <c r="J831" s="69"/>
      <c r="K831" s="156"/>
      <c r="L831" s="156"/>
      <c r="M831" s="156"/>
      <c r="N831" s="156"/>
      <c r="O831" s="110">
        <v>36</v>
      </c>
      <c r="P831" s="78"/>
      <c r="Q831" s="113"/>
      <c r="R831" s="106"/>
      <c r="S831" s="89" t="s">
        <v>79</v>
      </c>
      <c r="T831" s="90">
        <v>147</v>
      </c>
      <c r="U831" s="242">
        <f>O834</f>
        <v>122</v>
      </c>
      <c r="V831" s="92" t="s">
        <v>11</v>
      </c>
    </row>
    <row r="832" spans="1:23" ht="15.75" customHeight="1">
      <c r="A832" s="68">
        <v>2302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156"/>
      <c r="L832" s="156"/>
      <c r="M832" s="156"/>
      <c r="N832" s="156"/>
      <c r="O832" s="110"/>
      <c r="P832" s="78"/>
      <c r="Q832" s="113"/>
      <c r="R832" s="106"/>
      <c r="S832" s="93" t="s">
        <v>80</v>
      </c>
      <c r="T832" s="94">
        <f>IF(T831/B817=0,"",T831/B817)</f>
        <v>0.71707317073170729</v>
      </c>
      <c r="U832" s="243">
        <f>IF(T831/U831=0,"",T831/U831)</f>
        <v>1.2049180327868851</v>
      </c>
      <c r="V832" s="96" t="s">
        <v>81</v>
      </c>
    </row>
    <row r="833" spans="1:24" ht="15.75" customHeight="1">
      <c r="A833" s="68">
        <v>2401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156"/>
      <c r="L833" s="156"/>
      <c r="M833" s="156"/>
      <c r="N833" s="156"/>
      <c r="O833" s="110"/>
      <c r="P833" s="123"/>
      <c r="Q833" s="124"/>
      <c r="R833" s="125"/>
      <c r="S833" s="101"/>
      <c r="T833" s="102"/>
      <c r="U833" s="102"/>
      <c r="V833" s="103"/>
    </row>
    <row r="834" spans="1:24" ht="18" customHeight="1">
      <c r="A834" s="35"/>
      <c r="B834" s="31"/>
      <c r="C834" s="273" t="s">
        <v>100</v>
      </c>
      <c r="D834" s="261"/>
      <c r="E834" s="261"/>
      <c r="F834" s="261"/>
      <c r="G834" s="261"/>
      <c r="H834" s="261"/>
      <c r="I834" s="262"/>
      <c r="O834" s="126">
        <f>SUM(O817:O833)</f>
        <v>122</v>
      </c>
      <c r="P834" s="105">
        <f>((SUM(O827:O829))/B817)</f>
        <v>0.15609756097560976</v>
      </c>
      <c r="Q834" s="105">
        <f>IF(O834=0,"",O834/B817)</f>
        <v>0.59512195121951217</v>
      </c>
      <c r="R834" s="105">
        <f>Q834-P834</f>
        <v>0.43902439024390238</v>
      </c>
      <c r="S834" s="2"/>
      <c r="T834" s="31"/>
      <c r="U834" s="25"/>
      <c r="V834" s="2"/>
    </row>
    <row r="835" spans="1:24" ht="12.75" customHeight="1">
      <c r="M835" s="2"/>
      <c r="O835" s="2"/>
    </row>
    <row r="836" spans="1:24" ht="12.75" customHeight="1">
      <c r="M836" s="2"/>
      <c r="O836" s="2"/>
    </row>
    <row r="837" spans="1:24" ht="26.25" customHeight="1">
      <c r="A837" s="283" t="s">
        <v>88</v>
      </c>
      <c r="B837" s="275"/>
      <c r="C837" s="275"/>
      <c r="D837" s="275"/>
      <c r="E837" s="275"/>
      <c r="F837" s="275"/>
      <c r="G837" s="275"/>
      <c r="H837" s="275"/>
      <c r="I837" s="275"/>
      <c r="J837" s="158"/>
      <c r="N837" s="127"/>
      <c r="O837" s="66" t="s">
        <v>105</v>
      </c>
      <c r="P837" s="2"/>
      <c r="Q837" s="2"/>
      <c r="R837" s="31"/>
      <c r="S837" s="2"/>
      <c r="T837" s="31"/>
      <c r="U837" s="31"/>
      <c r="V837" s="31"/>
    </row>
    <row r="838" spans="1:24" ht="20.25" customHeight="1">
      <c r="A838" s="259" t="s">
        <v>10</v>
      </c>
      <c r="B838" s="260" t="s">
        <v>89</v>
      </c>
      <c r="C838" s="261"/>
      <c r="D838" s="261"/>
      <c r="E838" s="261"/>
      <c r="F838" s="261"/>
      <c r="G838" s="261"/>
      <c r="H838" s="261"/>
      <c r="I838" s="261"/>
      <c r="J838" s="262"/>
      <c r="O838" s="263" t="s">
        <v>11</v>
      </c>
      <c r="P838" s="254" t="s">
        <v>3</v>
      </c>
      <c r="Q838" s="254" t="s">
        <v>4</v>
      </c>
      <c r="R838" s="264" t="s">
        <v>5</v>
      </c>
      <c r="S838" s="254" t="s">
        <v>6</v>
      </c>
      <c r="T838" s="265" t="s">
        <v>7</v>
      </c>
      <c r="U838" s="265" t="s">
        <v>8</v>
      </c>
      <c r="V838" s="254" t="s">
        <v>9</v>
      </c>
    </row>
    <row r="839" spans="1:24" ht="15.75" customHeight="1">
      <c r="A839" s="255"/>
      <c r="B839" s="159" t="s">
        <v>90</v>
      </c>
      <c r="C839" s="159" t="s">
        <v>91</v>
      </c>
      <c r="D839" s="159" t="s">
        <v>92</v>
      </c>
      <c r="E839" s="159" t="s">
        <v>93</v>
      </c>
      <c r="F839" s="159" t="s">
        <v>94</v>
      </c>
      <c r="G839" s="159" t="s">
        <v>95</v>
      </c>
      <c r="H839" s="159" t="s">
        <v>96</v>
      </c>
      <c r="I839" s="159" t="s">
        <v>97</v>
      </c>
      <c r="J839" s="159" t="s">
        <v>98</v>
      </c>
      <c r="K839" s="68" t="s">
        <v>99</v>
      </c>
      <c r="L839" s="68" t="s">
        <v>128</v>
      </c>
      <c r="M839" s="68" t="s">
        <v>129</v>
      </c>
      <c r="N839" s="68" t="s">
        <v>130</v>
      </c>
      <c r="O839" s="255"/>
      <c r="P839" s="255"/>
      <c r="Q839" s="255"/>
      <c r="R839" s="255"/>
      <c r="S839" s="255"/>
      <c r="T839" s="255"/>
      <c r="U839" s="255"/>
      <c r="V839" s="255"/>
    </row>
    <row r="840" spans="1:24" ht="15.75" customHeight="1">
      <c r="A840" s="68">
        <v>1602</v>
      </c>
      <c r="B840" s="69">
        <v>196</v>
      </c>
      <c r="C840" s="69"/>
      <c r="D840" s="69"/>
      <c r="E840" s="69"/>
      <c r="F840" s="69"/>
      <c r="G840" s="69"/>
      <c r="H840" s="69"/>
      <c r="I840" s="69"/>
      <c r="J840" s="69"/>
      <c r="K840" s="156"/>
      <c r="L840" s="156"/>
      <c r="M840" s="156"/>
      <c r="N840" s="156"/>
      <c r="O840" s="110"/>
      <c r="P840" s="72"/>
      <c r="Q840" s="111"/>
      <c r="R840" s="112"/>
      <c r="S840" s="75"/>
      <c r="T840" s="76">
        <f>B840</f>
        <v>196</v>
      </c>
      <c r="U840" s="77"/>
      <c r="V840" s="75"/>
    </row>
    <row r="841" spans="1:24" ht="15.75" customHeight="1">
      <c r="A841" s="68">
        <v>1701</v>
      </c>
      <c r="B841" s="69"/>
      <c r="C841" s="69">
        <v>170</v>
      </c>
      <c r="D841" s="69"/>
      <c r="E841" s="69"/>
      <c r="F841" s="69"/>
      <c r="G841" s="69"/>
      <c r="H841" s="69"/>
      <c r="I841" s="69"/>
      <c r="J841" s="69"/>
      <c r="K841" s="156"/>
      <c r="L841" s="156"/>
      <c r="M841" s="156"/>
      <c r="N841" s="156"/>
      <c r="O841" s="110"/>
      <c r="P841" s="78"/>
      <c r="Q841" s="113"/>
      <c r="R841" s="114"/>
      <c r="S841" s="80">
        <f>IF(C841=0,"",C841/B840)</f>
        <v>0.86734693877551017</v>
      </c>
      <c r="T841" s="81">
        <v>171</v>
      </c>
      <c r="U841" s="82">
        <f t="shared" ref="U841:U848" si="122">IF(T841=0,"",T841/T840)</f>
        <v>0.87244897959183676</v>
      </c>
      <c r="V841" s="82">
        <f t="shared" ref="V841:V848" si="123">IF(T841=0,"",100%-U841)</f>
        <v>0.12755102040816324</v>
      </c>
    </row>
    <row r="842" spans="1:24" ht="15.75" customHeight="1">
      <c r="A842" s="68">
        <v>1702</v>
      </c>
      <c r="B842" s="69"/>
      <c r="C842" s="69"/>
      <c r="D842" s="69">
        <v>122</v>
      </c>
      <c r="E842" s="69"/>
      <c r="F842" s="69"/>
      <c r="G842" s="69"/>
      <c r="H842" s="69"/>
      <c r="I842" s="69"/>
      <c r="J842" s="69"/>
      <c r="K842" s="156"/>
      <c r="L842" s="156"/>
      <c r="M842" s="156"/>
      <c r="N842" s="156"/>
      <c r="O842" s="110"/>
      <c r="P842" s="78"/>
      <c r="Q842" s="113"/>
      <c r="R842" s="114"/>
      <c r="S842" s="80">
        <f>IF(D842=0,"",D842/C841)</f>
        <v>0.71764705882352942</v>
      </c>
      <c r="T842" s="81">
        <v>167</v>
      </c>
      <c r="U842" s="82">
        <f t="shared" si="122"/>
        <v>0.97660818713450293</v>
      </c>
      <c r="V842" s="82">
        <f t="shared" si="123"/>
        <v>2.3391812865497075E-2</v>
      </c>
      <c r="W842" s="83">
        <f>T842/T840</f>
        <v>0.85204081632653061</v>
      </c>
    </row>
    <row r="843" spans="1:24" ht="15.75" customHeight="1">
      <c r="A843" s="68">
        <v>1801</v>
      </c>
      <c r="B843" s="69"/>
      <c r="C843" s="69"/>
      <c r="D843" s="69"/>
      <c r="E843" s="69">
        <v>102</v>
      </c>
      <c r="F843" s="69"/>
      <c r="G843" s="69"/>
      <c r="H843" s="69"/>
      <c r="I843" s="69"/>
      <c r="J843" s="69"/>
      <c r="K843" s="156"/>
      <c r="L843" s="156"/>
      <c r="M843" s="156"/>
      <c r="N843" s="156"/>
      <c r="O843" s="110"/>
      <c r="P843" s="78"/>
      <c r="Q843" s="113"/>
      <c r="R843" s="114"/>
      <c r="S843" s="80">
        <f>IF(E843=0,"",E843/D842)</f>
        <v>0.83606557377049184</v>
      </c>
      <c r="T843" s="81">
        <v>162</v>
      </c>
      <c r="U843" s="82">
        <f t="shared" si="122"/>
        <v>0.97005988023952094</v>
      </c>
      <c r="V843" s="82">
        <f t="shared" si="123"/>
        <v>2.9940119760479056E-2</v>
      </c>
      <c r="X843" s="106"/>
    </row>
    <row r="844" spans="1:24" ht="15.75" customHeight="1">
      <c r="A844" s="68">
        <v>1802</v>
      </c>
      <c r="B844" s="69"/>
      <c r="C844" s="69"/>
      <c r="D844" s="69"/>
      <c r="E844" s="69"/>
      <c r="F844" s="69">
        <v>102</v>
      </c>
      <c r="G844" s="69"/>
      <c r="H844" s="69"/>
      <c r="I844" s="69"/>
      <c r="J844" s="69"/>
      <c r="K844" s="156"/>
      <c r="L844" s="156"/>
      <c r="M844" s="156"/>
      <c r="N844" s="156"/>
      <c r="O844" s="110"/>
      <c r="P844" s="78"/>
      <c r="Q844" s="113"/>
      <c r="R844" s="114"/>
      <c r="S844" s="80">
        <f>IF(F844=0,"",F844/E843)</f>
        <v>1</v>
      </c>
      <c r="T844" s="81">
        <v>157</v>
      </c>
      <c r="U844" s="82">
        <f t="shared" si="122"/>
        <v>0.96913580246913578</v>
      </c>
      <c r="V844" s="82">
        <f t="shared" si="123"/>
        <v>3.0864197530864224E-2</v>
      </c>
      <c r="X844" s="106"/>
    </row>
    <row r="845" spans="1:24" ht="15.75" customHeight="1">
      <c r="A845" s="68">
        <v>1901</v>
      </c>
      <c r="B845" s="69"/>
      <c r="C845" s="69"/>
      <c r="D845" s="69"/>
      <c r="E845" s="69"/>
      <c r="F845" s="69"/>
      <c r="G845" s="69">
        <v>102</v>
      </c>
      <c r="H845" s="69"/>
      <c r="I845" s="69"/>
      <c r="J845" s="69"/>
      <c r="K845" s="156"/>
      <c r="L845" s="156"/>
      <c r="M845" s="156"/>
      <c r="N845" s="156"/>
      <c r="O845" s="110"/>
      <c r="P845" s="78"/>
      <c r="Q845" s="113"/>
      <c r="R845" s="114"/>
      <c r="S845" s="80">
        <f>IF(G845=0,"",G845/F844)</f>
        <v>1</v>
      </c>
      <c r="T845" s="81">
        <v>155</v>
      </c>
      <c r="U845" s="82">
        <f t="shared" si="122"/>
        <v>0.98726114649681529</v>
      </c>
      <c r="V845" s="82">
        <f t="shared" si="123"/>
        <v>1.2738853503184711E-2</v>
      </c>
      <c r="X845" s="106"/>
    </row>
    <row r="846" spans="1:24" ht="15.75" customHeight="1">
      <c r="A846" s="68">
        <v>1902</v>
      </c>
      <c r="B846" s="69"/>
      <c r="C846" s="69"/>
      <c r="D846" s="69"/>
      <c r="E846" s="69"/>
      <c r="F846" s="69"/>
      <c r="G846" s="69"/>
      <c r="H846" s="69">
        <v>102</v>
      </c>
      <c r="I846" s="69"/>
      <c r="J846" s="69"/>
      <c r="K846" s="156"/>
      <c r="L846" s="156"/>
      <c r="M846" s="156"/>
      <c r="N846" s="156"/>
      <c r="O846" s="110"/>
      <c r="P846" s="78"/>
      <c r="Q846" s="113"/>
      <c r="R846" s="114"/>
      <c r="S846" s="80">
        <f>IF(H846=0,"",H846/G845)</f>
        <v>1</v>
      </c>
      <c r="T846" s="81">
        <v>152</v>
      </c>
      <c r="U846" s="82">
        <f t="shared" si="122"/>
        <v>0.98064516129032253</v>
      </c>
      <c r="V846" s="82">
        <f t="shared" si="123"/>
        <v>1.9354838709677469E-2</v>
      </c>
      <c r="X846" s="106"/>
    </row>
    <row r="847" spans="1:24" ht="15.75" customHeight="1">
      <c r="A847" s="68">
        <v>2001</v>
      </c>
      <c r="B847" s="69"/>
      <c r="C847" s="69"/>
      <c r="D847" s="69"/>
      <c r="E847" s="69"/>
      <c r="F847" s="69"/>
      <c r="G847" s="69"/>
      <c r="H847" s="69"/>
      <c r="I847" s="69">
        <v>102</v>
      </c>
      <c r="J847" s="69"/>
      <c r="K847" s="156"/>
      <c r="L847" s="156"/>
      <c r="M847" s="156"/>
      <c r="N847" s="156"/>
      <c r="O847" s="110"/>
      <c r="P847" s="78"/>
      <c r="Q847" s="113"/>
      <c r="R847" s="114"/>
      <c r="S847" s="80">
        <f>IF(I847=0,"",I847/H846)</f>
        <v>1</v>
      </c>
      <c r="T847" s="81">
        <v>150</v>
      </c>
      <c r="U847" s="82">
        <f t="shared" si="122"/>
        <v>0.98684210526315785</v>
      </c>
      <c r="V847" s="82">
        <f t="shared" si="123"/>
        <v>1.3157894736842146E-2</v>
      </c>
      <c r="X847" s="106"/>
    </row>
    <row r="848" spans="1:24" ht="15.75" customHeight="1">
      <c r="A848" s="68">
        <v>2002</v>
      </c>
      <c r="B848" s="69"/>
      <c r="C848" s="69"/>
      <c r="D848" s="69"/>
      <c r="E848" s="69"/>
      <c r="F848" s="69"/>
      <c r="G848" s="69"/>
      <c r="H848" s="69"/>
      <c r="I848" s="69"/>
      <c r="J848" s="69">
        <v>102</v>
      </c>
      <c r="K848" s="156"/>
      <c r="L848" s="156"/>
      <c r="M848" s="156"/>
      <c r="N848" s="156"/>
      <c r="O848" s="110"/>
      <c r="P848" s="78"/>
      <c r="Q848" s="113"/>
      <c r="R848" s="114"/>
      <c r="S848" s="80">
        <f>IF(J848=0,"",J848/I847)</f>
        <v>1</v>
      </c>
      <c r="T848" s="81">
        <v>149</v>
      </c>
      <c r="U848" s="82">
        <f t="shared" si="122"/>
        <v>0.99333333333333329</v>
      </c>
      <c r="V848" s="82">
        <f t="shared" si="123"/>
        <v>6.6666666666667096E-3</v>
      </c>
      <c r="X848" s="106"/>
    </row>
    <row r="849" spans="1:24" ht="15.75" customHeight="1">
      <c r="A849" s="68">
        <v>2101</v>
      </c>
      <c r="B849" s="69"/>
      <c r="C849" s="69"/>
      <c r="D849" s="69"/>
      <c r="E849" s="69"/>
      <c r="F849" s="69"/>
      <c r="G849" s="69"/>
      <c r="H849" s="69"/>
      <c r="I849" s="69"/>
      <c r="J849" s="69">
        <v>80</v>
      </c>
      <c r="K849" s="157"/>
      <c r="L849" s="156"/>
      <c r="M849" s="156"/>
      <c r="N849" s="156"/>
      <c r="O849" s="110"/>
      <c r="P849" s="78"/>
      <c r="Q849" s="113"/>
      <c r="R849" s="114"/>
      <c r="S849" s="80"/>
      <c r="T849" s="81">
        <v>99</v>
      </c>
      <c r="U849" s="82"/>
      <c r="V849" s="82"/>
      <c r="X849" s="106"/>
    </row>
    <row r="850" spans="1:24" ht="15.75" customHeight="1">
      <c r="A850" s="68">
        <v>2102</v>
      </c>
      <c r="B850" s="69"/>
      <c r="C850" s="69"/>
      <c r="D850" s="69"/>
      <c r="E850" s="69"/>
      <c r="F850" s="69"/>
      <c r="G850" s="69"/>
      <c r="H850" s="69"/>
      <c r="I850" s="69"/>
      <c r="J850" s="69">
        <v>47</v>
      </c>
      <c r="K850" s="156"/>
      <c r="L850" s="157"/>
      <c r="M850" s="156"/>
      <c r="N850" s="156"/>
      <c r="O850" s="110"/>
      <c r="P850" s="78"/>
      <c r="Q850" s="113"/>
      <c r="R850" s="106"/>
      <c r="S850" s="115"/>
      <c r="T850" s="87">
        <v>52</v>
      </c>
      <c r="U850" s="116"/>
      <c r="V850" s="115"/>
      <c r="X850" s="106"/>
    </row>
    <row r="851" spans="1:24" ht="15.75" customHeight="1">
      <c r="A851" s="68">
        <v>2201</v>
      </c>
      <c r="B851" s="69"/>
      <c r="C851" s="69"/>
      <c r="D851" s="69"/>
      <c r="E851" s="69"/>
      <c r="F851" s="69"/>
      <c r="G851" s="69"/>
      <c r="H851" s="69"/>
      <c r="I851" s="69"/>
      <c r="J851" s="69">
        <v>23</v>
      </c>
      <c r="K851" s="156"/>
      <c r="L851" s="156"/>
      <c r="M851" s="157"/>
      <c r="N851" s="156"/>
      <c r="O851" s="110"/>
      <c r="P851" s="78"/>
      <c r="Q851" s="113"/>
      <c r="R851" s="106"/>
      <c r="S851" s="117"/>
      <c r="T851" s="87">
        <v>25</v>
      </c>
      <c r="U851" s="118"/>
      <c r="V851" s="117"/>
      <c r="X851" s="106"/>
    </row>
    <row r="852" spans="1:24" ht="15.75" customHeight="1">
      <c r="A852" s="68">
        <v>2202</v>
      </c>
      <c r="B852" s="69"/>
      <c r="C852" s="69"/>
      <c r="D852" s="69"/>
      <c r="E852" s="69"/>
      <c r="F852" s="69"/>
      <c r="G852" s="69"/>
      <c r="H852" s="69"/>
      <c r="I852" s="69"/>
      <c r="J852" s="69">
        <v>4</v>
      </c>
      <c r="K852" s="156"/>
      <c r="L852" s="156"/>
      <c r="M852" s="156"/>
      <c r="N852" s="157"/>
      <c r="O852" s="110">
        <v>54</v>
      </c>
      <c r="P852" s="78"/>
      <c r="Q852" s="113"/>
      <c r="R852" s="106"/>
      <c r="S852" s="117"/>
      <c r="T852" s="87">
        <v>5</v>
      </c>
      <c r="U852" s="118"/>
      <c r="V852" s="117"/>
      <c r="X852" s="106"/>
    </row>
    <row r="853" spans="1:24" ht="15.75" customHeight="1">
      <c r="A853" s="68">
        <v>2301</v>
      </c>
      <c r="B853" s="69"/>
      <c r="C853" s="69"/>
      <c r="D853" s="69"/>
      <c r="E853" s="69"/>
      <c r="F853" s="69"/>
      <c r="G853" s="69"/>
      <c r="H853" s="69"/>
      <c r="I853" s="69"/>
      <c r="J853" s="69">
        <v>2</v>
      </c>
      <c r="K853" s="156"/>
      <c r="L853" s="156"/>
      <c r="M853" s="156"/>
      <c r="N853" s="156"/>
      <c r="O853" s="110">
        <v>60</v>
      </c>
      <c r="P853" s="78"/>
      <c r="Q853" s="113"/>
      <c r="R853" s="106"/>
      <c r="S853" s="119"/>
      <c r="T853" s="120">
        <v>2</v>
      </c>
      <c r="U853" s="121"/>
      <c r="V853" s="122"/>
      <c r="X853" s="106"/>
    </row>
    <row r="854" spans="1:24" ht="15.75" customHeight="1">
      <c r="A854" s="68">
        <v>2302</v>
      </c>
      <c r="B854" s="69"/>
      <c r="C854" s="69"/>
      <c r="D854" s="69"/>
      <c r="E854" s="69"/>
      <c r="F854" s="69"/>
      <c r="G854" s="69"/>
      <c r="H854" s="69"/>
      <c r="I854" s="69"/>
      <c r="J854" s="69">
        <v>1</v>
      </c>
      <c r="K854" s="156"/>
      <c r="L854" s="156"/>
      <c r="M854" s="156"/>
      <c r="N854" s="156"/>
      <c r="O854" s="110"/>
      <c r="P854" s="78"/>
      <c r="Q854" s="113"/>
      <c r="R854" s="106"/>
      <c r="S854" s="89" t="s">
        <v>79</v>
      </c>
      <c r="T854" s="90">
        <v>148</v>
      </c>
      <c r="U854" s="242">
        <f>O857</f>
        <v>115</v>
      </c>
      <c r="V854" s="92" t="s">
        <v>11</v>
      </c>
      <c r="X854" s="106"/>
    </row>
    <row r="855" spans="1:24" ht="15.75" customHeight="1">
      <c r="A855" s="68">
        <v>2401</v>
      </c>
      <c r="B855" s="69"/>
      <c r="C855" s="69"/>
      <c r="D855" s="69"/>
      <c r="E855" s="69"/>
      <c r="F855" s="69"/>
      <c r="G855" s="69"/>
      <c r="H855" s="69"/>
      <c r="I855" s="69"/>
      <c r="J855" s="69">
        <v>1</v>
      </c>
      <c r="K855" s="156"/>
      <c r="L855" s="156"/>
      <c r="M855" s="156"/>
      <c r="N855" s="156"/>
      <c r="O855" s="110">
        <v>1</v>
      </c>
      <c r="P855" s="78"/>
      <c r="Q855" s="113"/>
      <c r="R855" s="106"/>
      <c r="S855" s="93" t="s">
        <v>80</v>
      </c>
      <c r="T855" s="94">
        <f>IF(T854/B840=0,"",T854/B840)</f>
        <v>0.75510204081632648</v>
      </c>
      <c r="U855" s="243">
        <f>IF(T854/U854=0,"",T854/U854)</f>
        <v>1.2869565217391303</v>
      </c>
      <c r="V855" s="96" t="s">
        <v>81</v>
      </c>
      <c r="X855" s="106"/>
    </row>
    <row r="856" spans="1:24" ht="15.75" customHeight="1">
      <c r="A856" s="68">
        <v>2402</v>
      </c>
      <c r="B856" s="69"/>
      <c r="C856" s="69"/>
      <c r="D856" s="69"/>
      <c r="E856" s="69"/>
      <c r="F856" s="69"/>
      <c r="G856" s="69"/>
      <c r="H856" s="69"/>
      <c r="I856" s="69"/>
      <c r="J856" s="69"/>
      <c r="K856" s="156"/>
      <c r="L856" s="156"/>
      <c r="M856" s="156"/>
      <c r="N856" s="156"/>
      <c r="O856" s="110"/>
      <c r="P856" s="123"/>
      <c r="Q856" s="124"/>
      <c r="R856" s="125"/>
      <c r="S856" s="101"/>
      <c r="T856" s="102"/>
      <c r="U856" s="102"/>
      <c r="V856" s="103"/>
      <c r="X856" s="106"/>
    </row>
    <row r="857" spans="1:24" ht="18" customHeight="1">
      <c r="A857" s="35"/>
      <c r="B857" s="31"/>
      <c r="C857" s="273" t="s">
        <v>100</v>
      </c>
      <c r="D857" s="261"/>
      <c r="E857" s="261"/>
      <c r="F857" s="261"/>
      <c r="G857" s="261"/>
      <c r="H857" s="261"/>
      <c r="I857" s="262"/>
      <c r="O857" s="126">
        <f>SUM(O840:O856)</f>
        <v>115</v>
      </c>
      <c r="P857" s="105">
        <f>IF(O852=0,"",O852/B840)</f>
        <v>0.27551020408163263</v>
      </c>
      <c r="Q857" s="105">
        <f>IF(O857=0,"",O857/B840)</f>
        <v>0.58673469387755106</v>
      </c>
      <c r="R857" s="105">
        <f>Q857-P857</f>
        <v>0.31122448979591844</v>
      </c>
      <c r="S857" s="2"/>
      <c r="T857" s="31"/>
      <c r="U857" s="25"/>
      <c r="V857" s="2"/>
      <c r="X857" s="106"/>
    </row>
    <row r="858" spans="1:24" ht="14.25" customHeight="1">
      <c r="T858" s="106"/>
    </row>
    <row r="859" spans="1:24" ht="14.25" customHeight="1">
      <c r="T859" s="106"/>
    </row>
    <row r="860" spans="1:24" ht="26.25" customHeight="1">
      <c r="A860" s="3"/>
      <c r="B860" s="282" t="s">
        <v>131</v>
      </c>
      <c r="C860" s="269"/>
      <c r="D860" s="269"/>
      <c r="E860" s="269"/>
      <c r="F860" s="269"/>
      <c r="G860" s="281" t="s">
        <v>106</v>
      </c>
      <c r="H860" s="269"/>
      <c r="I860" s="269"/>
      <c r="J860" s="127"/>
      <c r="K860" s="127"/>
      <c r="N860" s="2"/>
      <c r="O860" s="2"/>
      <c r="P860" s="31"/>
      <c r="Q860" s="2"/>
      <c r="R860" s="31"/>
      <c r="S860" s="31"/>
      <c r="T860" s="31"/>
      <c r="V860" s="106"/>
    </row>
    <row r="861" spans="1:24" ht="20.25" customHeight="1">
      <c r="A861" s="259" t="s">
        <v>10</v>
      </c>
      <c r="B861" s="284" t="s">
        <v>89</v>
      </c>
      <c r="C861" s="275"/>
      <c r="D861" s="275"/>
      <c r="E861" s="275"/>
      <c r="F861" s="275"/>
      <c r="G861" s="275"/>
      <c r="H861" s="275"/>
      <c r="I861" s="275"/>
      <c r="J861" s="275"/>
      <c r="K861" s="160"/>
      <c r="L861" s="160"/>
      <c r="O861" s="263" t="s">
        <v>11</v>
      </c>
      <c r="P861" s="254" t="s">
        <v>3</v>
      </c>
      <c r="Q861" s="254" t="s">
        <v>4</v>
      </c>
      <c r="R861" s="264" t="s">
        <v>5</v>
      </c>
      <c r="S861" s="254" t="s">
        <v>6</v>
      </c>
      <c r="T861" s="265" t="s">
        <v>7</v>
      </c>
      <c r="U861" s="265" t="s">
        <v>8</v>
      </c>
      <c r="V861" s="254" t="s">
        <v>9</v>
      </c>
    </row>
    <row r="862" spans="1:24" ht="15.75" customHeight="1">
      <c r="A862" s="255"/>
      <c r="B862" s="68" t="s">
        <v>90</v>
      </c>
      <c r="C862" s="68" t="s">
        <v>91</v>
      </c>
      <c r="D862" s="68" t="s">
        <v>92</v>
      </c>
      <c r="E862" s="68" t="s">
        <v>93</v>
      </c>
      <c r="F862" s="68" t="s">
        <v>94</v>
      </c>
      <c r="G862" s="68" t="s">
        <v>95</v>
      </c>
      <c r="H862" s="68" t="s">
        <v>96</v>
      </c>
      <c r="I862" s="68" t="s">
        <v>97</v>
      </c>
      <c r="J862" s="68" t="s">
        <v>98</v>
      </c>
      <c r="K862" s="68" t="s">
        <v>99</v>
      </c>
      <c r="L862" s="68" t="s">
        <v>128</v>
      </c>
      <c r="M862" s="68" t="s">
        <v>129</v>
      </c>
      <c r="N862" s="68" t="s">
        <v>130</v>
      </c>
      <c r="O862" s="255"/>
      <c r="P862" s="255"/>
      <c r="Q862" s="255"/>
      <c r="R862" s="255"/>
      <c r="S862" s="255"/>
      <c r="T862" s="255"/>
      <c r="U862" s="255"/>
      <c r="V862" s="255"/>
    </row>
    <row r="863" spans="1:24" ht="15.75" customHeight="1">
      <c r="A863" s="68">
        <v>1701</v>
      </c>
      <c r="B863" s="69">
        <v>214</v>
      </c>
      <c r="C863" s="69"/>
      <c r="D863" s="69"/>
      <c r="E863" s="69"/>
      <c r="F863" s="69"/>
      <c r="G863" s="69"/>
      <c r="H863" s="69"/>
      <c r="I863" s="69"/>
      <c r="J863" s="156"/>
      <c r="K863" s="156"/>
      <c r="L863" s="156"/>
      <c r="N863" s="156"/>
      <c r="O863" s="110"/>
      <c r="P863" s="72"/>
      <c r="Q863" s="111"/>
      <c r="R863" s="112"/>
      <c r="S863" s="75"/>
      <c r="T863" s="76">
        <f>B863</f>
        <v>214</v>
      </c>
      <c r="U863" s="77"/>
      <c r="V863" s="75"/>
    </row>
    <row r="864" spans="1:24" ht="15.75" customHeight="1">
      <c r="A864" s="68">
        <v>1702</v>
      </c>
      <c r="B864" s="69"/>
      <c r="C864" s="69">
        <v>171</v>
      </c>
      <c r="D864" s="69"/>
      <c r="E864" s="69"/>
      <c r="F864" s="69"/>
      <c r="G864" s="69"/>
      <c r="H864" s="69"/>
      <c r="I864" s="69"/>
      <c r="J864" s="156"/>
      <c r="K864" s="156"/>
      <c r="L864" s="156"/>
      <c r="N864" s="156"/>
      <c r="O864" s="110"/>
      <c r="P864" s="78"/>
      <c r="Q864" s="113"/>
      <c r="R864" s="114"/>
      <c r="S864" s="80">
        <f>IF(C864=0,"",C864/B863)</f>
        <v>0.7990654205607477</v>
      </c>
      <c r="T864" s="81">
        <v>174</v>
      </c>
      <c r="U864" s="82">
        <f t="shared" ref="U864:U871" si="124">IF(T864=0,"",T864/T863)</f>
        <v>0.81308411214953269</v>
      </c>
      <c r="V864" s="82">
        <f t="shared" ref="V864:V871" si="125">IF(T864=0,"",100%-U864)</f>
        <v>0.18691588785046731</v>
      </c>
    </row>
    <row r="865" spans="1:24" ht="15.75" customHeight="1">
      <c r="A865" s="68">
        <v>1801</v>
      </c>
      <c r="B865" s="69"/>
      <c r="C865" s="69"/>
      <c r="D865" s="69">
        <v>109</v>
      </c>
      <c r="E865" s="69"/>
      <c r="F865" s="69"/>
      <c r="G865" s="69"/>
      <c r="H865" s="69"/>
      <c r="I865" s="69"/>
      <c r="J865" s="156"/>
      <c r="K865" s="156"/>
      <c r="L865" s="156"/>
      <c r="N865" s="156"/>
      <c r="O865" s="110"/>
      <c r="P865" s="78"/>
      <c r="Q865" s="113"/>
      <c r="R865" s="114"/>
      <c r="S865" s="80">
        <f>IF(D865=0,"",D865/C864)</f>
        <v>0.63742690058479534</v>
      </c>
      <c r="T865" s="81">
        <v>168</v>
      </c>
      <c r="U865" s="82">
        <f t="shared" si="124"/>
        <v>0.96551724137931039</v>
      </c>
      <c r="V865" s="82">
        <f t="shared" si="125"/>
        <v>3.4482758620689613E-2</v>
      </c>
      <c r="X865" s="83">
        <f>T865/T863</f>
        <v>0.78504672897196259</v>
      </c>
    </row>
    <row r="866" spans="1:24" ht="15.75" customHeight="1">
      <c r="A866" s="68">
        <v>1802</v>
      </c>
      <c r="B866" s="69"/>
      <c r="C866" s="69"/>
      <c r="D866" s="69"/>
      <c r="E866" s="69">
        <v>103</v>
      </c>
      <c r="F866" s="69"/>
      <c r="G866" s="69"/>
      <c r="H866" s="69"/>
      <c r="I866" s="69"/>
      <c r="J866" s="156"/>
      <c r="K866" s="156"/>
      <c r="L866" s="156"/>
      <c r="N866" s="156"/>
      <c r="O866" s="110"/>
      <c r="P866" s="78"/>
      <c r="Q866" s="113"/>
      <c r="R866" s="114"/>
      <c r="S866" s="80">
        <f>IF(E866=0,"",E866/D865)</f>
        <v>0.94495412844036697</v>
      </c>
      <c r="T866" s="81">
        <v>164</v>
      </c>
      <c r="U866" s="82">
        <f t="shared" si="124"/>
        <v>0.97619047619047616</v>
      </c>
      <c r="V866" s="82">
        <f t="shared" si="125"/>
        <v>2.3809523809523836E-2</v>
      </c>
      <c r="X866" s="106"/>
    </row>
    <row r="867" spans="1:24" ht="15.75" customHeight="1">
      <c r="A867" s="68">
        <v>1901</v>
      </c>
      <c r="B867" s="69"/>
      <c r="C867" s="69"/>
      <c r="D867" s="69"/>
      <c r="E867" s="69"/>
      <c r="F867" s="69">
        <v>103</v>
      </c>
      <c r="G867" s="69"/>
      <c r="H867" s="69"/>
      <c r="I867" s="69"/>
      <c r="J867" s="156"/>
      <c r="K867" s="156"/>
      <c r="L867" s="156"/>
      <c r="N867" s="156"/>
      <c r="O867" s="110"/>
      <c r="P867" s="78"/>
      <c r="Q867" s="113"/>
      <c r="R867" s="114"/>
      <c r="S867" s="80">
        <f>IF(F867=0,"",F867/E866)</f>
        <v>1</v>
      </c>
      <c r="T867" s="81">
        <v>160</v>
      </c>
      <c r="U867" s="82">
        <f t="shared" si="124"/>
        <v>0.97560975609756095</v>
      </c>
      <c r="V867" s="82">
        <f t="shared" si="125"/>
        <v>2.4390243902439046E-2</v>
      </c>
      <c r="X867" s="106"/>
    </row>
    <row r="868" spans="1:24" ht="15.75" customHeight="1">
      <c r="A868" s="68">
        <v>1902</v>
      </c>
      <c r="B868" s="69"/>
      <c r="C868" s="69"/>
      <c r="D868" s="69"/>
      <c r="E868" s="69"/>
      <c r="F868" s="69"/>
      <c r="G868" s="69">
        <v>103</v>
      </c>
      <c r="H868" s="69"/>
      <c r="I868" s="69"/>
      <c r="J868" s="156"/>
      <c r="K868" s="156"/>
      <c r="L868" s="156"/>
      <c r="N868" s="156"/>
      <c r="O868" s="110"/>
      <c r="P868" s="78"/>
      <c r="Q868" s="113"/>
      <c r="R868" s="114"/>
      <c r="S868" s="80">
        <f>IF(G868=0,"",G868/F867)</f>
        <v>1</v>
      </c>
      <c r="T868" s="81">
        <v>154</v>
      </c>
      <c r="U868" s="82">
        <f t="shared" si="124"/>
        <v>0.96250000000000002</v>
      </c>
      <c r="V868" s="82">
        <f t="shared" si="125"/>
        <v>3.7499999999999978E-2</v>
      </c>
      <c r="X868" s="106"/>
    </row>
    <row r="869" spans="1:24" ht="15.75" customHeight="1">
      <c r="A869" s="68">
        <v>2001</v>
      </c>
      <c r="B869" s="69"/>
      <c r="C869" s="69"/>
      <c r="D869" s="69"/>
      <c r="E869" s="69"/>
      <c r="F869" s="69"/>
      <c r="G869" s="69"/>
      <c r="H869" s="69">
        <v>103</v>
      </c>
      <c r="I869" s="69"/>
      <c r="J869" s="156"/>
      <c r="K869" s="156"/>
      <c r="L869" s="156"/>
      <c r="N869" s="156"/>
      <c r="O869" s="110"/>
      <c r="P869" s="78"/>
      <c r="Q869" s="113"/>
      <c r="R869" s="114"/>
      <c r="S869" s="80">
        <f>IF(H869=0,"",H869/G868)</f>
        <v>1</v>
      </c>
      <c r="T869" s="81">
        <v>153</v>
      </c>
      <c r="U869" s="82">
        <f t="shared" si="124"/>
        <v>0.99350649350649356</v>
      </c>
      <c r="V869" s="82">
        <f t="shared" si="125"/>
        <v>6.4935064935064402E-3</v>
      </c>
      <c r="X869" s="106"/>
    </row>
    <row r="870" spans="1:24" ht="15.75" customHeight="1">
      <c r="A870" s="68">
        <v>2002</v>
      </c>
      <c r="B870" s="69"/>
      <c r="C870" s="69"/>
      <c r="D870" s="69"/>
      <c r="E870" s="69"/>
      <c r="F870" s="69"/>
      <c r="G870" s="69"/>
      <c r="H870" s="69"/>
      <c r="I870" s="69">
        <v>103</v>
      </c>
      <c r="J870" s="156"/>
      <c r="K870" s="156"/>
      <c r="L870" s="156"/>
      <c r="N870" s="156"/>
      <c r="O870" s="110"/>
      <c r="P870" s="78"/>
      <c r="Q870" s="113"/>
      <c r="R870" s="114"/>
      <c r="S870" s="80">
        <f>IF(I870=0,"",I870/H869)</f>
        <v>1</v>
      </c>
      <c r="T870" s="81">
        <v>147</v>
      </c>
      <c r="U870" s="82">
        <f t="shared" si="124"/>
        <v>0.96078431372549022</v>
      </c>
      <c r="V870" s="82">
        <f t="shared" si="125"/>
        <v>3.9215686274509776E-2</v>
      </c>
      <c r="X870" s="106"/>
    </row>
    <row r="871" spans="1:24" ht="15.75" customHeight="1">
      <c r="A871" s="68">
        <v>2101</v>
      </c>
      <c r="B871" s="69"/>
      <c r="C871" s="69"/>
      <c r="D871" s="69"/>
      <c r="E871" s="69"/>
      <c r="F871" s="69"/>
      <c r="G871" s="69"/>
      <c r="H871" s="69"/>
      <c r="I871" s="69"/>
      <c r="J871" s="156">
        <v>103</v>
      </c>
      <c r="K871" s="156"/>
      <c r="L871" s="156"/>
      <c r="N871" s="156"/>
      <c r="O871" s="110"/>
      <c r="P871" s="78"/>
      <c r="Q871" s="113"/>
      <c r="R871" s="114"/>
      <c r="S871" s="80">
        <f>IF(J871=0,"",J871/I870)</f>
        <v>1</v>
      </c>
      <c r="T871" s="81">
        <v>146</v>
      </c>
      <c r="U871" s="82">
        <f t="shared" si="124"/>
        <v>0.99319727891156462</v>
      </c>
      <c r="V871" s="82">
        <f t="shared" si="125"/>
        <v>6.8027210884353817E-3</v>
      </c>
      <c r="X871" s="106"/>
    </row>
    <row r="872" spans="1:24" ht="15.75" customHeight="1">
      <c r="A872" s="68">
        <v>2102</v>
      </c>
      <c r="B872" s="69"/>
      <c r="C872" s="69"/>
      <c r="D872" s="69"/>
      <c r="E872" s="69"/>
      <c r="F872" s="69"/>
      <c r="G872" s="69"/>
      <c r="H872" s="69"/>
      <c r="I872" s="69"/>
      <c r="J872" s="156">
        <v>90</v>
      </c>
      <c r="K872" s="157"/>
      <c r="L872" s="156"/>
      <c r="N872" s="156"/>
      <c r="O872" s="110"/>
      <c r="P872" s="78"/>
      <c r="Q872" s="113"/>
      <c r="R872" s="114"/>
      <c r="S872" s="80"/>
      <c r="T872" s="81">
        <v>105</v>
      </c>
      <c r="U872" s="82"/>
      <c r="V872" s="82"/>
      <c r="X872" s="106"/>
    </row>
    <row r="873" spans="1:24" ht="15.75" customHeight="1">
      <c r="A873" s="68">
        <v>2201</v>
      </c>
      <c r="B873" s="69"/>
      <c r="C873" s="69"/>
      <c r="D873" s="69"/>
      <c r="E873" s="69"/>
      <c r="F873" s="69"/>
      <c r="G873" s="69"/>
      <c r="H873" s="69"/>
      <c r="I873" s="69"/>
      <c r="J873" s="156">
        <v>41</v>
      </c>
      <c r="K873" s="156"/>
      <c r="L873" s="157"/>
      <c r="N873" s="156"/>
      <c r="O873" s="110"/>
      <c r="P873" s="78"/>
      <c r="Q873" s="113"/>
      <c r="R873" s="106"/>
      <c r="S873" s="115"/>
      <c r="T873" s="87">
        <v>45</v>
      </c>
      <c r="U873" s="116"/>
      <c r="V873" s="115"/>
      <c r="X873" s="106"/>
    </row>
    <row r="874" spans="1:24" ht="15.75" customHeight="1">
      <c r="A874" s="68">
        <v>2202</v>
      </c>
      <c r="B874" s="69"/>
      <c r="C874" s="69"/>
      <c r="D874" s="69"/>
      <c r="E874" s="69"/>
      <c r="F874" s="69"/>
      <c r="G874" s="69"/>
      <c r="H874" s="69"/>
      <c r="I874" s="69"/>
      <c r="J874" s="156">
        <v>17</v>
      </c>
      <c r="K874" s="156"/>
      <c r="L874" s="156"/>
      <c r="M874" s="161"/>
      <c r="N874" s="156"/>
      <c r="O874" s="110"/>
      <c r="P874" s="78"/>
      <c r="Q874" s="113"/>
      <c r="R874" s="106"/>
      <c r="S874" s="117"/>
      <c r="T874" s="87">
        <v>17</v>
      </c>
      <c r="U874" s="118"/>
      <c r="V874" s="117"/>
      <c r="X874" s="106"/>
    </row>
    <row r="875" spans="1:24" ht="15.75" customHeight="1">
      <c r="A875" s="68">
        <v>2301</v>
      </c>
      <c r="B875" s="69"/>
      <c r="C875" s="69"/>
      <c r="D875" s="69"/>
      <c r="E875" s="69"/>
      <c r="F875" s="69"/>
      <c r="G875" s="69"/>
      <c r="H875" s="69"/>
      <c r="I875" s="69"/>
      <c r="J875" s="156">
        <v>3</v>
      </c>
      <c r="K875" s="156"/>
      <c r="L875" s="156"/>
      <c r="N875" s="157"/>
      <c r="O875" s="110">
        <v>47</v>
      </c>
      <c r="P875" s="78"/>
      <c r="Q875" s="113"/>
      <c r="R875" s="106"/>
      <c r="S875" s="117"/>
      <c r="T875" s="87">
        <v>4</v>
      </c>
      <c r="U875" s="118"/>
      <c r="V875" s="117"/>
      <c r="X875" s="106"/>
    </row>
    <row r="876" spans="1:24" ht="15.75" customHeight="1">
      <c r="A876" s="68">
        <v>2302</v>
      </c>
      <c r="B876" s="69"/>
      <c r="C876" s="69"/>
      <c r="D876" s="69"/>
      <c r="E876" s="69"/>
      <c r="F876" s="69"/>
      <c r="G876" s="69"/>
      <c r="H876" s="69"/>
      <c r="I876" s="69"/>
      <c r="J876" s="156">
        <v>1</v>
      </c>
      <c r="K876" s="156"/>
      <c r="L876" s="156"/>
      <c r="N876" s="156"/>
      <c r="O876" s="110"/>
      <c r="P876" s="78"/>
      <c r="Q876" s="113"/>
      <c r="R876" s="106"/>
      <c r="S876" s="119"/>
      <c r="T876" s="120">
        <v>1</v>
      </c>
      <c r="U876" s="121"/>
      <c r="V876" s="122"/>
      <c r="X876" s="106"/>
    </row>
    <row r="877" spans="1:24" ht="15.75" customHeight="1">
      <c r="A877" s="68">
        <v>2401</v>
      </c>
      <c r="B877" s="69"/>
      <c r="C877" s="69"/>
      <c r="D877" s="69"/>
      <c r="E877" s="69"/>
      <c r="F877" s="69"/>
      <c r="G877" s="69"/>
      <c r="H877" s="69"/>
      <c r="I877" s="69"/>
      <c r="J877" s="156"/>
      <c r="K877" s="156"/>
      <c r="L877" s="156"/>
      <c r="N877" s="156"/>
      <c r="O877" s="110"/>
      <c r="P877" s="78"/>
      <c r="Q877" s="113"/>
      <c r="R877" s="106"/>
      <c r="S877" s="89" t="s">
        <v>79</v>
      </c>
      <c r="T877" s="90">
        <v>105</v>
      </c>
      <c r="U877" s="242">
        <f>O880</f>
        <v>47</v>
      </c>
      <c r="V877" s="92" t="s">
        <v>11</v>
      </c>
      <c r="X877" s="106"/>
    </row>
    <row r="878" spans="1:24" ht="15.75" customHeight="1">
      <c r="A878" s="68">
        <v>2402</v>
      </c>
      <c r="B878" s="69"/>
      <c r="C878" s="69"/>
      <c r="D878" s="69"/>
      <c r="E878" s="69"/>
      <c r="F878" s="69"/>
      <c r="G878" s="69"/>
      <c r="H878" s="69"/>
      <c r="I878" s="69"/>
      <c r="J878" s="156"/>
      <c r="K878" s="156"/>
      <c r="L878" s="156"/>
      <c r="N878" s="156"/>
      <c r="O878" s="110"/>
      <c r="P878" s="78"/>
      <c r="Q878" s="113"/>
      <c r="R878" s="106"/>
      <c r="S878" s="93" t="s">
        <v>80</v>
      </c>
      <c r="T878" s="94">
        <f>IF(T877/B863=0,"",T877/B863)</f>
        <v>0.49065420560747663</v>
      </c>
      <c r="U878" s="243">
        <f>IF(T877/U877=0,"",T877/U877)</f>
        <v>2.2340425531914891</v>
      </c>
      <c r="V878" s="96" t="s">
        <v>81</v>
      </c>
      <c r="X878" s="106"/>
    </row>
    <row r="879" spans="1:24" ht="15.75" customHeight="1">
      <c r="A879" s="68">
        <v>2501</v>
      </c>
      <c r="B879" s="69"/>
      <c r="C879" s="69"/>
      <c r="D879" s="69"/>
      <c r="E879" s="69"/>
      <c r="F879" s="69"/>
      <c r="G879" s="69"/>
      <c r="H879" s="69"/>
      <c r="I879" s="69"/>
      <c r="J879" s="156"/>
      <c r="K879" s="156"/>
      <c r="L879" s="156"/>
      <c r="N879" s="156"/>
      <c r="O879" s="110"/>
      <c r="P879" s="123"/>
      <c r="Q879" s="124"/>
      <c r="R879" s="125"/>
      <c r="S879" s="101"/>
      <c r="T879" s="102"/>
      <c r="U879" s="102"/>
      <c r="V879" s="103"/>
      <c r="X879" s="106"/>
    </row>
    <row r="880" spans="1:24" ht="18" customHeight="1">
      <c r="A880" s="35"/>
      <c r="B880" s="31"/>
      <c r="C880" s="273" t="s">
        <v>100</v>
      </c>
      <c r="D880" s="261"/>
      <c r="E880" s="261"/>
      <c r="F880" s="261"/>
      <c r="G880" s="261"/>
      <c r="H880" s="261"/>
      <c r="I880" s="262"/>
      <c r="J880" s="133"/>
      <c r="K880" s="133"/>
      <c r="L880" s="133"/>
      <c r="O880" s="126">
        <f>SUM(O863:O879)</f>
        <v>47</v>
      </c>
      <c r="P880" s="105">
        <f>IF(O875=0,"",O875/B863)</f>
        <v>0.21962616822429906</v>
      </c>
      <c r="Q880" s="105">
        <f>IF(O880=0,"",O880/B863)</f>
        <v>0.21962616822429906</v>
      </c>
      <c r="R880" s="105" t="str">
        <f>IF(O871=0,"",Q880-P880)</f>
        <v/>
      </c>
      <c r="S880" s="2"/>
      <c r="T880" s="31"/>
      <c r="U880" s="25"/>
      <c r="V880" s="2"/>
      <c r="X880" s="106"/>
    </row>
    <row r="881" spans="1:23" ht="12.75" customHeight="1">
      <c r="M881" s="2"/>
      <c r="O881" s="2"/>
    </row>
    <row r="882" spans="1:23" ht="12.75" customHeight="1">
      <c r="M882" s="2"/>
      <c r="O882" s="2"/>
    </row>
    <row r="883" spans="1:23" ht="12.75" customHeight="1">
      <c r="M883" s="2"/>
      <c r="O883" s="2"/>
    </row>
    <row r="884" spans="1:23" ht="26.25" customHeight="1">
      <c r="A884" s="283" t="s">
        <v>88</v>
      </c>
      <c r="B884" s="275"/>
      <c r="C884" s="275"/>
      <c r="D884" s="275"/>
      <c r="E884" s="275"/>
      <c r="F884" s="275"/>
      <c r="G884" s="275"/>
      <c r="H884" s="275"/>
      <c r="I884" s="275"/>
      <c r="J884" s="128"/>
      <c r="K884" s="128"/>
      <c r="L884" s="128"/>
      <c r="N884" s="127"/>
      <c r="O884" s="66" t="s">
        <v>107</v>
      </c>
      <c r="P884" s="31"/>
      <c r="Q884" s="2"/>
      <c r="R884" s="2"/>
      <c r="S884" s="31"/>
      <c r="T884" s="2"/>
      <c r="U884" s="31"/>
      <c r="V884" s="31"/>
      <c r="W884" s="31"/>
    </row>
    <row r="885" spans="1:23" ht="20.25" customHeight="1">
      <c r="A885" s="259" t="s">
        <v>10</v>
      </c>
      <c r="B885" s="284" t="s">
        <v>89</v>
      </c>
      <c r="C885" s="275"/>
      <c r="D885" s="275"/>
      <c r="E885" s="275"/>
      <c r="F885" s="275"/>
      <c r="G885" s="275"/>
      <c r="H885" s="275"/>
      <c r="I885" s="275"/>
      <c r="J885" s="275"/>
      <c r="K885" s="160"/>
      <c r="L885" s="160"/>
      <c r="O885" s="263" t="s">
        <v>11</v>
      </c>
      <c r="P885" s="254" t="s">
        <v>3</v>
      </c>
      <c r="Q885" s="254" t="s">
        <v>4</v>
      </c>
      <c r="R885" s="264" t="s">
        <v>5</v>
      </c>
      <c r="S885" s="254" t="s">
        <v>6</v>
      </c>
      <c r="T885" s="265" t="s">
        <v>7</v>
      </c>
      <c r="U885" s="265" t="s">
        <v>8</v>
      </c>
      <c r="V885" s="254" t="s">
        <v>9</v>
      </c>
    </row>
    <row r="886" spans="1:23" ht="15.75" customHeight="1">
      <c r="A886" s="255"/>
      <c r="B886" s="68" t="s">
        <v>90</v>
      </c>
      <c r="C886" s="68" t="s">
        <v>91</v>
      </c>
      <c r="D886" s="68" t="s">
        <v>92</v>
      </c>
      <c r="E886" s="68" t="s">
        <v>93</v>
      </c>
      <c r="F886" s="68" t="s">
        <v>94</v>
      </c>
      <c r="G886" s="68" t="s">
        <v>95</v>
      </c>
      <c r="H886" s="68" t="s">
        <v>96</v>
      </c>
      <c r="I886" s="68" t="s">
        <v>97</v>
      </c>
      <c r="J886" s="68" t="s">
        <v>98</v>
      </c>
      <c r="K886" s="68" t="s">
        <v>99</v>
      </c>
      <c r="L886" s="68" t="s">
        <v>128</v>
      </c>
      <c r="M886" s="68" t="s">
        <v>129</v>
      </c>
      <c r="N886" s="68" t="s">
        <v>130</v>
      </c>
      <c r="O886" s="255"/>
      <c r="P886" s="255"/>
      <c r="Q886" s="255"/>
      <c r="R886" s="255"/>
      <c r="S886" s="255"/>
      <c r="T886" s="255"/>
      <c r="U886" s="255"/>
      <c r="V886" s="255"/>
    </row>
    <row r="887" spans="1:23" ht="15.75" customHeight="1">
      <c r="A887" s="68">
        <v>1702</v>
      </c>
      <c r="B887" s="69">
        <v>178</v>
      </c>
      <c r="C887" s="69"/>
      <c r="D887" s="69"/>
      <c r="E887" s="69"/>
      <c r="F887" s="69"/>
      <c r="G887" s="69"/>
      <c r="H887" s="69"/>
      <c r="I887" s="69"/>
      <c r="J887" s="156"/>
      <c r="K887" s="156"/>
      <c r="L887" s="156"/>
      <c r="N887" s="156"/>
      <c r="O887" s="110"/>
      <c r="P887" s="72"/>
      <c r="Q887" s="111"/>
      <c r="R887" s="112"/>
      <c r="S887" s="75"/>
      <c r="T887" s="76">
        <f>B887</f>
        <v>178</v>
      </c>
      <c r="U887" s="77"/>
      <c r="V887" s="75"/>
    </row>
    <row r="888" spans="1:23" ht="15.75" customHeight="1">
      <c r="A888" s="68">
        <v>1801</v>
      </c>
      <c r="B888" s="69"/>
      <c r="C888" s="69">
        <v>154</v>
      </c>
      <c r="D888" s="69"/>
      <c r="E888" s="69"/>
      <c r="F888" s="69"/>
      <c r="G888" s="69"/>
      <c r="H888" s="69"/>
      <c r="I888" s="69"/>
      <c r="J888" s="156"/>
      <c r="K888" s="156"/>
      <c r="L888" s="156"/>
      <c r="N888" s="156"/>
      <c r="O888" s="110"/>
      <c r="P888" s="78"/>
      <c r="Q888" s="113"/>
      <c r="R888" s="114"/>
      <c r="S888" s="80">
        <f>IF(C888=0,"",C888/B887)</f>
        <v>0.8651685393258427</v>
      </c>
      <c r="T888" s="81">
        <v>158</v>
      </c>
      <c r="U888" s="82">
        <f t="shared" ref="U888:U896" si="126">IF(T888=0,"",T888/T887)</f>
        <v>0.88764044943820219</v>
      </c>
      <c r="V888" s="82">
        <f t="shared" ref="V888:V896" si="127">IF(T888=0,"",100%-U888)</f>
        <v>0.11235955056179781</v>
      </c>
    </row>
    <row r="889" spans="1:23" ht="15.75" customHeight="1">
      <c r="A889" s="68">
        <v>1802</v>
      </c>
      <c r="B889" s="69"/>
      <c r="C889" s="69"/>
      <c r="D889" s="69">
        <v>113</v>
      </c>
      <c r="E889" s="69"/>
      <c r="F889" s="69"/>
      <c r="G889" s="69"/>
      <c r="H889" s="69"/>
      <c r="I889" s="69"/>
      <c r="J889" s="156"/>
      <c r="K889" s="156"/>
      <c r="L889" s="156"/>
      <c r="N889" s="156"/>
      <c r="O889" s="110"/>
      <c r="P889" s="78"/>
      <c r="Q889" s="113"/>
      <c r="R889" s="114"/>
      <c r="S889" s="80">
        <f>IF(D889=0,"",D889/C888)</f>
        <v>0.73376623376623373</v>
      </c>
      <c r="T889" s="81">
        <v>148</v>
      </c>
      <c r="U889" s="82">
        <f t="shared" si="126"/>
        <v>0.93670886075949367</v>
      </c>
      <c r="V889" s="82">
        <f t="shared" si="127"/>
        <v>6.3291139240506333E-2</v>
      </c>
      <c r="W889" s="162">
        <f>T889/T887</f>
        <v>0.8314606741573034</v>
      </c>
    </row>
    <row r="890" spans="1:23" ht="15.75" customHeight="1">
      <c r="A890" s="68">
        <v>1901</v>
      </c>
      <c r="B890" s="69"/>
      <c r="C890" s="69"/>
      <c r="D890" s="69"/>
      <c r="E890" s="69">
        <v>87</v>
      </c>
      <c r="F890" s="69"/>
      <c r="G890" s="69"/>
      <c r="H890" s="69"/>
      <c r="I890" s="69"/>
      <c r="J890" s="156"/>
      <c r="K890" s="156"/>
      <c r="L890" s="156"/>
      <c r="N890" s="156"/>
      <c r="O890" s="110"/>
      <c r="P890" s="78"/>
      <c r="Q890" s="113"/>
      <c r="R890" s="114"/>
      <c r="S890" s="80">
        <f>IF(E890=0,"",E890/D889)</f>
        <v>0.76991150442477874</v>
      </c>
      <c r="T890" s="81">
        <v>141</v>
      </c>
      <c r="U890" s="82">
        <f t="shared" si="126"/>
        <v>0.95270270270270274</v>
      </c>
      <c r="V890" s="82">
        <f t="shared" si="127"/>
        <v>4.7297297297297258E-2</v>
      </c>
    </row>
    <row r="891" spans="1:23" ht="15.75" customHeight="1">
      <c r="A891" s="68">
        <v>1902</v>
      </c>
      <c r="B891" s="69"/>
      <c r="C891" s="69"/>
      <c r="D891" s="69"/>
      <c r="E891" s="69"/>
      <c r="F891" s="69">
        <v>87</v>
      </c>
      <c r="G891" s="69"/>
      <c r="H891" s="69"/>
      <c r="I891" s="69"/>
      <c r="J891" s="156"/>
      <c r="K891" s="156"/>
      <c r="L891" s="156"/>
      <c r="N891" s="156"/>
      <c r="O891" s="110"/>
      <c r="P891" s="78"/>
      <c r="Q891" s="113"/>
      <c r="R891" s="114"/>
      <c r="S891" s="80">
        <f>IF(F891=0,"",F891/E890)</f>
        <v>1</v>
      </c>
      <c r="T891" s="81">
        <v>133</v>
      </c>
      <c r="U891" s="82">
        <f t="shared" si="126"/>
        <v>0.94326241134751776</v>
      </c>
      <c r="V891" s="82">
        <f t="shared" si="127"/>
        <v>5.673758865248224E-2</v>
      </c>
    </row>
    <row r="892" spans="1:23" ht="15.75" customHeight="1">
      <c r="A892" s="68">
        <v>2001</v>
      </c>
      <c r="B892" s="69"/>
      <c r="C892" s="69"/>
      <c r="D892" s="69"/>
      <c r="E892" s="69"/>
      <c r="F892" s="69"/>
      <c r="G892" s="69">
        <v>87</v>
      </c>
      <c r="H892" s="69"/>
      <c r="I892" s="69"/>
      <c r="J892" s="156"/>
      <c r="K892" s="156"/>
      <c r="L892" s="156"/>
      <c r="N892" s="156"/>
      <c r="O892" s="110"/>
      <c r="P892" s="78"/>
      <c r="Q892" s="113"/>
      <c r="R892" s="114"/>
      <c r="S892" s="80">
        <f>IF(G892=0,"",G892/F891)</f>
        <v>1</v>
      </c>
      <c r="T892" s="81">
        <v>128</v>
      </c>
      <c r="U892" s="82">
        <f t="shared" si="126"/>
        <v>0.96240601503759393</v>
      </c>
      <c r="V892" s="82">
        <f t="shared" si="127"/>
        <v>3.7593984962406068E-2</v>
      </c>
    </row>
    <row r="893" spans="1:23" ht="15.75" customHeight="1">
      <c r="A893" s="68">
        <v>2002</v>
      </c>
      <c r="B893" s="69"/>
      <c r="C893" s="69"/>
      <c r="D893" s="69"/>
      <c r="E893" s="69"/>
      <c r="F893" s="69"/>
      <c r="G893" s="69"/>
      <c r="H893" s="69">
        <v>87</v>
      </c>
      <c r="I893" s="69"/>
      <c r="J893" s="156"/>
      <c r="K893" s="156"/>
      <c r="L893" s="156"/>
      <c r="N893" s="156"/>
      <c r="O893" s="110"/>
      <c r="P893" s="78"/>
      <c r="Q893" s="113"/>
      <c r="R893" s="114"/>
      <c r="S893" s="80">
        <f>IF(H893=0,"",H893/G892)</f>
        <v>1</v>
      </c>
      <c r="T893" s="81">
        <v>128</v>
      </c>
      <c r="U893" s="82">
        <f t="shared" si="126"/>
        <v>1</v>
      </c>
      <c r="V893" s="82">
        <f t="shared" si="127"/>
        <v>0</v>
      </c>
    </row>
    <row r="894" spans="1:23" ht="15.75" customHeight="1">
      <c r="A894" s="68">
        <v>2101</v>
      </c>
      <c r="B894" s="69"/>
      <c r="C894" s="69"/>
      <c r="D894" s="69"/>
      <c r="E894" s="69"/>
      <c r="F894" s="69"/>
      <c r="G894" s="69"/>
      <c r="H894" s="69"/>
      <c r="I894" s="69">
        <v>87</v>
      </c>
      <c r="J894" s="156"/>
      <c r="K894" s="156"/>
      <c r="L894" s="156"/>
      <c r="N894" s="156"/>
      <c r="O894" s="110"/>
      <c r="P894" s="78"/>
      <c r="Q894" s="113"/>
      <c r="R894" s="114"/>
      <c r="S894" s="80">
        <f>IF(I894=0,"",I894/H893)</f>
        <v>1</v>
      </c>
      <c r="T894" s="81">
        <v>126</v>
      </c>
      <c r="U894" s="82">
        <f t="shared" si="126"/>
        <v>0.984375</v>
      </c>
      <c r="V894" s="82">
        <f t="shared" si="127"/>
        <v>1.5625E-2</v>
      </c>
    </row>
    <row r="895" spans="1:23" ht="15.75" customHeight="1">
      <c r="A895" s="68">
        <v>2102</v>
      </c>
      <c r="B895" s="69"/>
      <c r="C895" s="69"/>
      <c r="D895" s="69"/>
      <c r="E895" s="69"/>
      <c r="F895" s="69"/>
      <c r="G895" s="69"/>
      <c r="H895" s="69"/>
      <c r="I895" s="69"/>
      <c r="J895" s="156">
        <v>87</v>
      </c>
      <c r="K895" s="156"/>
      <c r="L895" s="156"/>
      <c r="N895" s="156"/>
      <c r="O895" s="110"/>
      <c r="P895" s="78"/>
      <c r="Q895" s="113"/>
      <c r="R895" s="114"/>
      <c r="S895" s="80">
        <f>J895/I894</f>
        <v>1</v>
      </c>
      <c r="T895" s="81">
        <v>124</v>
      </c>
      <c r="U895" s="82">
        <f t="shared" si="126"/>
        <v>0.98412698412698407</v>
      </c>
      <c r="V895" s="82">
        <f t="shared" si="127"/>
        <v>1.5873015873015928E-2</v>
      </c>
    </row>
    <row r="896" spans="1:23" ht="15.75" customHeight="1">
      <c r="A896" s="68">
        <v>2201</v>
      </c>
      <c r="B896" s="69"/>
      <c r="C896" s="69"/>
      <c r="D896" s="69"/>
      <c r="E896" s="69"/>
      <c r="F896" s="69"/>
      <c r="G896" s="69"/>
      <c r="H896" s="69"/>
      <c r="I896" s="69"/>
      <c r="J896" s="156">
        <v>61</v>
      </c>
      <c r="K896" s="157"/>
      <c r="L896" s="156"/>
      <c r="N896" s="156"/>
      <c r="O896" s="110"/>
      <c r="P896" s="78"/>
      <c r="Q896" s="113"/>
      <c r="R896" s="114"/>
      <c r="S896" s="80"/>
      <c r="T896" s="81">
        <v>76</v>
      </c>
      <c r="U896" s="82">
        <f t="shared" si="126"/>
        <v>0.61290322580645162</v>
      </c>
      <c r="V896" s="82">
        <f t="shared" si="127"/>
        <v>0.38709677419354838</v>
      </c>
    </row>
    <row r="897" spans="1:23" ht="15.75" customHeight="1">
      <c r="A897" s="68">
        <v>2202</v>
      </c>
      <c r="B897" s="69"/>
      <c r="C897" s="69"/>
      <c r="D897" s="69"/>
      <c r="E897" s="69"/>
      <c r="F897" s="69"/>
      <c r="G897" s="69"/>
      <c r="H897" s="69"/>
      <c r="I897" s="69"/>
      <c r="J897" s="156">
        <v>30</v>
      </c>
      <c r="K897" s="156"/>
      <c r="L897" s="157"/>
      <c r="N897" s="156"/>
      <c r="O897" s="110"/>
      <c r="P897" s="78"/>
      <c r="Q897" s="113"/>
      <c r="R897" s="106"/>
      <c r="S897" s="115"/>
      <c r="T897" s="87">
        <v>35</v>
      </c>
      <c r="U897" s="116"/>
      <c r="V897" s="115"/>
    </row>
    <row r="898" spans="1:23" ht="15.75" customHeight="1">
      <c r="A898" s="68">
        <v>2301</v>
      </c>
      <c r="B898" s="69"/>
      <c r="C898" s="69"/>
      <c r="D898" s="69"/>
      <c r="E898" s="69"/>
      <c r="F898" s="69"/>
      <c r="G898" s="69"/>
      <c r="H898" s="69"/>
      <c r="I898" s="69"/>
      <c r="J898" s="156">
        <v>12</v>
      </c>
      <c r="K898" s="156"/>
      <c r="L898" s="156"/>
      <c r="M898" s="161"/>
      <c r="N898" s="156"/>
      <c r="O898" s="110"/>
      <c r="P898" s="78"/>
      <c r="Q898" s="113"/>
      <c r="R898" s="106"/>
      <c r="S898" s="117"/>
      <c r="T898" s="87">
        <v>15</v>
      </c>
      <c r="U898" s="118"/>
      <c r="V898" s="117"/>
    </row>
    <row r="899" spans="1:23" ht="15.75" customHeight="1">
      <c r="A899" s="68">
        <v>2302</v>
      </c>
      <c r="B899" s="69"/>
      <c r="C899" s="69"/>
      <c r="D899" s="69"/>
      <c r="E899" s="69"/>
      <c r="F899" s="69"/>
      <c r="G899" s="69"/>
      <c r="H899" s="69"/>
      <c r="I899" s="69"/>
      <c r="J899" s="156">
        <v>7</v>
      </c>
      <c r="K899" s="156"/>
      <c r="L899" s="156"/>
      <c r="N899" s="157"/>
      <c r="O899" s="110"/>
      <c r="P899" s="78"/>
      <c r="Q899" s="113"/>
      <c r="R899" s="106"/>
      <c r="S899" s="117"/>
      <c r="T899" s="87">
        <v>8</v>
      </c>
      <c r="U899" s="118"/>
      <c r="V899" s="117"/>
    </row>
    <row r="900" spans="1:23" ht="15.75" customHeight="1">
      <c r="A900" s="68">
        <v>2401</v>
      </c>
      <c r="B900" s="69"/>
      <c r="C900" s="69"/>
      <c r="D900" s="69"/>
      <c r="E900" s="69"/>
      <c r="F900" s="69"/>
      <c r="G900" s="69"/>
      <c r="H900" s="69"/>
      <c r="I900" s="69"/>
      <c r="J900" s="156">
        <v>1</v>
      </c>
      <c r="K900" s="156"/>
      <c r="L900" s="156"/>
      <c r="N900" s="156"/>
      <c r="O900" s="110"/>
      <c r="P900" s="78"/>
      <c r="Q900" s="113"/>
      <c r="R900" s="106"/>
      <c r="S900" s="119"/>
      <c r="T900" s="120">
        <v>1</v>
      </c>
      <c r="U900" s="121"/>
      <c r="V900" s="122"/>
    </row>
    <row r="901" spans="1:23" ht="15.75" customHeight="1">
      <c r="A901" s="68">
        <v>2402</v>
      </c>
      <c r="B901" s="69"/>
      <c r="C901" s="69"/>
      <c r="D901" s="69"/>
      <c r="E901" s="69"/>
      <c r="F901" s="69"/>
      <c r="G901" s="69"/>
      <c r="H901" s="69"/>
      <c r="I901" s="69"/>
      <c r="J901" s="156"/>
      <c r="K901" s="156"/>
      <c r="L901" s="156"/>
      <c r="N901" s="156"/>
      <c r="O901" s="110"/>
      <c r="P901" s="78"/>
      <c r="Q901" s="113"/>
      <c r="R901" s="106"/>
      <c r="S901" s="89" t="s">
        <v>79</v>
      </c>
      <c r="T901" s="90">
        <v>58</v>
      </c>
      <c r="U901" s="242" t="str">
        <f>IF(SUM(O893:O898)=0,"",SUM(O893:O898))</f>
        <v/>
      </c>
      <c r="V901" s="92" t="s">
        <v>11</v>
      </c>
    </row>
    <row r="902" spans="1:23" ht="15.75" customHeight="1">
      <c r="A902" s="68">
        <v>2501</v>
      </c>
      <c r="B902" s="69"/>
      <c r="C902" s="69"/>
      <c r="D902" s="69"/>
      <c r="E902" s="69"/>
      <c r="F902" s="69"/>
      <c r="G902" s="69"/>
      <c r="H902" s="69"/>
      <c r="I902" s="69"/>
      <c r="J902" s="156"/>
      <c r="K902" s="156"/>
      <c r="L902" s="156"/>
      <c r="N902" s="156"/>
      <c r="O902" s="110"/>
      <c r="P902" s="78"/>
      <c r="Q902" s="113"/>
      <c r="R902" s="106"/>
      <c r="S902" s="93" t="s">
        <v>80</v>
      </c>
      <c r="T902" s="94">
        <f>IF(T901/B887=0,"",T901/B887)</f>
        <v>0.3258426966292135</v>
      </c>
      <c r="U902" s="243" t="e">
        <f>IF(T901/U901=0,"",T901/U901)</f>
        <v>#VALUE!</v>
      </c>
      <c r="V902" s="96" t="s">
        <v>81</v>
      </c>
    </row>
    <row r="903" spans="1:23" ht="15.75" customHeight="1">
      <c r="A903" s="68">
        <v>2502</v>
      </c>
      <c r="B903" s="69"/>
      <c r="C903" s="69"/>
      <c r="D903" s="69"/>
      <c r="E903" s="69"/>
      <c r="F903" s="69"/>
      <c r="G903" s="69"/>
      <c r="H903" s="69"/>
      <c r="I903" s="69"/>
      <c r="J903" s="156"/>
      <c r="K903" s="156"/>
      <c r="L903" s="156"/>
      <c r="N903" s="156"/>
      <c r="O903" s="110"/>
      <c r="P903" s="123"/>
      <c r="Q903" s="124"/>
      <c r="R903" s="125"/>
      <c r="S903" s="101"/>
      <c r="T903" s="102"/>
      <c r="U903" s="102"/>
      <c r="V903" s="103"/>
    </row>
    <row r="904" spans="1:23" ht="18" customHeight="1">
      <c r="A904" s="35"/>
      <c r="B904" s="31"/>
      <c r="C904" s="273" t="s">
        <v>100</v>
      </c>
      <c r="D904" s="261"/>
      <c r="E904" s="261"/>
      <c r="F904" s="261"/>
      <c r="G904" s="261"/>
      <c r="H904" s="261"/>
      <c r="I904" s="262"/>
      <c r="J904" s="133"/>
      <c r="K904" s="133"/>
      <c r="L904" s="133"/>
      <c r="O904" s="126">
        <f>SUM(O896:O900)</f>
        <v>0</v>
      </c>
      <c r="P904" s="105" t="str">
        <f>IF(O896=0,"",O896/B887)</f>
        <v/>
      </c>
      <c r="Q904" s="105" t="str">
        <f>IF(O904=0,"",O904/B887)</f>
        <v/>
      </c>
      <c r="R904" s="105" t="str">
        <f>IF(O896=0,"",Q904-P904)</f>
        <v/>
      </c>
      <c r="S904" s="2"/>
      <c r="T904" s="31"/>
      <c r="U904" s="25"/>
      <c r="V904" s="2"/>
    </row>
    <row r="905" spans="1:23" ht="12.75" customHeight="1">
      <c r="M905" s="2"/>
      <c r="O905" s="2"/>
    </row>
    <row r="906" spans="1:23" ht="12.75" customHeight="1">
      <c r="M906" s="2"/>
      <c r="O906" s="2"/>
    </row>
    <row r="907" spans="1:23" ht="26.25" customHeight="1">
      <c r="A907" s="283" t="s">
        <v>88</v>
      </c>
      <c r="B907" s="275"/>
      <c r="C907" s="275"/>
      <c r="D907" s="275"/>
      <c r="E907" s="275"/>
      <c r="F907" s="275"/>
      <c r="G907" s="275"/>
      <c r="H907" s="275"/>
      <c r="I907" s="275"/>
      <c r="J907" s="128"/>
      <c r="K907" s="128"/>
      <c r="L907" s="128"/>
      <c r="N907" s="127"/>
      <c r="O907" s="66" t="s">
        <v>108</v>
      </c>
      <c r="P907" s="31"/>
      <c r="Q907" s="2"/>
      <c r="R907" s="2"/>
      <c r="S907" s="31"/>
      <c r="T907" s="2"/>
      <c r="U907" s="31"/>
      <c r="V907" s="31"/>
    </row>
    <row r="908" spans="1:23" ht="20.25" customHeight="1">
      <c r="A908" s="259" t="s">
        <v>10</v>
      </c>
      <c r="B908" s="260" t="s">
        <v>89</v>
      </c>
      <c r="C908" s="261"/>
      <c r="D908" s="261"/>
      <c r="E908" s="261"/>
      <c r="F908" s="261"/>
      <c r="G908" s="261"/>
      <c r="H908" s="261"/>
      <c r="I908" s="261"/>
      <c r="J908" s="262"/>
      <c r="K908" s="160"/>
      <c r="L908" s="160"/>
      <c r="O908" s="263" t="s">
        <v>11</v>
      </c>
      <c r="P908" s="254" t="s">
        <v>3</v>
      </c>
      <c r="Q908" s="254" t="s">
        <v>4</v>
      </c>
      <c r="R908" s="264" t="s">
        <v>5</v>
      </c>
      <c r="S908" s="254" t="s">
        <v>6</v>
      </c>
      <c r="T908" s="265" t="s">
        <v>7</v>
      </c>
      <c r="U908" s="265" t="s">
        <v>8</v>
      </c>
      <c r="V908" s="254" t="s">
        <v>9</v>
      </c>
    </row>
    <row r="909" spans="1:23" ht="15.75" customHeight="1">
      <c r="A909" s="255"/>
      <c r="B909" s="159" t="s">
        <v>90</v>
      </c>
      <c r="C909" s="159" t="s">
        <v>91</v>
      </c>
      <c r="D909" s="159" t="s">
        <v>92</v>
      </c>
      <c r="E909" s="159" t="s">
        <v>93</v>
      </c>
      <c r="F909" s="159" t="s">
        <v>94</v>
      </c>
      <c r="G909" s="159" t="s">
        <v>95</v>
      </c>
      <c r="H909" s="159" t="s">
        <v>96</v>
      </c>
      <c r="I909" s="159" t="s">
        <v>97</v>
      </c>
      <c r="J909" s="163" t="s">
        <v>98</v>
      </c>
      <c r="K909" s="68" t="s">
        <v>99</v>
      </c>
      <c r="L909" s="68" t="s">
        <v>128</v>
      </c>
      <c r="M909" s="68" t="s">
        <v>129</v>
      </c>
      <c r="N909" s="68" t="s">
        <v>130</v>
      </c>
      <c r="O909" s="255"/>
      <c r="P909" s="255"/>
      <c r="Q909" s="255"/>
      <c r="R909" s="255"/>
      <c r="S909" s="255"/>
      <c r="T909" s="255"/>
      <c r="U909" s="255"/>
      <c r="V909" s="255"/>
    </row>
    <row r="910" spans="1:23" ht="15.75" customHeight="1">
      <c r="A910" s="68">
        <v>1801</v>
      </c>
      <c r="B910" s="69">
        <v>213</v>
      </c>
      <c r="C910" s="69"/>
      <c r="D910" s="69"/>
      <c r="E910" s="69"/>
      <c r="F910" s="69"/>
      <c r="G910" s="69"/>
      <c r="H910" s="69"/>
      <c r="I910" s="70"/>
      <c r="J910" s="69"/>
      <c r="K910" s="156"/>
      <c r="L910" s="156"/>
      <c r="N910" s="156"/>
      <c r="O910" s="110"/>
      <c r="P910" s="72"/>
      <c r="Q910" s="111"/>
      <c r="R910" s="112"/>
      <c r="S910" s="75"/>
      <c r="T910" s="76">
        <f>B910</f>
        <v>213</v>
      </c>
      <c r="U910" s="77"/>
      <c r="V910" s="75"/>
    </row>
    <row r="911" spans="1:23" ht="15.75" customHeight="1">
      <c r="A911" s="68">
        <v>1802</v>
      </c>
      <c r="B911" s="69"/>
      <c r="C911" s="69">
        <v>189</v>
      </c>
      <c r="D911" s="69"/>
      <c r="E911" s="69"/>
      <c r="F911" s="69"/>
      <c r="G911" s="69"/>
      <c r="H911" s="69"/>
      <c r="I911" s="70"/>
      <c r="J911" s="69"/>
      <c r="K911" s="156"/>
      <c r="L911" s="156"/>
      <c r="N911" s="156"/>
      <c r="O911" s="110"/>
      <c r="P911" s="78"/>
      <c r="Q911" s="113"/>
      <c r="R911" s="114"/>
      <c r="S911" s="80">
        <f>IF(C911=0,"",C911/B910)</f>
        <v>0.88732394366197187</v>
      </c>
      <c r="T911" s="81">
        <v>193</v>
      </c>
      <c r="U911" s="82">
        <f t="shared" ref="U911:U918" si="128">IF(T911=0,"",T911/T910)</f>
        <v>0.9061032863849765</v>
      </c>
      <c r="V911" s="82">
        <f t="shared" ref="V911:V918" si="129">IF(T911=0,"",100%-U911)</f>
        <v>9.3896713615023497E-2</v>
      </c>
    </row>
    <row r="912" spans="1:23" ht="15.75" customHeight="1">
      <c r="A912" s="68">
        <v>1901</v>
      </c>
      <c r="B912" s="69"/>
      <c r="C912" s="69"/>
      <c r="D912" s="69">
        <v>106</v>
      </c>
      <c r="E912" s="69"/>
      <c r="F912" s="69"/>
      <c r="G912" s="69"/>
      <c r="H912" s="69"/>
      <c r="I912" s="70"/>
      <c r="J912" s="69"/>
      <c r="K912" s="156"/>
      <c r="L912" s="156"/>
      <c r="N912" s="156"/>
      <c r="O912" s="110"/>
      <c r="P912" s="78"/>
      <c r="Q912" s="113"/>
      <c r="R912" s="114"/>
      <c r="S912" s="80">
        <f>IF(D912=0,"",D912/C911)</f>
        <v>0.56084656084656082</v>
      </c>
      <c r="T912" s="81">
        <v>184</v>
      </c>
      <c r="U912" s="82">
        <f t="shared" si="128"/>
        <v>0.95336787564766834</v>
      </c>
      <c r="V912" s="82">
        <f t="shared" si="129"/>
        <v>4.6632124352331661E-2</v>
      </c>
      <c r="W912" s="162">
        <f>T912/T910</f>
        <v>0.863849765258216</v>
      </c>
    </row>
    <row r="913" spans="1:22" ht="15.75" customHeight="1">
      <c r="A913" s="68">
        <v>1902</v>
      </c>
      <c r="B913" s="69"/>
      <c r="C913" s="69"/>
      <c r="D913" s="69"/>
      <c r="E913" s="69">
        <v>85</v>
      </c>
      <c r="F913" s="69"/>
      <c r="G913" s="69"/>
      <c r="H913" s="69"/>
      <c r="I913" s="70"/>
      <c r="J913" s="69"/>
      <c r="K913" s="156"/>
      <c r="L913" s="156"/>
      <c r="N913" s="156"/>
      <c r="O913" s="110"/>
      <c r="P913" s="78"/>
      <c r="Q913" s="113"/>
      <c r="R913" s="114"/>
      <c r="S913" s="80">
        <f>IF(E913=0,"",E913/D912)</f>
        <v>0.80188679245283023</v>
      </c>
      <c r="T913" s="81">
        <v>174</v>
      </c>
      <c r="U913" s="82">
        <f t="shared" si="128"/>
        <v>0.94565217391304346</v>
      </c>
      <c r="V913" s="82">
        <f t="shared" si="129"/>
        <v>5.4347826086956541E-2</v>
      </c>
    </row>
    <row r="914" spans="1:22" ht="15.75" customHeight="1">
      <c r="A914" s="68">
        <v>2001</v>
      </c>
      <c r="B914" s="69"/>
      <c r="C914" s="69"/>
      <c r="D914" s="69"/>
      <c r="E914" s="69"/>
      <c r="F914" s="69">
        <v>85</v>
      </c>
      <c r="G914" s="69"/>
      <c r="H914" s="69"/>
      <c r="I914" s="70"/>
      <c r="J914" s="69"/>
      <c r="K914" s="156"/>
      <c r="L914" s="156"/>
      <c r="N914" s="156"/>
      <c r="O914" s="110"/>
      <c r="P914" s="78"/>
      <c r="Q914" s="113"/>
      <c r="R914" s="114"/>
      <c r="S914" s="80">
        <f>IF(F914=0,"",F914/E913)</f>
        <v>1</v>
      </c>
      <c r="T914" s="81">
        <v>170</v>
      </c>
      <c r="U914" s="82">
        <f t="shared" si="128"/>
        <v>0.97701149425287359</v>
      </c>
      <c r="V914" s="82">
        <f t="shared" si="129"/>
        <v>2.2988505747126409E-2</v>
      </c>
    </row>
    <row r="915" spans="1:22" ht="15.75" customHeight="1">
      <c r="A915" s="68">
        <v>2002</v>
      </c>
      <c r="B915" s="69"/>
      <c r="C915" s="69"/>
      <c r="D915" s="69"/>
      <c r="E915" s="69"/>
      <c r="F915" s="69"/>
      <c r="G915" s="69">
        <v>85</v>
      </c>
      <c r="H915" s="69"/>
      <c r="I915" s="70"/>
      <c r="J915" s="69"/>
      <c r="K915" s="156"/>
      <c r="L915" s="156"/>
      <c r="N915" s="156"/>
      <c r="O915" s="110"/>
      <c r="P915" s="78"/>
      <c r="Q915" s="113"/>
      <c r="R915" s="114"/>
      <c r="S915" s="80">
        <f>IF(G915=0,"",G915/F914)</f>
        <v>1</v>
      </c>
      <c r="T915" s="81">
        <v>170</v>
      </c>
      <c r="U915" s="82">
        <f t="shared" si="128"/>
        <v>1</v>
      </c>
      <c r="V915" s="82">
        <f t="shared" si="129"/>
        <v>0</v>
      </c>
    </row>
    <row r="916" spans="1:22" ht="15.75" customHeight="1">
      <c r="A916" s="68">
        <v>2101</v>
      </c>
      <c r="B916" s="69"/>
      <c r="C916" s="69"/>
      <c r="D916" s="69"/>
      <c r="E916" s="69"/>
      <c r="F916" s="69"/>
      <c r="G916" s="69"/>
      <c r="H916" s="69">
        <v>85</v>
      </c>
      <c r="I916" s="70"/>
      <c r="J916" s="69"/>
      <c r="K916" s="156"/>
      <c r="L916" s="156"/>
      <c r="N916" s="156"/>
      <c r="O916" s="110"/>
      <c r="P916" s="78"/>
      <c r="Q916" s="113"/>
      <c r="R916" s="114"/>
      <c r="S916" s="80">
        <f>IF(H916=0,"",H916/G915)</f>
        <v>1</v>
      </c>
      <c r="T916" s="81">
        <v>167</v>
      </c>
      <c r="U916" s="82">
        <f t="shared" si="128"/>
        <v>0.98235294117647054</v>
      </c>
      <c r="V916" s="82">
        <f t="shared" si="129"/>
        <v>1.764705882352946E-2</v>
      </c>
    </row>
    <row r="917" spans="1:22" ht="15.75" customHeight="1">
      <c r="A917" s="68">
        <v>2102</v>
      </c>
      <c r="B917" s="69"/>
      <c r="C917" s="69"/>
      <c r="D917" s="69"/>
      <c r="E917" s="69"/>
      <c r="F917" s="69"/>
      <c r="G917" s="69"/>
      <c r="H917" s="69"/>
      <c r="I917" s="70">
        <v>85</v>
      </c>
      <c r="J917" s="69"/>
      <c r="K917" s="156"/>
      <c r="L917" s="156"/>
      <c r="N917" s="156"/>
      <c r="O917" s="110"/>
      <c r="P917" s="78"/>
      <c r="Q917" s="113"/>
      <c r="R917" s="114"/>
      <c r="S917" s="80">
        <f>I917/H916</f>
        <v>1</v>
      </c>
      <c r="T917" s="81">
        <v>154</v>
      </c>
      <c r="U917" s="82">
        <f t="shared" si="128"/>
        <v>0.92215568862275454</v>
      </c>
      <c r="V917" s="82">
        <f t="shared" si="129"/>
        <v>7.7844311377245456E-2</v>
      </c>
    </row>
    <row r="918" spans="1:22" ht="15.75" customHeight="1">
      <c r="A918" s="68">
        <v>2201</v>
      </c>
      <c r="B918" s="69"/>
      <c r="C918" s="69"/>
      <c r="D918" s="69"/>
      <c r="E918" s="69"/>
      <c r="F918" s="69"/>
      <c r="G918" s="69"/>
      <c r="H918" s="69"/>
      <c r="I918" s="70"/>
      <c r="J918" s="69">
        <v>85</v>
      </c>
      <c r="K918" s="156"/>
      <c r="L918" s="156"/>
      <c r="N918" s="156"/>
      <c r="O918" s="110"/>
      <c r="P918" s="78"/>
      <c r="Q918" s="113"/>
      <c r="R918" s="114"/>
      <c r="S918" s="80" t="str">
        <f>IF(E918=0,"",E918/D917)</f>
        <v/>
      </c>
      <c r="T918" s="81">
        <v>144</v>
      </c>
      <c r="U918" s="82">
        <f t="shared" si="128"/>
        <v>0.93506493506493504</v>
      </c>
      <c r="V918" s="82">
        <f t="shared" si="129"/>
        <v>6.4935064935064957E-2</v>
      </c>
    </row>
    <row r="919" spans="1:22" ht="15.75" customHeight="1">
      <c r="A919" s="68">
        <v>2202</v>
      </c>
      <c r="B919" s="69"/>
      <c r="C919" s="69"/>
      <c r="D919" s="69"/>
      <c r="E919" s="69"/>
      <c r="F919" s="69"/>
      <c r="G919" s="69"/>
      <c r="H919" s="69"/>
      <c r="I919" s="70"/>
      <c r="J919" s="69">
        <v>85</v>
      </c>
      <c r="K919" s="157"/>
      <c r="L919" s="156"/>
      <c r="N919" s="156"/>
      <c r="O919" s="110"/>
      <c r="P919" s="78"/>
      <c r="Q919" s="113"/>
      <c r="R919" s="106"/>
      <c r="S919" s="115"/>
      <c r="T919" s="87">
        <v>113</v>
      </c>
      <c r="U919" s="116"/>
      <c r="V919" s="115"/>
    </row>
    <row r="920" spans="1:22" ht="15.75" customHeight="1">
      <c r="A920" s="68">
        <v>2301</v>
      </c>
      <c r="B920" s="69"/>
      <c r="C920" s="69"/>
      <c r="D920" s="69"/>
      <c r="E920" s="69"/>
      <c r="F920" s="69"/>
      <c r="G920" s="69"/>
      <c r="H920" s="69"/>
      <c r="I920" s="70"/>
      <c r="J920" s="69">
        <v>49</v>
      </c>
      <c r="K920" s="156"/>
      <c r="L920" s="157"/>
      <c r="N920" s="156"/>
      <c r="O920" s="110"/>
      <c r="P920" s="78"/>
      <c r="Q920" s="113"/>
      <c r="R920" s="106"/>
      <c r="S920" s="117"/>
      <c r="T920" s="87">
        <v>60</v>
      </c>
      <c r="U920" s="118"/>
      <c r="V920" s="117"/>
    </row>
    <row r="921" spans="1:22" ht="15.75" customHeight="1">
      <c r="A921" s="68">
        <v>2302</v>
      </c>
      <c r="B921" s="69"/>
      <c r="C921" s="69"/>
      <c r="D921" s="69"/>
      <c r="E921" s="69"/>
      <c r="F921" s="69"/>
      <c r="G921" s="69"/>
      <c r="H921" s="69"/>
      <c r="I921" s="70"/>
      <c r="J921" s="69">
        <v>23</v>
      </c>
      <c r="K921" s="156"/>
      <c r="L921" s="156"/>
      <c r="M921" s="161"/>
      <c r="N921" s="156"/>
      <c r="O921" s="110"/>
      <c r="P921" s="78"/>
      <c r="Q921" s="113"/>
      <c r="R921" s="106"/>
      <c r="S921" s="117"/>
      <c r="T921" s="87">
        <v>27</v>
      </c>
      <c r="U921" s="118"/>
      <c r="V921" s="117"/>
    </row>
    <row r="922" spans="1:22" ht="15.75" customHeight="1">
      <c r="A922" s="68">
        <v>2401</v>
      </c>
      <c r="B922" s="69"/>
      <c r="C922" s="69"/>
      <c r="D922" s="69"/>
      <c r="E922" s="69"/>
      <c r="F922" s="69"/>
      <c r="G922" s="69"/>
      <c r="H922" s="69"/>
      <c r="I922" s="70"/>
      <c r="J922" s="69">
        <v>8</v>
      </c>
      <c r="K922" s="156"/>
      <c r="L922" s="156"/>
      <c r="N922" s="157"/>
      <c r="O922" s="110"/>
      <c r="P922" s="78"/>
      <c r="Q922" s="113"/>
      <c r="R922" s="106"/>
      <c r="S922" s="119"/>
      <c r="T922" s="120">
        <v>10</v>
      </c>
      <c r="U922" s="121"/>
      <c r="V922" s="122"/>
    </row>
    <row r="923" spans="1:22" ht="15.75" customHeight="1">
      <c r="A923" s="68">
        <v>2402</v>
      </c>
      <c r="B923" s="69"/>
      <c r="C923" s="69"/>
      <c r="D923" s="69"/>
      <c r="E923" s="69"/>
      <c r="F923" s="69"/>
      <c r="G923" s="69"/>
      <c r="H923" s="69"/>
      <c r="I923" s="70"/>
      <c r="J923" s="69"/>
      <c r="K923" s="156"/>
      <c r="L923" s="156"/>
      <c r="N923" s="156"/>
      <c r="O923" s="110"/>
      <c r="P923" s="78"/>
      <c r="Q923" s="113"/>
      <c r="R923" s="106"/>
      <c r="S923" s="89" t="s">
        <v>79</v>
      </c>
      <c r="T923" s="90">
        <v>16</v>
      </c>
      <c r="U923" s="242" t="str">
        <f>IF(SUM(O915:O920)=0,"",SUM(O915:O920))</f>
        <v/>
      </c>
      <c r="V923" s="92" t="s">
        <v>11</v>
      </c>
    </row>
    <row r="924" spans="1:22" ht="15.75" customHeight="1">
      <c r="A924" s="68">
        <v>2501</v>
      </c>
      <c r="B924" s="69"/>
      <c r="C924" s="69"/>
      <c r="D924" s="69"/>
      <c r="E924" s="69"/>
      <c r="F924" s="69"/>
      <c r="G924" s="69"/>
      <c r="H924" s="69"/>
      <c r="I924" s="70"/>
      <c r="J924" s="69"/>
      <c r="K924" s="156"/>
      <c r="L924" s="156"/>
      <c r="N924" s="156"/>
      <c r="O924" s="110"/>
      <c r="P924" s="78"/>
      <c r="Q924" s="113"/>
      <c r="R924" s="106"/>
      <c r="S924" s="93" t="s">
        <v>80</v>
      </c>
      <c r="T924" s="94">
        <f>IF(T923/B910=0,"",T923/B910)</f>
        <v>7.5117370892018781E-2</v>
      </c>
      <c r="U924" s="243" t="e">
        <f>IF(T923/U923=0,"",T923/U923)</f>
        <v>#VALUE!</v>
      </c>
      <c r="V924" s="96" t="s">
        <v>81</v>
      </c>
    </row>
    <row r="925" spans="1:22" ht="15.75" customHeight="1">
      <c r="A925" s="68">
        <v>2502</v>
      </c>
      <c r="B925" s="69"/>
      <c r="C925" s="69"/>
      <c r="D925" s="69"/>
      <c r="E925" s="69"/>
      <c r="F925" s="69"/>
      <c r="G925" s="69"/>
      <c r="H925" s="69"/>
      <c r="I925" s="70"/>
      <c r="J925" s="69"/>
      <c r="K925" s="156"/>
      <c r="L925" s="156"/>
      <c r="N925" s="156"/>
      <c r="O925" s="110"/>
      <c r="P925" s="123"/>
      <c r="Q925" s="124"/>
      <c r="R925" s="125"/>
      <c r="S925" s="101"/>
      <c r="T925" s="102"/>
      <c r="U925" s="102"/>
      <c r="V925" s="103"/>
    </row>
    <row r="926" spans="1:22" ht="18" customHeight="1">
      <c r="A926" s="35"/>
      <c r="B926" s="31"/>
      <c r="C926" s="273" t="s">
        <v>100</v>
      </c>
      <c r="D926" s="261"/>
      <c r="E926" s="261"/>
      <c r="F926" s="261"/>
      <c r="G926" s="261"/>
      <c r="H926" s="261"/>
      <c r="I926" s="262"/>
      <c r="J926" s="133"/>
      <c r="K926" s="156"/>
      <c r="L926" s="156"/>
      <c r="N926" s="156"/>
      <c r="O926" s="126">
        <f>SUM(O918:O922)</f>
        <v>0</v>
      </c>
      <c r="P926" s="105" t="str">
        <f>IF(O918=0,"",O918/B910)</f>
        <v/>
      </c>
      <c r="Q926" s="105" t="str">
        <f>IF(O926=0,"",O926/B910)</f>
        <v/>
      </c>
      <c r="R926" s="105" t="str">
        <f>IF(O918=0,"",Q926-P926)</f>
        <v/>
      </c>
      <c r="S926" s="2"/>
      <c r="T926" s="31"/>
      <c r="U926" s="25"/>
      <c r="V926" s="2"/>
    </row>
    <row r="927" spans="1:22" ht="12.75" customHeight="1">
      <c r="M927" s="2"/>
      <c r="O927" s="2"/>
    </row>
    <row r="928" spans="1:22" ht="12.75" customHeight="1">
      <c r="M928" s="2"/>
      <c r="O928" s="2"/>
    </row>
    <row r="929" spans="1:23" ht="26.25" customHeight="1">
      <c r="A929" s="283" t="s">
        <v>88</v>
      </c>
      <c r="B929" s="275"/>
      <c r="C929" s="275"/>
      <c r="D929" s="275"/>
      <c r="E929" s="275"/>
      <c r="F929" s="275"/>
      <c r="G929" s="275"/>
      <c r="H929" s="275"/>
      <c r="I929" s="275"/>
      <c r="J929" s="128"/>
      <c r="K929" s="128"/>
      <c r="L929" s="128"/>
      <c r="N929" s="127"/>
      <c r="O929" s="66" t="s">
        <v>109</v>
      </c>
      <c r="P929" s="31"/>
      <c r="Q929" s="2"/>
      <c r="R929" s="2"/>
      <c r="S929" s="31"/>
      <c r="T929" s="2"/>
      <c r="U929" s="31"/>
      <c r="V929" s="31"/>
    </row>
    <row r="930" spans="1:23" ht="20.25" customHeight="1">
      <c r="A930" s="259" t="s">
        <v>10</v>
      </c>
      <c r="B930" s="260" t="s">
        <v>89</v>
      </c>
      <c r="C930" s="261"/>
      <c r="D930" s="261"/>
      <c r="E930" s="261"/>
      <c r="F930" s="261"/>
      <c r="G930" s="261"/>
      <c r="H930" s="261"/>
      <c r="I930" s="261"/>
      <c r="J930" s="262"/>
      <c r="K930" s="160"/>
      <c r="L930" s="160"/>
      <c r="O930" s="263" t="s">
        <v>11</v>
      </c>
      <c r="P930" s="254" t="s">
        <v>3</v>
      </c>
      <c r="Q930" s="254" t="s">
        <v>4</v>
      </c>
      <c r="R930" s="264" t="s">
        <v>5</v>
      </c>
      <c r="S930" s="254" t="s">
        <v>6</v>
      </c>
      <c r="T930" s="265" t="s">
        <v>7</v>
      </c>
      <c r="U930" s="265" t="s">
        <v>8</v>
      </c>
      <c r="V930" s="254" t="s">
        <v>9</v>
      </c>
    </row>
    <row r="931" spans="1:23" ht="15.75" customHeight="1">
      <c r="A931" s="255"/>
      <c r="B931" s="159" t="s">
        <v>90</v>
      </c>
      <c r="C931" s="159" t="s">
        <v>91</v>
      </c>
      <c r="D931" s="159" t="s">
        <v>92</v>
      </c>
      <c r="E931" s="159" t="s">
        <v>93</v>
      </c>
      <c r="F931" s="159" t="s">
        <v>94</v>
      </c>
      <c r="G931" s="159" t="s">
        <v>95</v>
      </c>
      <c r="H931" s="159" t="s">
        <v>96</v>
      </c>
      <c r="I931" s="159" t="s">
        <v>97</v>
      </c>
      <c r="J931" s="163" t="s">
        <v>98</v>
      </c>
      <c r="K931" s="68" t="s">
        <v>99</v>
      </c>
      <c r="L931" s="68" t="s">
        <v>128</v>
      </c>
      <c r="M931" s="68" t="s">
        <v>129</v>
      </c>
      <c r="N931" s="68" t="s">
        <v>130</v>
      </c>
      <c r="O931" s="255"/>
      <c r="P931" s="255"/>
      <c r="Q931" s="255"/>
      <c r="R931" s="255"/>
      <c r="S931" s="255"/>
      <c r="T931" s="255"/>
      <c r="U931" s="255"/>
      <c r="V931" s="255"/>
    </row>
    <row r="932" spans="1:23" ht="15.75" customHeight="1">
      <c r="A932" s="68">
        <v>1802</v>
      </c>
      <c r="B932" s="69">
        <v>193</v>
      </c>
      <c r="C932" s="69"/>
      <c r="D932" s="69"/>
      <c r="E932" s="69"/>
      <c r="F932" s="69"/>
      <c r="G932" s="69"/>
      <c r="H932" s="69"/>
      <c r="I932" s="70"/>
      <c r="J932" s="69"/>
      <c r="K932" s="156"/>
      <c r="L932" s="156"/>
      <c r="N932" s="156"/>
      <c r="O932" s="110"/>
      <c r="P932" s="72"/>
      <c r="Q932" s="111"/>
      <c r="R932" s="112"/>
      <c r="S932" s="75"/>
      <c r="T932" s="76">
        <f>B932</f>
        <v>193</v>
      </c>
      <c r="U932" s="77"/>
      <c r="V932" s="75"/>
    </row>
    <row r="933" spans="1:23" ht="15.75" customHeight="1">
      <c r="A933" s="68">
        <v>1901</v>
      </c>
      <c r="B933" s="69"/>
      <c r="C933" s="69">
        <v>163</v>
      </c>
      <c r="D933" s="69"/>
      <c r="E933" s="69"/>
      <c r="F933" s="69"/>
      <c r="G933" s="69"/>
      <c r="H933" s="69"/>
      <c r="I933" s="70"/>
      <c r="J933" s="69"/>
      <c r="K933" s="156"/>
      <c r="L933" s="156"/>
      <c r="N933" s="156"/>
      <c r="O933" s="110"/>
      <c r="P933" s="78"/>
      <c r="Q933" s="113"/>
      <c r="R933" s="114"/>
      <c r="S933" s="80">
        <f>IF(C933=0,"",C933/B932)</f>
        <v>0.84455958549222798</v>
      </c>
      <c r="T933" s="81">
        <v>167</v>
      </c>
      <c r="U933" s="82">
        <f t="shared" ref="U933:U940" si="130">IF(T933=0,"",T933/T932)</f>
        <v>0.86528497409326421</v>
      </c>
      <c r="V933" s="82">
        <f t="shared" ref="V933:V940" si="131">IF(T933=0,"",100%-U933)</f>
        <v>0.13471502590673579</v>
      </c>
    </row>
    <row r="934" spans="1:23" ht="15.75" customHeight="1">
      <c r="A934" s="68">
        <v>1902</v>
      </c>
      <c r="B934" s="69"/>
      <c r="C934" s="69"/>
      <c r="D934" s="69">
        <v>108</v>
      </c>
      <c r="E934" s="69"/>
      <c r="F934" s="69"/>
      <c r="G934" s="69"/>
      <c r="H934" s="69"/>
      <c r="I934" s="70"/>
      <c r="J934" s="69"/>
      <c r="K934" s="156"/>
      <c r="L934" s="156"/>
      <c r="N934" s="156"/>
      <c r="O934" s="110"/>
      <c r="P934" s="78"/>
      <c r="Q934" s="113"/>
      <c r="R934" s="114"/>
      <c r="S934" s="80">
        <f>IF(D934=0,"",D934/C933)</f>
        <v>0.66257668711656437</v>
      </c>
      <c r="T934" s="81">
        <v>164</v>
      </c>
      <c r="U934" s="82">
        <f t="shared" si="130"/>
        <v>0.98203592814371254</v>
      </c>
      <c r="V934" s="82">
        <f t="shared" si="131"/>
        <v>1.7964071856287456E-2</v>
      </c>
      <c r="W934" s="9">
        <f>T934/T932</f>
        <v>0.84974093264248707</v>
      </c>
    </row>
    <row r="935" spans="1:23" ht="15.75" customHeight="1">
      <c r="A935" s="68">
        <v>2001</v>
      </c>
      <c r="B935" s="69"/>
      <c r="C935" s="69"/>
      <c r="D935" s="69"/>
      <c r="E935" s="69">
        <v>108</v>
      </c>
      <c r="F935" s="69"/>
      <c r="G935" s="69"/>
      <c r="H935" s="69"/>
      <c r="I935" s="70"/>
      <c r="J935" s="69"/>
      <c r="K935" s="156"/>
      <c r="L935" s="156"/>
      <c r="N935" s="156"/>
      <c r="O935" s="110"/>
      <c r="P935" s="78"/>
      <c r="Q935" s="113"/>
      <c r="R935" s="114"/>
      <c r="S935" s="80">
        <f>IF(E935=0,"",E935/D934)</f>
        <v>1</v>
      </c>
      <c r="T935" s="81">
        <v>160</v>
      </c>
      <c r="U935" s="82">
        <f t="shared" si="130"/>
        <v>0.97560975609756095</v>
      </c>
      <c r="V935" s="82">
        <f t="shared" si="131"/>
        <v>2.4390243902439046E-2</v>
      </c>
    </row>
    <row r="936" spans="1:23" ht="15.75" customHeight="1">
      <c r="A936" s="68">
        <v>2002</v>
      </c>
      <c r="B936" s="69"/>
      <c r="C936" s="69"/>
      <c r="D936" s="69"/>
      <c r="E936" s="69"/>
      <c r="F936" s="69">
        <v>108</v>
      </c>
      <c r="G936" s="69"/>
      <c r="H936" s="69"/>
      <c r="I936" s="70"/>
      <c r="J936" s="69"/>
      <c r="K936" s="156"/>
      <c r="L936" s="156"/>
      <c r="N936" s="156"/>
      <c r="O936" s="110"/>
      <c r="P936" s="78"/>
      <c r="Q936" s="113"/>
      <c r="R936" s="114"/>
      <c r="S936" s="80">
        <f>IF(F936=0,"",F936/E935)</f>
        <v>1</v>
      </c>
      <c r="T936" s="81">
        <v>160</v>
      </c>
      <c r="U936" s="82">
        <f t="shared" si="130"/>
        <v>1</v>
      </c>
      <c r="V936" s="82">
        <f t="shared" si="131"/>
        <v>0</v>
      </c>
    </row>
    <row r="937" spans="1:23" ht="15.75" customHeight="1">
      <c r="A937" s="68">
        <v>2101</v>
      </c>
      <c r="B937" s="69"/>
      <c r="C937" s="69"/>
      <c r="D937" s="69"/>
      <c r="E937" s="69"/>
      <c r="F937" s="69"/>
      <c r="G937" s="69">
        <v>108</v>
      </c>
      <c r="H937" s="69"/>
      <c r="I937" s="70"/>
      <c r="J937" s="69"/>
      <c r="K937" s="156"/>
      <c r="L937" s="156"/>
      <c r="N937" s="156"/>
      <c r="O937" s="110"/>
      <c r="P937" s="78"/>
      <c r="Q937" s="113"/>
      <c r="R937" s="114"/>
      <c r="S937" s="80">
        <f>IF(G937=0,"",G937/F936)</f>
        <v>1</v>
      </c>
      <c r="T937" s="81">
        <v>156</v>
      </c>
      <c r="U937" s="82">
        <f t="shared" si="130"/>
        <v>0.97499999999999998</v>
      </c>
      <c r="V937" s="82">
        <f t="shared" si="131"/>
        <v>2.5000000000000022E-2</v>
      </c>
    </row>
    <row r="938" spans="1:23" ht="15.75" customHeight="1">
      <c r="A938" s="68">
        <v>2102</v>
      </c>
      <c r="B938" s="69"/>
      <c r="C938" s="69"/>
      <c r="D938" s="69"/>
      <c r="E938" s="69"/>
      <c r="F938" s="69"/>
      <c r="G938" s="69"/>
      <c r="H938" s="69">
        <v>108</v>
      </c>
      <c r="I938" s="70"/>
      <c r="J938" s="69"/>
      <c r="K938" s="156"/>
      <c r="L938" s="156"/>
      <c r="N938" s="156"/>
      <c r="O938" s="110"/>
      <c r="P938" s="78"/>
      <c r="Q938" s="113"/>
      <c r="R938" s="114"/>
      <c r="S938" s="80">
        <f>H938/G937</f>
        <v>1</v>
      </c>
      <c r="T938" s="81">
        <v>152</v>
      </c>
      <c r="U938" s="82">
        <f t="shared" si="130"/>
        <v>0.97435897435897434</v>
      </c>
      <c r="V938" s="82">
        <f t="shared" si="131"/>
        <v>2.5641025641025661E-2</v>
      </c>
    </row>
    <row r="939" spans="1:23" ht="15.75" customHeight="1">
      <c r="A939" s="68">
        <v>2201</v>
      </c>
      <c r="B939" s="69"/>
      <c r="C939" s="69"/>
      <c r="D939" s="69"/>
      <c r="E939" s="69"/>
      <c r="F939" s="69"/>
      <c r="G939" s="69"/>
      <c r="H939" s="69"/>
      <c r="I939" s="70">
        <v>108</v>
      </c>
      <c r="J939" s="69"/>
      <c r="K939" s="156"/>
      <c r="L939" s="156"/>
      <c r="N939" s="156"/>
      <c r="O939" s="110"/>
      <c r="P939" s="78"/>
      <c r="Q939" s="113"/>
      <c r="R939" s="114"/>
      <c r="S939" s="80">
        <f>I939/H938</f>
        <v>1</v>
      </c>
      <c r="T939" s="81">
        <v>146</v>
      </c>
      <c r="U939" s="82">
        <f t="shared" si="130"/>
        <v>0.96052631578947367</v>
      </c>
      <c r="V939" s="82">
        <f t="shared" si="131"/>
        <v>3.9473684210526327E-2</v>
      </c>
    </row>
    <row r="940" spans="1:23" ht="15.75" customHeight="1">
      <c r="A940" s="68">
        <v>2202</v>
      </c>
      <c r="B940" s="69"/>
      <c r="C940" s="69"/>
      <c r="D940" s="69"/>
      <c r="E940" s="69"/>
      <c r="F940" s="69"/>
      <c r="G940" s="69"/>
      <c r="H940" s="69"/>
      <c r="I940" s="70"/>
      <c r="J940" s="69">
        <v>108</v>
      </c>
      <c r="K940" s="156"/>
      <c r="L940" s="156"/>
      <c r="N940" s="156"/>
      <c r="O940" s="110"/>
      <c r="P940" s="78"/>
      <c r="Q940" s="113"/>
      <c r="R940" s="114"/>
      <c r="S940" s="80"/>
      <c r="T940" s="81">
        <v>140</v>
      </c>
      <c r="U940" s="82">
        <f t="shared" si="130"/>
        <v>0.95890410958904104</v>
      </c>
      <c r="V940" s="82">
        <f t="shared" si="131"/>
        <v>4.1095890410958957E-2</v>
      </c>
    </row>
    <row r="941" spans="1:23" ht="15.75" customHeight="1">
      <c r="A941" s="68">
        <v>2301</v>
      </c>
      <c r="B941" s="69"/>
      <c r="C941" s="69"/>
      <c r="D941" s="69"/>
      <c r="E941" s="69"/>
      <c r="F941" s="69"/>
      <c r="G941" s="69"/>
      <c r="H941" s="69"/>
      <c r="I941" s="70"/>
      <c r="J941" s="69">
        <v>75</v>
      </c>
      <c r="K941" s="157"/>
      <c r="L941" s="156"/>
      <c r="N941" s="156"/>
      <c r="O941" s="110"/>
      <c r="P941" s="78"/>
      <c r="Q941" s="113"/>
      <c r="R941" s="106"/>
      <c r="S941" s="115"/>
      <c r="T941" s="87">
        <v>94</v>
      </c>
      <c r="U941" s="116"/>
      <c r="V941" s="115"/>
    </row>
    <row r="942" spans="1:23" ht="15.75" customHeight="1">
      <c r="A942" s="68">
        <v>2302</v>
      </c>
      <c r="B942" s="69"/>
      <c r="C942" s="69"/>
      <c r="D942" s="69"/>
      <c r="E942" s="69"/>
      <c r="F942" s="69"/>
      <c r="G942" s="69"/>
      <c r="H942" s="69"/>
      <c r="I942" s="70"/>
      <c r="J942" s="69">
        <v>26</v>
      </c>
      <c r="K942" s="156"/>
      <c r="L942" s="157"/>
      <c r="N942" s="156"/>
      <c r="O942" s="110"/>
      <c r="P942" s="78"/>
      <c r="Q942" s="113"/>
      <c r="R942" s="106"/>
      <c r="S942" s="117"/>
      <c r="T942" s="87">
        <v>34</v>
      </c>
      <c r="U942" s="118"/>
      <c r="V942" s="117"/>
    </row>
    <row r="943" spans="1:23" ht="15.75" customHeight="1">
      <c r="A943" s="68">
        <v>2401</v>
      </c>
      <c r="B943" s="69"/>
      <c r="C943" s="69"/>
      <c r="D943" s="69"/>
      <c r="E943" s="69"/>
      <c r="F943" s="69"/>
      <c r="G943" s="69"/>
      <c r="H943" s="69"/>
      <c r="I943" s="70"/>
      <c r="J943" s="69">
        <v>14</v>
      </c>
      <c r="K943" s="156"/>
      <c r="L943" s="156"/>
      <c r="M943" s="161"/>
      <c r="N943" s="156"/>
      <c r="O943" s="110"/>
      <c r="P943" s="78"/>
      <c r="Q943" s="113"/>
      <c r="R943" s="106"/>
      <c r="S943" s="119"/>
      <c r="T943" s="120">
        <v>18</v>
      </c>
      <c r="U943" s="121"/>
      <c r="V943" s="122"/>
    </row>
    <row r="944" spans="1:23" ht="15.75" customHeight="1">
      <c r="A944" s="68">
        <v>2402</v>
      </c>
      <c r="B944" s="69"/>
      <c r="C944" s="69"/>
      <c r="D944" s="69"/>
      <c r="E944" s="69"/>
      <c r="F944" s="69"/>
      <c r="G944" s="69"/>
      <c r="H944" s="69"/>
      <c r="I944" s="70"/>
      <c r="J944" s="69"/>
      <c r="K944" s="156"/>
      <c r="L944" s="156"/>
      <c r="N944" s="157"/>
      <c r="O944" s="110"/>
      <c r="P944" s="78"/>
      <c r="Q944" s="113"/>
      <c r="R944" s="106"/>
      <c r="S944" s="89" t="s">
        <v>79</v>
      </c>
      <c r="T944" s="90"/>
      <c r="U944" s="91" t="str">
        <f>IF(SUM(O937:O941)=0,"",SUM(O937:O941))</f>
        <v/>
      </c>
      <c r="V944" s="92" t="s">
        <v>11</v>
      </c>
    </row>
    <row r="945" spans="1:23" ht="15.75" customHeight="1">
      <c r="A945" s="68">
        <v>2501</v>
      </c>
      <c r="B945" s="69"/>
      <c r="C945" s="69"/>
      <c r="D945" s="69"/>
      <c r="E945" s="69"/>
      <c r="F945" s="69"/>
      <c r="G945" s="69"/>
      <c r="H945" s="69"/>
      <c r="I945" s="70"/>
      <c r="J945" s="69"/>
      <c r="K945" s="156"/>
      <c r="L945" s="156"/>
      <c r="N945" s="156"/>
      <c r="O945" s="110"/>
      <c r="P945" s="78"/>
      <c r="Q945" s="113"/>
      <c r="R945" s="106"/>
      <c r="S945" s="93" t="s">
        <v>80</v>
      </c>
      <c r="T945" s="94" t="str">
        <f>IF(T944/B932=0,"",T944/B932)</f>
        <v/>
      </c>
      <c r="U945" s="95" t="e">
        <f>IF(T944/U944=0,"",T944/U944)</f>
        <v>#VALUE!</v>
      </c>
      <c r="V945" s="96" t="s">
        <v>81</v>
      </c>
    </row>
    <row r="946" spans="1:23" ht="15.75" customHeight="1">
      <c r="A946" s="68">
        <v>2502</v>
      </c>
      <c r="B946" s="69"/>
      <c r="C946" s="69"/>
      <c r="D946" s="69"/>
      <c r="E946" s="69"/>
      <c r="F946" s="69"/>
      <c r="G946" s="69"/>
      <c r="H946" s="69"/>
      <c r="I946" s="70"/>
      <c r="J946" s="69"/>
      <c r="K946" s="156"/>
      <c r="L946" s="156"/>
      <c r="N946" s="156"/>
      <c r="O946" s="110"/>
      <c r="P946" s="123"/>
      <c r="Q946" s="124"/>
      <c r="R946" s="125"/>
      <c r="S946" s="101"/>
      <c r="T946" s="102"/>
      <c r="U946" s="102"/>
      <c r="V946" s="103"/>
    </row>
    <row r="947" spans="1:23" ht="18" customHeight="1">
      <c r="A947" s="35"/>
      <c r="B947" s="31"/>
      <c r="C947" s="273" t="s">
        <v>100</v>
      </c>
      <c r="D947" s="261"/>
      <c r="E947" s="261"/>
      <c r="F947" s="261"/>
      <c r="G947" s="261"/>
      <c r="H947" s="261"/>
      <c r="I947" s="262"/>
      <c r="J947" s="133"/>
      <c r="K947" s="156"/>
      <c r="L947" s="156"/>
      <c r="N947" s="156"/>
      <c r="O947" s="126">
        <f>SUM(O940:O943)</f>
        <v>0</v>
      </c>
      <c r="P947" s="105" t="str">
        <f>IF(O940=0,"",O940/B932)</f>
        <v/>
      </c>
      <c r="Q947" s="105" t="str">
        <f>IF(O947=0,"",O947/B932)</f>
        <v/>
      </c>
      <c r="R947" s="105" t="str">
        <f>IF(O940=0,"",Q947-P947)</f>
        <v/>
      </c>
      <c r="S947" s="2"/>
      <c r="T947" s="31"/>
      <c r="U947" s="25"/>
      <c r="V947" s="2"/>
    </row>
    <row r="948" spans="1:23" ht="12.75" customHeight="1">
      <c r="K948" s="156"/>
      <c r="L948" s="156"/>
      <c r="N948" s="156"/>
      <c r="O948" s="2"/>
    </row>
    <row r="949" spans="1:23" ht="12.75" customHeight="1">
      <c r="M949" s="2"/>
      <c r="O949" s="2"/>
    </row>
    <row r="950" spans="1:23" ht="12.75" customHeight="1">
      <c r="M950" s="2"/>
      <c r="O950" s="2"/>
    </row>
    <row r="951" spans="1:23" ht="26.25" customHeight="1">
      <c r="A951" s="283" t="s">
        <v>88</v>
      </c>
      <c r="B951" s="275"/>
      <c r="C951" s="275"/>
      <c r="D951" s="275"/>
      <c r="E951" s="275"/>
      <c r="F951" s="275"/>
      <c r="G951" s="275"/>
      <c r="H951" s="275"/>
      <c r="I951" s="275"/>
      <c r="J951" s="128"/>
      <c r="K951" s="128"/>
      <c r="L951" s="128"/>
      <c r="M951" s="128"/>
      <c r="N951" s="127"/>
      <c r="O951" s="66" t="s">
        <v>110</v>
      </c>
      <c r="P951" s="31"/>
      <c r="Q951" s="2"/>
      <c r="R951" s="2"/>
      <c r="S951" s="31"/>
      <c r="T951" s="2"/>
      <c r="U951" s="31"/>
      <c r="V951" s="31"/>
    </row>
    <row r="952" spans="1:23" ht="20.25" customHeight="1">
      <c r="A952" s="259" t="s">
        <v>10</v>
      </c>
      <c r="B952" s="260" t="s">
        <v>89</v>
      </c>
      <c r="C952" s="261"/>
      <c r="D952" s="261"/>
      <c r="E952" s="261"/>
      <c r="F952" s="261"/>
      <c r="G952" s="261"/>
      <c r="H952" s="261"/>
      <c r="I952" s="262"/>
      <c r="J952" s="160"/>
      <c r="K952" s="160"/>
      <c r="L952" s="160"/>
      <c r="O952" s="263" t="s">
        <v>11</v>
      </c>
      <c r="P952" s="254" t="s">
        <v>3</v>
      </c>
      <c r="Q952" s="254" t="s">
        <v>4</v>
      </c>
      <c r="R952" s="264" t="s">
        <v>5</v>
      </c>
      <c r="S952" s="254" t="s">
        <v>6</v>
      </c>
      <c r="T952" s="265" t="s">
        <v>7</v>
      </c>
      <c r="U952" s="265" t="s">
        <v>8</v>
      </c>
      <c r="V952" s="254" t="s">
        <v>9</v>
      </c>
    </row>
    <row r="953" spans="1:23" ht="15.75" customHeight="1">
      <c r="A953" s="255"/>
      <c r="B953" s="68" t="s">
        <v>90</v>
      </c>
      <c r="C953" s="68" t="s">
        <v>91</v>
      </c>
      <c r="D953" s="68" t="s">
        <v>92</v>
      </c>
      <c r="E953" s="68" t="s">
        <v>93</v>
      </c>
      <c r="F953" s="68" t="s">
        <v>94</v>
      </c>
      <c r="G953" s="68" t="s">
        <v>95</v>
      </c>
      <c r="H953" s="68" t="s">
        <v>96</v>
      </c>
      <c r="I953" s="68" t="s">
        <v>97</v>
      </c>
      <c r="J953" s="164" t="s">
        <v>98</v>
      </c>
      <c r="K953" s="68" t="s">
        <v>99</v>
      </c>
      <c r="L953" s="68" t="s">
        <v>128</v>
      </c>
      <c r="M953" s="68" t="s">
        <v>129</v>
      </c>
      <c r="N953" s="68" t="s">
        <v>130</v>
      </c>
      <c r="O953" s="255"/>
      <c r="P953" s="255"/>
      <c r="Q953" s="255"/>
      <c r="R953" s="255"/>
      <c r="S953" s="255"/>
      <c r="T953" s="255"/>
      <c r="U953" s="255"/>
      <c r="V953" s="255"/>
    </row>
    <row r="954" spans="1:23" ht="15.75" customHeight="1">
      <c r="A954" s="68">
        <v>1901</v>
      </c>
      <c r="B954" s="69">
        <v>203</v>
      </c>
      <c r="C954" s="69"/>
      <c r="D954" s="69"/>
      <c r="E954" s="69"/>
      <c r="F954" s="69"/>
      <c r="G954" s="69"/>
      <c r="H954" s="69"/>
      <c r="I954" s="70"/>
      <c r="J954" s="69"/>
      <c r="K954" s="156"/>
      <c r="L954" s="156"/>
      <c r="N954" s="156"/>
      <c r="O954" s="110"/>
      <c r="P954" s="72"/>
      <c r="Q954" s="111"/>
      <c r="R954" s="112"/>
      <c r="S954" s="75"/>
      <c r="T954" s="76">
        <f>B954</f>
        <v>203</v>
      </c>
      <c r="U954" s="77"/>
      <c r="V954" s="75"/>
    </row>
    <row r="955" spans="1:23" ht="15.75" customHeight="1">
      <c r="A955" s="68">
        <v>1902</v>
      </c>
      <c r="B955" s="69"/>
      <c r="C955" s="69">
        <v>173</v>
      </c>
      <c r="D955" s="69"/>
      <c r="E955" s="69"/>
      <c r="F955" s="69"/>
      <c r="G955" s="69"/>
      <c r="H955" s="69"/>
      <c r="I955" s="70"/>
      <c r="J955" s="69"/>
      <c r="K955" s="156"/>
      <c r="L955" s="156"/>
      <c r="N955" s="156"/>
      <c r="O955" s="110"/>
      <c r="P955" s="78"/>
      <c r="Q955" s="113"/>
      <c r="R955" s="114"/>
      <c r="S955" s="80">
        <f>IF(C955=0,"",C955/B954)</f>
        <v>0.85221674876847286</v>
      </c>
      <c r="T955" s="81">
        <v>175</v>
      </c>
      <c r="U955" s="82">
        <f t="shared" ref="U955:U962" si="132">IF(T955=0,"",T955/T954)</f>
        <v>0.86206896551724133</v>
      </c>
      <c r="V955" s="82">
        <f t="shared" ref="V955:V962" si="133">IF(T955=0,"",100%-U955)</f>
        <v>0.13793103448275867</v>
      </c>
    </row>
    <row r="956" spans="1:23" ht="15.75" customHeight="1">
      <c r="A956" s="68">
        <v>2001</v>
      </c>
      <c r="B956" s="69"/>
      <c r="C956" s="69"/>
      <c r="D956" s="69">
        <v>88</v>
      </c>
      <c r="E956" s="69"/>
      <c r="F956" s="69"/>
      <c r="G956" s="69"/>
      <c r="H956" s="69"/>
      <c r="I956" s="70"/>
      <c r="J956" s="69"/>
      <c r="K956" s="156"/>
      <c r="L956" s="156"/>
      <c r="N956" s="156"/>
      <c r="O956" s="110"/>
      <c r="P956" s="78"/>
      <c r="Q956" s="113"/>
      <c r="R956" s="114"/>
      <c r="S956" s="80">
        <f>IF(D956=0,"",D956/C955)</f>
        <v>0.50867052023121384</v>
      </c>
      <c r="T956" s="81">
        <v>173</v>
      </c>
      <c r="U956" s="82">
        <f t="shared" si="132"/>
        <v>0.98857142857142855</v>
      </c>
      <c r="V956" s="82">
        <f t="shared" si="133"/>
        <v>1.1428571428571455E-2</v>
      </c>
      <c r="W956" s="9">
        <f>T956/T954</f>
        <v>0.85221674876847286</v>
      </c>
    </row>
    <row r="957" spans="1:23" ht="15.75" customHeight="1">
      <c r="A957" s="68">
        <v>2002</v>
      </c>
      <c r="B957" s="69"/>
      <c r="C957" s="69"/>
      <c r="D957" s="69"/>
      <c r="E957" s="69">
        <v>88</v>
      </c>
      <c r="F957" s="69"/>
      <c r="G957" s="69"/>
      <c r="H957" s="69"/>
      <c r="I957" s="70"/>
      <c r="J957" s="69"/>
      <c r="K957" s="156"/>
      <c r="L957" s="156"/>
      <c r="N957" s="156"/>
      <c r="O957" s="110"/>
      <c r="P957" s="78"/>
      <c r="Q957" s="113"/>
      <c r="R957" s="114"/>
      <c r="S957" s="80">
        <f>IF(E957=0,"",E957/D956)</f>
        <v>1</v>
      </c>
      <c r="T957" s="81">
        <v>169</v>
      </c>
      <c r="U957" s="82">
        <f t="shared" si="132"/>
        <v>0.97687861271676302</v>
      </c>
      <c r="V957" s="82">
        <f t="shared" si="133"/>
        <v>2.3121387283236983E-2</v>
      </c>
    </row>
    <row r="958" spans="1:23" ht="15.75" customHeight="1">
      <c r="A958" s="68">
        <v>2101</v>
      </c>
      <c r="B958" s="69"/>
      <c r="C958" s="69"/>
      <c r="D958" s="69"/>
      <c r="E958" s="69"/>
      <c r="F958" s="69">
        <v>88</v>
      </c>
      <c r="G958" s="69"/>
      <c r="H958" s="69"/>
      <c r="I958" s="70"/>
      <c r="J958" s="69"/>
      <c r="K958" s="156"/>
      <c r="L958" s="156"/>
      <c r="N958" s="156"/>
      <c r="O958" s="110"/>
      <c r="P958" s="78"/>
      <c r="Q958" s="113"/>
      <c r="R958" s="114"/>
      <c r="S958" s="80">
        <f>F958/E957</f>
        <v>1</v>
      </c>
      <c r="T958" s="81">
        <v>167</v>
      </c>
      <c r="U958" s="82">
        <f t="shared" si="132"/>
        <v>0.98816568047337283</v>
      </c>
      <c r="V958" s="82">
        <f t="shared" si="133"/>
        <v>1.1834319526627168E-2</v>
      </c>
    </row>
    <row r="959" spans="1:23" ht="15.75" customHeight="1">
      <c r="A959" s="68">
        <v>2102</v>
      </c>
      <c r="B959" s="69"/>
      <c r="C959" s="69"/>
      <c r="D959" s="69"/>
      <c r="E959" s="69"/>
      <c r="F959" s="69"/>
      <c r="G959" s="69">
        <v>88</v>
      </c>
      <c r="H959" s="69"/>
      <c r="I959" s="70"/>
      <c r="J959" s="69"/>
      <c r="K959" s="156"/>
      <c r="L959" s="156"/>
      <c r="N959" s="156"/>
      <c r="O959" s="110"/>
      <c r="P959" s="78"/>
      <c r="Q959" s="113"/>
      <c r="R959" s="114"/>
      <c r="S959" s="80">
        <f>G959/F958</f>
        <v>1</v>
      </c>
      <c r="T959" s="81">
        <v>162</v>
      </c>
      <c r="U959" s="82">
        <f t="shared" si="132"/>
        <v>0.97005988023952094</v>
      </c>
      <c r="V959" s="82">
        <f t="shared" si="133"/>
        <v>2.9940119760479056E-2</v>
      </c>
    </row>
    <row r="960" spans="1:23" ht="15.75" customHeight="1">
      <c r="A960" s="68">
        <v>2201</v>
      </c>
      <c r="B960" s="69"/>
      <c r="C960" s="69"/>
      <c r="D960" s="69"/>
      <c r="E960" s="69"/>
      <c r="F960" s="69"/>
      <c r="G960" s="69"/>
      <c r="H960" s="69">
        <v>88</v>
      </c>
      <c r="I960" s="70"/>
      <c r="J960" s="69"/>
      <c r="K960" s="156"/>
      <c r="L960" s="156"/>
      <c r="N960" s="156"/>
      <c r="O960" s="110"/>
      <c r="P960" s="78"/>
      <c r="Q960" s="113"/>
      <c r="R960" s="114"/>
      <c r="S960" s="80">
        <f t="shared" ref="S960" si="134">H960/G959</f>
        <v>1</v>
      </c>
      <c r="T960" s="81">
        <v>158</v>
      </c>
      <c r="U960" s="82">
        <f t="shared" si="132"/>
        <v>0.97530864197530864</v>
      </c>
      <c r="V960" s="82">
        <f t="shared" si="133"/>
        <v>2.4691358024691357E-2</v>
      </c>
    </row>
    <row r="961" spans="1:22" ht="15.75" customHeight="1">
      <c r="A961" s="68">
        <v>2202</v>
      </c>
      <c r="B961" s="69"/>
      <c r="C961" s="69"/>
      <c r="D961" s="69"/>
      <c r="E961" s="69"/>
      <c r="F961" s="69"/>
      <c r="G961" s="69"/>
      <c r="H961" s="69"/>
      <c r="I961" s="70">
        <v>88</v>
      </c>
      <c r="J961" s="69"/>
      <c r="K961" s="156"/>
      <c r="L961" s="156"/>
      <c r="N961" s="156"/>
      <c r="O961" s="110"/>
      <c r="P961" s="78"/>
      <c r="Q961" s="113"/>
      <c r="R961" s="114"/>
      <c r="S961" s="80">
        <f>I961/H960</f>
        <v>1</v>
      </c>
      <c r="T961" s="81">
        <v>158</v>
      </c>
      <c r="U961" s="82">
        <f t="shared" si="132"/>
        <v>1</v>
      </c>
      <c r="V961" s="82">
        <f t="shared" si="133"/>
        <v>0</v>
      </c>
    </row>
    <row r="962" spans="1:22" ht="15.75" customHeight="1">
      <c r="A962" s="68">
        <v>2301</v>
      </c>
      <c r="B962" s="69"/>
      <c r="C962" s="69"/>
      <c r="D962" s="69"/>
      <c r="E962" s="69"/>
      <c r="F962" s="69"/>
      <c r="G962" s="69"/>
      <c r="H962" s="69"/>
      <c r="I962" s="70"/>
      <c r="J962" s="69">
        <v>88</v>
      </c>
      <c r="K962" s="156"/>
      <c r="L962" s="156"/>
      <c r="N962" s="156"/>
      <c r="O962" s="110"/>
      <c r="P962" s="78"/>
      <c r="Q962" s="113"/>
      <c r="R962" s="114"/>
      <c r="S962" s="80"/>
      <c r="T962" s="81">
        <v>156</v>
      </c>
      <c r="U962" s="82">
        <f t="shared" si="132"/>
        <v>0.98734177215189878</v>
      </c>
      <c r="V962" s="82">
        <f t="shared" si="133"/>
        <v>1.2658227848101222E-2</v>
      </c>
    </row>
    <row r="963" spans="1:22" ht="15.75" customHeight="1">
      <c r="A963" s="68">
        <v>2302</v>
      </c>
      <c r="B963" s="69"/>
      <c r="C963" s="69"/>
      <c r="D963" s="69"/>
      <c r="E963" s="69"/>
      <c r="F963" s="69"/>
      <c r="G963" s="69"/>
      <c r="H963" s="69"/>
      <c r="I963" s="70"/>
      <c r="J963" s="69">
        <v>80</v>
      </c>
      <c r="K963" s="157"/>
      <c r="L963" s="156"/>
      <c r="N963" s="156"/>
      <c r="O963" s="110"/>
      <c r="P963" s="78"/>
      <c r="Q963" s="113"/>
      <c r="R963" s="106"/>
      <c r="S963" s="115"/>
      <c r="T963" s="87">
        <v>116</v>
      </c>
      <c r="U963" s="116"/>
      <c r="V963" s="115"/>
    </row>
    <row r="964" spans="1:22" ht="15.75" customHeight="1">
      <c r="A964" s="68">
        <v>2401</v>
      </c>
      <c r="B964" s="69"/>
      <c r="C964" s="69"/>
      <c r="D964" s="69"/>
      <c r="E964" s="69"/>
      <c r="F964" s="69"/>
      <c r="G964" s="69"/>
      <c r="H964" s="69"/>
      <c r="I964" s="70"/>
      <c r="J964" s="69">
        <v>51</v>
      </c>
      <c r="K964" s="156"/>
      <c r="L964" s="157"/>
      <c r="N964" s="156"/>
      <c r="O964" s="110"/>
      <c r="P964" s="78"/>
      <c r="Q964" s="113"/>
      <c r="R964" s="106"/>
      <c r="S964" s="117"/>
      <c r="T964" s="87">
        <v>69</v>
      </c>
      <c r="U964" s="118"/>
      <c r="V964" s="117"/>
    </row>
    <row r="965" spans="1:22" ht="15.75" customHeight="1">
      <c r="A965" s="68">
        <v>2402</v>
      </c>
      <c r="B965" s="69"/>
      <c r="C965" s="69"/>
      <c r="D965" s="69"/>
      <c r="E965" s="69"/>
      <c r="F965" s="69"/>
      <c r="G965" s="69"/>
      <c r="H965" s="69"/>
      <c r="I965" s="70"/>
      <c r="J965" s="69"/>
      <c r="K965" s="156"/>
      <c r="L965" s="156"/>
      <c r="M965" s="161"/>
      <c r="N965" s="156"/>
      <c r="O965" s="110"/>
      <c r="P965" s="78"/>
      <c r="Q965" s="113"/>
      <c r="R965" s="106"/>
      <c r="S965" s="119"/>
      <c r="T965" s="120"/>
      <c r="U965" s="121"/>
      <c r="V965" s="122"/>
    </row>
    <row r="966" spans="1:22" ht="15.75" customHeight="1">
      <c r="A966" s="68">
        <v>2501</v>
      </c>
      <c r="B966" s="69"/>
      <c r="C966" s="69"/>
      <c r="D966" s="69"/>
      <c r="E966" s="69"/>
      <c r="F966" s="69"/>
      <c r="G966" s="69"/>
      <c r="H966" s="69"/>
      <c r="I966" s="70"/>
      <c r="J966" s="69"/>
      <c r="K966" s="156"/>
      <c r="L966" s="156"/>
      <c r="N966" s="157"/>
      <c r="O966" s="110"/>
      <c r="P966" s="78"/>
      <c r="Q966" s="113"/>
      <c r="R966" s="106"/>
      <c r="S966" s="89" t="s">
        <v>79</v>
      </c>
      <c r="T966" s="90"/>
      <c r="U966" s="91" t="str">
        <f>IF(SUM(O959:O963)=0,"",SUM(O959:O963))</f>
        <v/>
      </c>
      <c r="V966" s="92" t="s">
        <v>11</v>
      </c>
    </row>
    <row r="967" spans="1:22" ht="15.75" customHeight="1">
      <c r="A967" s="68">
        <v>2502</v>
      </c>
      <c r="B967" s="69"/>
      <c r="C967" s="69"/>
      <c r="D967" s="69"/>
      <c r="E967" s="69"/>
      <c r="F967" s="69"/>
      <c r="G967" s="69"/>
      <c r="H967" s="69"/>
      <c r="I967" s="70"/>
      <c r="J967" s="69"/>
      <c r="K967" s="156"/>
      <c r="L967" s="156"/>
      <c r="N967" s="156"/>
      <c r="O967" s="110"/>
      <c r="P967" s="78"/>
      <c r="Q967" s="113"/>
      <c r="R967" s="106"/>
      <c r="S967" s="93" t="s">
        <v>80</v>
      </c>
      <c r="T967" s="94" t="str">
        <f>IF(T966/B954=0,"",T966/B954)</f>
        <v/>
      </c>
      <c r="U967" s="95" t="e">
        <f>IF(T966/U966=0,"",T966/U966)</f>
        <v>#VALUE!</v>
      </c>
      <c r="V967" s="96" t="s">
        <v>81</v>
      </c>
    </row>
    <row r="968" spans="1:22" ht="15.75" customHeight="1">
      <c r="A968" s="68">
        <v>2601</v>
      </c>
      <c r="B968" s="69"/>
      <c r="C968" s="69"/>
      <c r="D968" s="69"/>
      <c r="E968" s="69"/>
      <c r="F968" s="69"/>
      <c r="G968" s="69"/>
      <c r="H968" s="69"/>
      <c r="I968" s="70"/>
      <c r="J968" s="69"/>
      <c r="K968" s="156"/>
      <c r="L968" s="156"/>
      <c r="N968" s="156"/>
      <c r="O968" s="110"/>
      <c r="P968" s="123"/>
      <c r="Q968" s="124"/>
      <c r="R968" s="125"/>
      <c r="S968" s="101"/>
      <c r="T968" s="102"/>
      <c r="U968" s="102"/>
      <c r="V968" s="103"/>
    </row>
    <row r="969" spans="1:22" ht="18" customHeight="1">
      <c r="A969" s="35"/>
      <c r="B969" s="31"/>
      <c r="C969" s="273" t="s">
        <v>100</v>
      </c>
      <c r="D969" s="261"/>
      <c r="E969" s="261"/>
      <c r="F969" s="261"/>
      <c r="G969" s="261"/>
      <c r="H969" s="261"/>
      <c r="I969" s="262"/>
      <c r="J969" s="133"/>
      <c r="K969" s="156"/>
      <c r="L969" s="156"/>
      <c r="N969" s="156"/>
      <c r="O969" s="126">
        <f>SUM(O962:O965)</f>
        <v>0</v>
      </c>
      <c r="P969" s="105" t="str">
        <f>IF(O962=0,"",O962/B954)</f>
        <v/>
      </c>
      <c r="Q969" s="105" t="str">
        <f>IF(O969=0,"",O969/B954)</f>
        <v/>
      </c>
      <c r="R969" s="105" t="str">
        <f>IF(O962=0,"",Q969-P969)</f>
        <v/>
      </c>
      <c r="S969" s="2"/>
      <c r="T969" s="31"/>
      <c r="U969" s="25"/>
      <c r="V969" s="2"/>
    </row>
    <row r="970" spans="1:22" ht="12.75" customHeight="1">
      <c r="K970" s="156"/>
      <c r="L970" s="156"/>
      <c r="N970" s="156"/>
      <c r="O970" s="2"/>
    </row>
    <row r="971" spans="1:22" ht="12.75" customHeight="1">
      <c r="M971" s="2"/>
      <c r="O971" s="2"/>
    </row>
    <row r="972" spans="1:22" ht="26.25" customHeight="1">
      <c r="A972" s="283" t="s">
        <v>88</v>
      </c>
      <c r="B972" s="275"/>
      <c r="C972" s="275"/>
      <c r="D972" s="275"/>
      <c r="E972" s="275"/>
      <c r="F972" s="275"/>
      <c r="G972" s="275"/>
      <c r="H972" s="275"/>
      <c r="I972" s="275"/>
      <c r="J972" s="128"/>
      <c r="K972" s="128"/>
      <c r="L972" s="128"/>
      <c r="N972" s="127"/>
      <c r="O972" s="66" t="s">
        <v>111</v>
      </c>
      <c r="P972" s="31"/>
      <c r="Q972" s="2"/>
      <c r="R972" s="2"/>
      <c r="S972" s="31"/>
      <c r="T972" s="2"/>
      <c r="U972" s="31"/>
      <c r="V972" s="31"/>
    </row>
    <row r="973" spans="1:22" ht="20.25" customHeight="1">
      <c r="A973" s="259" t="s">
        <v>10</v>
      </c>
      <c r="B973" s="260" t="s">
        <v>89</v>
      </c>
      <c r="C973" s="261"/>
      <c r="D973" s="261"/>
      <c r="E973" s="261"/>
      <c r="F973" s="261"/>
      <c r="G973" s="261"/>
      <c r="H973" s="261"/>
      <c r="I973" s="262"/>
      <c r="J973" s="160"/>
      <c r="K973" s="160"/>
      <c r="L973" s="160"/>
      <c r="O973" s="263" t="s">
        <v>11</v>
      </c>
      <c r="P973" s="254" t="s">
        <v>3</v>
      </c>
      <c r="Q973" s="254" t="s">
        <v>4</v>
      </c>
      <c r="R973" s="264" t="s">
        <v>5</v>
      </c>
      <c r="S973" s="254" t="s">
        <v>6</v>
      </c>
      <c r="T973" s="265" t="s">
        <v>7</v>
      </c>
      <c r="U973" s="265" t="s">
        <v>8</v>
      </c>
      <c r="V973" s="254" t="s">
        <v>9</v>
      </c>
    </row>
    <row r="974" spans="1:22" ht="15.75" customHeight="1">
      <c r="A974" s="255"/>
      <c r="B974" s="68" t="s">
        <v>90</v>
      </c>
      <c r="C974" s="68" t="s">
        <v>91</v>
      </c>
      <c r="D974" s="68" t="s">
        <v>92</v>
      </c>
      <c r="E974" s="68" t="s">
        <v>93</v>
      </c>
      <c r="F974" s="68" t="s">
        <v>94</v>
      </c>
      <c r="G974" s="68" t="s">
        <v>95</v>
      </c>
      <c r="H974" s="68" t="s">
        <v>96</v>
      </c>
      <c r="I974" s="68" t="s">
        <v>97</v>
      </c>
      <c r="J974" s="164" t="s">
        <v>98</v>
      </c>
      <c r="K974" s="68" t="s">
        <v>99</v>
      </c>
      <c r="L974" s="68" t="s">
        <v>128</v>
      </c>
      <c r="M974" s="68" t="s">
        <v>129</v>
      </c>
      <c r="N974" s="68" t="s">
        <v>130</v>
      </c>
      <c r="O974" s="255"/>
      <c r="P974" s="255"/>
      <c r="Q974" s="255"/>
      <c r="R974" s="255"/>
      <c r="S974" s="255"/>
      <c r="T974" s="255"/>
      <c r="U974" s="255"/>
      <c r="V974" s="255"/>
    </row>
    <row r="975" spans="1:22" ht="15.75" customHeight="1">
      <c r="A975" s="68">
        <v>1902</v>
      </c>
      <c r="B975" s="69">
        <v>186</v>
      </c>
      <c r="C975" s="69"/>
      <c r="D975" s="69"/>
      <c r="E975" s="69"/>
      <c r="F975" s="69"/>
      <c r="G975" s="69"/>
      <c r="H975" s="69"/>
      <c r="I975" s="70"/>
      <c r="J975" s="69"/>
      <c r="K975" s="156"/>
      <c r="L975" s="156"/>
      <c r="N975" s="156"/>
      <c r="O975" s="110"/>
      <c r="P975" s="72"/>
      <c r="Q975" s="111"/>
      <c r="R975" s="112"/>
      <c r="S975" s="75"/>
      <c r="T975" s="76">
        <f>B975</f>
        <v>186</v>
      </c>
      <c r="U975" s="77"/>
      <c r="V975" s="75"/>
    </row>
    <row r="976" spans="1:22" ht="15.75" customHeight="1">
      <c r="A976" s="68">
        <v>2001</v>
      </c>
      <c r="B976" s="69"/>
      <c r="C976" s="69">
        <v>166</v>
      </c>
      <c r="D976" s="69"/>
      <c r="E976" s="69"/>
      <c r="F976" s="69"/>
      <c r="G976" s="69"/>
      <c r="H976" s="69"/>
      <c r="I976" s="70"/>
      <c r="J976" s="69"/>
      <c r="K976" s="156"/>
      <c r="L976" s="156"/>
      <c r="N976" s="156"/>
      <c r="O976" s="110"/>
      <c r="P976" s="78"/>
      <c r="Q976" s="113"/>
      <c r="R976" s="114"/>
      <c r="S976" s="80">
        <f>IF(C976=0,"",C976/B975)</f>
        <v>0.89247311827956988</v>
      </c>
      <c r="T976" s="81">
        <v>167</v>
      </c>
      <c r="U976" s="82">
        <f t="shared" ref="U976:U983" si="135">IF(T976=0,"",T976/T975)</f>
        <v>0.89784946236559138</v>
      </c>
      <c r="V976" s="82">
        <f t="shared" ref="V976:V983" si="136">IF(T976=0,"",100%-U976)</f>
        <v>0.10215053763440862</v>
      </c>
    </row>
    <row r="977" spans="1:23" ht="15.75" customHeight="1">
      <c r="A977" s="68">
        <v>2002</v>
      </c>
      <c r="B977" s="69"/>
      <c r="C977" s="69"/>
      <c r="D977" s="69">
        <v>98</v>
      </c>
      <c r="E977" s="69"/>
      <c r="F977" s="69"/>
      <c r="G977" s="69"/>
      <c r="H977" s="69"/>
      <c r="I977" s="70"/>
      <c r="J977" s="69"/>
      <c r="K977" s="156"/>
      <c r="L977" s="156"/>
      <c r="N977" s="156"/>
      <c r="O977" s="110"/>
      <c r="P977" s="78"/>
      <c r="Q977" s="113"/>
      <c r="R977" s="114"/>
      <c r="S977" s="80">
        <f>IF(D977=0,"",D977/C976)</f>
        <v>0.59036144578313254</v>
      </c>
      <c r="T977" s="81">
        <v>161</v>
      </c>
      <c r="U977" s="82">
        <f t="shared" si="135"/>
        <v>0.9640718562874252</v>
      </c>
      <c r="V977" s="82">
        <f t="shared" si="136"/>
        <v>3.59281437125748E-2</v>
      </c>
      <c r="W977" s="9">
        <f>T977/T975</f>
        <v>0.86559139784946237</v>
      </c>
    </row>
    <row r="978" spans="1:23" ht="15.75" customHeight="1">
      <c r="A978" s="68">
        <v>2101</v>
      </c>
      <c r="B978" s="69"/>
      <c r="C978" s="69"/>
      <c r="D978" s="69"/>
      <c r="E978" s="69">
        <v>92</v>
      </c>
      <c r="F978" s="69"/>
      <c r="G978" s="69"/>
      <c r="H978" s="69"/>
      <c r="I978" s="70"/>
      <c r="J978" s="69"/>
      <c r="K978" s="156"/>
      <c r="L978" s="156"/>
      <c r="N978" s="156"/>
      <c r="O978" s="110"/>
      <c r="P978" s="78"/>
      <c r="Q978" s="113"/>
      <c r="R978" s="114"/>
      <c r="S978" s="80">
        <f>IF(E978=0,"",E978/D977)</f>
        <v>0.93877551020408168</v>
      </c>
      <c r="T978" s="81">
        <v>160</v>
      </c>
      <c r="U978" s="82">
        <f t="shared" si="135"/>
        <v>0.99378881987577639</v>
      </c>
      <c r="V978" s="82">
        <f t="shared" si="136"/>
        <v>6.2111801242236142E-3</v>
      </c>
    </row>
    <row r="979" spans="1:23" ht="15.75" customHeight="1">
      <c r="A979" s="68">
        <v>2102</v>
      </c>
      <c r="B979" s="69"/>
      <c r="C979" s="69"/>
      <c r="D979" s="69"/>
      <c r="E979" s="69"/>
      <c r="F979" s="69">
        <v>70</v>
      </c>
      <c r="G979" s="69"/>
      <c r="H979" s="69"/>
      <c r="I979" s="70"/>
      <c r="J979" s="69"/>
      <c r="K979" s="156"/>
      <c r="L979" s="156"/>
      <c r="N979" s="156"/>
      <c r="O979" s="110"/>
      <c r="P979" s="78"/>
      <c r="Q979" s="113"/>
      <c r="R979" s="114"/>
      <c r="S979" s="80">
        <f>F979/E978</f>
        <v>0.76086956521739135</v>
      </c>
      <c r="T979" s="81">
        <v>154</v>
      </c>
      <c r="U979" s="82">
        <f t="shared" si="135"/>
        <v>0.96250000000000002</v>
      </c>
      <c r="V979" s="82">
        <f t="shared" si="136"/>
        <v>3.7499999999999978E-2</v>
      </c>
    </row>
    <row r="980" spans="1:23" ht="15.75" customHeight="1">
      <c r="A980" s="68">
        <v>2201</v>
      </c>
      <c r="B980" s="69"/>
      <c r="C980" s="69"/>
      <c r="D980" s="69"/>
      <c r="E980" s="69"/>
      <c r="F980" s="69"/>
      <c r="G980" s="69">
        <v>69</v>
      </c>
      <c r="H980" s="69"/>
      <c r="I980" s="70"/>
      <c r="J980" s="69"/>
      <c r="K980" s="156"/>
      <c r="L980" s="156"/>
      <c r="N980" s="156"/>
      <c r="O980" s="110"/>
      <c r="P980" s="78"/>
      <c r="Q980" s="113"/>
      <c r="R980" s="114"/>
      <c r="S980" s="80">
        <f>G980/F979</f>
        <v>0.98571428571428577</v>
      </c>
      <c r="T980" s="81">
        <v>152</v>
      </c>
      <c r="U980" s="82">
        <f t="shared" si="135"/>
        <v>0.98701298701298701</v>
      </c>
      <c r="V980" s="82">
        <f t="shared" si="136"/>
        <v>1.2987012987012991E-2</v>
      </c>
    </row>
    <row r="981" spans="1:23" ht="15.75" customHeight="1">
      <c r="A981" s="68">
        <v>2202</v>
      </c>
      <c r="B981" s="69"/>
      <c r="C981" s="69"/>
      <c r="D981" s="69"/>
      <c r="E981" s="69"/>
      <c r="F981" s="69"/>
      <c r="G981" s="69"/>
      <c r="H981" s="69">
        <v>65</v>
      </c>
      <c r="I981" s="70"/>
      <c r="J981" s="69"/>
      <c r="K981" s="156"/>
      <c r="L981" s="156"/>
      <c r="N981" s="156"/>
      <c r="O981" s="110"/>
      <c r="P981" s="78"/>
      <c r="Q981" s="113"/>
      <c r="R981" s="114"/>
      <c r="S981" s="80">
        <f>IF(H981=0,"",H981/G980)</f>
        <v>0.94202898550724634</v>
      </c>
      <c r="T981" s="81">
        <v>149</v>
      </c>
      <c r="U981" s="82">
        <f t="shared" si="135"/>
        <v>0.98026315789473684</v>
      </c>
      <c r="V981" s="82">
        <f t="shared" si="136"/>
        <v>1.9736842105263164E-2</v>
      </c>
    </row>
    <row r="982" spans="1:23" ht="15.75" customHeight="1">
      <c r="A982" s="68">
        <v>2301</v>
      </c>
      <c r="B982" s="69"/>
      <c r="C982" s="69"/>
      <c r="D982" s="69"/>
      <c r="E982" s="69"/>
      <c r="F982" s="69"/>
      <c r="G982" s="69"/>
      <c r="H982" s="69"/>
      <c r="I982" s="70">
        <v>65</v>
      </c>
      <c r="J982" s="69"/>
      <c r="K982" s="156"/>
      <c r="L982" s="156"/>
      <c r="N982" s="156"/>
      <c r="O982" s="110"/>
      <c r="P982" s="78"/>
      <c r="Q982" s="113"/>
      <c r="R982" s="114"/>
      <c r="S982" s="80">
        <f>IF(I982=0,"",I982/H981)</f>
        <v>1</v>
      </c>
      <c r="T982" s="81">
        <v>147</v>
      </c>
      <c r="U982" s="82">
        <f t="shared" si="135"/>
        <v>0.98657718120805371</v>
      </c>
      <c r="V982" s="82">
        <f t="shared" si="136"/>
        <v>1.3422818791946289E-2</v>
      </c>
    </row>
    <row r="983" spans="1:23" ht="15.75" customHeight="1">
      <c r="A983" s="68">
        <v>2302</v>
      </c>
      <c r="B983" s="69"/>
      <c r="C983" s="69"/>
      <c r="D983" s="69"/>
      <c r="E983" s="69"/>
      <c r="F983" s="69"/>
      <c r="G983" s="69"/>
      <c r="H983" s="69"/>
      <c r="I983" s="70"/>
      <c r="J983" s="151">
        <v>104</v>
      </c>
      <c r="K983" s="156"/>
      <c r="L983" s="156"/>
      <c r="N983" s="156"/>
      <c r="O983" s="110"/>
      <c r="P983" s="78"/>
      <c r="Q983" s="113"/>
      <c r="R983" s="114"/>
      <c r="S983" s="80"/>
      <c r="T983" s="81">
        <v>145</v>
      </c>
      <c r="U983" s="82">
        <f t="shared" si="135"/>
        <v>0.98639455782312924</v>
      </c>
      <c r="V983" s="82">
        <f t="shared" si="136"/>
        <v>1.3605442176870763E-2</v>
      </c>
    </row>
    <row r="984" spans="1:23" ht="15.75" customHeight="1">
      <c r="A984" s="68">
        <v>2401</v>
      </c>
      <c r="B984" s="69"/>
      <c r="C984" s="69"/>
      <c r="D984" s="69"/>
      <c r="E984" s="69"/>
      <c r="F984" s="69"/>
      <c r="G984" s="69"/>
      <c r="H984" s="69"/>
      <c r="I984" s="70"/>
      <c r="J984" s="69">
        <v>51</v>
      </c>
      <c r="K984" s="157"/>
      <c r="L984" s="156"/>
      <c r="N984" s="156"/>
      <c r="O984" s="110"/>
      <c r="P984" s="78"/>
      <c r="Q984" s="113"/>
      <c r="R984" s="106"/>
      <c r="S984" s="115"/>
      <c r="T984" s="87">
        <v>80</v>
      </c>
      <c r="U984" s="116"/>
      <c r="V984" s="115"/>
    </row>
    <row r="985" spans="1:23" ht="15.75" customHeight="1">
      <c r="A985" s="68">
        <v>2402</v>
      </c>
      <c r="B985" s="69"/>
      <c r="C985" s="69"/>
      <c r="D985" s="69"/>
      <c r="E985" s="69"/>
      <c r="F985" s="69"/>
      <c r="G985" s="69"/>
      <c r="H985" s="69"/>
      <c r="I985" s="70"/>
      <c r="J985" s="69"/>
      <c r="K985" s="156"/>
      <c r="L985" s="157"/>
      <c r="N985" s="156"/>
      <c r="O985" s="110"/>
      <c r="P985" s="78"/>
      <c r="Q985" s="113"/>
      <c r="R985" s="106"/>
      <c r="S985" s="117"/>
      <c r="T985" s="87"/>
      <c r="U985" s="118"/>
      <c r="V985" s="117"/>
    </row>
    <row r="986" spans="1:23" ht="15.75" customHeight="1">
      <c r="A986" s="68">
        <v>2501</v>
      </c>
      <c r="B986" s="69"/>
      <c r="C986" s="69"/>
      <c r="D986" s="69"/>
      <c r="E986" s="69"/>
      <c r="F986" s="69"/>
      <c r="G986" s="69"/>
      <c r="H986" s="69"/>
      <c r="I986" s="70"/>
      <c r="J986" s="69"/>
      <c r="K986" s="156"/>
      <c r="L986" s="156"/>
      <c r="M986" s="161"/>
      <c r="N986" s="156"/>
      <c r="O986" s="110"/>
      <c r="P986" s="78"/>
      <c r="Q986" s="113"/>
      <c r="R986" s="106"/>
      <c r="S986" s="119"/>
      <c r="T986" s="120"/>
      <c r="U986" s="121"/>
      <c r="V986" s="122"/>
    </row>
    <row r="987" spans="1:23" ht="15.75" customHeight="1">
      <c r="A987" s="68">
        <v>2502</v>
      </c>
      <c r="B987" s="69"/>
      <c r="C987" s="69"/>
      <c r="D987" s="69"/>
      <c r="E987" s="69"/>
      <c r="F987" s="69"/>
      <c r="G987" s="69"/>
      <c r="H987" s="69"/>
      <c r="I987" s="70"/>
      <c r="J987" s="69"/>
      <c r="K987" s="156"/>
      <c r="L987" s="156"/>
      <c r="N987" s="157"/>
      <c r="O987" s="110"/>
      <c r="P987" s="78"/>
      <c r="Q987" s="113"/>
      <c r="R987" s="106"/>
      <c r="S987" s="89" t="s">
        <v>79</v>
      </c>
      <c r="T987" s="90">
        <v>2</v>
      </c>
      <c r="U987" s="242" t="str">
        <f>IF(SUM(O980:O984)=0,"",SUM(O980:O984))</f>
        <v/>
      </c>
      <c r="V987" s="92" t="s">
        <v>11</v>
      </c>
    </row>
    <row r="988" spans="1:23" ht="15.75" customHeight="1">
      <c r="A988" s="68">
        <v>2601</v>
      </c>
      <c r="B988" s="69"/>
      <c r="C988" s="69"/>
      <c r="D988" s="69"/>
      <c r="E988" s="69"/>
      <c r="F988" s="69"/>
      <c r="G988" s="69"/>
      <c r="H988" s="69"/>
      <c r="I988" s="70"/>
      <c r="J988" s="69"/>
      <c r="K988" s="156"/>
      <c r="L988" s="156"/>
      <c r="N988" s="156"/>
      <c r="O988" s="110"/>
      <c r="P988" s="78"/>
      <c r="Q988" s="113"/>
      <c r="R988" s="106"/>
      <c r="S988" s="93" t="s">
        <v>80</v>
      </c>
      <c r="T988" s="94">
        <f>IF(T987/B975=0,"",T987/B975)</f>
        <v>1.0752688172043012E-2</v>
      </c>
      <c r="U988" s="243" t="e">
        <f>IF(T987/U987=0,"",T987/U987)</f>
        <v>#VALUE!</v>
      </c>
      <c r="V988" s="96" t="s">
        <v>81</v>
      </c>
    </row>
    <row r="989" spans="1:23" ht="15.75" customHeight="1">
      <c r="A989" s="68">
        <v>2602</v>
      </c>
      <c r="B989" s="69"/>
      <c r="C989" s="69"/>
      <c r="D989" s="69"/>
      <c r="E989" s="69"/>
      <c r="F989" s="69"/>
      <c r="G989" s="69"/>
      <c r="H989" s="69"/>
      <c r="I989" s="70"/>
      <c r="J989" s="69"/>
      <c r="K989" s="156"/>
      <c r="L989" s="156"/>
      <c r="N989" s="156"/>
      <c r="O989" s="110"/>
      <c r="P989" s="123"/>
      <c r="Q989" s="124"/>
      <c r="R989" s="125"/>
      <c r="S989" s="101"/>
      <c r="T989" s="102"/>
      <c r="U989" s="102"/>
      <c r="V989" s="103"/>
    </row>
    <row r="990" spans="1:23" ht="18" customHeight="1">
      <c r="A990" s="35"/>
      <c r="B990" s="31"/>
      <c r="C990" s="273" t="s">
        <v>100</v>
      </c>
      <c r="D990" s="261"/>
      <c r="E990" s="261"/>
      <c r="F990" s="261"/>
      <c r="G990" s="261"/>
      <c r="H990" s="261"/>
      <c r="I990" s="262"/>
      <c r="J990" s="133"/>
      <c r="K990" s="156"/>
      <c r="L990" s="156"/>
      <c r="N990" s="156"/>
      <c r="O990" s="126">
        <f>SUM(O983:O986)</f>
        <v>0</v>
      </c>
      <c r="P990" s="105" t="str">
        <f>IF(O983=0,"",O983/B975)</f>
        <v/>
      </c>
      <c r="Q990" s="105" t="str">
        <f>IF(O990=0,"",O990/B975)</f>
        <v/>
      </c>
      <c r="R990" s="105" t="str">
        <f>IF(O983=0,"",Q990-P990)</f>
        <v/>
      </c>
      <c r="S990" s="2"/>
      <c r="T990" s="31"/>
      <c r="U990" s="25"/>
      <c r="V990" s="2"/>
    </row>
    <row r="991" spans="1:23" ht="12.75" customHeight="1">
      <c r="K991" s="156"/>
      <c r="L991" s="156"/>
      <c r="N991" s="156"/>
      <c r="O991" s="2"/>
    </row>
    <row r="992" spans="1:23" ht="12.75" customHeight="1">
      <c r="M992" s="2"/>
      <c r="O992" s="2"/>
    </row>
    <row r="993" spans="1:23" ht="26.25" customHeight="1">
      <c r="A993" s="283" t="s">
        <v>88</v>
      </c>
      <c r="B993" s="275"/>
      <c r="C993" s="275"/>
      <c r="D993" s="275"/>
      <c r="E993" s="275"/>
      <c r="F993" s="275"/>
      <c r="G993" s="275"/>
      <c r="H993" s="275"/>
      <c r="I993" s="275"/>
      <c r="J993" s="128"/>
      <c r="K993" s="128"/>
      <c r="L993" s="128"/>
      <c r="N993" s="127"/>
      <c r="O993" s="66" t="s">
        <v>112</v>
      </c>
      <c r="P993" s="31"/>
      <c r="Q993" s="2"/>
      <c r="R993" s="2"/>
      <c r="S993" s="31"/>
      <c r="T993" s="2"/>
      <c r="U993" s="31"/>
      <c r="V993" s="31"/>
    </row>
    <row r="994" spans="1:23" ht="20.25" customHeight="1">
      <c r="A994" s="259" t="s">
        <v>10</v>
      </c>
      <c r="B994" s="260" t="s">
        <v>89</v>
      </c>
      <c r="C994" s="261"/>
      <c r="D994" s="261"/>
      <c r="E994" s="261"/>
      <c r="F994" s="261"/>
      <c r="G994" s="261"/>
      <c r="H994" s="261"/>
      <c r="I994" s="262"/>
      <c r="J994" s="160"/>
      <c r="K994" s="160"/>
      <c r="L994" s="160"/>
      <c r="O994" s="263" t="s">
        <v>11</v>
      </c>
      <c r="P994" s="254" t="s">
        <v>3</v>
      </c>
      <c r="Q994" s="254" t="s">
        <v>4</v>
      </c>
      <c r="R994" s="264" t="s">
        <v>5</v>
      </c>
      <c r="S994" s="254" t="s">
        <v>6</v>
      </c>
      <c r="T994" s="265" t="s">
        <v>7</v>
      </c>
      <c r="U994" s="265" t="s">
        <v>8</v>
      </c>
      <c r="V994" s="254" t="s">
        <v>9</v>
      </c>
    </row>
    <row r="995" spans="1:23" ht="15.75" customHeight="1">
      <c r="A995" s="255"/>
      <c r="B995" s="68" t="s">
        <v>90</v>
      </c>
      <c r="C995" s="68" t="s">
        <v>91</v>
      </c>
      <c r="D995" s="68" t="s">
        <v>92</v>
      </c>
      <c r="E995" s="68" t="s">
        <v>93</v>
      </c>
      <c r="F995" s="68" t="s">
        <v>94</v>
      </c>
      <c r="G995" s="68" t="s">
        <v>95</v>
      </c>
      <c r="H995" s="68" t="s">
        <v>96</v>
      </c>
      <c r="I995" s="68" t="s">
        <v>97</v>
      </c>
      <c r="J995" s="164" t="s">
        <v>98</v>
      </c>
      <c r="K995" s="68" t="s">
        <v>99</v>
      </c>
      <c r="L995" s="68" t="s">
        <v>128</v>
      </c>
      <c r="M995" s="68" t="s">
        <v>129</v>
      </c>
      <c r="N995" s="68" t="s">
        <v>130</v>
      </c>
      <c r="O995" s="255"/>
      <c r="P995" s="255"/>
      <c r="Q995" s="255"/>
      <c r="R995" s="255"/>
      <c r="S995" s="255"/>
      <c r="T995" s="255"/>
      <c r="U995" s="255"/>
      <c r="V995" s="255"/>
    </row>
    <row r="996" spans="1:23" ht="15.75" customHeight="1">
      <c r="A996" s="68">
        <v>2001</v>
      </c>
      <c r="B996" s="69">
        <v>199</v>
      </c>
      <c r="C996" s="69"/>
      <c r="D996" s="69"/>
      <c r="E996" s="69"/>
      <c r="F996" s="69"/>
      <c r="G996" s="69"/>
      <c r="H996" s="69"/>
      <c r="I996" s="70"/>
      <c r="J996" s="69"/>
      <c r="K996" s="156"/>
      <c r="L996" s="156"/>
      <c r="N996" s="156"/>
      <c r="O996" s="110"/>
      <c r="P996" s="72"/>
      <c r="Q996" s="111"/>
      <c r="R996" s="112"/>
      <c r="S996" s="75"/>
      <c r="T996" s="76">
        <f>B996</f>
        <v>199</v>
      </c>
      <c r="U996" s="77"/>
      <c r="V996" s="75"/>
    </row>
    <row r="997" spans="1:23" ht="15.75" customHeight="1">
      <c r="A997" s="68">
        <v>2002</v>
      </c>
      <c r="B997" s="69"/>
      <c r="C997" s="69">
        <v>177</v>
      </c>
      <c r="D997" s="69"/>
      <c r="E997" s="69"/>
      <c r="F997" s="69"/>
      <c r="G997" s="69"/>
      <c r="H997" s="69"/>
      <c r="I997" s="70"/>
      <c r="J997" s="69"/>
      <c r="K997" s="156"/>
      <c r="L997" s="156"/>
      <c r="N997" s="156"/>
      <c r="O997" s="110"/>
      <c r="P997" s="78"/>
      <c r="Q997" s="113"/>
      <c r="R997" s="114"/>
      <c r="S997" s="80">
        <f>IF(C997=0,"",C997/B996)</f>
        <v>0.88944723618090449</v>
      </c>
      <c r="T997" s="81">
        <v>187</v>
      </c>
      <c r="U997" s="82">
        <f t="shared" ref="U997:U1004" si="137">IF(T997=0,"",T997/T996)</f>
        <v>0.93969849246231152</v>
      </c>
      <c r="V997" s="82">
        <f t="shared" ref="V997:V1004" si="138">IF(T997=0,"",100%-U997)</f>
        <v>6.0301507537688481E-2</v>
      </c>
    </row>
    <row r="998" spans="1:23" ht="15.75" customHeight="1">
      <c r="A998" s="68">
        <v>2101</v>
      </c>
      <c r="B998" s="69"/>
      <c r="C998" s="69"/>
      <c r="D998" s="69">
        <v>82</v>
      </c>
      <c r="E998" s="69"/>
      <c r="F998" s="69"/>
      <c r="G998" s="69"/>
      <c r="H998" s="69"/>
      <c r="I998" s="70"/>
      <c r="J998" s="69"/>
      <c r="K998" s="156"/>
      <c r="L998" s="156"/>
      <c r="N998" s="156"/>
      <c r="O998" s="110"/>
      <c r="P998" s="78"/>
      <c r="Q998" s="113"/>
      <c r="R998" s="114"/>
      <c r="S998" s="80">
        <f>IF(D998=0,"",D998/C997)</f>
        <v>0.4632768361581921</v>
      </c>
      <c r="T998" s="81">
        <v>181</v>
      </c>
      <c r="U998" s="82">
        <f t="shared" si="137"/>
        <v>0.96791443850267378</v>
      </c>
      <c r="V998" s="82">
        <f t="shared" si="138"/>
        <v>3.208556149732622E-2</v>
      </c>
      <c r="W998" s="9">
        <f>T998/T996</f>
        <v>0.90954773869346739</v>
      </c>
    </row>
    <row r="999" spans="1:23" ht="15.75" customHeight="1">
      <c r="A999" s="68">
        <v>2102</v>
      </c>
      <c r="B999" s="69"/>
      <c r="C999" s="69"/>
      <c r="D999" s="69"/>
      <c r="E999" s="69">
        <v>65</v>
      </c>
      <c r="F999" s="69"/>
      <c r="G999" s="69"/>
      <c r="H999" s="69"/>
      <c r="I999" s="70"/>
      <c r="J999" s="69"/>
      <c r="K999" s="156"/>
      <c r="L999" s="156"/>
      <c r="N999" s="156"/>
      <c r="O999" s="110"/>
      <c r="P999" s="78"/>
      <c r="Q999" s="113"/>
      <c r="R999" s="114"/>
      <c r="S999" s="80">
        <f>IF(E999=0,"",E999/D998)</f>
        <v>0.79268292682926833</v>
      </c>
      <c r="T999" s="81">
        <v>168</v>
      </c>
      <c r="U999" s="82">
        <f t="shared" si="137"/>
        <v>0.92817679558011046</v>
      </c>
      <c r="V999" s="82">
        <f t="shared" si="138"/>
        <v>7.1823204419889541E-2</v>
      </c>
    </row>
    <row r="1000" spans="1:23" ht="15.75" customHeight="1">
      <c r="A1000" s="68">
        <v>2201</v>
      </c>
      <c r="B1000" s="69"/>
      <c r="C1000" s="69"/>
      <c r="D1000" s="69"/>
      <c r="E1000" s="69"/>
      <c r="F1000" s="69">
        <v>38</v>
      </c>
      <c r="G1000" s="69"/>
      <c r="H1000" s="69"/>
      <c r="I1000" s="70"/>
      <c r="J1000" s="69"/>
      <c r="K1000" s="156"/>
      <c r="L1000" s="156"/>
      <c r="N1000" s="156"/>
      <c r="O1000" s="110"/>
      <c r="P1000" s="78"/>
      <c r="Q1000" s="113"/>
      <c r="R1000" s="114"/>
      <c r="S1000" s="80">
        <f>F1000/E999</f>
        <v>0.58461538461538465</v>
      </c>
      <c r="T1000" s="81">
        <v>157</v>
      </c>
      <c r="U1000" s="82">
        <f t="shared" si="137"/>
        <v>0.93452380952380953</v>
      </c>
      <c r="V1000" s="82">
        <f t="shared" si="138"/>
        <v>6.5476190476190466E-2</v>
      </c>
    </row>
    <row r="1001" spans="1:23" ht="15.75" customHeight="1">
      <c r="A1001" s="68">
        <v>2202</v>
      </c>
      <c r="B1001" s="69"/>
      <c r="C1001" s="69"/>
      <c r="D1001" s="69"/>
      <c r="E1001" s="69"/>
      <c r="F1001" s="69"/>
      <c r="G1001" s="69">
        <v>36</v>
      </c>
      <c r="H1001" s="69"/>
      <c r="I1001" s="70"/>
      <c r="J1001" s="69"/>
      <c r="K1001" s="156"/>
      <c r="L1001" s="156"/>
      <c r="N1001" s="156"/>
      <c r="O1001" s="110"/>
      <c r="P1001" s="78"/>
      <c r="Q1001" s="113"/>
      <c r="R1001" s="114"/>
      <c r="S1001" s="80">
        <f>IF(G1001=0,"",G1001/F1000)</f>
        <v>0.94736842105263153</v>
      </c>
      <c r="T1001" s="81">
        <v>152</v>
      </c>
      <c r="U1001" s="82">
        <f t="shared" si="137"/>
        <v>0.96815286624203822</v>
      </c>
      <c r="V1001" s="82">
        <f t="shared" si="138"/>
        <v>3.1847133757961776E-2</v>
      </c>
    </row>
    <row r="1002" spans="1:23" ht="15.75" customHeight="1">
      <c r="A1002" s="68">
        <v>2301</v>
      </c>
      <c r="B1002" s="69"/>
      <c r="C1002" s="69"/>
      <c r="D1002" s="69"/>
      <c r="E1002" s="69"/>
      <c r="F1002" s="69"/>
      <c r="G1002" s="69"/>
      <c r="H1002" s="69">
        <v>32</v>
      </c>
      <c r="I1002" s="70"/>
      <c r="J1002" s="69"/>
      <c r="K1002" s="156"/>
      <c r="L1002" s="156"/>
      <c r="N1002" s="156"/>
      <c r="O1002" s="110"/>
      <c r="P1002" s="78"/>
      <c r="Q1002" s="113"/>
      <c r="R1002" s="114"/>
      <c r="S1002" s="80">
        <f>IF(H1002=0,"",H1002/G1001)</f>
        <v>0.88888888888888884</v>
      </c>
      <c r="T1002" s="81">
        <v>151</v>
      </c>
      <c r="U1002" s="82">
        <f t="shared" si="137"/>
        <v>0.99342105263157898</v>
      </c>
      <c r="V1002" s="82">
        <f t="shared" si="138"/>
        <v>6.5789473684210176E-3</v>
      </c>
    </row>
    <row r="1003" spans="1:23" ht="15.75" customHeight="1">
      <c r="A1003" s="68">
        <v>2302</v>
      </c>
      <c r="B1003" s="69"/>
      <c r="C1003" s="69"/>
      <c r="D1003" s="69"/>
      <c r="E1003" s="69"/>
      <c r="F1003" s="69"/>
      <c r="G1003" s="69"/>
      <c r="H1003" s="69"/>
      <c r="I1003" s="70">
        <v>32</v>
      </c>
      <c r="J1003" s="69"/>
      <c r="K1003" s="156"/>
      <c r="L1003" s="156"/>
      <c r="N1003" s="156"/>
      <c r="O1003" s="110"/>
      <c r="P1003" s="78"/>
      <c r="Q1003" s="113"/>
      <c r="R1003" s="114"/>
      <c r="S1003" s="80">
        <f>IF(I1003=0,"",I1003/H1002)</f>
        <v>1</v>
      </c>
      <c r="T1003" s="81">
        <v>148</v>
      </c>
      <c r="U1003" s="82">
        <f t="shared" si="137"/>
        <v>0.98013245033112584</v>
      </c>
      <c r="V1003" s="82">
        <f t="shared" si="138"/>
        <v>1.9867549668874163E-2</v>
      </c>
    </row>
    <row r="1004" spans="1:23" ht="15.75" customHeight="1">
      <c r="A1004" s="68">
        <v>2401</v>
      </c>
      <c r="B1004" s="69"/>
      <c r="C1004" s="69"/>
      <c r="D1004" s="69"/>
      <c r="E1004" s="69"/>
      <c r="F1004" s="69"/>
      <c r="G1004" s="69"/>
      <c r="H1004" s="69"/>
      <c r="I1004" s="70"/>
      <c r="J1004" s="151">
        <v>52</v>
      </c>
      <c r="K1004" s="156"/>
      <c r="L1004" s="156"/>
      <c r="N1004" s="156"/>
      <c r="O1004" s="110"/>
      <c r="P1004" s="78"/>
      <c r="Q1004" s="113"/>
      <c r="R1004" s="114"/>
      <c r="S1004" s="80"/>
      <c r="T1004" s="81">
        <v>148</v>
      </c>
      <c r="U1004" s="82">
        <f t="shared" si="137"/>
        <v>1</v>
      </c>
      <c r="V1004" s="82">
        <f t="shared" si="138"/>
        <v>0</v>
      </c>
    </row>
    <row r="1005" spans="1:23" ht="15.75" customHeight="1">
      <c r="A1005" s="68">
        <v>2402</v>
      </c>
      <c r="B1005" s="69"/>
      <c r="C1005" s="69"/>
      <c r="D1005" s="69"/>
      <c r="E1005" s="69"/>
      <c r="F1005" s="69"/>
      <c r="G1005" s="69"/>
      <c r="H1005" s="69"/>
      <c r="I1005" s="70"/>
      <c r="J1005" s="69"/>
      <c r="K1005" s="157"/>
      <c r="L1005" s="156"/>
      <c r="N1005" s="156"/>
      <c r="O1005" s="110"/>
      <c r="P1005" s="78"/>
      <c r="Q1005" s="113"/>
      <c r="R1005" s="106"/>
      <c r="S1005" s="115"/>
      <c r="T1005" s="87"/>
      <c r="U1005" s="116"/>
      <c r="V1005" s="115"/>
    </row>
    <row r="1006" spans="1:23" ht="15.75" customHeight="1">
      <c r="A1006" s="68">
        <v>2501</v>
      </c>
      <c r="B1006" s="69"/>
      <c r="C1006" s="69"/>
      <c r="D1006" s="69"/>
      <c r="E1006" s="69"/>
      <c r="F1006" s="69"/>
      <c r="G1006" s="69"/>
      <c r="H1006" s="69"/>
      <c r="I1006" s="70"/>
      <c r="J1006" s="69"/>
      <c r="K1006" s="156"/>
      <c r="L1006" s="157"/>
      <c r="N1006" s="156"/>
      <c r="O1006" s="110"/>
      <c r="P1006" s="78"/>
      <c r="Q1006" s="113"/>
      <c r="R1006" s="106"/>
      <c r="S1006" s="117"/>
      <c r="T1006" s="87"/>
      <c r="U1006" s="118"/>
      <c r="V1006" s="117"/>
    </row>
    <row r="1007" spans="1:23" ht="15.75" customHeight="1">
      <c r="A1007" s="68">
        <v>2502</v>
      </c>
      <c r="B1007" s="69"/>
      <c r="C1007" s="69"/>
      <c r="D1007" s="69"/>
      <c r="E1007" s="69"/>
      <c r="F1007" s="69"/>
      <c r="G1007" s="69"/>
      <c r="H1007" s="69"/>
      <c r="I1007" s="70"/>
      <c r="J1007" s="69"/>
      <c r="K1007" s="156"/>
      <c r="L1007" s="156"/>
      <c r="M1007" s="161"/>
      <c r="N1007" s="156"/>
      <c r="O1007" s="110"/>
      <c r="P1007" s="78"/>
      <c r="Q1007" s="113"/>
      <c r="R1007" s="106"/>
      <c r="S1007" s="119"/>
      <c r="T1007" s="120"/>
      <c r="U1007" s="121"/>
      <c r="V1007" s="122"/>
    </row>
    <row r="1008" spans="1:23" ht="15.75" customHeight="1">
      <c r="A1008" s="68">
        <v>2601</v>
      </c>
      <c r="B1008" s="69"/>
      <c r="C1008" s="69"/>
      <c r="D1008" s="69"/>
      <c r="E1008" s="69"/>
      <c r="F1008" s="69"/>
      <c r="G1008" s="69"/>
      <c r="H1008" s="69"/>
      <c r="I1008" s="70"/>
      <c r="J1008" s="69"/>
      <c r="K1008" s="156"/>
      <c r="L1008" s="156"/>
      <c r="N1008" s="157"/>
      <c r="O1008" s="110"/>
      <c r="P1008" s="78"/>
      <c r="Q1008" s="113"/>
      <c r="R1008" s="106"/>
      <c r="S1008" s="89" t="s">
        <v>79</v>
      </c>
      <c r="T1008" s="90"/>
      <c r="U1008" s="91" t="str">
        <f>IF(SUM(O1001:O1005)=0,"",SUM(O1001:O1005))</f>
        <v/>
      </c>
      <c r="V1008" s="92" t="s">
        <v>11</v>
      </c>
    </row>
    <row r="1009" spans="1:23" ht="15.75" customHeight="1">
      <c r="A1009" s="68">
        <v>2602</v>
      </c>
      <c r="B1009" s="69"/>
      <c r="C1009" s="69"/>
      <c r="D1009" s="69"/>
      <c r="E1009" s="69"/>
      <c r="F1009" s="69"/>
      <c r="G1009" s="69"/>
      <c r="H1009" s="69"/>
      <c r="I1009" s="70"/>
      <c r="J1009" s="69"/>
      <c r="K1009" s="156"/>
      <c r="L1009" s="156"/>
      <c r="N1009" s="156"/>
      <c r="O1009" s="110"/>
      <c r="P1009" s="78"/>
      <c r="Q1009" s="113"/>
      <c r="R1009" s="106"/>
      <c r="S1009" s="93" t="s">
        <v>80</v>
      </c>
      <c r="T1009" s="94" t="str">
        <f>IF(T1008/B996=0,"",T1008/B996)</f>
        <v/>
      </c>
      <c r="U1009" s="95" t="e">
        <f>IF(T1008/U1008=0,"",T1008/U1008)</f>
        <v>#VALUE!</v>
      </c>
      <c r="V1009" s="96" t="s">
        <v>81</v>
      </c>
    </row>
    <row r="1010" spans="1:23" ht="15.75" customHeight="1">
      <c r="A1010" s="68">
        <v>2701</v>
      </c>
      <c r="B1010" s="69"/>
      <c r="C1010" s="69"/>
      <c r="D1010" s="69"/>
      <c r="E1010" s="69"/>
      <c r="F1010" s="69"/>
      <c r="G1010" s="69"/>
      <c r="H1010" s="69"/>
      <c r="I1010" s="70"/>
      <c r="J1010" s="69"/>
      <c r="K1010" s="156"/>
      <c r="L1010" s="156"/>
      <c r="N1010" s="156"/>
      <c r="O1010" s="110"/>
      <c r="P1010" s="123"/>
      <c r="Q1010" s="124"/>
      <c r="R1010" s="125"/>
      <c r="S1010" s="101"/>
      <c r="T1010" s="102"/>
      <c r="U1010" s="102"/>
      <c r="V1010" s="103"/>
    </row>
    <row r="1011" spans="1:23" ht="18" customHeight="1">
      <c r="A1011" s="35"/>
      <c r="B1011" s="31"/>
      <c r="C1011" s="273" t="s">
        <v>100</v>
      </c>
      <c r="D1011" s="261"/>
      <c r="E1011" s="261"/>
      <c r="F1011" s="261"/>
      <c r="G1011" s="261"/>
      <c r="H1011" s="261"/>
      <c r="I1011" s="262"/>
      <c r="J1011" s="133"/>
      <c r="K1011" s="156"/>
      <c r="L1011" s="156"/>
      <c r="N1011" s="156"/>
      <c r="O1011" s="126">
        <f>SUM(O1004:O1007)</f>
        <v>0</v>
      </c>
      <c r="P1011" s="105" t="str">
        <f>IF(O1004=0,"",O1004/B996)</f>
        <v/>
      </c>
      <c r="Q1011" s="105" t="str">
        <f>IF(O1011=0,"",O1011/B996)</f>
        <v/>
      </c>
      <c r="R1011" s="105" t="str">
        <f>IF(O1004=0,"",Q1011-P1011)</f>
        <v/>
      </c>
      <c r="S1011" s="2"/>
      <c r="T1011" s="31"/>
      <c r="U1011" s="25"/>
      <c r="V1011" s="2"/>
    </row>
    <row r="1012" spans="1:23" ht="12.75" customHeight="1">
      <c r="K1012" s="156"/>
      <c r="L1012" s="156"/>
      <c r="N1012" s="156"/>
      <c r="O1012" s="2"/>
    </row>
    <row r="1013" spans="1:23" ht="12.75" customHeight="1">
      <c r="M1013" s="2"/>
      <c r="O1013" s="2"/>
    </row>
    <row r="1014" spans="1:23" ht="26.25" customHeight="1">
      <c r="A1014" s="283" t="s">
        <v>88</v>
      </c>
      <c r="B1014" s="275"/>
      <c r="C1014" s="275"/>
      <c r="D1014" s="275"/>
      <c r="E1014" s="275"/>
      <c r="F1014" s="275"/>
      <c r="G1014" s="275"/>
      <c r="H1014" s="275"/>
      <c r="I1014" s="275"/>
      <c r="J1014" s="128"/>
      <c r="K1014" s="128"/>
      <c r="L1014" s="128"/>
      <c r="N1014" s="127"/>
      <c r="O1014" s="66" t="s">
        <v>114</v>
      </c>
      <c r="P1014" s="31"/>
      <c r="Q1014" s="2"/>
      <c r="R1014" s="2"/>
      <c r="S1014" s="31"/>
      <c r="T1014" s="2"/>
      <c r="U1014" s="31"/>
      <c r="V1014" s="31"/>
    </row>
    <row r="1015" spans="1:23" ht="20.25" customHeight="1">
      <c r="A1015" s="259" t="s">
        <v>10</v>
      </c>
      <c r="B1015" s="260" t="s">
        <v>89</v>
      </c>
      <c r="C1015" s="261"/>
      <c r="D1015" s="261"/>
      <c r="E1015" s="261"/>
      <c r="F1015" s="261"/>
      <c r="G1015" s="261"/>
      <c r="H1015" s="261"/>
      <c r="I1015" s="262"/>
      <c r="J1015" s="160"/>
      <c r="K1015" s="160"/>
      <c r="L1015" s="160"/>
      <c r="O1015" s="263" t="s">
        <v>11</v>
      </c>
      <c r="P1015" s="254" t="s">
        <v>3</v>
      </c>
      <c r="Q1015" s="254" t="s">
        <v>4</v>
      </c>
      <c r="R1015" s="264" t="s">
        <v>5</v>
      </c>
      <c r="S1015" s="254" t="s">
        <v>6</v>
      </c>
      <c r="T1015" s="265" t="s">
        <v>7</v>
      </c>
      <c r="U1015" s="265" t="s">
        <v>8</v>
      </c>
      <c r="V1015" s="254" t="s">
        <v>9</v>
      </c>
    </row>
    <row r="1016" spans="1:23" ht="15.75" customHeight="1">
      <c r="A1016" s="255"/>
      <c r="B1016" s="68" t="s">
        <v>90</v>
      </c>
      <c r="C1016" s="68" t="s">
        <v>91</v>
      </c>
      <c r="D1016" s="68" t="s">
        <v>92</v>
      </c>
      <c r="E1016" s="68" t="s">
        <v>93</v>
      </c>
      <c r="F1016" s="68" t="s">
        <v>94</v>
      </c>
      <c r="G1016" s="68" t="s">
        <v>95</v>
      </c>
      <c r="H1016" s="68" t="s">
        <v>96</v>
      </c>
      <c r="I1016" s="68" t="s">
        <v>97</v>
      </c>
      <c r="J1016" s="164" t="s">
        <v>98</v>
      </c>
      <c r="K1016" s="68" t="s">
        <v>99</v>
      </c>
      <c r="L1016" s="68" t="s">
        <v>128</v>
      </c>
      <c r="M1016" s="68" t="s">
        <v>129</v>
      </c>
      <c r="N1016" s="68" t="s">
        <v>130</v>
      </c>
      <c r="O1016" s="255"/>
      <c r="P1016" s="255"/>
      <c r="Q1016" s="255"/>
      <c r="R1016" s="255"/>
      <c r="S1016" s="255"/>
      <c r="T1016" s="255"/>
      <c r="U1016" s="255"/>
      <c r="V1016" s="255"/>
    </row>
    <row r="1017" spans="1:23" ht="15.75" customHeight="1">
      <c r="A1017" s="68">
        <v>2002</v>
      </c>
      <c r="B1017" s="69">
        <v>188</v>
      </c>
      <c r="C1017" s="69"/>
      <c r="D1017" s="69"/>
      <c r="E1017" s="69"/>
      <c r="F1017" s="69"/>
      <c r="G1017" s="69"/>
      <c r="H1017" s="69"/>
      <c r="I1017" s="70"/>
      <c r="J1017" s="69"/>
      <c r="K1017" s="156"/>
      <c r="L1017" s="156"/>
      <c r="N1017" s="156"/>
      <c r="O1017" s="110"/>
      <c r="P1017" s="72"/>
      <c r="Q1017" s="111"/>
      <c r="R1017" s="112"/>
      <c r="S1017" s="75"/>
      <c r="T1017" s="76">
        <f>B1017</f>
        <v>188</v>
      </c>
      <c r="U1017" s="77"/>
      <c r="V1017" s="75"/>
    </row>
    <row r="1018" spans="1:23" ht="15.75" customHeight="1">
      <c r="A1018" s="68">
        <v>2101</v>
      </c>
      <c r="B1018" s="69"/>
      <c r="C1018" s="69">
        <v>169</v>
      </c>
      <c r="D1018" s="69"/>
      <c r="E1018" s="69"/>
      <c r="F1018" s="69"/>
      <c r="G1018" s="69"/>
      <c r="H1018" s="69"/>
      <c r="I1018" s="70"/>
      <c r="J1018" s="69"/>
      <c r="K1018" s="156"/>
      <c r="L1018" s="156"/>
      <c r="N1018" s="156"/>
      <c r="O1018" s="110"/>
      <c r="P1018" s="78"/>
      <c r="Q1018" s="113"/>
      <c r="R1018" s="114"/>
      <c r="S1018" s="80">
        <f>IF(C1018=0,"",C1018/B1017)</f>
        <v>0.89893617021276595</v>
      </c>
      <c r="T1018" s="81">
        <v>173</v>
      </c>
      <c r="U1018" s="82">
        <f t="shared" ref="U1018:U1025" si="139">IF(T1018=0,"",T1018/T1017)</f>
        <v>0.92021276595744683</v>
      </c>
      <c r="V1018" s="82">
        <f t="shared" ref="V1018:V1025" si="140">IF(T1018=0,"",100%-U1018)</f>
        <v>7.9787234042553168E-2</v>
      </c>
    </row>
    <row r="1019" spans="1:23" ht="15.75" customHeight="1">
      <c r="A1019" s="68">
        <v>2102</v>
      </c>
      <c r="B1019" s="69"/>
      <c r="C1019" s="69"/>
      <c r="D1019" s="69">
        <v>123</v>
      </c>
      <c r="E1019" s="69"/>
      <c r="F1019" s="69"/>
      <c r="G1019" s="69"/>
      <c r="H1019" s="69"/>
      <c r="I1019" s="70"/>
      <c r="J1019" s="69"/>
      <c r="K1019" s="156"/>
      <c r="L1019" s="156"/>
      <c r="N1019" s="156"/>
      <c r="O1019" s="110"/>
      <c r="P1019" s="78"/>
      <c r="Q1019" s="113"/>
      <c r="R1019" s="114"/>
      <c r="S1019" s="80">
        <f>IF(D1019=0,"",D1019/C1018)</f>
        <v>0.72781065088757402</v>
      </c>
      <c r="T1019" s="81">
        <v>168</v>
      </c>
      <c r="U1019" s="82">
        <f t="shared" si="139"/>
        <v>0.97109826589595372</v>
      </c>
      <c r="V1019" s="82">
        <f t="shared" si="140"/>
        <v>2.8901734104046284E-2</v>
      </c>
      <c r="W1019" s="9">
        <f>T1019/T1017</f>
        <v>0.8936170212765957</v>
      </c>
    </row>
    <row r="1020" spans="1:23" ht="15.75" customHeight="1">
      <c r="A1020" s="68">
        <v>2201</v>
      </c>
      <c r="B1020" s="69"/>
      <c r="C1020" s="69"/>
      <c r="D1020" s="69"/>
      <c r="E1020" s="69">
        <v>96</v>
      </c>
      <c r="F1020" s="69"/>
      <c r="G1020" s="69"/>
      <c r="H1020" s="69"/>
      <c r="I1020" s="70"/>
      <c r="J1020" s="69"/>
      <c r="K1020" s="156"/>
      <c r="L1020" s="156"/>
      <c r="N1020" s="156"/>
      <c r="O1020" s="110"/>
      <c r="P1020" s="78"/>
      <c r="Q1020" s="113"/>
      <c r="R1020" s="114"/>
      <c r="S1020" s="80">
        <f>IF(E1020=0,"",E1020/D1019)</f>
        <v>0.78048780487804881</v>
      </c>
      <c r="T1020" s="81">
        <v>165</v>
      </c>
      <c r="U1020" s="82">
        <f t="shared" si="139"/>
        <v>0.9821428571428571</v>
      </c>
      <c r="V1020" s="82">
        <f t="shared" si="140"/>
        <v>1.7857142857142905E-2</v>
      </c>
    </row>
    <row r="1021" spans="1:23" ht="15.75" customHeight="1">
      <c r="A1021" s="68">
        <v>2202</v>
      </c>
      <c r="B1021" s="69"/>
      <c r="C1021" s="69"/>
      <c r="D1021" s="69"/>
      <c r="E1021" s="69"/>
      <c r="F1021" s="69">
        <v>43</v>
      </c>
      <c r="G1021" s="69"/>
      <c r="H1021" s="69"/>
      <c r="I1021" s="70"/>
      <c r="J1021" s="69"/>
      <c r="K1021" s="156"/>
      <c r="L1021" s="156"/>
      <c r="N1021" s="156"/>
      <c r="O1021" s="110"/>
      <c r="P1021" s="78"/>
      <c r="Q1021" s="113"/>
      <c r="R1021" s="114"/>
      <c r="S1021" s="80">
        <f>IF(F1021=0,"",F1021/E1020)</f>
        <v>0.44791666666666669</v>
      </c>
      <c r="T1021" s="81">
        <v>162</v>
      </c>
      <c r="U1021" s="82">
        <f t="shared" si="139"/>
        <v>0.98181818181818181</v>
      </c>
      <c r="V1021" s="82">
        <f t="shared" si="140"/>
        <v>1.8181818181818188E-2</v>
      </c>
    </row>
    <row r="1022" spans="1:23" ht="15.75" customHeight="1">
      <c r="A1022" s="68">
        <v>2301</v>
      </c>
      <c r="B1022" s="69"/>
      <c r="C1022" s="69"/>
      <c r="D1022" s="69"/>
      <c r="E1022" s="69"/>
      <c r="F1022" s="69"/>
      <c r="G1022" s="69">
        <v>36</v>
      </c>
      <c r="H1022" s="69"/>
      <c r="I1022" s="70"/>
      <c r="J1022" s="69"/>
      <c r="K1022" s="156"/>
      <c r="L1022" s="156"/>
      <c r="N1022" s="156"/>
      <c r="O1022" s="110"/>
      <c r="P1022" s="78"/>
      <c r="Q1022" s="113"/>
      <c r="R1022" s="114"/>
      <c r="S1022" s="80">
        <f>IF(G1022=0,"",G1022/F1021)</f>
        <v>0.83720930232558144</v>
      </c>
      <c r="T1022" s="81">
        <v>161</v>
      </c>
      <c r="U1022" s="82">
        <f t="shared" si="139"/>
        <v>0.99382716049382713</v>
      </c>
      <c r="V1022" s="82">
        <f t="shared" si="140"/>
        <v>6.1728395061728669E-3</v>
      </c>
    </row>
    <row r="1023" spans="1:23" ht="15.75" customHeight="1">
      <c r="A1023" s="68">
        <v>2302</v>
      </c>
      <c r="B1023" s="69"/>
      <c r="C1023" s="69"/>
      <c r="D1023" s="69"/>
      <c r="E1023" s="69"/>
      <c r="F1023" s="69"/>
      <c r="G1023" s="69"/>
      <c r="H1023" s="69">
        <v>33</v>
      </c>
      <c r="I1023" s="70"/>
      <c r="J1023" s="69"/>
      <c r="K1023" s="156"/>
      <c r="L1023" s="156"/>
      <c r="N1023" s="156"/>
      <c r="O1023" s="110"/>
      <c r="P1023" s="78"/>
      <c r="Q1023" s="113"/>
      <c r="R1023" s="114"/>
      <c r="S1023" s="80">
        <f>IF(H1023=0,"",H1023/G1022)</f>
        <v>0.91666666666666663</v>
      </c>
      <c r="T1023" s="81">
        <v>161</v>
      </c>
      <c r="U1023" s="82">
        <f t="shared" si="139"/>
        <v>1</v>
      </c>
      <c r="V1023" s="82">
        <f t="shared" si="140"/>
        <v>0</v>
      </c>
    </row>
    <row r="1024" spans="1:23" ht="15.75" customHeight="1">
      <c r="A1024" s="68">
        <v>2401</v>
      </c>
      <c r="B1024" s="69"/>
      <c r="C1024" s="69"/>
      <c r="D1024" s="69"/>
      <c r="E1024" s="69"/>
      <c r="F1024" s="69"/>
      <c r="G1024" s="69"/>
      <c r="H1024" s="69"/>
      <c r="I1024" s="70">
        <v>33</v>
      </c>
      <c r="J1024" s="69"/>
      <c r="K1024" s="156"/>
      <c r="L1024" s="156"/>
      <c r="N1024" s="156"/>
      <c r="O1024" s="110"/>
      <c r="P1024" s="78"/>
      <c r="Q1024" s="113"/>
      <c r="R1024" s="114"/>
      <c r="S1024" s="80">
        <f>IF(I1024=0,"",I1024/H1023)</f>
        <v>1</v>
      </c>
      <c r="T1024" s="81">
        <v>158</v>
      </c>
      <c r="U1024" s="82">
        <f t="shared" si="139"/>
        <v>0.98136645962732916</v>
      </c>
      <c r="V1024" s="82">
        <f t="shared" si="140"/>
        <v>1.8633540372670843E-2</v>
      </c>
    </row>
    <row r="1025" spans="1:23" ht="15.75" customHeight="1">
      <c r="A1025" s="68">
        <v>2402</v>
      </c>
      <c r="B1025" s="69"/>
      <c r="C1025" s="69"/>
      <c r="D1025" s="69"/>
      <c r="E1025" s="69"/>
      <c r="F1025" s="69"/>
      <c r="G1025" s="69"/>
      <c r="H1025" s="69"/>
      <c r="I1025" s="70"/>
      <c r="J1025" s="69"/>
      <c r="K1025" s="156"/>
      <c r="L1025" s="156"/>
      <c r="N1025" s="156"/>
      <c r="O1025" s="110"/>
      <c r="P1025" s="78"/>
      <c r="Q1025" s="113"/>
      <c r="R1025" s="114"/>
      <c r="S1025" s="80" t="str">
        <f t="shared" ref="S1025" si="141">IF(H1025=0,"",H1025/G1024)</f>
        <v/>
      </c>
      <c r="T1025" s="81"/>
      <c r="U1025" s="82" t="str">
        <f t="shared" si="139"/>
        <v/>
      </c>
      <c r="V1025" s="82" t="str">
        <f t="shared" si="140"/>
        <v/>
      </c>
    </row>
    <row r="1026" spans="1:23" ht="15.75" customHeight="1">
      <c r="A1026" s="68">
        <v>2501</v>
      </c>
      <c r="B1026" s="69"/>
      <c r="C1026" s="69"/>
      <c r="D1026" s="69"/>
      <c r="E1026" s="69"/>
      <c r="F1026" s="69"/>
      <c r="G1026" s="69"/>
      <c r="H1026" s="69"/>
      <c r="I1026" s="70"/>
      <c r="J1026" s="69"/>
      <c r="K1026" s="157"/>
      <c r="L1026" s="156"/>
      <c r="N1026" s="156"/>
      <c r="O1026" s="110"/>
      <c r="P1026" s="78"/>
      <c r="Q1026" s="113"/>
      <c r="R1026" s="106"/>
      <c r="S1026" s="115"/>
      <c r="T1026" s="87"/>
      <c r="U1026" s="116"/>
      <c r="V1026" s="115"/>
    </row>
    <row r="1027" spans="1:23" ht="15.75" customHeight="1">
      <c r="A1027" s="68">
        <v>2502</v>
      </c>
      <c r="B1027" s="69"/>
      <c r="C1027" s="69"/>
      <c r="D1027" s="69"/>
      <c r="E1027" s="69"/>
      <c r="F1027" s="69"/>
      <c r="G1027" s="69"/>
      <c r="H1027" s="69"/>
      <c r="I1027" s="70"/>
      <c r="J1027" s="69"/>
      <c r="K1027" s="156"/>
      <c r="L1027" s="157"/>
      <c r="N1027" s="156"/>
      <c r="O1027" s="110"/>
      <c r="P1027" s="78"/>
      <c r="Q1027" s="113"/>
      <c r="R1027" s="106"/>
      <c r="S1027" s="117"/>
      <c r="T1027" s="87"/>
      <c r="U1027" s="118"/>
      <c r="V1027" s="117"/>
    </row>
    <row r="1028" spans="1:23" ht="15.75" customHeight="1">
      <c r="A1028" s="68">
        <v>2601</v>
      </c>
      <c r="B1028" s="69"/>
      <c r="C1028" s="69"/>
      <c r="D1028" s="69"/>
      <c r="E1028" s="69"/>
      <c r="F1028" s="69"/>
      <c r="G1028" s="69"/>
      <c r="H1028" s="69"/>
      <c r="I1028" s="70"/>
      <c r="J1028" s="69"/>
      <c r="K1028" s="156"/>
      <c r="L1028" s="156"/>
      <c r="M1028" s="161"/>
      <c r="N1028" s="156"/>
      <c r="O1028" s="110"/>
      <c r="P1028" s="78"/>
      <c r="Q1028" s="113"/>
      <c r="R1028" s="106"/>
      <c r="S1028" s="119"/>
      <c r="T1028" s="120"/>
      <c r="U1028" s="121"/>
      <c r="V1028" s="122"/>
    </row>
    <row r="1029" spans="1:23" ht="15.75" customHeight="1">
      <c r="A1029" s="68">
        <v>2602</v>
      </c>
      <c r="B1029" s="69"/>
      <c r="C1029" s="69"/>
      <c r="D1029" s="69"/>
      <c r="E1029" s="69"/>
      <c r="F1029" s="69"/>
      <c r="G1029" s="69"/>
      <c r="H1029" s="69"/>
      <c r="I1029" s="70"/>
      <c r="J1029" s="69"/>
      <c r="K1029" s="156"/>
      <c r="L1029" s="156"/>
      <c r="N1029" s="157"/>
      <c r="O1029" s="110"/>
      <c r="P1029" s="78"/>
      <c r="Q1029" s="113"/>
      <c r="R1029" s="106"/>
      <c r="S1029" s="89" t="s">
        <v>79</v>
      </c>
      <c r="T1029" s="90"/>
      <c r="U1029" s="91" t="str">
        <f>IF(SUM(O1022:O1026)=0,"",SUM(O1022:O1026))</f>
        <v/>
      </c>
      <c r="V1029" s="92" t="s">
        <v>11</v>
      </c>
    </row>
    <row r="1030" spans="1:23" ht="15.75" customHeight="1">
      <c r="A1030" s="68">
        <v>2701</v>
      </c>
      <c r="B1030" s="69"/>
      <c r="C1030" s="69"/>
      <c r="D1030" s="69"/>
      <c r="E1030" s="69"/>
      <c r="F1030" s="69"/>
      <c r="G1030" s="69"/>
      <c r="H1030" s="69"/>
      <c r="I1030" s="70"/>
      <c r="J1030" s="69"/>
      <c r="K1030" s="156"/>
      <c r="L1030" s="156"/>
      <c r="N1030" s="156"/>
      <c r="O1030" s="110"/>
      <c r="P1030" s="78"/>
      <c r="Q1030" s="113"/>
      <c r="R1030" s="106"/>
      <c r="S1030" s="93" t="s">
        <v>80</v>
      </c>
      <c r="T1030" s="94" t="str">
        <f>IF(T1029/B1017=0,"",T1029/B1017)</f>
        <v/>
      </c>
      <c r="U1030" s="95" t="e">
        <f>IF(T1029/U1029=0,"",T1029/U1029)</f>
        <v>#VALUE!</v>
      </c>
      <c r="V1030" s="96" t="s">
        <v>81</v>
      </c>
    </row>
    <row r="1031" spans="1:23" ht="15.75" customHeight="1">
      <c r="A1031" s="68">
        <v>2702</v>
      </c>
      <c r="B1031" s="69"/>
      <c r="C1031" s="69"/>
      <c r="D1031" s="69"/>
      <c r="E1031" s="69"/>
      <c r="F1031" s="69"/>
      <c r="G1031" s="69"/>
      <c r="H1031" s="69"/>
      <c r="I1031" s="70"/>
      <c r="J1031" s="69"/>
      <c r="K1031" s="156"/>
      <c r="L1031" s="156"/>
      <c r="N1031" s="156"/>
      <c r="O1031" s="110"/>
      <c r="P1031" s="123"/>
      <c r="Q1031" s="124"/>
      <c r="R1031" s="125"/>
      <c r="S1031" s="101"/>
      <c r="T1031" s="102"/>
      <c r="U1031" s="102"/>
      <c r="V1031" s="103"/>
    </row>
    <row r="1032" spans="1:23" ht="18" customHeight="1">
      <c r="A1032" s="35"/>
      <c r="B1032" s="31"/>
      <c r="C1032" s="273" t="s">
        <v>100</v>
      </c>
      <c r="D1032" s="261"/>
      <c r="E1032" s="261"/>
      <c r="F1032" s="261"/>
      <c r="G1032" s="261"/>
      <c r="H1032" s="261"/>
      <c r="I1032" s="262"/>
      <c r="J1032" s="133"/>
      <c r="K1032" s="156"/>
      <c r="L1032" s="156"/>
      <c r="N1032" s="156"/>
      <c r="O1032" s="126">
        <f>SUM(O1025:O1028)</f>
        <v>0</v>
      </c>
      <c r="P1032" s="105" t="str">
        <f>IF(O1025=0,"",O1025/B1017)</f>
        <v/>
      </c>
      <c r="Q1032" s="105" t="str">
        <f>IF(O1032=0,"",O1032/B1017)</f>
        <v/>
      </c>
      <c r="R1032" s="105" t="str">
        <f>IF(O1025=0,"",Q1032-P1032)</f>
        <v/>
      </c>
      <c r="S1032" s="2"/>
      <c r="T1032" s="31"/>
      <c r="U1032" s="25"/>
      <c r="V1032" s="2"/>
    </row>
    <row r="1033" spans="1:23" ht="12.75" customHeight="1">
      <c r="K1033" s="156"/>
      <c r="L1033" s="156"/>
      <c r="N1033" s="156"/>
      <c r="O1033" s="2"/>
    </row>
    <row r="1034" spans="1:23" ht="12.75" customHeight="1">
      <c r="M1034" s="2"/>
      <c r="O1034" s="2"/>
    </row>
    <row r="1035" spans="1:23" ht="26.25" customHeight="1">
      <c r="A1035" s="283" t="s">
        <v>88</v>
      </c>
      <c r="B1035" s="275"/>
      <c r="C1035" s="275"/>
      <c r="D1035" s="275"/>
      <c r="E1035" s="275"/>
      <c r="F1035" s="275"/>
      <c r="G1035" s="275"/>
      <c r="H1035" s="275"/>
      <c r="I1035" s="275"/>
      <c r="J1035" s="128"/>
      <c r="K1035" s="128"/>
      <c r="L1035" s="128"/>
      <c r="N1035" s="127"/>
      <c r="O1035" s="66" t="s">
        <v>115</v>
      </c>
      <c r="P1035" s="31"/>
      <c r="Q1035" s="2"/>
      <c r="R1035" s="2"/>
      <c r="S1035" s="31"/>
      <c r="T1035" s="2"/>
      <c r="U1035" s="31"/>
      <c r="V1035" s="31"/>
    </row>
    <row r="1036" spans="1:23" ht="20.25" customHeight="1">
      <c r="A1036" s="259" t="s">
        <v>10</v>
      </c>
      <c r="B1036" s="260" t="s">
        <v>89</v>
      </c>
      <c r="C1036" s="261"/>
      <c r="D1036" s="261"/>
      <c r="E1036" s="261"/>
      <c r="F1036" s="261"/>
      <c r="G1036" s="261"/>
      <c r="H1036" s="261"/>
      <c r="I1036" s="262"/>
      <c r="J1036" s="160"/>
      <c r="K1036" s="160"/>
      <c r="L1036" s="160"/>
      <c r="O1036" s="263" t="s">
        <v>11</v>
      </c>
      <c r="P1036" s="254" t="s">
        <v>3</v>
      </c>
      <c r="Q1036" s="254" t="s">
        <v>4</v>
      </c>
      <c r="R1036" s="264" t="s">
        <v>5</v>
      </c>
      <c r="S1036" s="254" t="s">
        <v>6</v>
      </c>
      <c r="T1036" s="265" t="s">
        <v>7</v>
      </c>
      <c r="U1036" s="265" t="s">
        <v>8</v>
      </c>
      <c r="V1036" s="254" t="s">
        <v>9</v>
      </c>
    </row>
    <row r="1037" spans="1:23" ht="15.75" customHeight="1">
      <c r="A1037" s="255"/>
      <c r="B1037" s="68" t="s">
        <v>90</v>
      </c>
      <c r="C1037" s="68" t="s">
        <v>91</v>
      </c>
      <c r="D1037" s="68" t="s">
        <v>92</v>
      </c>
      <c r="E1037" s="68" t="s">
        <v>93</v>
      </c>
      <c r="F1037" s="68" t="s">
        <v>94</v>
      </c>
      <c r="G1037" s="68" t="s">
        <v>95</v>
      </c>
      <c r="H1037" s="68" t="s">
        <v>96</v>
      </c>
      <c r="I1037" s="68" t="s">
        <v>97</v>
      </c>
      <c r="J1037" s="164" t="s">
        <v>98</v>
      </c>
      <c r="K1037" s="68" t="s">
        <v>99</v>
      </c>
      <c r="L1037" s="68" t="s">
        <v>128</v>
      </c>
      <c r="M1037" s="68" t="s">
        <v>129</v>
      </c>
      <c r="N1037" s="68" t="s">
        <v>130</v>
      </c>
      <c r="O1037" s="255"/>
      <c r="P1037" s="255"/>
      <c r="Q1037" s="255"/>
      <c r="R1037" s="255"/>
      <c r="S1037" s="255"/>
      <c r="T1037" s="255"/>
      <c r="U1037" s="255"/>
      <c r="V1037" s="255"/>
    </row>
    <row r="1038" spans="1:23" ht="15.75" customHeight="1">
      <c r="A1038" s="68">
        <v>2101</v>
      </c>
      <c r="B1038" s="69">
        <v>189</v>
      </c>
      <c r="C1038" s="69"/>
      <c r="D1038" s="69"/>
      <c r="E1038" s="69"/>
      <c r="F1038" s="69"/>
      <c r="G1038" s="69"/>
      <c r="H1038" s="69"/>
      <c r="I1038" s="70"/>
      <c r="J1038" s="69"/>
      <c r="K1038" s="156"/>
      <c r="L1038" s="156"/>
      <c r="N1038" s="156"/>
      <c r="O1038" s="110"/>
      <c r="P1038" s="72"/>
      <c r="Q1038" s="111"/>
      <c r="R1038" s="112"/>
      <c r="S1038" s="75"/>
      <c r="T1038" s="76">
        <f>B1038</f>
        <v>189</v>
      </c>
      <c r="U1038" s="77"/>
      <c r="V1038" s="75"/>
    </row>
    <row r="1039" spans="1:23" ht="15.75" customHeight="1">
      <c r="A1039" s="68">
        <v>2102</v>
      </c>
      <c r="B1039" s="69"/>
      <c r="C1039" s="69">
        <v>174</v>
      </c>
      <c r="D1039" s="69"/>
      <c r="E1039" s="69"/>
      <c r="F1039" s="69"/>
      <c r="G1039" s="69"/>
      <c r="H1039" s="69"/>
      <c r="I1039" s="70"/>
      <c r="J1039" s="69"/>
      <c r="K1039" s="156"/>
      <c r="L1039" s="156"/>
      <c r="N1039" s="156"/>
      <c r="O1039" s="110"/>
      <c r="P1039" s="78"/>
      <c r="Q1039" s="113"/>
      <c r="R1039" s="114"/>
      <c r="S1039" s="80">
        <f>IF(C1039=0,"",C1039/B1038)</f>
        <v>0.92063492063492058</v>
      </c>
      <c r="T1039" s="81">
        <v>174</v>
      </c>
      <c r="U1039" s="82">
        <f t="shared" ref="U1039:U1046" si="142">IF(T1039=0,"",T1039/T1038)</f>
        <v>0.92063492063492058</v>
      </c>
      <c r="V1039" s="82">
        <f t="shared" ref="V1039:V1046" si="143">IF(T1039=0,"",100%-U1039)</f>
        <v>7.9365079365079416E-2</v>
      </c>
    </row>
    <row r="1040" spans="1:23" ht="15.75" customHeight="1">
      <c r="A1040" s="68">
        <v>2201</v>
      </c>
      <c r="B1040" s="69"/>
      <c r="C1040" s="69"/>
      <c r="D1040" s="69">
        <v>105</v>
      </c>
      <c r="E1040" s="69"/>
      <c r="F1040" s="69"/>
      <c r="G1040" s="69"/>
      <c r="H1040" s="69"/>
      <c r="I1040" s="70"/>
      <c r="J1040" s="69"/>
      <c r="K1040" s="156"/>
      <c r="L1040" s="156"/>
      <c r="N1040" s="156"/>
      <c r="O1040" s="110"/>
      <c r="P1040" s="78"/>
      <c r="Q1040" s="113"/>
      <c r="R1040" s="114"/>
      <c r="S1040" s="80">
        <f>IF(D1040=0,"",D1040/C1039)</f>
        <v>0.60344827586206895</v>
      </c>
      <c r="T1040" s="81">
        <v>165</v>
      </c>
      <c r="U1040" s="82">
        <f t="shared" si="142"/>
        <v>0.94827586206896552</v>
      </c>
      <c r="V1040" s="82">
        <f t="shared" si="143"/>
        <v>5.1724137931034475E-2</v>
      </c>
      <c r="W1040" s="9">
        <f>T1040/T1038</f>
        <v>0.87301587301587302</v>
      </c>
    </row>
    <row r="1041" spans="1:25" ht="15.75" customHeight="1">
      <c r="A1041" s="68">
        <v>2202</v>
      </c>
      <c r="B1041" s="69"/>
      <c r="C1041" s="69"/>
      <c r="D1041" s="69"/>
      <c r="E1041" s="69">
        <v>84</v>
      </c>
      <c r="F1041" s="69"/>
      <c r="G1041" s="69"/>
      <c r="H1041" s="69"/>
      <c r="I1041" s="70"/>
      <c r="J1041" s="69"/>
      <c r="K1041" s="156"/>
      <c r="L1041" s="156"/>
      <c r="N1041" s="156"/>
      <c r="O1041" s="110"/>
      <c r="P1041" s="78"/>
      <c r="Q1041" s="113"/>
      <c r="R1041" s="114"/>
      <c r="S1041" s="80">
        <f>IF(E1041=0,"",E1041/D1040)</f>
        <v>0.8</v>
      </c>
      <c r="T1041" s="81">
        <v>165</v>
      </c>
      <c r="U1041" s="82">
        <f t="shared" si="142"/>
        <v>1</v>
      </c>
      <c r="V1041" s="82">
        <f t="shared" si="143"/>
        <v>0</v>
      </c>
    </row>
    <row r="1042" spans="1:25" ht="15.75" customHeight="1">
      <c r="A1042" s="68">
        <v>2301</v>
      </c>
      <c r="B1042" s="69"/>
      <c r="C1042" s="69"/>
      <c r="D1042" s="69"/>
      <c r="E1042" s="69"/>
      <c r="F1042" s="69">
        <v>38</v>
      </c>
      <c r="G1042" s="69"/>
      <c r="H1042" s="69"/>
      <c r="I1042" s="70"/>
      <c r="J1042" s="69"/>
      <c r="K1042" s="156"/>
      <c r="L1042" s="156"/>
      <c r="N1042" s="156"/>
      <c r="O1042" s="110"/>
      <c r="P1042" s="78"/>
      <c r="Q1042" s="113"/>
      <c r="R1042" s="114"/>
      <c r="S1042" s="80">
        <f>IF(F1042=0,"",F1042/E1041)</f>
        <v>0.45238095238095238</v>
      </c>
      <c r="T1042" s="81">
        <v>164</v>
      </c>
      <c r="U1042" s="82">
        <f t="shared" si="142"/>
        <v>0.9939393939393939</v>
      </c>
      <c r="V1042" s="82">
        <f t="shared" si="143"/>
        <v>6.0606060606060996E-3</v>
      </c>
    </row>
    <row r="1043" spans="1:25" ht="15.75" customHeight="1">
      <c r="A1043" s="68">
        <v>2302</v>
      </c>
      <c r="B1043" s="69"/>
      <c r="C1043" s="69"/>
      <c r="D1043" s="69"/>
      <c r="E1043" s="69"/>
      <c r="F1043" s="69"/>
      <c r="G1043" s="69">
        <v>35</v>
      </c>
      <c r="H1043" s="69"/>
      <c r="I1043" s="70"/>
      <c r="J1043" s="69"/>
      <c r="K1043" s="156"/>
      <c r="L1043" s="156"/>
      <c r="N1043" s="156"/>
      <c r="O1043" s="110"/>
      <c r="P1043" s="78"/>
      <c r="Q1043" s="113"/>
      <c r="R1043" s="114"/>
      <c r="S1043" s="80">
        <f>IF(G1043=0,"",G1043/F1042)</f>
        <v>0.92105263157894735</v>
      </c>
      <c r="T1043" s="81">
        <v>163</v>
      </c>
      <c r="U1043" s="82">
        <f t="shared" si="142"/>
        <v>0.99390243902439024</v>
      </c>
      <c r="V1043" s="82">
        <f t="shared" si="143"/>
        <v>6.0975609756097615E-3</v>
      </c>
    </row>
    <row r="1044" spans="1:25" ht="15.75" customHeight="1">
      <c r="A1044" s="68">
        <v>2401</v>
      </c>
      <c r="B1044" s="69"/>
      <c r="C1044" s="69"/>
      <c r="D1044" s="69"/>
      <c r="E1044" s="69"/>
      <c r="F1044" s="69"/>
      <c r="G1044" s="69"/>
      <c r="H1044" s="69">
        <v>33</v>
      </c>
      <c r="I1044" s="70"/>
      <c r="J1044" s="69"/>
      <c r="K1044" s="156"/>
      <c r="L1044" s="156"/>
      <c r="N1044" s="156"/>
      <c r="O1044" s="110"/>
      <c r="P1044" s="78"/>
      <c r="Q1044" s="113"/>
      <c r="R1044" s="114"/>
      <c r="S1044" s="80">
        <f>IF(H1044=0,"",H1044/G1043)</f>
        <v>0.94285714285714284</v>
      </c>
      <c r="T1044" s="81">
        <v>159</v>
      </c>
      <c r="U1044" s="82">
        <f t="shared" si="142"/>
        <v>0.97546012269938653</v>
      </c>
      <c r="V1044" s="82">
        <f t="shared" si="143"/>
        <v>2.4539877300613466E-2</v>
      </c>
    </row>
    <row r="1045" spans="1:25" ht="15.75" customHeight="1">
      <c r="A1045" s="68">
        <v>2402</v>
      </c>
      <c r="B1045" s="69"/>
      <c r="C1045" s="69"/>
      <c r="D1045" s="69"/>
      <c r="E1045" s="69"/>
      <c r="F1045" s="69"/>
      <c r="G1045" s="69"/>
      <c r="H1045" s="69"/>
      <c r="I1045" s="70"/>
      <c r="J1045" s="69"/>
      <c r="K1045" s="156"/>
      <c r="L1045" s="156"/>
      <c r="N1045" s="156"/>
      <c r="O1045" s="110"/>
      <c r="P1045" s="78"/>
      <c r="Q1045" s="113"/>
      <c r="R1045" s="114"/>
      <c r="S1045" s="80" t="str">
        <f>IF(I1045=0,"",I1045/H1044)</f>
        <v/>
      </c>
      <c r="T1045" s="81"/>
      <c r="U1045" s="82" t="str">
        <f t="shared" si="142"/>
        <v/>
      </c>
      <c r="V1045" s="82" t="str">
        <f t="shared" si="143"/>
        <v/>
      </c>
    </row>
    <row r="1046" spans="1:25" ht="15.75" customHeight="1">
      <c r="A1046" s="68">
        <v>2501</v>
      </c>
      <c r="B1046" s="69"/>
      <c r="C1046" s="69"/>
      <c r="D1046" s="69"/>
      <c r="E1046" s="69"/>
      <c r="F1046" s="69"/>
      <c r="G1046" s="69"/>
      <c r="H1046" s="69"/>
      <c r="I1046" s="70"/>
      <c r="J1046" s="69"/>
      <c r="K1046" s="156"/>
      <c r="L1046" s="156"/>
      <c r="N1046" s="156"/>
      <c r="O1046" s="110"/>
      <c r="P1046" s="78"/>
      <c r="Q1046" s="113"/>
      <c r="R1046" s="114"/>
      <c r="S1046" s="80" t="str">
        <f t="shared" ref="S1046" si="144">IF(G1046=0,"",G1046/F1045)</f>
        <v/>
      </c>
      <c r="T1046" s="81"/>
      <c r="U1046" s="82" t="str">
        <f t="shared" si="142"/>
        <v/>
      </c>
      <c r="V1046" s="82" t="str">
        <f t="shared" si="143"/>
        <v/>
      </c>
    </row>
    <row r="1047" spans="1:25" ht="15.75" customHeight="1">
      <c r="A1047" s="68">
        <v>2502</v>
      </c>
      <c r="B1047" s="69"/>
      <c r="C1047" s="69"/>
      <c r="D1047" s="69"/>
      <c r="E1047" s="69"/>
      <c r="F1047" s="69"/>
      <c r="G1047" s="69"/>
      <c r="H1047" s="69"/>
      <c r="I1047" s="70"/>
      <c r="J1047" s="69"/>
      <c r="K1047" s="157"/>
      <c r="L1047" s="156"/>
      <c r="N1047" s="156"/>
      <c r="O1047" s="110"/>
      <c r="P1047" s="78"/>
      <c r="Q1047" s="113"/>
      <c r="R1047" s="106"/>
      <c r="S1047" s="115"/>
      <c r="T1047" s="87"/>
      <c r="U1047" s="116"/>
      <c r="V1047" s="115"/>
    </row>
    <row r="1048" spans="1:25" ht="15.75" customHeight="1">
      <c r="A1048" s="68">
        <v>2601</v>
      </c>
      <c r="B1048" s="69"/>
      <c r="C1048" s="69"/>
      <c r="D1048" s="69"/>
      <c r="E1048" s="69"/>
      <c r="F1048" s="69"/>
      <c r="G1048" s="69"/>
      <c r="H1048" s="69"/>
      <c r="I1048" s="70"/>
      <c r="J1048" s="69"/>
      <c r="K1048" s="156"/>
      <c r="L1048" s="157"/>
      <c r="N1048" s="156"/>
      <c r="O1048" s="110"/>
      <c r="P1048" s="78"/>
      <c r="Q1048" s="113"/>
      <c r="R1048" s="106"/>
      <c r="S1048" s="117"/>
      <c r="T1048" s="87"/>
      <c r="U1048" s="118"/>
      <c r="V1048" s="117"/>
    </row>
    <row r="1049" spans="1:25" ht="15.75" customHeight="1">
      <c r="A1049" s="68">
        <v>2602</v>
      </c>
      <c r="B1049" s="69"/>
      <c r="C1049" s="69"/>
      <c r="D1049" s="69"/>
      <c r="E1049" s="69"/>
      <c r="F1049" s="69"/>
      <c r="G1049" s="69"/>
      <c r="H1049" s="69"/>
      <c r="I1049" s="70"/>
      <c r="J1049" s="69"/>
      <c r="K1049" s="156"/>
      <c r="L1049" s="156"/>
      <c r="M1049" s="161"/>
      <c r="N1049" s="156"/>
      <c r="O1049" s="110"/>
      <c r="P1049" s="78"/>
      <c r="Q1049" s="113"/>
      <c r="R1049" s="106"/>
      <c r="S1049" s="119"/>
      <c r="T1049" s="120"/>
      <c r="U1049" s="121"/>
      <c r="V1049" s="122"/>
    </row>
    <row r="1050" spans="1:25" ht="15.75" customHeight="1">
      <c r="A1050" s="68">
        <v>2701</v>
      </c>
      <c r="B1050" s="69"/>
      <c r="C1050" s="69"/>
      <c r="D1050" s="69"/>
      <c r="E1050" s="69"/>
      <c r="F1050" s="69"/>
      <c r="G1050" s="69"/>
      <c r="H1050" s="69"/>
      <c r="I1050" s="70"/>
      <c r="J1050" s="69"/>
      <c r="K1050" s="156"/>
      <c r="L1050" s="156"/>
      <c r="N1050" s="157"/>
      <c r="O1050" s="110"/>
      <c r="P1050" s="78"/>
      <c r="Q1050" s="113"/>
      <c r="R1050" s="106"/>
      <c r="S1050" s="89" t="s">
        <v>79</v>
      </c>
      <c r="T1050" s="90"/>
      <c r="U1050" s="91" t="str">
        <f>IF(SUM(O1043:O1047)=0,"",SUM(O1043:O1047))</f>
        <v/>
      </c>
      <c r="V1050" s="92" t="s">
        <v>11</v>
      </c>
    </row>
    <row r="1051" spans="1:25" ht="15.75" customHeight="1">
      <c r="A1051" s="68">
        <v>2702</v>
      </c>
      <c r="B1051" s="69"/>
      <c r="C1051" s="69"/>
      <c r="D1051" s="69"/>
      <c r="E1051" s="69"/>
      <c r="F1051" s="69"/>
      <c r="G1051" s="69"/>
      <c r="H1051" s="69"/>
      <c r="I1051" s="70"/>
      <c r="J1051" s="69"/>
      <c r="K1051" s="156"/>
      <c r="L1051" s="156"/>
      <c r="N1051" s="156"/>
      <c r="O1051" s="110"/>
      <c r="P1051" s="78"/>
      <c r="Q1051" s="113"/>
      <c r="R1051" s="106"/>
      <c r="S1051" s="93" t="s">
        <v>80</v>
      </c>
      <c r="T1051" s="94" t="str">
        <f>IF(T1050/B1038=0,"",T1050/B1038)</f>
        <v/>
      </c>
      <c r="U1051" s="95" t="e">
        <f>IF(T1050/U1050=0,"",T1050/U1050)</f>
        <v>#VALUE!</v>
      </c>
      <c r="V1051" s="96" t="s">
        <v>81</v>
      </c>
    </row>
    <row r="1052" spans="1:25" ht="15.75" customHeight="1">
      <c r="A1052" s="68">
        <v>2801</v>
      </c>
      <c r="B1052" s="69"/>
      <c r="C1052" s="69"/>
      <c r="D1052" s="69"/>
      <c r="E1052" s="69"/>
      <c r="F1052" s="69"/>
      <c r="G1052" s="69"/>
      <c r="H1052" s="69"/>
      <c r="I1052" s="70"/>
      <c r="J1052" s="69"/>
      <c r="K1052" s="156"/>
      <c r="L1052" s="156"/>
      <c r="N1052" s="156"/>
      <c r="O1052" s="110"/>
      <c r="P1052" s="123"/>
      <c r="Q1052" s="124"/>
      <c r="R1052" s="125"/>
      <c r="S1052" s="101"/>
      <c r="T1052" s="102"/>
      <c r="U1052" s="102"/>
      <c r="V1052" s="103"/>
    </row>
    <row r="1053" spans="1:25" ht="18" customHeight="1">
      <c r="A1053" s="35"/>
      <c r="B1053" s="31"/>
      <c r="C1053" s="273" t="s">
        <v>100</v>
      </c>
      <c r="D1053" s="261"/>
      <c r="E1053" s="261"/>
      <c r="F1053" s="261"/>
      <c r="G1053" s="261"/>
      <c r="H1053" s="261"/>
      <c r="I1053" s="262"/>
      <c r="J1053" s="133"/>
      <c r="K1053" s="156"/>
      <c r="L1053" s="156"/>
      <c r="N1053" s="156"/>
      <c r="O1053" s="126">
        <f>SUM(O1046:O1049)</f>
        <v>0</v>
      </c>
      <c r="P1053" s="105" t="str">
        <f>IF(O1046=0,"",O1046/B1038)</f>
        <v/>
      </c>
      <c r="Q1053" s="105" t="str">
        <f>IF(O1053=0,"",O1053/B1038)</f>
        <v/>
      </c>
      <c r="R1053" s="105" t="str">
        <f>IF(O1046=0,"",Q1053-P1053)</f>
        <v/>
      </c>
      <c r="S1053" s="2"/>
      <c r="T1053" s="31"/>
      <c r="U1053" s="25"/>
      <c r="V1053" s="2"/>
    </row>
    <row r="1054" spans="1:25" ht="12.75" customHeight="1">
      <c r="K1054" s="156"/>
      <c r="L1054" s="156"/>
      <c r="N1054" s="156"/>
      <c r="P1054" s="2"/>
    </row>
    <row r="1055" spans="1:25" ht="12.75" customHeight="1">
      <c r="M1055" s="2"/>
      <c r="P1055" s="2"/>
    </row>
    <row r="1056" spans="1:25" ht="26.25" customHeight="1">
      <c r="A1056" s="283" t="s">
        <v>88</v>
      </c>
      <c r="B1056" s="275"/>
      <c r="C1056" s="275"/>
      <c r="D1056" s="275"/>
      <c r="E1056" s="275"/>
      <c r="F1056" s="275"/>
      <c r="G1056" s="275"/>
      <c r="H1056" s="275"/>
      <c r="I1056" s="275"/>
      <c r="J1056" s="128"/>
      <c r="K1056" s="128"/>
      <c r="L1056" s="128"/>
      <c r="N1056" s="127"/>
      <c r="O1056" s="66" t="s">
        <v>116</v>
      </c>
      <c r="P1056" s="31"/>
      <c r="Q1056" s="2"/>
      <c r="R1056" s="2"/>
      <c r="S1056" s="31"/>
      <c r="T1056" s="2"/>
      <c r="U1056" s="31"/>
      <c r="V1056" s="31"/>
      <c r="Y1056" s="221">
        <f>AVERAGE(W1040,W1061)</f>
        <v>0.88489503328213004</v>
      </c>
    </row>
    <row r="1057" spans="1:23" ht="20.25" customHeight="1">
      <c r="A1057" s="259" t="s">
        <v>10</v>
      </c>
      <c r="B1057" s="260" t="s">
        <v>89</v>
      </c>
      <c r="C1057" s="261"/>
      <c r="D1057" s="261"/>
      <c r="E1057" s="261"/>
      <c r="F1057" s="261"/>
      <c r="G1057" s="261"/>
      <c r="H1057" s="261"/>
      <c r="I1057" s="261"/>
      <c r="J1057" s="262"/>
      <c r="K1057" s="160"/>
      <c r="L1057" s="160"/>
      <c r="O1057" s="263" t="s">
        <v>11</v>
      </c>
      <c r="P1057" s="254" t="s">
        <v>3</v>
      </c>
      <c r="Q1057" s="254" t="s">
        <v>4</v>
      </c>
      <c r="R1057" s="264" t="s">
        <v>5</v>
      </c>
      <c r="S1057" s="254" t="s">
        <v>6</v>
      </c>
      <c r="T1057" s="265" t="s">
        <v>7</v>
      </c>
      <c r="U1057" s="265" t="s">
        <v>8</v>
      </c>
      <c r="V1057" s="254" t="s">
        <v>9</v>
      </c>
    </row>
    <row r="1058" spans="1:23" ht="15.75" customHeight="1">
      <c r="A1058" s="255"/>
      <c r="B1058" s="159" t="s">
        <v>90</v>
      </c>
      <c r="C1058" s="159" t="s">
        <v>91</v>
      </c>
      <c r="D1058" s="159" t="s">
        <v>92</v>
      </c>
      <c r="E1058" s="159" t="s">
        <v>93</v>
      </c>
      <c r="F1058" s="159" t="s">
        <v>94</v>
      </c>
      <c r="G1058" s="159" t="s">
        <v>95</v>
      </c>
      <c r="H1058" s="159" t="s">
        <v>96</v>
      </c>
      <c r="I1058" s="159" t="s">
        <v>97</v>
      </c>
      <c r="J1058" s="163" t="s">
        <v>98</v>
      </c>
      <c r="K1058" s="68" t="s">
        <v>99</v>
      </c>
      <c r="L1058" s="68" t="s">
        <v>128</v>
      </c>
      <c r="M1058" s="68" t="s">
        <v>129</v>
      </c>
      <c r="N1058" s="68" t="s">
        <v>130</v>
      </c>
      <c r="O1058" s="255"/>
      <c r="P1058" s="255"/>
      <c r="Q1058" s="255"/>
      <c r="R1058" s="255"/>
      <c r="S1058" s="255"/>
      <c r="T1058" s="255"/>
      <c r="U1058" s="255"/>
      <c r="V1058" s="255"/>
    </row>
    <row r="1059" spans="1:23" ht="15.75" customHeight="1">
      <c r="A1059" s="68">
        <v>2102</v>
      </c>
      <c r="B1059" s="69">
        <v>155</v>
      </c>
      <c r="C1059" s="69"/>
      <c r="D1059" s="69"/>
      <c r="E1059" s="69"/>
      <c r="F1059" s="69"/>
      <c r="G1059" s="69"/>
      <c r="H1059" s="69"/>
      <c r="I1059" s="70"/>
      <c r="J1059" s="69"/>
      <c r="K1059" s="156"/>
      <c r="L1059" s="156"/>
      <c r="N1059" s="156"/>
      <c r="O1059" s="110"/>
      <c r="P1059" s="72"/>
      <c r="Q1059" s="111"/>
      <c r="R1059" s="112"/>
      <c r="S1059" s="75"/>
      <c r="T1059" s="76">
        <f>B1059</f>
        <v>155</v>
      </c>
      <c r="U1059" s="77"/>
      <c r="V1059" s="75"/>
    </row>
    <row r="1060" spans="1:23" ht="15.75" customHeight="1">
      <c r="A1060" s="68">
        <v>2201</v>
      </c>
      <c r="B1060" s="69"/>
      <c r="C1060" s="69">
        <v>140</v>
      </c>
      <c r="D1060" s="69"/>
      <c r="E1060" s="69"/>
      <c r="F1060" s="69"/>
      <c r="G1060" s="69"/>
      <c r="H1060" s="69"/>
      <c r="I1060" s="70"/>
      <c r="J1060" s="69"/>
      <c r="K1060" s="156"/>
      <c r="L1060" s="156"/>
      <c r="N1060" s="156"/>
      <c r="O1060" s="110"/>
      <c r="P1060" s="78"/>
      <c r="Q1060" s="113"/>
      <c r="R1060" s="114"/>
      <c r="S1060" s="80">
        <f>IF(C1060=0,"",C1060/B1059)</f>
        <v>0.90322580645161288</v>
      </c>
      <c r="T1060" s="81">
        <v>144</v>
      </c>
      <c r="U1060" s="82">
        <f t="shared" ref="U1060:U1067" si="145">IF(T1060=0,"",T1060/T1059)</f>
        <v>0.92903225806451617</v>
      </c>
      <c r="V1060" s="82">
        <f t="shared" ref="V1060:V1067" si="146">IF(T1060=0,"",100%-U1060)</f>
        <v>7.096774193548383E-2</v>
      </c>
    </row>
    <row r="1061" spans="1:23" ht="15.75" customHeight="1">
      <c r="A1061" s="68">
        <v>2202</v>
      </c>
      <c r="B1061" s="69"/>
      <c r="C1061" s="69"/>
      <c r="D1061" s="69">
        <v>99</v>
      </c>
      <c r="E1061" s="69"/>
      <c r="F1061" s="69"/>
      <c r="G1061" s="69"/>
      <c r="H1061" s="69"/>
      <c r="I1061" s="70"/>
      <c r="J1061" s="69"/>
      <c r="K1061" s="156"/>
      <c r="L1061" s="156"/>
      <c r="N1061" s="156"/>
      <c r="O1061" s="110"/>
      <c r="P1061" s="78"/>
      <c r="Q1061" s="113"/>
      <c r="R1061" s="114"/>
      <c r="S1061" s="80">
        <f>IF(D1061=0,"",D1061/C1060)</f>
        <v>0.70714285714285718</v>
      </c>
      <c r="T1061" s="81">
        <v>139</v>
      </c>
      <c r="U1061" s="82">
        <f t="shared" si="145"/>
        <v>0.96527777777777779</v>
      </c>
      <c r="V1061" s="82">
        <f t="shared" si="146"/>
        <v>3.472222222222221E-2</v>
      </c>
      <c r="W1061" s="9">
        <f>T1061/T1059</f>
        <v>0.89677419354838706</v>
      </c>
    </row>
    <row r="1062" spans="1:23" ht="15.75" customHeight="1">
      <c r="A1062" s="68">
        <v>2301</v>
      </c>
      <c r="B1062" s="69"/>
      <c r="C1062" s="69"/>
      <c r="D1062" s="69"/>
      <c r="E1062" s="69">
        <v>89</v>
      </c>
      <c r="F1062" s="69"/>
      <c r="G1062" s="69"/>
      <c r="H1062" s="69"/>
      <c r="I1062" s="70"/>
      <c r="J1062" s="69"/>
      <c r="K1062" s="156"/>
      <c r="L1062" s="156"/>
      <c r="N1062" s="156"/>
      <c r="O1062" s="110"/>
      <c r="P1062" s="78"/>
      <c r="Q1062" s="113"/>
      <c r="R1062" s="114"/>
      <c r="S1062" s="80">
        <f>IF(E1062=0,"",E1062/D1061)</f>
        <v>0.89898989898989901</v>
      </c>
      <c r="T1062" s="81">
        <v>138</v>
      </c>
      <c r="U1062" s="82">
        <f t="shared" si="145"/>
        <v>0.9928057553956835</v>
      </c>
      <c r="V1062" s="82">
        <f t="shared" si="146"/>
        <v>7.194244604316502E-3</v>
      </c>
    </row>
    <row r="1063" spans="1:23" ht="15.75" customHeight="1">
      <c r="A1063" s="68">
        <v>2302</v>
      </c>
      <c r="B1063" s="69"/>
      <c r="C1063" s="69"/>
      <c r="D1063" s="69"/>
      <c r="E1063" s="69"/>
      <c r="F1063" s="69">
        <v>49</v>
      </c>
      <c r="G1063" s="69"/>
      <c r="H1063" s="69"/>
      <c r="I1063" s="70"/>
      <c r="J1063" s="69"/>
      <c r="K1063" s="156"/>
      <c r="L1063" s="156"/>
      <c r="N1063" s="156"/>
      <c r="O1063" s="110"/>
      <c r="P1063" s="78"/>
      <c r="Q1063" s="113"/>
      <c r="R1063" s="114"/>
      <c r="S1063" s="80">
        <f>IF(F1063=0,"",F1063/E1062)</f>
        <v>0.550561797752809</v>
      </c>
      <c r="T1063" s="81">
        <v>134</v>
      </c>
      <c r="U1063" s="82">
        <f t="shared" si="145"/>
        <v>0.97101449275362317</v>
      </c>
      <c r="V1063" s="82">
        <f t="shared" si="146"/>
        <v>2.8985507246376829E-2</v>
      </c>
    </row>
    <row r="1064" spans="1:23" ht="15.75" customHeight="1">
      <c r="A1064" s="68">
        <v>2401</v>
      </c>
      <c r="B1064" s="69"/>
      <c r="C1064" s="69"/>
      <c r="D1064" s="69"/>
      <c r="E1064" s="69"/>
      <c r="F1064" s="69"/>
      <c r="G1064" s="69">
        <v>46</v>
      </c>
      <c r="H1064" s="69"/>
      <c r="I1064" s="70"/>
      <c r="J1064" s="69"/>
      <c r="K1064" s="156"/>
      <c r="L1064" s="156"/>
      <c r="N1064" s="156"/>
      <c r="O1064" s="110"/>
      <c r="P1064" s="78"/>
      <c r="Q1064" s="113"/>
      <c r="R1064" s="114"/>
      <c r="S1064" s="80">
        <f>IF(G1064=0,"",G1064/F1063)</f>
        <v>0.93877551020408168</v>
      </c>
      <c r="T1064" s="81">
        <v>133</v>
      </c>
      <c r="U1064" s="82">
        <f t="shared" si="145"/>
        <v>0.9925373134328358</v>
      </c>
      <c r="V1064" s="82">
        <f t="shared" si="146"/>
        <v>7.4626865671642006E-3</v>
      </c>
    </row>
    <row r="1065" spans="1:23" ht="15.75" customHeight="1">
      <c r="A1065" s="68">
        <v>2402</v>
      </c>
      <c r="B1065" s="69"/>
      <c r="C1065" s="69"/>
      <c r="D1065" s="69"/>
      <c r="E1065" s="69"/>
      <c r="F1065" s="69"/>
      <c r="G1065" s="69"/>
      <c r="H1065" s="69"/>
      <c r="I1065" s="70"/>
      <c r="J1065" s="69"/>
      <c r="K1065" s="156"/>
      <c r="L1065" s="156"/>
      <c r="N1065" s="156"/>
      <c r="O1065" s="110"/>
      <c r="P1065" s="78"/>
      <c r="Q1065" s="113"/>
      <c r="R1065" s="114"/>
      <c r="S1065" s="80" t="str">
        <f>IF(H1065=0,"",H1065/G1064)</f>
        <v/>
      </c>
      <c r="T1065" s="81"/>
      <c r="U1065" s="82" t="str">
        <f t="shared" si="145"/>
        <v/>
      </c>
      <c r="V1065" s="82" t="str">
        <f t="shared" si="146"/>
        <v/>
      </c>
    </row>
    <row r="1066" spans="1:23" ht="15.75" customHeight="1">
      <c r="A1066" s="68">
        <v>2501</v>
      </c>
      <c r="B1066" s="69"/>
      <c r="C1066" s="69"/>
      <c r="D1066" s="69"/>
      <c r="E1066" s="69"/>
      <c r="F1066" s="69"/>
      <c r="G1066" s="69"/>
      <c r="H1066" s="69"/>
      <c r="I1066" s="70"/>
      <c r="J1066" s="69"/>
      <c r="K1066" s="156"/>
      <c r="L1066" s="156"/>
      <c r="N1066" s="156"/>
      <c r="O1066" s="110"/>
      <c r="P1066" s="78"/>
      <c r="Q1066" s="113"/>
      <c r="R1066" s="114"/>
      <c r="S1066" s="80" t="str">
        <f t="shared" ref="S1066:S1067" si="147">IF(F1066=0,"",F1066/E1065)</f>
        <v/>
      </c>
      <c r="T1066" s="81"/>
      <c r="U1066" s="82" t="str">
        <f t="shared" si="145"/>
        <v/>
      </c>
      <c r="V1066" s="82" t="str">
        <f t="shared" si="146"/>
        <v/>
      </c>
    </row>
    <row r="1067" spans="1:23" ht="15.75" customHeight="1">
      <c r="A1067" s="68">
        <v>2502</v>
      </c>
      <c r="B1067" s="69"/>
      <c r="C1067" s="69"/>
      <c r="D1067" s="69"/>
      <c r="E1067" s="69"/>
      <c r="F1067" s="69"/>
      <c r="G1067" s="69"/>
      <c r="H1067" s="69"/>
      <c r="I1067" s="70"/>
      <c r="J1067" s="69"/>
      <c r="K1067" s="156"/>
      <c r="L1067" s="156"/>
      <c r="N1067" s="156"/>
      <c r="O1067" s="110"/>
      <c r="P1067" s="78"/>
      <c r="Q1067" s="113"/>
      <c r="R1067" s="114"/>
      <c r="S1067" s="80" t="str">
        <f t="shared" si="147"/>
        <v/>
      </c>
      <c r="T1067" s="81"/>
      <c r="U1067" s="82" t="str">
        <f t="shared" si="145"/>
        <v/>
      </c>
      <c r="V1067" s="82" t="str">
        <f t="shared" si="146"/>
        <v/>
      </c>
    </row>
    <row r="1068" spans="1:23" ht="15.75" customHeight="1">
      <c r="A1068" s="68">
        <v>2601</v>
      </c>
      <c r="B1068" s="69"/>
      <c r="C1068" s="69"/>
      <c r="D1068" s="69"/>
      <c r="E1068" s="69"/>
      <c r="F1068" s="69"/>
      <c r="G1068" s="69"/>
      <c r="H1068" s="69"/>
      <c r="I1068" s="70"/>
      <c r="J1068" s="69"/>
      <c r="K1068" s="157"/>
      <c r="L1068" s="156"/>
      <c r="N1068" s="156"/>
      <c r="O1068" s="110"/>
      <c r="P1068" s="78"/>
      <c r="Q1068" s="113"/>
      <c r="R1068" s="106"/>
      <c r="S1068" s="115"/>
      <c r="T1068" s="87"/>
      <c r="U1068" s="116"/>
      <c r="V1068" s="115"/>
    </row>
    <row r="1069" spans="1:23" ht="15.75" customHeight="1">
      <c r="A1069" s="68">
        <v>2602</v>
      </c>
      <c r="B1069" s="69"/>
      <c r="C1069" s="69"/>
      <c r="D1069" s="69"/>
      <c r="E1069" s="69"/>
      <c r="F1069" s="69"/>
      <c r="G1069" s="69"/>
      <c r="H1069" s="69"/>
      <c r="I1069" s="70"/>
      <c r="J1069" s="69"/>
      <c r="K1069" s="156"/>
      <c r="L1069" s="157"/>
      <c r="N1069" s="156"/>
      <c r="O1069" s="110"/>
      <c r="P1069" s="78"/>
      <c r="Q1069" s="113"/>
      <c r="R1069" s="106"/>
      <c r="S1069" s="117"/>
      <c r="T1069" s="87"/>
      <c r="U1069" s="118"/>
      <c r="V1069" s="117"/>
    </row>
    <row r="1070" spans="1:23" ht="15.75" customHeight="1">
      <c r="A1070" s="68">
        <v>2701</v>
      </c>
      <c r="B1070" s="69"/>
      <c r="C1070" s="69"/>
      <c r="D1070" s="69"/>
      <c r="E1070" s="69"/>
      <c r="F1070" s="69"/>
      <c r="G1070" s="69"/>
      <c r="H1070" s="69"/>
      <c r="I1070" s="70"/>
      <c r="J1070" s="69"/>
      <c r="K1070" s="156"/>
      <c r="L1070" s="156"/>
      <c r="M1070" s="161"/>
      <c r="N1070" s="156"/>
      <c r="O1070" s="110"/>
      <c r="P1070" s="78"/>
      <c r="Q1070" s="113"/>
      <c r="R1070" s="106"/>
      <c r="S1070" s="119"/>
      <c r="T1070" s="120"/>
      <c r="U1070" s="121"/>
      <c r="V1070" s="122"/>
    </row>
    <row r="1071" spans="1:23" ht="15.75" customHeight="1">
      <c r="A1071" s="68">
        <v>2702</v>
      </c>
      <c r="B1071" s="69"/>
      <c r="C1071" s="69"/>
      <c r="D1071" s="69"/>
      <c r="E1071" s="69"/>
      <c r="F1071" s="69"/>
      <c r="G1071" s="69"/>
      <c r="H1071" s="69"/>
      <c r="I1071" s="70"/>
      <c r="J1071" s="69"/>
      <c r="K1071" s="156"/>
      <c r="L1071" s="156"/>
      <c r="N1071" s="157"/>
      <c r="O1071" s="110"/>
      <c r="P1071" s="78"/>
      <c r="Q1071" s="113"/>
      <c r="R1071" s="106"/>
      <c r="S1071" s="89" t="s">
        <v>79</v>
      </c>
      <c r="T1071" s="90"/>
      <c r="U1071" s="91" t="str">
        <f>IF(SUM(O1064:O1068)=0,"",SUM(O1064:O1068))</f>
        <v/>
      </c>
      <c r="V1071" s="92" t="s">
        <v>11</v>
      </c>
    </row>
    <row r="1072" spans="1:23" ht="15.75" customHeight="1">
      <c r="A1072" s="68">
        <v>2801</v>
      </c>
      <c r="B1072" s="69"/>
      <c r="C1072" s="69"/>
      <c r="D1072" s="69"/>
      <c r="E1072" s="69"/>
      <c r="F1072" s="69"/>
      <c r="G1072" s="69"/>
      <c r="H1072" s="69"/>
      <c r="I1072" s="70"/>
      <c r="J1072" s="69"/>
      <c r="K1072" s="156"/>
      <c r="L1072" s="156"/>
      <c r="N1072" s="156"/>
      <c r="O1072" s="110"/>
      <c r="P1072" s="78"/>
      <c r="Q1072" s="113"/>
      <c r="R1072" s="106"/>
      <c r="S1072" s="93" t="s">
        <v>80</v>
      </c>
      <c r="T1072" s="94" t="str">
        <f>IF(T1071/B1059=0,"",T1071/B1059)</f>
        <v/>
      </c>
      <c r="U1072" s="95" t="e">
        <f>IF(T1071/U1071=0,"",T1071/U1071)</f>
        <v>#VALUE!</v>
      </c>
      <c r="V1072" s="96" t="s">
        <v>81</v>
      </c>
    </row>
    <row r="1073" spans="1:23" ht="15.75" customHeight="1">
      <c r="A1073" s="68">
        <v>2802</v>
      </c>
      <c r="B1073" s="69"/>
      <c r="C1073" s="69"/>
      <c r="D1073" s="69"/>
      <c r="E1073" s="69"/>
      <c r="F1073" s="69"/>
      <c r="G1073" s="69"/>
      <c r="H1073" s="69"/>
      <c r="I1073" s="70"/>
      <c r="J1073" s="69"/>
      <c r="K1073" s="156"/>
      <c r="L1073" s="156"/>
      <c r="N1073" s="156"/>
      <c r="O1073" s="110"/>
      <c r="P1073" s="123"/>
      <c r="Q1073" s="124"/>
      <c r="R1073" s="125"/>
      <c r="S1073" s="101"/>
      <c r="T1073" s="102"/>
      <c r="U1073" s="102"/>
      <c r="V1073" s="103"/>
    </row>
    <row r="1074" spans="1:23" ht="18" customHeight="1">
      <c r="A1074" s="35"/>
      <c r="B1074" s="31"/>
      <c r="C1074" s="273" t="s">
        <v>100</v>
      </c>
      <c r="D1074" s="261"/>
      <c r="E1074" s="261"/>
      <c r="F1074" s="261"/>
      <c r="G1074" s="261"/>
      <c r="H1074" s="261"/>
      <c r="I1074" s="262"/>
      <c r="J1074" s="133"/>
      <c r="K1074" s="156"/>
      <c r="L1074" s="156"/>
      <c r="N1074" s="156"/>
      <c r="O1074" s="126">
        <f>SUM(O1067:O1070)</f>
        <v>0</v>
      </c>
      <c r="P1074" s="105" t="str">
        <f>IF(O1067=0,"",O1067/B1059)</f>
        <v/>
      </c>
      <c r="Q1074" s="105" t="str">
        <f>IF(O1074=0,"",O1074/B1059)</f>
        <v/>
      </c>
      <c r="R1074" s="105" t="str">
        <f>IF(O1067=0,"",Q1074-P1074)</f>
        <v/>
      </c>
      <c r="S1074" s="2"/>
      <c r="T1074" s="31"/>
      <c r="U1074" s="25"/>
      <c r="V1074" s="2"/>
    </row>
    <row r="1075" spans="1:23" ht="12.75" customHeight="1">
      <c r="K1075" s="156"/>
      <c r="L1075" s="156"/>
      <c r="N1075" s="156"/>
      <c r="P1075" s="2"/>
    </row>
    <row r="1076" spans="1:23" ht="12.75" customHeight="1">
      <c r="M1076" s="2"/>
      <c r="P1076" s="2"/>
    </row>
    <row r="1077" spans="1:23" ht="26.25" customHeight="1">
      <c r="A1077" s="283" t="s">
        <v>88</v>
      </c>
      <c r="B1077" s="275"/>
      <c r="C1077" s="275"/>
      <c r="D1077" s="275"/>
      <c r="E1077" s="275"/>
      <c r="F1077" s="275"/>
      <c r="G1077" s="275"/>
      <c r="H1077" s="275"/>
      <c r="I1077" s="275"/>
      <c r="J1077" s="128"/>
      <c r="K1077" s="128"/>
      <c r="L1077" s="128"/>
      <c r="N1077" s="127"/>
      <c r="O1077" s="66" t="s">
        <v>117</v>
      </c>
      <c r="P1077" s="31"/>
      <c r="Q1077" s="2"/>
      <c r="R1077" s="2"/>
      <c r="S1077" s="31"/>
      <c r="T1077" s="2"/>
      <c r="U1077" s="31"/>
      <c r="V1077" s="31"/>
    </row>
    <row r="1078" spans="1:23" ht="20.25" customHeight="1">
      <c r="A1078" s="259" t="s">
        <v>10</v>
      </c>
      <c r="B1078" s="260" t="s">
        <v>89</v>
      </c>
      <c r="C1078" s="261"/>
      <c r="D1078" s="261"/>
      <c r="E1078" s="261"/>
      <c r="F1078" s="261"/>
      <c r="G1078" s="261"/>
      <c r="H1078" s="261"/>
      <c r="I1078" s="261"/>
      <c r="J1078" s="262"/>
      <c r="K1078" s="160"/>
      <c r="L1078" s="160"/>
      <c r="O1078" s="263" t="s">
        <v>11</v>
      </c>
      <c r="P1078" s="254" t="s">
        <v>3</v>
      </c>
      <c r="Q1078" s="254" t="s">
        <v>4</v>
      </c>
      <c r="R1078" s="264" t="s">
        <v>5</v>
      </c>
      <c r="S1078" s="254" t="s">
        <v>6</v>
      </c>
      <c r="T1078" s="265" t="s">
        <v>7</v>
      </c>
      <c r="U1078" s="265" t="s">
        <v>8</v>
      </c>
      <c r="V1078" s="254" t="s">
        <v>9</v>
      </c>
    </row>
    <row r="1079" spans="1:23" ht="15.75" customHeight="1">
      <c r="A1079" s="255"/>
      <c r="B1079" s="159" t="s">
        <v>90</v>
      </c>
      <c r="C1079" s="159" t="s">
        <v>91</v>
      </c>
      <c r="D1079" s="159" t="s">
        <v>92</v>
      </c>
      <c r="E1079" s="159" t="s">
        <v>93</v>
      </c>
      <c r="F1079" s="159" t="s">
        <v>94</v>
      </c>
      <c r="G1079" s="159" t="s">
        <v>95</v>
      </c>
      <c r="H1079" s="159" t="s">
        <v>96</v>
      </c>
      <c r="I1079" s="159" t="s">
        <v>97</v>
      </c>
      <c r="J1079" s="163" t="s">
        <v>98</v>
      </c>
      <c r="K1079" s="68" t="s">
        <v>99</v>
      </c>
      <c r="L1079" s="68" t="s">
        <v>128</v>
      </c>
      <c r="M1079" s="68" t="s">
        <v>129</v>
      </c>
      <c r="N1079" s="68" t="s">
        <v>130</v>
      </c>
      <c r="O1079" s="255"/>
      <c r="P1079" s="255"/>
      <c r="Q1079" s="255"/>
      <c r="R1079" s="255"/>
      <c r="S1079" s="255"/>
      <c r="T1079" s="255"/>
      <c r="U1079" s="255"/>
      <c r="V1079" s="255"/>
    </row>
    <row r="1080" spans="1:23" ht="15.75" customHeight="1">
      <c r="A1080" s="68">
        <v>2201</v>
      </c>
      <c r="B1080" s="69">
        <v>196</v>
      </c>
      <c r="C1080" s="69"/>
      <c r="D1080" s="69"/>
      <c r="E1080" s="69"/>
      <c r="F1080" s="69"/>
      <c r="G1080" s="69"/>
      <c r="H1080" s="69"/>
      <c r="I1080" s="69"/>
      <c r="J1080" s="69"/>
      <c r="K1080" s="156"/>
      <c r="L1080" s="156"/>
      <c r="N1080" s="156"/>
      <c r="O1080" s="110"/>
      <c r="P1080" s="72"/>
      <c r="Q1080" s="111"/>
      <c r="R1080" s="112"/>
      <c r="S1080" s="75"/>
      <c r="T1080" s="76">
        <f>B1080</f>
        <v>196</v>
      </c>
      <c r="U1080" s="77"/>
      <c r="V1080" s="75"/>
    </row>
    <row r="1081" spans="1:23" ht="15.75" customHeight="1">
      <c r="A1081" s="68">
        <v>2202</v>
      </c>
      <c r="B1081" s="69"/>
      <c r="C1081" s="69">
        <v>158</v>
      </c>
      <c r="D1081" s="69"/>
      <c r="E1081" s="69"/>
      <c r="F1081" s="69"/>
      <c r="G1081" s="69"/>
      <c r="H1081" s="69"/>
      <c r="I1081" s="69"/>
      <c r="J1081" s="69"/>
      <c r="K1081" s="156"/>
      <c r="L1081" s="156"/>
      <c r="N1081" s="156"/>
      <c r="O1081" s="110"/>
      <c r="P1081" s="78"/>
      <c r="Q1081" s="113"/>
      <c r="R1081" s="114"/>
      <c r="S1081" s="80">
        <f>IF(C1081=0,"",C1081/B1080)</f>
        <v>0.80612244897959184</v>
      </c>
      <c r="T1081" s="81">
        <v>162</v>
      </c>
      <c r="U1081" s="82">
        <f t="shared" ref="U1081:U1088" si="148">IF(T1081=0,"",T1081/T1080)</f>
        <v>0.82653061224489799</v>
      </c>
      <c r="V1081" s="82">
        <f t="shared" ref="V1081:V1088" si="149">IF(T1081=0,"",100%-U1081)</f>
        <v>0.17346938775510201</v>
      </c>
    </row>
    <row r="1082" spans="1:23" ht="15.75" customHeight="1">
      <c r="A1082" s="68">
        <v>2301</v>
      </c>
      <c r="B1082" s="69"/>
      <c r="C1082" s="69"/>
      <c r="D1082" s="69">
        <v>71</v>
      </c>
      <c r="E1082" s="69"/>
      <c r="F1082" s="69"/>
      <c r="G1082" s="69"/>
      <c r="H1082" s="69"/>
      <c r="I1082" s="69"/>
      <c r="J1082" s="69"/>
      <c r="K1082" s="156"/>
      <c r="L1082" s="156"/>
      <c r="N1082" s="156"/>
      <c r="O1082" s="110"/>
      <c r="P1082" s="78"/>
      <c r="Q1082" s="113"/>
      <c r="R1082" s="114"/>
      <c r="S1082" s="80">
        <f>IF(D1082=0,"",D1082/C1081)</f>
        <v>0.44936708860759494</v>
      </c>
      <c r="T1082" s="81">
        <v>159</v>
      </c>
      <c r="U1082" s="82">
        <f t="shared" si="148"/>
        <v>0.98148148148148151</v>
      </c>
      <c r="V1082" s="82">
        <f t="shared" si="149"/>
        <v>1.851851851851849E-2</v>
      </c>
      <c r="W1082" s="9">
        <f>T1082/T1080</f>
        <v>0.81122448979591832</v>
      </c>
    </row>
    <row r="1083" spans="1:23" ht="15.75" customHeight="1">
      <c r="A1083" s="68">
        <v>2302</v>
      </c>
      <c r="B1083" s="69"/>
      <c r="C1083" s="69"/>
      <c r="D1083" s="69"/>
      <c r="E1083" s="69">
        <v>42</v>
      </c>
      <c r="F1083" s="69"/>
      <c r="G1083" s="69"/>
      <c r="H1083" s="69"/>
      <c r="I1083" s="69"/>
      <c r="J1083" s="69"/>
      <c r="K1083" s="156"/>
      <c r="L1083" s="156"/>
      <c r="N1083" s="156"/>
      <c r="O1083" s="110"/>
      <c r="P1083" s="78"/>
      <c r="Q1083" s="113"/>
      <c r="R1083" s="114"/>
      <c r="S1083" s="80">
        <f>IF(E1083=0,"",E1083/D1082)</f>
        <v>0.59154929577464788</v>
      </c>
      <c r="T1083" s="81">
        <v>158</v>
      </c>
      <c r="U1083" s="82">
        <f t="shared" si="148"/>
        <v>0.99371069182389937</v>
      </c>
      <c r="V1083" s="82">
        <f t="shared" si="149"/>
        <v>6.2893081761006275E-3</v>
      </c>
    </row>
    <row r="1084" spans="1:23" ht="15.75" customHeight="1">
      <c r="A1084" s="68">
        <v>2401</v>
      </c>
      <c r="B1084" s="69"/>
      <c r="C1084" s="69"/>
      <c r="D1084" s="69"/>
      <c r="E1084" s="69"/>
      <c r="F1084" s="69">
        <v>28</v>
      </c>
      <c r="G1084" s="69"/>
      <c r="H1084" s="69"/>
      <c r="I1084" s="69"/>
      <c r="J1084" s="69"/>
      <c r="K1084" s="156"/>
      <c r="L1084" s="156"/>
      <c r="N1084" s="156"/>
      <c r="O1084" s="110"/>
      <c r="P1084" s="78"/>
      <c r="Q1084" s="113"/>
      <c r="R1084" s="114"/>
      <c r="S1084" s="80">
        <f>IF(F1084=0,"",F1084/E1083)</f>
        <v>0.66666666666666663</v>
      </c>
      <c r="T1084" s="81">
        <v>151</v>
      </c>
      <c r="U1084" s="82">
        <f t="shared" si="148"/>
        <v>0.95569620253164556</v>
      </c>
      <c r="V1084" s="82">
        <f t="shared" si="149"/>
        <v>4.4303797468354444E-2</v>
      </c>
    </row>
    <row r="1085" spans="1:23" ht="15.75" customHeight="1">
      <c r="A1085" s="68">
        <v>2402</v>
      </c>
      <c r="B1085" s="69"/>
      <c r="C1085" s="69"/>
      <c r="D1085" s="69"/>
      <c r="E1085" s="69"/>
      <c r="F1085" s="69"/>
      <c r="G1085" s="69"/>
      <c r="H1085" s="69"/>
      <c r="I1085" s="69"/>
      <c r="J1085" s="69"/>
      <c r="K1085" s="156"/>
      <c r="L1085" s="156"/>
      <c r="N1085" s="156"/>
      <c r="O1085" s="110"/>
      <c r="P1085" s="78"/>
      <c r="Q1085" s="113"/>
      <c r="R1085" s="114"/>
      <c r="S1085" s="80" t="str">
        <f>IF(G1085=0,"",G1085/F1084)</f>
        <v/>
      </c>
      <c r="T1085" s="81"/>
      <c r="U1085" s="82" t="str">
        <f t="shared" si="148"/>
        <v/>
      </c>
      <c r="V1085" s="82" t="str">
        <f t="shared" si="149"/>
        <v/>
      </c>
    </row>
    <row r="1086" spans="1:23" ht="15.75" customHeight="1">
      <c r="A1086" s="68">
        <v>2501</v>
      </c>
      <c r="B1086" s="69"/>
      <c r="C1086" s="69"/>
      <c r="D1086" s="69"/>
      <c r="E1086" s="69"/>
      <c r="F1086" s="69"/>
      <c r="G1086" s="69"/>
      <c r="H1086" s="69"/>
      <c r="I1086" s="69"/>
      <c r="J1086" s="69"/>
      <c r="K1086" s="156"/>
      <c r="L1086" s="156"/>
      <c r="N1086" s="156"/>
      <c r="O1086" s="110"/>
      <c r="P1086" s="78"/>
      <c r="Q1086" s="113"/>
      <c r="R1086" s="114"/>
      <c r="S1086" s="80" t="str">
        <f>IF(I1086=0,"",I1086/H1085)</f>
        <v/>
      </c>
      <c r="T1086" s="81"/>
      <c r="U1086" s="82" t="str">
        <f t="shared" si="148"/>
        <v/>
      </c>
      <c r="V1086" s="82" t="str">
        <f t="shared" si="149"/>
        <v/>
      </c>
    </row>
    <row r="1087" spans="1:23" ht="15.75" customHeight="1">
      <c r="A1087" s="68">
        <v>2502</v>
      </c>
      <c r="B1087" s="69"/>
      <c r="C1087" s="69"/>
      <c r="D1087" s="69"/>
      <c r="E1087" s="69"/>
      <c r="F1087" s="69"/>
      <c r="G1087" s="69"/>
      <c r="H1087" s="69"/>
      <c r="I1087" s="69"/>
      <c r="J1087" s="69"/>
      <c r="K1087" s="156"/>
      <c r="L1087" s="156"/>
      <c r="N1087" s="156"/>
      <c r="O1087" s="110"/>
      <c r="P1087" s="78"/>
      <c r="Q1087" s="113"/>
      <c r="R1087" s="114"/>
      <c r="S1087" s="80"/>
      <c r="T1087" s="81"/>
      <c r="U1087" s="82" t="str">
        <f t="shared" si="148"/>
        <v/>
      </c>
      <c r="V1087" s="82" t="str">
        <f t="shared" si="149"/>
        <v/>
      </c>
    </row>
    <row r="1088" spans="1:23" ht="15.75" customHeight="1">
      <c r="A1088" s="68">
        <v>2601</v>
      </c>
      <c r="B1088" s="69"/>
      <c r="C1088" s="69"/>
      <c r="D1088" s="69"/>
      <c r="E1088" s="69"/>
      <c r="F1088" s="69"/>
      <c r="G1088" s="69"/>
      <c r="H1088" s="69"/>
      <c r="I1088" s="69"/>
      <c r="J1088" s="69"/>
      <c r="K1088" s="156"/>
      <c r="L1088" s="156"/>
      <c r="N1088" s="156"/>
      <c r="O1088" s="110"/>
      <c r="P1088" s="78"/>
      <c r="Q1088" s="113"/>
      <c r="R1088" s="114"/>
      <c r="S1088" s="80"/>
      <c r="T1088" s="81"/>
      <c r="U1088" s="82" t="str">
        <f t="shared" si="148"/>
        <v/>
      </c>
      <c r="V1088" s="82" t="str">
        <f t="shared" si="149"/>
        <v/>
      </c>
    </row>
    <row r="1089" spans="1:23" ht="15.75" customHeight="1">
      <c r="A1089" s="68">
        <v>2602</v>
      </c>
      <c r="B1089" s="69"/>
      <c r="C1089" s="69"/>
      <c r="D1089" s="69"/>
      <c r="E1089" s="69"/>
      <c r="F1089" s="69"/>
      <c r="G1089" s="69"/>
      <c r="H1089" s="69"/>
      <c r="I1089" s="69"/>
      <c r="J1089" s="69"/>
      <c r="K1089" s="157"/>
      <c r="L1089" s="156"/>
      <c r="N1089" s="156"/>
      <c r="O1089" s="110"/>
      <c r="P1089" s="78"/>
      <c r="Q1089" s="113"/>
      <c r="R1089" s="106"/>
      <c r="S1089" s="115"/>
      <c r="T1089" s="87"/>
      <c r="U1089" s="116"/>
      <c r="V1089" s="115"/>
    </row>
    <row r="1090" spans="1:23" ht="15.75" customHeight="1">
      <c r="A1090" s="68">
        <v>2701</v>
      </c>
      <c r="B1090" s="69"/>
      <c r="C1090" s="69"/>
      <c r="D1090" s="69"/>
      <c r="E1090" s="69"/>
      <c r="F1090" s="69"/>
      <c r="G1090" s="69"/>
      <c r="H1090" s="69"/>
      <c r="I1090" s="69"/>
      <c r="J1090" s="69"/>
      <c r="K1090" s="156"/>
      <c r="L1090" s="157"/>
      <c r="N1090" s="156"/>
      <c r="O1090" s="110"/>
      <c r="P1090" s="78"/>
      <c r="Q1090" s="113"/>
      <c r="R1090" s="106"/>
      <c r="S1090" s="117"/>
      <c r="T1090" s="87"/>
      <c r="U1090" s="118"/>
      <c r="V1090" s="117"/>
    </row>
    <row r="1091" spans="1:23" ht="15.75" customHeight="1">
      <c r="A1091" s="68">
        <v>2702</v>
      </c>
      <c r="B1091" s="69"/>
      <c r="C1091" s="69"/>
      <c r="D1091" s="69"/>
      <c r="E1091" s="69"/>
      <c r="F1091" s="69"/>
      <c r="G1091" s="69"/>
      <c r="H1091" s="69"/>
      <c r="I1091" s="69"/>
      <c r="J1091" s="69"/>
      <c r="K1091" s="156"/>
      <c r="L1091" s="156"/>
      <c r="M1091" s="161"/>
      <c r="N1091" s="156"/>
      <c r="O1091" s="110"/>
      <c r="P1091" s="78"/>
      <c r="Q1091" s="113"/>
      <c r="R1091" s="106"/>
      <c r="S1091" s="119"/>
      <c r="T1091" s="120"/>
      <c r="U1091" s="121"/>
      <c r="V1091" s="122"/>
    </row>
    <row r="1092" spans="1:23" ht="15.75" customHeight="1">
      <c r="A1092" s="68">
        <v>2801</v>
      </c>
      <c r="B1092" s="69"/>
      <c r="C1092" s="69"/>
      <c r="D1092" s="69"/>
      <c r="E1092" s="69"/>
      <c r="F1092" s="69"/>
      <c r="G1092" s="69"/>
      <c r="H1092" s="69"/>
      <c r="I1092" s="69"/>
      <c r="J1092" s="69"/>
      <c r="K1092" s="156"/>
      <c r="L1092" s="156"/>
      <c r="N1092" s="157"/>
      <c r="O1092" s="110"/>
      <c r="P1092" s="78"/>
      <c r="Q1092" s="113"/>
      <c r="R1092" s="106"/>
      <c r="S1092" s="89" t="s">
        <v>79</v>
      </c>
      <c r="T1092" s="90"/>
      <c r="U1092" s="91" t="str">
        <f>IF(SUM(O1085:O1089)=0,"",SUM(O1085:O1089))</f>
        <v/>
      </c>
      <c r="V1092" s="92" t="s">
        <v>11</v>
      </c>
    </row>
    <row r="1093" spans="1:23" ht="15.75" customHeight="1">
      <c r="A1093" s="68">
        <v>2802</v>
      </c>
      <c r="B1093" s="69"/>
      <c r="C1093" s="69"/>
      <c r="D1093" s="69"/>
      <c r="E1093" s="69"/>
      <c r="F1093" s="69"/>
      <c r="G1093" s="69"/>
      <c r="H1093" s="69"/>
      <c r="I1093" s="69"/>
      <c r="J1093" s="69"/>
      <c r="K1093" s="156"/>
      <c r="L1093" s="156"/>
      <c r="N1093" s="156"/>
      <c r="O1093" s="110"/>
      <c r="P1093" s="78"/>
      <c r="Q1093" s="113"/>
      <c r="R1093" s="106"/>
      <c r="S1093" s="93" t="s">
        <v>80</v>
      </c>
      <c r="T1093" s="94" t="str">
        <f>IF(T1092/B1080=0,"",T1092/B1080)</f>
        <v/>
      </c>
      <c r="U1093" s="95" t="e">
        <f>IF(T1092/U1092=0,"",T1092/U1092)</f>
        <v>#VALUE!</v>
      </c>
      <c r="V1093" s="96" t="s">
        <v>81</v>
      </c>
    </row>
    <row r="1094" spans="1:23" ht="15.75" customHeight="1">
      <c r="A1094" s="68">
        <v>2901</v>
      </c>
      <c r="B1094" s="69"/>
      <c r="C1094" s="69"/>
      <c r="D1094" s="69"/>
      <c r="E1094" s="69"/>
      <c r="F1094" s="69"/>
      <c r="G1094" s="69"/>
      <c r="H1094" s="69"/>
      <c r="I1094" s="69"/>
      <c r="J1094" s="69"/>
      <c r="K1094" s="156"/>
      <c r="L1094" s="156"/>
      <c r="N1094" s="156"/>
      <c r="O1094" s="110"/>
      <c r="P1094" s="123"/>
      <c r="Q1094" s="124"/>
      <c r="R1094" s="125"/>
      <c r="S1094" s="101"/>
      <c r="T1094" s="102"/>
      <c r="U1094" s="102"/>
      <c r="V1094" s="103"/>
    </row>
    <row r="1095" spans="1:23" ht="18" customHeight="1">
      <c r="A1095" s="35"/>
      <c r="B1095" s="31"/>
      <c r="C1095" s="273" t="s">
        <v>100</v>
      </c>
      <c r="D1095" s="261"/>
      <c r="E1095" s="261"/>
      <c r="F1095" s="261"/>
      <c r="G1095" s="261"/>
      <c r="H1095" s="261"/>
      <c r="I1095" s="262"/>
      <c r="J1095" s="133"/>
      <c r="K1095" s="156"/>
      <c r="L1095" s="156"/>
      <c r="N1095" s="156"/>
      <c r="O1095" s="126">
        <f>SUM(O1088:O1091)</f>
        <v>0</v>
      </c>
      <c r="P1095" s="105" t="str">
        <f>IF(O1088=0,"",O1088/B1080)</f>
        <v/>
      </c>
      <c r="Q1095" s="105" t="str">
        <f>IF(O1095=0,"",O1095/B1080)</f>
        <v/>
      </c>
      <c r="R1095" s="105" t="str">
        <f>IF(O1088=0,"",Q1095-P1095)</f>
        <v/>
      </c>
      <c r="S1095" s="2"/>
      <c r="T1095" s="31"/>
      <c r="U1095" s="25"/>
      <c r="V1095" s="2"/>
    </row>
    <row r="1096" spans="1:23" ht="18" customHeight="1">
      <c r="A1096" s="35"/>
      <c r="B1096" s="31"/>
      <c r="C1096" s="133"/>
      <c r="D1096" s="133"/>
      <c r="E1096" s="133"/>
      <c r="F1096" s="133"/>
      <c r="G1096" s="133"/>
      <c r="H1096" s="133"/>
      <c r="I1096" s="133"/>
      <c r="J1096" s="133"/>
      <c r="K1096" s="156"/>
      <c r="L1096" s="156"/>
      <c r="N1096" s="156"/>
      <c r="O1096" s="135"/>
      <c r="P1096" s="135"/>
      <c r="Q1096" s="135"/>
      <c r="R1096" s="2"/>
      <c r="S1096" s="31"/>
      <c r="T1096" s="25"/>
      <c r="U1096" s="2"/>
    </row>
    <row r="1097" spans="1:23" ht="18" customHeight="1">
      <c r="A1097" s="35"/>
      <c r="B1097" s="31"/>
      <c r="C1097" s="133"/>
      <c r="D1097" s="133"/>
      <c r="E1097" s="133"/>
      <c r="F1097" s="133"/>
      <c r="G1097" s="133"/>
      <c r="H1097" s="133"/>
      <c r="I1097" s="133"/>
      <c r="J1097" s="133"/>
      <c r="K1097" s="133"/>
      <c r="L1097" s="133"/>
      <c r="O1097" s="135"/>
      <c r="P1097" s="135"/>
      <c r="Q1097" s="135"/>
      <c r="R1097" s="2"/>
      <c r="S1097" s="31"/>
      <c r="T1097" s="25"/>
      <c r="U1097" s="2"/>
    </row>
    <row r="1098" spans="1:23" ht="18" customHeight="1">
      <c r="A1098" s="35"/>
      <c r="B1098" s="31"/>
      <c r="C1098" s="133"/>
      <c r="D1098" s="133"/>
      <c r="E1098" s="133"/>
      <c r="F1098" s="133"/>
      <c r="G1098" s="133"/>
      <c r="H1098" s="133"/>
      <c r="I1098" s="133"/>
      <c r="J1098" s="133"/>
      <c r="K1098" s="133"/>
      <c r="L1098" s="133"/>
      <c r="N1098" s="134"/>
      <c r="O1098" s="135"/>
      <c r="P1098" s="135"/>
      <c r="Q1098" s="135"/>
      <c r="R1098" s="2"/>
      <c r="S1098" s="31"/>
      <c r="T1098" s="25"/>
      <c r="U1098" s="2"/>
    </row>
    <row r="1099" spans="1:23" ht="18" customHeight="1">
      <c r="A1099" s="283" t="s">
        <v>88</v>
      </c>
      <c r="B1099" s="275"/>
      <c r="C1099" s="275"/>
      <c r="D1099" s="275"/>
      <c r="E1099" s="275"/>
      <c r="F1099" s="275"/>
      <c r="G1099" s="275"/>
      <c r="H1099" s="275"/>
      <c r="I1099" s="275"/>
      <c r="J1099" s="128"/>
      <c r="K1099" s="128"/>
      <c r="L1099" s="128"/>
      <c r="N1099" s="127"/>
      <c r="O1099" s="66" t="s">
        <v>118</v>
      </c>
      <c r="P1099" s="31"/>
      <c r="Q1099" s="2"/>
      <c r="R1099" s="2"/>
      <c r="S1099" s="31"/>
      <c r="T1099" s="2"/>
      <c r="U1099" s="31"/>
      <c r="V1099" s="31"/>
    </row>
    <row r="1100" spans="1:23" ht="18" customHeight="1">
      <c r="A1100" s="259" t="s">
        <v>10</v>
      </c>
      <c r="B1100" s="260" t="s">
        <v>89</v>
      </c>
      <c r="C1100" s="261"/>
      <c r="D1100" s="261"/>
      <c r="E1100" s="261"/>
      <c r="F1100" s="261"/>
      <c r="G1100" s="261"/>
      <c r="H1100" s="261"/>
      <c r="I1100" s="261"/>
      <c r="J1100" s="262"/>
      <c r="K1100" s="160"/>
      <c r="L1100" s="160"/>
      <c r="O1100" s="263" t="s">
        <v>11</v>
      </c>
      <c r="P1100" s="254" t="s">
        <v>3</v>
      </c>
      <c r="Q1100" s="254" t="s">
        <v>4</v>
      </c>
      <c r="R1100" s="264" t="s">
        <v>5</v>
      </c>
      <c r="S1100" s="254" t="s">
        <v>6</v>
      </c>
      <c r="T1100" s="265" t="s">
        <v>7</v>
      </c>
      <c r="U1100" s="265" t="s">
        <v>8</v>
      </c>
      <c r="V1100" s="254" t="s">
        <v>9</v>
      </c>
    </row>
    <row r="1101" spans="1:23" ht="18" customHeight="1">
      <c r="A1101" s="255"/>
      <c r="B1101" s="159" t="s">
        <v>90</v>
      </c>
      <c r="C1101" s="159" t="s">
        <v>91</v>
      </c>
      <c r="D1101" s="159" t="s">
        <v>92</v>
      </c>
      <c r="E1101" s="159" t="s">
        <v>93</v>
      </c>
      <c r="F1101" s="159" t="s">
        <v>94</v>
      </c>
      <c r="G1101" s="159" t="s">
        <v>95</v>
      </c>
      <c r="H1101" s="159" t="s">
        <v>96</v>
      </c>
      <c r="I1101" s="159" t="s">
        <v>97</v>
      </c>
      <c r="J1101" s="163" t="s">
        <v>98</v>
      </c>
      <c r="K1101" s="68" t="s">
        <v>99</v>
      </c>
      <c r="L1101" s="68" t="s">
        <v>128</v>
      </c>
      <c r="M1101" s="68" t="s">
        <v>129</v>
      </c>
      <c r="N1101" s="68" t="s">
        <v>130</v>
      </c>
      <c r="O1101" s="255"/>
      <c r="P1101" s="255"/>
      <c r="Q1101" s="255"/>
      <c r="R1101" s="255"/>
      <c r="S1101" s="255"/>
      <c r="T1101" s="255"/>
      <c r="U1101" s="255"/>
      <c r="V1101" s="255"/>
    </row>
    <row r="1102" spans="1:23" ht="18" customHeight="1">
      <c r="A1102" s="68">
        <v>2202</v>
      </c>
      <c r="B1102" s="69">
        <v>188</v>
      </c>
      <c r="C1102" s="69"/>
      <c r="D1102" s="69"/>
      <c r="E1102" s="69"/>
      <c r="F1102" s="69"/>
      <c r="G1102" s="69"/>
      <c r="H1102" s="69"/>
      <c r="I1102" s="69"/>
      <c r="J1102" s="69"/>
      <c r="K1102" s="156"/>
      <c r="L1102" s="156"/>
      <c r="N1102" s="156"/>
      <c r="O1102" s="110"/>
      <c r="P1102" s="72"/>
      <c r="Q1102" s="111"/>
      <c r="R1102" s="112"/>
      <c r="S1102" s="75"/>
      <c r="T1102" s="76">
        <f>B1102</f>
        <v>188</v>
      </c>
      <c r="U1102" s="77"/>
      <c r="V1102" s="75"/>
    </row>
    <row r="1103" spans="1:23" ht="18" customHeight="1">
      <c r="A1103" s="68">
        <v>2301</v>
      </c>
      <c r="B1103" s="69"/>
      <c r="C1103" s="69">
        <v>150</v>
      </c>
      <c r="D1103" s="69"/>
      <c r="E1103" s="69"/>
      <c r="F1103" s="69"/>
      <c r="G1103" s="69"/>
      <c r="H1103" s="69"/>
      <c r="I1103" s="69"/>
      <c r="J1103" s="69"/>
      <c r="K1103" s="156"/>
      <c r="L1103" s="156"/>
      <c r="N1103" s="156"/>
      <c r="O1103" s="110"/>
      <c r="P1103" s="78"/>
      <c r="Q1103" s="113"/>
      <c r="R1103" s="114"/>
      <c r="S1103" s="80">
        <f>IF(C1103=0,"",C1103/B1102)</f>
        <v>0.7978723404255319</v>
      </c>
      <c r="T1103" s="81">
        <v>152</v>
      </c>
      <c r="U1103" s="82">
        <f t="shared" ref="U1103:U1110" si="150">IF(T1103=0,"",T1103/T1102)</f>
        <v>0.80851063829787229</v>
      </c>
      <c r="V1103" s="82">
        <f t="shared" ref="V1103:V1110" si="151">IF(T1103=0,"",100%-U1103)</f>
        <v>0.19148936170212771</v>
      </c>
    </row>
    <row r="1104" spans="1:23" ht="18" customHeight="1">
      <c r="A1104" s="68">
        <v>2302</v>
      </c>
      <c r="B1104" s="69"/>
      <c r="C1104" s="69"/>
      <c r="D1104" s="69">
        <v>145</v>
      </c>
      <c r="E1104" s="69"/>
      <c r="F1104" s="69"/>
      <c r="G1104" s="69"/>
      <c r="H1104" s="69"/>
      <c r="I1104" s="69"/>
      <c r="J1104" s="69"/>
      <c r="K1104" s="156"/>
      <c r="L1104" s="156"/>
      <c r="N1104" s="156"/>
      <c r="O1104" s="110"/>
      <c r="P1104" s="78"/>
      <c r="Q1104" s="113"/>
      <c r="R1104" s="114"/>
      <c r="S1104" s="80">
        <f>IF(D1104=0,"",D1104/C1103)</f>
        <v>0.96666666666666667</v>
      </c>
      <c r="T1104" s="81">
        <v>147</v>
      </c>
      <c r="U1104" s="82">
        <f t="shared" si="150"/>
        <v>0.96710526315789469</v>
      </c>
      <c r="V1104" s="82">
        <f t="shared" si="151"/>
        <v>3.289473684210531E-2</v>
      </c>
      <c r="W1104" s="9">
        <f>T1104/T1102</f>
        <v>0.78191489361702127</v>
      </c>
    </row>
    <row r="1105" spans="1:23" ht="18" customHeight="1">
      <c r="A1105" s="68">
        <v>2401</v>
      </c>
      <c r="B1105" s="69"/>
      <c r="C1105" s="69"/>
      <c r="D1105" s="69"/>
      <c r="E1105" s="69">
        <v>51</v>
      </c>
      <c r="F1105" s="69"/>
      <c r="G1105" s="69"/>
      <c r="H1105" s="69"/>
      <c r="I1105" s="69"/>
      <c r="J1105" s="69"/>
      <c r="K1105" s="156"/>
      <c r="L1105" s="156"/>
      <c r="N1105" s="156"/>
      <c r="O1105" s="110"/>
      <c r="P1105" s="78"/>
      <c r="Q1105" s="113"/>
      <c r="R1105" s="114"/>
      <c r="S1105" s="80">
        <f>IF(E1105=0,"",E1105/D1104)</f>
        <v>0.35172413793103446</v>
      </c>
      <c r="T1105" s="81">
        <v>146</v>
      </c>
      <c r="U1105" s="82">
        <f t="shared" si="150"/>
        <v>0.99319727891156462</v>
      </c>
      <c r="V1105" s="82">
        <f t="shared" si="151"/>
        <v>6.8027210884353817E-3</v>
      </c>
    </row>
    <row r="1106" spans="1:23" ht="18" customHeight="1">
      <c r="A1106" s="68">
        <v>2402</v>
      </c>
      <c r="B1106" s="69"/>
      <c r="C1106" s="69"/>
      <c r="D1106" s="69"/>
      <c r="E1106" s="69"/>
      <c r="F1106" s="69"/>
      <c r="G1106" s="69"/>
      <c r="H1106" s="69"/>
      <c r="I1106" s="69"/>
      <c r="J1106" s="69"/>
      <c r="K1106" s="156"/>
      <c r="L1106" s="156"/>
      <c r="N1106" s="156"/>
      <c r="O1106" s="110"/>
      <c r="P1106" s="78"/>
      <c r="Q1106" s="113"/>
      <c r="R1106" s="114"/>
      <c r="S1106" s="80" t="str">
        <f>IF(G1106=0,"",G1106/#REF!)</f>
        <v/>
      </c>
      <c r="T1106" s="81"/>
      <c r="U1106" s="82" t="str">
        <f t="shared" si="150"/>
        <v/>
      </c>
      <c r="V1106" s="82" t="str">
        <f t="shared" si="151"/>
        <v/>
      </c>
    </row>
    <row r="1107" spans="1:23" ht="18" customHeight="1">
      <c r="A1107" s="68">
        <v>2501</v>
      </c>
      <c r="B1107" s="69"/>
      <c r="C1107" s="69"/>
      <c r="D1107" s="69"/>
      <c r="E1107" s="69"/>
      <c r="F1107" s="69"/>
      <c r="G1107" s="69"/>
      <c r="H1107" s="69"/>
      <c r="I1107" s="69"/>
      <c r="J1107" s="69"/>
      <c r="K1107" s="156"/>
      <c r="L1107" s="156"/>
      <c r="N1107" s="156"/>
      <c r="O1107" s="110"/>
      <c r="P1107" s="78"/>
      <c r="Q1107" s="113"/>
      <c r="R1107" s="114"/>
      <c r="S1107" s="80" t="str">
        <f>IF(H1107=0,"",H1107/G1106)</f>
        <v/>
      </c>
      <c r="T1107" s="81"/>
      <c r="U1107" s="82" t="str">
        <f t="shared" si="150"/>
        <v/>
      </c>
      <c r="V1107" s="82" t="str">
        <f t="shared" si="151"/>
        <v/>
      </c>
    </row>
    <row r="1108" spans="1:23" ht="18" customHeight="1">
      <c r="A1108" s="68">
        <v>2502</v>
      </c>
      <c r="B1108" s="69"/>
      <c r="C1108" s="69"/>
      <c r="D1108" s="69"/>
      <c r="E1108" s="69"/>
      <c r="F1108" s="69"/>
      <c r="G1108" s="69"/>
      <c r="H1108" s="69"/>
      <c r="I1108" s="69"/>
      <c r="J1108" s="69"/>
      <c r="K1108" s="156"/>
      <c r="L1108" s="156"/>
      <c r="N1108" s="156"/>
      <c r="O1108" s="110"/>
      <c r="P1108" s="78"/>
      <c r="Q1108" s="113"/>
      <c r="R1108" s="114"/>
      <c r="S1108" s="80" t="str">
        <f>IF(I1108=0,"",I1108/H1107)</f>
        <v/>
      </c>
      <c r="T1108" s="81"/>
      <c r="U1108" s="82" t="str">
        <f t="shared" si="150"/>
        <v/>
      </c>
      <c r="V1108" s="82" t="str">
        <f t="shared" si="151"/>
        <v/>
      </c>
    </row>
    <row r="1109" spans="1:23" ht="18" customHeight="1">
      <c r="A1109" s="68">
        <v>2601</v>
      </c>
      <c r="B1109" s="69"/>
      <c r="C1109" s="69"/>
      <c r="D1109" s="69"/>
      <c r="E1109" s="69"/>
      <c r="F1109" s="69"/>
      <c r="G1109" s="69"/>
      <c r="H1109" s="69"/>
      <c r="I1109" s="69"/>
      <c r="J1109" s="69"/>
      <c r="K1109" s="156"/>
      <c r="L1109" s="156"/>
      <c r="N1109" s="156"/>
      <c r="O1109" s="110"/>
      <c r="P1109" s="78"/>
      <c r="Q1109" s="113"/>
      <c r="R1109" s="114"/>
      <c r="S1109" s="80"/>
      <c r="T1109" s="81"/>
      <c r="U1109" s="82" t="str">
        <f t="shared" si="150"/>
        <v/>
      </c>
      <c r="V1109" s="82" t="str">
        <f t="shared" si="151"/>
        <v/>
      </c>
    </row>
    <row r="1110" spans="1:23" ht="18" customHeight="1">
      <c r="A1110" s="68">
        <v>2602</v>
      </c>
      <c r="B1110" s="69"/>
      <c r="C1110" s="69"/>
      <c r="D1110" s="69"/>
      <c r="E1110" s="69"/>
      <c r="F1110" s="69"/>
      <c r="G1110" s="69"/>
      <c r="H1110" s="69"/>
      <c r="I1110" s="69"/>
      <c r="J1110" s="69"/>
      <c r="K1110" s="156"/>
      <c r="L1110" s="156"/>
      <c r="N1110" s="156"/>
      <c r="O1110" s="110"/>
      <c r="P1110" s="78"/>
      <c r="Q1110" s="113"/>
      <c r="R1110" s="114"/>
      <c r="S1110" s="80"/>
      <c r="T1110" s="81"/>
      <c r="U1110" s="82" t="str">
        <f t="shared" si="150"/>
        <v/>
      </c>
      <c r="V1110" s="82" t="str">
        <f t="shared" si="151"/>
        <v/>
      </c>
    </row>
    <row r="1111" spans="1:23" ht="18" customHeight="1">
      <c r="A1111" s="68">
        <v>2701</v>
      </c>
      <c r="B1111" s="69"/>
      <c r="C1111" s="69"/>
      <c r="D1111" s="69"/>
      <c r="E1111" s="69"/>
      <c r="F1111" s="69"/>
      <c r="G1111" s="69"/>
      <c r="H1111" s="69"/>
      <c r="I1111" s="69"/>
      <c r="J1111" s="69"/>
      <c r="K1111" s="157"/>
      <c r="L1111" s="156"/>
      <c r="N1111" s="156"/>
      <c r="O1111" s="110"/>
      <c r="P1111" s="78"/>
      <c r="Q1111" s="113"/>
      <c r="R1111" s="106"/>
      <c r="S1111" s="115"/>
      <c r="T1111" s="87"/>
      <c r="U1111" s="116"/>
      <c r="V1111" s="115"/>
    </row>
    <row r="1112" spans="1:23" ht="18" customHeight="1">
      <c r="A1112" s="68">
        <v>2702</v>
      </c>
      <c r="B1112" s="69"/>
      <c r="C1112" s="69"/>
      <c r="D1112" s="69"/>
      <c r="E1112" s="69"/>
      <c r="F1112" s="69"/>
      <c r="G1112" s="69"/>
      <c r="H1112" s="69"/>
      <c r="I1112" s="69"/>
      <c r="J1112" s="69"/>
      <c r="K1112" s="156"/>
      <c r="L1112" s="157"/>
      <c r="N1112" s="156"/>
      <c r="O1112" s="110"/>
      <c r="P1112" s="78"/>
      <c r="Q1112" s="113"/>
      <c r="R1112" s="106"/>
      <c r="S1112" s="117"/>
      <c r="T1112" s="87"/>
      <c r="U1112" s="118"/>
      <c r="V1112" s="117"/>
    </row>
    <row r="1113" spans="1:23" ht="18" customHeight="1">
      <c r="A1113" s="68">
        <v>2801</v>
      </c>
      <c r="B1113" s="69"/>
      <c r="C1113" s="69"/>
      <c r="D1113" s="69"/>
      <c r="E1113" s="69"/>
      <c r="F1113" s="69"/>
      <c r="G1113" s="69"/>
      <c r="H1113" s="69"/>
      <c r="I1113" s="69"/>
      <c r="J1113" s="69"/>
      <c r="K1113" s="156"/>
      <c r="L1113" s="156"/>
      <c r="M1113" s="161"/>
      <c r="N1113" s="156"/>
      <c r="O1113" s="110"/>
      <c r="P1113" s="78"/>
      <c r="Q1113" s="113"/>
      <c r="R1113" s="106"/>
      <c r="S1113" s="119"/>
      <c r="T1113" s="120"/>
      <c r="U1113" s="121"/>
      <c r="V1113" s="122"/>
    </row>
    <row r="1114" spans="1:23" ht="18" customHeight="1">
      <c r="A1114" s="68">
        <v>2802</v>
      </c>
      <c r="B1114" s="69"/>
      <c r="C1114" s="69"/>
      <c r="D1114" s="69"/>
      <c r="E1114" s="69"/>
      <c r="F1114" s="69"/>
      <c r="G1114" s="69"/>
      <c r="H1114" s="69"/>
      <c r="I1114" s="69"/>
      <c r="J1114" s="69"/>
      <c r="K1114" s="156"/>
      <c r="L1114" s="156"/>
      <c r="N1114" s="157"/>
      <c r="O1114" s="110"/>
      <c r="P1114" s="78"/>
      <c r="Q1114" s="113"/>
      <c r="R1114" s="106"/>
      <c r="S1114" s="89" t="s">
        <v>79</v>
      </c>
      <c r="T1114" s="90"/>
      <c r="U1114" s="91" t="str">
        <f>IF(SUM(O1107:O1111)=0,"",SUM(O1107:O1111))</f>
        <v/>
      </c>
      <c r="V1114" s="92" t="s">
        <v>11</v>
      </c>
    </row>
    <row r="1115" spans="1:23" ht="18" customHeight="1">
      <c r="A1115" s="68">
        <v>2901</v>
      </c>
      <c r="B1115" s="69"/>
      <c r="C1115" s="69"/>
      <c r="D1115" s="69"/>
      <c r="E1115" s="69"/>
      <c r="F1115" s="69"/>
      <c r="G1115" s="69"/>
      <c r="H1115" s="69"/>
      <c r="I1115" s="69"/>
      <c r="J1115" s="69"/>
      <c r="K1115" s="156"/>
      <c r="L1115" s="156"/>
      <c r="N1115" s="156"/>
      <c r="O1115" s="110"/>
      <c r="P1115" s="78"/>
      <c r="Q1115" s="113"/>
      <c r="R1115" s="106"/>
      <c r="S1115" s="93" t="s">
        <v>80</v>
      </c>
      <c r="T1115" s="94" t="str">
        <f>IF(T1114/B1102=0,"",T1114/B1102)</f>
        <v/>
      </c>
      <c r="U1115" s="95" t="e">
        <f>IF(T1114/U1114=0,"",T1114/U1114)</f>
        <v>#VALUE!</v>
      </c>
      <c r="V1115" s="96" t="s">
        <v>81</v>
      </c>
    </row>
    <row r="1116" spans="1:23" ht="18" customHeight="1">
      <c r="A1116" s="68">
        <v>2902</v>
      </c>
      <c r="B1116" s="69"/>
      <c r="C1116" s="69"/>
      <c r="D1116" s="69"/>
      <c r="E1116" s="69"/>
      <c r="F1116" s="69"/>
      <c r="G1116" s="69"/>
      <c r="H1116" s="69"/>
      <c r="I1116" s="69"/>
      <c r="J1116" s="69"/>
      <c r="K1116" s="156"/>
      <c r="L1116" s="156"/>
      <c r="N1116" s="156"/>
      <c r="O1116" s="110"/>
      <c r="P1116" s="123"/>
      <c r="Q1116" s="124"/>
      <c r="R1116" s="125"/>
      <c r="S1116" s="101"/>
      <c r="T1116" s="102"/>
      <c r="U1116" s="102"/>
      <c r="V1116" s="103"/>
    </row>
    <row r="1117" spans="1:23" ht="18" customHeight="1">
      <c r="A1117" s="35"/>
      <c r="B1117" s="31"/>
      <c r="C1117" s="273" t="s">
        <v>100</v>
      </c>
      <c r="D1117" s="261"/>
      <c r="E1117" s="261"/>
      <c r="F1117" s="261"/>
      <c r="G1117" s="261"/>
      <c r="H1117" s="261"/>
      <c r="I1117" s="262"/>
      <c r="J1117" s="133"/>
      <c r="K1117" s="156"/>
      <c r="L1117" s="156"/>
      <c r="N1117" s="156"/>
      <c r="O1117" s="126">
        <f>SUM(O1110:O1113)</f>
        <v>0</v>
      </c>
      <c r="P1117" s="105" t="str">
        <f>IF(O1110=0,"",O1110/B1102)</f>
        <v/>
      </c>
      <c r="Q1117" s="105" t="str">
        <f>IF(O1117=0,"",O1117/B1102)</f>
        <v/>
      </c>
      <c r="R1117" s="105" t="str">
        <f>IF(O1110=0,"",Q1117-P1117)</f>
        <v/>
      </c>
      <c r="S1117" s="2"/>
      <c r="T1117" s="31"/>
      <c r="U1117" s="25"/>
      <c r="V1117" s="2"/>
    </row>
    <row r="1118" spans="1:23" ht="18" customHeight="1">
      <c r="A1118" s="35"/>
      <c r="B1118" s="31"/>
      <c r="C1118" s="133"/>
      <c r="D1118" s="133"/>
      <c r="E1118" s="133"/>
      <c r="F1118" s="133"/>
      <c r="G1118" s="133"/>
      <c r="H1118" s="133"/>
      <c r="I1118" s="133"/>
      <c r="J1118" s="133"/>
      <c r="K1118" s="156"/>
      <c r="L1118" s="156"/>
      <c r="N1118" s="156"/>
      <c r="O1118" s="135"/>
      <c r="P1118" s="135"/>
      <c r="Q1118" s="135"/>
      <c r="R1118" s="2"/>
      <c r="S1118" s="31"/>
      <c r="T1118" s="25"/>
      <c r="U1118" s="2"/>
    </row>
    <row r="1119" spans="1:23" ht="18" customHeight="1">
      <c r="A1119" s="35"/>
      <c r="B1119" s="31"/>
      <c r="C1119" s="133"/>
      <c r="D1119" s="133"/>
      <c r="E1119" s="133"/>
      <c r="F1119" s="133"/>
      <c r="G1119" s="133"/>
      <c r="H1119" s="133"/>
      <c r="I1119" s="133"/>
      <c r="J1119" s="133"/>
      <c r="K1119" s="133"/>
      <c r="L1119" s="133"/>
      <c r="O1119" s="135"/>
      <c r="P1119" s="135"/>
      <c r="Q1119" s="135"/>
      <c r="R1119" s="2"/>
      <c r="S1119" s="31"/>
      <c r="T1119" s="25"/>
      <c r="U1119" s="2"/>
    </row>
    <row r="1120" spans="1:23" ht="18" customHeight="1">
      <c r="A1120" s="283" t="s">
        <v>88</v>
      </c>
      <c r="B1120" s="275"/>
      <c r="C1120" s="275"/>
      <c r="D1120" s="275"/>
      <c r="E1120" s="275"/>
      <c r="F1120" s="275"/>
      <c r="G1120" s="275"/>
      <c r="H1120" s="275"/>
      <c r="I1120" s="275"/>
      <c r="J1120" s="222"/>
      <c r="K1120" s="222"/>
      <c r="L1120" s="222"/>
      <c r="M1120" s="223"/>
      <c r="N1120" s="225"/>
      <c r="O1120" s="224" t="s">
        <v>143</v>
      </c>
      <c r="P1120" s="226"/>
      <c r="Q1120" s="2"/>
      <c r="R1120" s="2"/>
      <c r="S1120" s="226"/>
      <c r="T1120" s="2"/>
      <c r="U1120" s="226"/>
      <c r="V1120" s="226"/>
      <c r="W1120" s="223"/>
    </row>
    <row r="1121" spans="1:23" ht="18" customHeight="1">
      <c r="A1121" s="259" t="s">
        <v>10</v>
      </c>
      <c r="B1121" s="260" t="s">
        <v>89</v>
      </c>
      <c r="C1121" s="261"/>
      <c r="D1121" s="261"/>
      <c r="E1121" s="261"/>
      <c r="F1121" s="261"/>
      <c r="G1121" s="261"/>
      <c r="H1121" s="261"/>
      <c r="I1121" s="261"/>
      <c r="J1121" s="262"/>
      <c r="K1121" s="160"/>
      <c r="L1121" s="160"/>
      <c r="M1121" s="223"/>
      <c r="N1121" s="223"/>
      <c r="O1121" s="263" t="s">
        <v>11</v>
      </c>
      <c r="P1121" s="254" t="s">
        <v>3</v>
      </c>
      <c r="Q1121" s="254" t="s">
        <v>4</v>
      </c>
      <c r="R1121" s="264" t="s">
        <v>5</v>
      </c>
      <c r="S1121" s="254" t="s">
        <v>6</v>
      </c>
      <c r="T1121" s="265" t="s">
        <v>7</v>
      </c>
      <c r="U1121" s="265" t="s">
        <v>8</v>
      </c>
      <c r="V1121" s="254" t="s">
        <v>9</v>
      </c>
      <c r="W1121" s="223"/>
    </row>
    <row r="1122" spans="1:23" ht="18" customHeight="1">
      <c r="A1122" s="255"/>
      <c r="B1122" s="159" t="s">
        <v>90</v>
      </c>
      <c r="C1122" s="159" t="s">
        <v>91</v>
      </c>
      <c r="D1122" s="159" t="s">
        <v>92</v>
      </c>
      <c r="E1122" s="159" t="s">
        <v>93</v>
      </c>
      <c r="F1122" s="159" t="s">
        <v>94</v>
      </c>
      <c r="G1122" s="159" t="s">
        <v>95</v>
      </c>
      <c r="H1122" s="159" t="s">
        <v>96</v>
      </c>
      <c r="I1122" s="159" t="s">
        <v>97</v>
      </c>
      <c r="J1122" s="163" t="s">
        <v>98</v>
      </c>
      <c r="K1122" s="68" t="s">
        <v>99</v>
      </c>
      <c r="L1122" s="68" t="s">
        <v>128</v>
      </c>
      <c r="M1122" s="68" t="s">
        <v>129</v>
      </c>
      <c r="N1122" s="68" t="s">
        <v>130</v>
      </c>
      <c r="O1122" s="255"/>
      <c r="P1122" s="255"/>
      <c r="Q1122" s="255"/>
      <c r="R1122" s="255"/>
      <c r="S1122" s="255"/>
      <c r="T1122" s="255"/>
      <c r="U1122" s="255"/>
      <c r="V1122" s="255"/>
      <c r="W1122" s="223"/>
    </row>
    <row r="1123" spans="1:23" ht="18" customHeight="1">
      <c r="A1123" s="68">
        <v>2301</v>
      </c>
      <c r="B1123" s="69">
        <v>207</v>
      </c>
      <c r="C1123" s="69"/>
      <c r="D1123" s="69"/>
      <c r="E1123" s="69"/>
      <c r="F1123" s="69"/>
      <c r="G1123" s="69"/>
      <c r="H1123" s="69"/>
      <c r="I1123" s="69"/>
      <c r="J1123" s="69"/>
      <c r="K1123" s="156"/>
      <c r="L1123" s="156"/>
      <c r="M1123" s="223"/>
      <c r="N1123" s="156"/>
      <c r="O1123" s="130"/>
      <c r="P1123" s="72"/>
      <c r="Q1123" s="111"/>
      <c r="R1123" s="112"/>
      <c r="S1123" s="75"/>
      <c r="T1123" s="76">
        <f>B1123</f>
        <v>207</v>
      </c>
      <c r="U1123" s="77"/>
      <c r="V1123" s="75"/>
      <c r="W1123" s="223"/>
    </row>
    <row r="1124" spans="1:23" ht="18" customHeight="1">
      <c r="A1124" s="68">
        <v>2302</v>
      </c>
      <c r="B1124" s="69"/>
      <c r="C1124" s="69">
        <v>193</v>
      </c>
      <c r="D1124" s="69"/>
      <c r="E1124" s="69"/>
      <c r="F1124" s="69"/>
      <c r="G1124" s="69"/>
      <c r="H1124" s="69"/>
      <c r="I1124" s="69"/>
      <c r="J1124" s="69"/>
      <c r="K1124" s="156"/>
      <c r="L1124" s="156"/>
      <c r="M1124" s="223"/>
      <c r="N1124" s="156"/>
      <c r="O1124" s="130"/>
      <c r="P1124" s="78"/>
      <c r="Q1124" s="113"/>
      <c r="R1124" s="114"/>
      <c r="S1124" s="80">
        <f>IF(C1124=0,"",C1124/B1123)</f>
        <v>0.93236714975845414</v>
      </c>
      <c r="T1124" s="81">
        <v>195</v>
      </c>
      <c r="U1124" s="82">
        <f t="shared" ref="U1124:U1131" si="152">IF(T1124=0,"",T1124/T1123)</f>
        <v>0.94202898550724634</v>
      </c>
      <c r="V1124" s="82">
        <f t="shared" ref="V1124:V1131" si="153">IF(T1124=0,"",100%-U1124)</f>
        <v>5.7971014492753659E-2</v>
      </c>
      <c r="W1124" s="223"/>
    </row>
    <row r="1125" spans="1:23" ht="18" customHeight="1">
      <c r="A1125" s="68">
        <v>2401</v>
      </c>
      <c r="B1125" s="69"/>
      <c r="C1125" s="69"/>
      <c r="D1125" s="69">
        <v>117</v>
      </c>
      <c r="E1125" s="69"/>
      <c r="F1125" s="69"/>
      <c r="G1125" s="69"/>
      <c r="H1125" s="69"/>
      <c r="I1125" s="69"/>
      <c r="J1125" s="69"/>
      <c r="K1125" s="156"/>
      <c r="L1125" s="156"/>
      <c r="M1125" s="223"/>
      <c r="N1125" s="156"/>
      <c r="O1125" s="130"/>
      <c r="P1125" s="78"/>
      <c r="Q1125" s="113"/>
      <c r="R1125" s="114"/>
      <c r="S1125" s="80">
        <f>IF(D1125=0,"",D1125/C1124)</f>
        <v>0.60621761658031093</v>
      </c>
      <c r="T1125" s="81">
        <v>194</v>
      </c>
      <c r="U1125" s="82">
        <f t="shared" si="152"/>
        <v>0.99487179487179489</v>
      </c>
      <c r="V1125" s="82">
        <f t="shared" si="153"/>
        <v>5.12820512820511E-3</v>
      </c>
      <c r="W1125" s="9">
        <f>T1125/T1123</f>
        <v>0.9371980676328503</v>
      </c>
    </row>
    <row r="1126" spans="1:23" ht="18" customHeight="1">
      <c r="A1126" s="68">
        <v>2402</v>
      </c>
      <c r="B1126" s="69"/>
      <c r="C1126" s="69"/>
      <c r="D1126" s="69"/>
      <c r="E1126" s="69"/>
      <c r="F1126" s="69"/>
      <c r="G1126" s="69"/>
      <c r="H1126" s="69"/>
      <c r="I1126" s="69"/>
      <c r="J1126" s="69"/>
      <c r="K1126" s="156"/>
      <c r="L1126" s="156"/>
      <c r="M1126" s="223"/>
      <c r="N1126" s="156"/>
      <c r="O1126" s="130"/>
      <c r="P1126" s="78"/>
      <c r="Q1126" s="113"/>
      <c r="R1126" s="114"/>
      <c r="S1126" s="80" t="str">
        <f>IF(E1126=0,"",E1126/D1125)</f>
        <v/>
      </c>
      <c r="T1126" s="81"/>
      <c r="U1126" s="82" t="str">
        <f t="shared" si="152"/>
        <v/>
      </c>
      <c r="V1126" s="82" t="str">
        <f t="shared" si="153"/>
        <v/>
      </c>
      <c r="W1126" s="223"/>
    </row>
    <row r="1127" spans="1:23" ht="18" customHeight="1">
      <c r="A1127" s="68">
        <v>2501</v>
      </c>
      <c r="B1127" s="69"/>
      <c r="C1127" s="69"/>
      <c r="D1127" s="69"/>
      <c r="E1127" s="69"/>
      <c r="F1127" s="69"/>
      <c r="G1127" s="69"/>
      <c r="H1127" s="69"/>
      <c r="I1127" s="69"/>
      <c r="J1127" s="69"/>
      <c r="K1127" s="156"/>
      <c r="L1127" s="156"/>
      <c r="M1127" s="223"/>
      <c r="N1127" s="156"/>
      <c r="O1127" s="130"/>
      <c r="P1127" s="78"/>
      <c r="Q1127" s="113"/>
      <c r="R1127" s="114"/>
      <c r="S1127" s="80" t="str">
        <f>IF(G1127=0,"",G1127/#REF!)</f>
        <v/>
      </c>
      <c r="T1127" s="81"/>
      <c r="U1127" s="82" t="str">
        <f t="shared" si="152"/>
        <v/>
      </c>
      <c r="V1127" s="82" t="str">
        <f t="shared" si="153"/>
        <v/>
      </c>
      <c r="W1127" s="223"/>
    </row>
    <row r="1128" spans="1:23" ht="18" customHeight="1">
      <c r="A1128" s="68">
        <v>2502</v>
      </c>
      <c r="B1128" s="69"/>
      <c r="C1128" s="69"/>
      <c r="D1128" s="69"/>
      <c r="E1128" s="69"/>
      <c r="F1128" s="69"/>
      <c r="G1128" s="69"/>
      <c r="H1128" s="69"/>
      <c r="I1128" s="69"/>
      <c r="J1128" s="69"/>
      <c r="K1128" s="156"/>
      <c r="L1128" s="156"/>
      <c r="M1128" s="223"/>
      <c r="N1128" s="156"/>
      <c r="O1128" s="130"/>
      <c r="P1128" s="78"/>
      <c r="Q1128" s="113"/>
      <c r="R1128" s="114"/>
      <c r="S1128" s="80" t="str">
        <f>IF(H1128=0,"",H1128/G1127)</f>
        <v/>
      </c>
      <c r="T1128" s="81"/>
      <c r="U1128" s="82" t="str">
        <f t="shared" si="152"/>
        <v/>
      </c>
      <c r="V1128" s="82" t="str">
        <f t="shared" si="153"/>
        <v/>
      </c>
      <c r="W1128" s="223"/>
    </row>
    <row r="1129" spans="1:23" ht="18" customHeight="1">
      <c r="A1129" s="68">
        <v>2601</v>
      </c>
      <c r="B1129" s="69"/>
      <c r="C1129" s="69"/>
      <c r="D1129" s="69"/>
      <c r="E1129" s="69"/>
      <c r="F1129" s="69"/>
      <c r="G1129" s="69"/>
      <c r="H1129" s="69"/>
      <c r="I1129" s="69"/>
      <c r="J1129" s="69"/>
      <c r="K1129" s="156"/>
      <c r="L1129" s="156"/>
      <c r="M1129" s="223"/>
      <c r="N1129" s="156"/>
      <c r="O1129" s="130"/>
      <c r="P1129" s="78"/>
      <c r="Q1129" s="113"/>
      <c r="R1129" s="114"/>
      <c r="S1129" s="80" t="str">
        <f>IF(I1129=0,"",I1129/H1128)</f>
        <v/>
      </c>
      <c r="T1129" s="81"/>
      <c r="U1129" s="82" t="str">
        <f t="shared" si="152"/>
        <v/>
      </c>
      <c r="V1129" s="82" t="str">
        <f t="shared" si="153"/>
        <v/>
      </c>
      <c r="W1129" s="223"/>
    </row>
    <row r="1130" spans="1:23" ht="18" customHeight="1">
      <c r="A1130" s="68">
        <v>2602</v>
      </c>
      <c r="B1130" s="69"/>
      <c r="C1130" s="69"/>
      <c r="D1130" s="69"/>
      <c r="E1130" s="69"/>
      <c r="F1130" s="69"/>
      <c r="G1130" s="69"/>
      <c r="H1130" s="69"/>
      <c r="I1130" s="69"/>
      <c r="J1130" s="69"/>
      <c r="K1130" s="156"/>
      <c r="L1130" s="156"/>
      <c r="M1130" s="223"/>
      <c r="N1130" s="156"/>
      <c r="O1130" s="130"/>
      <c r="P1130" s="78"/>
      <c r="Q1130" s="113"/>
      <c r="R1130" s="114"/>
      <c r="S1130" s="80"/>
      <c r="T1130" s="81"/>
      <c r="U1130" s="82" t="str">
        <f t="shared" si="152"/>
        <v/>
      </c>
      <c r="V1130" s="82" t="str">
        <f t="shared" si="153"/>
        <v/>
      </c>
      <c r="W1130" s="223"/>
    </row>
    <row r="1131" spans="1:23" ht="18" customHeight="1">
      <c r="A1131" s="68">
        <v>2701</v>
      </c>
      <c r="B1131" s="69"/>
      <c r="C1131" s="69"/>
      <c r="D1131" s="69"/>
      <c r="E1131" s="69"/>
      <c r="F1131" s="69"/>
      <c r="G1131" s="69"/>
      <c r="H1131" s="69"/>
      <c r="I1131" s="69"/>
      <c r="J1131" s="69"/>
      <c r="K1131" s="156"/>
      <c r="L1131" s="156"/>
      <c r="M1131" s="223"/>
      <c r="N1131" s="156"/>
      <c r="O1131" s="130"/>
      <c r="P1131" s="78"/>
      <c r="Q1131" s="113"/>
      <c r="R1131" s="114"/>
      <c r="S1131" s="80"/>
      <c r="T1131" s="81"/>
      <c r="U1131" s="82" t="str">
        <f t="shared" si="152"/>
        <v/>
      </c>
      <c r="V1131" s="82" t="str">
        <f t="shared" si="153"/>
        <v/>
      </c>
      <c r="W1131" s="223"/>
    </row>
    <row r="1132" spans="1:23" ht="18" customHeight="1">
      <c r="A1132" s="68">
        <v>2702</v>
      </c>
      <c r="B1132" s="69"/>
      <c r="C1132" s="69"/>
      <c r="D1132" s="69"/>
      <c r="E1132" s="69"/>
      <c r="F1132" s="69"/>
      <c r="G1132" s="69"/>
      <c r="H1132" s="69"/>
      <c r="I1132" s="69"/>
      <c r="J1132" s="69"/>
      <c r="K1132" s="157"/>
      <c r="L1132" s="156"/>
      <c r="M1132" s="223"/>
      <c r="N1132" s="156"/>
      <c r="O1132" s="130"/>
      <c r="P1132" s="78"/>
      <c r="Q1132" s="113"/>
      <c r="R1132" s="106"/>
      <c r="S1132" s="115"/>
      <c r="T1132" s="87"/>
      <c r="U1132" s="116"/>
      <c r="V1132" s="115"/>
      <c r="W1132" s="223"/>
    </row>
    <row r="1133" spans="1:23" ht="18" customHeight="1">
      <c r="A1133" s="68">
        <v>2801</v>
      </c>
      <c r="B1133" s="69"/>
      <c r="C1133" s="69"/>
      <c r="D1133" s="69"/>
      <c r="E1133" s="69"/>
      <c r="F1133" s="69"/>
      <c r="G1133" s="69"/>
      <c r="H1133" s="69"/>
      <c r="I1133" s="69"/>
      <c r="J1133" s="69"/>
      <c r="K1133" s="156"/>
      <c r="L1133" s="157"/>
      <c r="M1133" s="223"/>
      <c r="N1133" s="156"/>
      <c r="O1133" s="130"/>
      <c r="P1133" s="78"/>
      <c r="Q1133" s="113"/>
      <c r="R1133" s="106"/>
      <c r="S1133" s="117"/>
      <c r="T1133" s="87"/>
      <c r="U1133" s="118"/>
      <c r="V1133" s="117"/>
      <c r="W1133" s="223"/>
    </row>
    <row r="1134" spans="1:23" ht="18" customHeight="1">
      <c r="A1134" s="68">
        <v>2802</v>
      </c>
      <c r="B1134" s="69"/>
      <c r="C1134" s="69"/>
      <c r="D1134" s="69"/>
      <c r="E1134" s="69"/>
      <c r="F1134" s="69"/>
      <c r="G1134" s="69"/>
      <c r="H1134" s="69"/>
      <c r="I1134" s="69"/>
      <c r="J1134" s="69"/>
      <c r="K1134" s="156"/>
      <c r="L1134" s="156"/>
      <c r="M1134" s="161"/>
      <c r="N1134" s="156"/>
      <c r="O1134" s="130"/>
      <c r="P1134" s="78"/>
      <c r="Q1134" s="113"/>
      <c r="R1134" s="106"/>
      <c r="S1134" s="119"/>
      <c r="T1134" s="120"/>
      <c r="U1134" s="121"/>
      <c r="V1134" s="122"/>
      <c r="W1134" s="223"/>
    </row>
    <row r="1135" spans="1:23" ht="18" customHeight="1">
      <c r="A1135" s="68">
        <v>2901</v>
      </c>
      <c r="B1135" s="69"/>
      <c r="C1135" s="69"/>
      <c r="D1135" s="69"/>
      <c r="E1135" s="69"/>
      <c r="F1135" s="69"/>
      <c r="G1135" s="69"/>
      <c r="H1135" s="69"/>
      <c r="I1135" s="69"/>
      <c r="J1135" s="69"/>
      <c r="K1135" s="156"/>
      <c r="L1135" s="156"/>
      <c r="M1135" s="223"/>
      <c r="N1135" s="157"/>
      <c r="O1135" s="130"/>
      <c r="P1135" s="78"/>
      <c r="Q1135" s="113"/>
      <c r="R1135" s="106"/>
      <c r="S1135" s="89" t="s">
        <v>79</v>
      </c>
      <c r="T1135" s="90"/>
      <c r="U1135" s="91" t="str">
        <f>IF(SUM(O1128:O1132)=0,"",SUM(O1128:O1132))</f>
        <v/>
      </c>
      <c r="V1135" s="92" t="s">
        <v>11</v>
      </c>
      <c r="W1135" s="223"/>
    </row>
    <row r="1136" spans="1:23" ht="18" customHeight="1">
      <c r="A1136" s="68">
        <v>2902</v>
      </c>
      <c r="B1136" s="69"/>
      <c r="C1136" s="69"/>
      <c r="D1136" s="69"/>
      <c r="E1136" s="69"/>
      <c r="F1136" s="69"/>
      <c r="G1136" s="69"/>
      <c r="H1136" s="69"/>
      <c r="I1136" s="69"/>
      <c r="J1136" s="69"/>
      <c r="K1136" s="156"/>
      <c r="L1136" s="156"/>
      <c r="M1136" s="223"/>
      <c r="N1136" s="156"/>
      <c r="O1136" s="130"/>
      <c r="P1136" s="78"/>
      <c r="Q1136" s="113"/>
      <c r="R1136" s="106"/>
      <c r="S1136" s="93" t="s">
        <v>80</v>
      </c>
      <c r="T1136" s="94" t="str">
        <f>IF(T1135/B1123=0,"",T1135/B1123)</f>
        <v/>
      </c>
      <c r="U1136" s="95" t="e">
        <f>IF(T1135/U1135=0,"",T1135/U1135)</f>
        <v>#VALUE!</v>
      </c>
      <c r="V1136" s="96" t="s">
        <v>81</v>
      </c>
      <c r="W1136" s="223"/>
    </row>
    <row r="1137" spans="1:23" ht="18" customHeight="1">
      <c r="A1137" s="68">
        <v>3001</v>
      </c>
      <c r="B1137" s="69"/>
      <c r="C1137" s="69"/>
      <c r="D1137" s="69"/>
      <c r="E1137" s="69"/>
      <c r="F1137" s="69"/>
      <c r="G1137" s="69"/>
      <c r="H1137" s="69"/>
      <c r="I1137" s="69"/>
      <c r="J1137" s="69"/>
      <c r="K1137" s="156"/>
      <c r="L1137" s="156"/>
      <c r="M1137" s="223"/>
      <c r="N1137" s="156"/>
      <c r="O1137" s="130"/>
      <c r="P1137" s="123"/>
      <c r="Q1137" s="124"/>
      <c r="R1137" s="125"/>
      <c r="S1137" s="101"/>
      <c r="T1137" s="102"/>
      <c r="U1137" s="102"/>
      <c r="V1137" s="103"/>
      <c r="W1137" s="223"/>
    </row>
    <row r="1138" spans="1:23" ht="18" customHeight="1">
      <c r="A1138" s="35"/>
      <c r="B1138" s="226"/>
      <c r="C1138" s="273" t="s">
        <v>100</v>
      </c>
      <c r="D1138" s="261"/>
      <c r="E1138" s="261"/>
      <c r="F1138" s="261"/>
      <c r="G1138" s="261"/>
      <c r="H1138" s="261"/>
      <c r="I1138" s="262"/>
      <c r="J1138" s="133"/>
      <c r="K1138" s="156"/>
      <c r="L1138" s="156"/>
      <c r="M1138" s="223"/>
      <c r="N1138" s="156"/>
      <c r="O1138" s="126">
        <f>SUM(O1131:O1134)</f>
        <v>0</v>
      </c>
      <c r="P1138" s="105" t="str">
        <f>IF(O1131=0,"",O1131/B1123)</f>
        <v/>
      </c>
      <c r="Q1138" s="105" t="str">
        <f>IF(O1138=0,"",O1138/B1123)</f>
        <v/>
      </c>
      <c r="R1138" s="105" t="str">
        <f>IF(O1131=0,"",Q1138-P1138)</f>
        <v/>
      </c>
      <c r="S1138" s="2"/>
      <c r="T1138" s="226"/>
      <c r="U1138" s="25"/>
      <c r="V1138" s="2"/>
      <c r="W1138" s="223"/>
    </row>
    <row r="1139" spans="1:23" ht="18" customHeight="1">
      <c r="A1139" s="35"/>
      <c r="B1139" s="31"/>
      <c r="C1139" s="133"/>
      <c r="D1139" s="133"/>
      <c r="E1139" s="133"/>
      <c r="F1139" s="133"/>
      <c r="G1139" s="133"/>
      <c r="H1139" s="133"/>
      <c r="I1139" s="133"/>
      <c r="J1139" s="133"/>
      <c r="K1139" s="133"/>
      <c r="L1139" s="133"/>
      <c r="N1139" s="134"/>
      <c r="O1139" s="135"/>
      <c r="P1139" s="135"/>
      <c r="Q1139" s="135"/>
      <c r="R1139" s="2"/>
      <c r="S1139" s="31"/>
      <c r="T1139" s="25"/>
      <c r="U1139" s="2"/>
    </row>
    <row r="1140" spans="1:23" ht="18" customHeight="1">
      <c r="A1140" s="35"/>
      <c r="B1140" s="31"/>
      <c r="C1140" s="133"/>
      <c r="D1140" s="133"/>
      <c r="E1140" s="133"/>
      <c r="F1140" s="133"/>
      <c r="G1140" s="133"/>
      <c r="H1140" s="133"/>
      <c r="I1140" s="133"/>
      <c r="J1140" s="133"/>
      <c r="K1140" s="133"/>
      <c r="L1140" s="133"/>
      <c r="N1140" s="134"/>
      <c r="O1140" s="135"/>
      <c r="P1140" s="135"/>
      <c r="Q1140" s="135"/>
      <c r="R1140" s="2"/>
      <c r="S1140" s="31"/>
      <c r="T1140" s="25"/>
      <c r="U1140" s="2"/>
    </row>
    <row r="1141" spans="1:23" ht="18" customHeight="1">
      <c r="A1141" s="283" t="s">
        <v>88</v>
      </c>
      <c r="B1141" s="275"/>
      <c r="C1141" s="275"/>
      <c r="D1141" s="275"/>
      <c r="E1141" s="275"/>
      <c r="F1141" s="275"/>
      <c r="G1141" s="275"/>
      <c r="H1141" s="275"/>
      <c r="I1141" s="275"/>
      <c r="J1141" s="230"/>
      <c r="K1141" s="230"/>
      <c r="L1141" s="230"/>
      <c r="M1141" s="231"/>
      <c r="N1141" s="233"/>
      <c r="O1141" s="232" t="s">
        <v>144</v>
      </c>
      <c r="P1141" s="234"/>
      <c r="Q1141" s="2"/>
      <c r="R1141" s="2"/>
      <c r="S1141" s="234"/>
      <c r="T1141" s="2"/>
      <c r="U1141" s="234"/>
      <c r="V1141" s="234"/>
      <c r="W1141" s="231"/>
    </row>
    <row r="1142" spans="1:23" ht="18" customHeight="1">
      <c r="A1142" s="259" t="s">
        <v>10</v>
      </c>
      <c r="B1142" s="260" t="s">
        <v>89</v>
      </c>
      <c r="C1142" s="261"/>
      <c r="D1142" s="261"/>
      <c r="E1142" s="261"/>
      <c r="F1142" s="261"/>
      <c r="G1142" s="261"/>
      <c r="H1142" s="261"/>
      <c r="I1142" s="261"/>
      <c r="J1142" s="262"/>
      <c r="K1142" s="160"/>
      <c r="L1142" s="160"/>
      <c r="M1142" s="231"/>
      <c r="N1142" s="231"/>
      <c r="O1142" s="263" t="s">
        <v>11</v>
      </c>
      <c r="P1142" s="254" t="s">
        <v>3</v>
      </c>
      <c r="Q1142" s="254" t="s">
        <v>4</v>
      </c>
      <c r="R1142" s="264" t="s">
        <v>5</v>
      </c>
      <c r="S1142" s="254" t="s">
        <v>6</v>
      </c>
      <c r="T1142" s="265" t="s">
        <v>7</v>
      </c>
      <c r="U1142" s="265" t="s">
        <v>8</v>
      </c>
      <c r="V1142" s="254" t="s">
        <v>9</v>
      </c>
      <c r="W1142" s="231"/>
    </row>
    <row r="1143" spans="1:23" ht="18" customHeight="1">
      <c r="A1143" s="255"/>
      <c r="B1143" s="159" t="s">
        <v>90</v>
      </c>
      <c r="C1143" s="159" t="s">
        <v>91</v>
      </c>
      <c r="D1143" s="159" t="s">
        <v>92</v>
      </c>
      <c r="E1143" s="159" t="s">
        <v>93</v>
      </c>
      <c r="F1143" s="159" t="s">
        <v>94</v>
      </c>
      <c r="G1143" s="159" t="s">
        <v>95</v>
      </c>
      <c r="H1143" s="159" t="s">
        <v>96</v>
      </c>
      <c r="I1143" s="159" t="s">
        <v>97</v>
      </c>
      <c r="J1143" s="163" t="s">
        <v>98</v>
      </c>
      <c r="K1143" s="68" t="s">
        <v>99</v>
      </c>
      <c r="L1143" s="68" t="s">
        <v>128</v>
      </c>
      <c r="M1143" s="68" t="s">
        <v>129</v>
      </c>
      <c r="N1143" s="68" t="s">
        <v>130</v>
      </c>
      <c r="O1143" s="255"/>
      <c r="P1143" s="255"/>
      <c r="Q1143" s="255"/>
      <c r="R1143" s="255"/>
      <c r="S1143" s="255"/>
      <c r="T1143" s="255"/>
      <c r="U1143" s="255"/>
      <c r="V1143" s="255"/>
      <c r="W1143" s="231"/>
    </row>
    <row r="1144" spans="1:23" ht="18" customHeight="1">
      <c r="A1144" s="68">
        <v>2302</v>
      </c>
      <c r="B1144" s="69">
        <v>212</v>
      </c>
      <c r="C1144" s="69"/>
      <c r="D1144" s="69"/>
      <c r="E1144" s="69"/>
      <c r="F1144" s="69"/>
      <c r="G1144" s="69"/>
      <c r="H1144" s="69"/>
      <c r="I1144" s="69"/>
      <c r="J1144" s="69"/>
      <c r="K1144" s="156"/>
      <c r="L1144" s="156"/>
      <c r="M1144" s="231"/>
      <c r="N1144" s="156"/>
      <c r="O1144" s="130"/>
      <c r="P1144" s="72"/>
      <c r="Q1144" s="111"/>
      <c r="R1144" s="112"/>
      <c r="S1144" s="75"/>
      <c r="T1144" s="76">
        <f>B1144</f>
        <v>212</v>
      </c>
      <c r="U1144" s="77"/>
      <c r="V1144" s="75"/>
      <c r="W1144" s="231"/>
    </row>
    <row r="1145" spans="1:23" ht="18" customHeight="1">
      <c r="A1145" s="68">
        <v>2401</v>
      </c>
      <c r="B1145" s="69"/>
      <c r="C1145" s="69">
        <v>185</v>
      </c>
      <c r="D1145" s="69"/>
      <c r="E1145" s="69"/>
      <c r="F1145" s="69"/>
      <c r="G1145" s="69"/>
      <c r="H1145" s="69"/>
      <c r="I1145" s="69"/>
      <c r="J1145" s="69"/>
      <c r="K1145" s="156"/>
      <c r="L1145" s="156"/>
      <c r="M1145" s="231"/>
      <c r="N1145" s="156"/>
      <c r="O1145" s="130"/>
      <c r="P1145" s="78"/>
      <c r="Q1145" s="113"/>
      <c r="R1145" s="114"/>
      <c r="S1145" s="80">
        <f>IF(C1145=0,"",C1145/B1144)</f>
        <v>0.87264150943396224</v>
      </c>
      <c r="T1145" s="81">
        <v>185</v>
      </c>
      <c r="U1145" s="82">
        <f t="shared" ref="U1145:U1152" si="154">IF(T1145=0,"",T1145/T1144)</f>
        <v>0.87264150943396224</v>
      </c>
      <c r="V1145" s="82">
        <f t="shared" ref="V1145:V1152" si="155">IF(T1145=0,"",100%-U1145)</f>
        <v>0.12735849056603776</v>
      </c>
      <c r="W1145" s="231"/>
    </row>
    <row r="1146" spans="1:23" ht="18" customHeight="1">
      <c r="A1146" s="68">
        <v>2402</v>
      </c>
      <c r="B1146" s="69"/>
      <c r="C1146" s="69"/>
      <c r="D1146" s="69"/>
      <c r="E1146" s="69"/>
      <c r="F1146" s="69"/>
      <c r="G1146" s="69"/>
      <c r="H1146" s="69"/>
      <c r="I1146" s="69"/>
      <c r="J1146" s="69"/>
      <c r="K1146" s="156"/>
      <c r="L1146" s="156"/>
      <c r="M1146" s="231"/>
      <c r="N1146" s="156"/>
      <c r="O1146" s="130"/>
      <c r="P1146" s="78"/>
      <c r="Q1146" s="113"/>
      <c r="R1146" s="114"/>
      <c r="S1146" s="80" t="str">
        <f>IF(D1146=0,"",D1146/C1145)</f>
        <v/>
      </c>
      <c r="T1146" s="81"/>
      <c r="U1146" s="82" t="str">
        <f t="shared" si="154"/>
        <v/>
      </c>
      <c r="V1146" s="82" t="str">
        <f t="shared" si="155"/>
        <v/>
      </c>
      <c r="W1146" s="9">
        <f>T1146/T1144</f>
        <v>0</v>
      </c>
    </row>
    <row r="1147" spans="1:23" ht="18" customHeight="1">
      <c r="A1147" s="68">
        <v>2501</v>
      </c>
      <c r="B1147" s="69"/>
      <c r="C1147" s="69"/>
      <c r="D1147" s="69"/>
      <c r="E1147" s="69"/>
      <c r="F1147" s="69"/>
      <c r="G1147" s="69"/>
      <c r="H1147" s="69"/>
      <c r="I1147" s="69"/>
      <c r="J1147" s="69"/>
      <c r="K1147" s="156"/>
      <c r="L1147" s="156"/>
      <c r="M1147" s="231"/>
      <c r="N1147" s="156"/>
      <c r="O1147" s="130"/>
      <c r="P1147" s="78"/>
      <c r="Q1147" s="113"/>
      <c r="R1147" s="114"/>
      <c r="S1147" s="80" t="str">
        <f>IF(E1147=0,"",E1147/D1146)</f>
        <v/>
      </c>
      <c r="T1147" s="81"/>
      <c r="U1147" s="82" t="str">
        <f t="shared" si="154"/>
        <v/>
      </c>
      <c r="V1147" s="82" t="str">
        <f t="shared" si="155"/>
        <v/>
      </c>
      <c r="W1147" s="231"/>
    </row>
    <row r="1148" spans="1:23" ht="18" customHeight="1">
      <c r="A1148" s="68">
        <v>2502</v>
      </c>
      <c r="B1148" s="69"/>
      <c r="C1148" s="69"/>
      <c r="D1148" s="69"/>
      <c r="E1148" s="69"/>
      <c r="F1148" s="69"/>
      <c r="G1148" s="69"/>
      <c r="H1148" s="69"/>
      <c r="I1148" s="69"/>
      <c r="J1148" s="69"/>
      <c r="K1148" s="156"/>
      <c r="L1148" s="156"/>
      <c r="M1148" s="231"/>
      <c r="N1148" s="156"/>
      <c r="O1148" s="130"/>
      <c r="P1148" s="78"/>
      <c r="Q1148" s="113"/>
      <c r="R1148" s="114"/>
      <c r="S1148" s="80" t="str">
        <f>IF(G1148=0,"",G1148/#REF!)</f>
        <v/>
      </c>
      <c r="T1148" s="81"/>
      <c r="U1148" s="82" t="str">
        <f t="shared" si="154"/>
        <v/>
      </c>
      <c r="V1148" s="82" t="str">
        <f t="shared" si="155"/>
        <v/>
      </c>
      <c r="W1148" s="231"/>
    </row>
    <row r="1149" spans="1:23" ht="18" customHeight="1">
      <c r="A1149" s="68">
        <v>2601</v>
      </c>
      <c r="B1149" s="69"/>
      <c r="C1149" s="69"/>
      <c r="D1149" s="69"/>
      <c r="E1149" s="69"/>
      <c r="F1149" s="69"/>
      <c r="G1149" s="69"/>
      <c r="H1149" s="69"/>
      <c r="I1149" s="69"/>
      <c r="J1149" s="69"/>
      <c r="K1149" s="156"/>
      <c r="L1149" s="156"/>
      <c r="M1149" s="231"/>
      <c r="N1149" s="156"/>
      <c r="O1149" s="130"/>
      <c r="P1149" s="78"/>
      <c r="Q1149" s="113"/>
      <c r="R1149" s="114"/>
      <c r="S1149" s="80" t="str">
        <f>IF(H1149=0,"",H1149/G1148)</f>
        <v/>
      </c>
      <c r="T1149" s="81"/>
      <c r="U1149" s="82" t="str">
        <f t="shared" si="154"/>
        <v/>
      </c>
      <c r="V1149" s="82" t="str">
        <f t="shared" si="155"/>
        <v/>
      </c>
      <c r="W1149" s="231"/>
    </row>
    <row r="1150" spans="1:23" ht="18" customHeight="1">
      <c r="A1150" s="68">
        <v>2602</v>
      </c>
      <c r="B1150" s="69"/>
      <c r="C1150" s="69"/>
      <c r="D1150" s="69"/>
      <c r="E1150" s="69"/>
      <c r="F1150" s="69"/>
      <c r="G1150" s="69"/>
      <c r="H1150" s="69"/>
      <c r="I1150" s="69"/>
      <c r="J1150" s="69"/>
      <c r="K1150" s="156"/>
      <c r="L1150" s="156"/>
      <c r="M1150" s="231"/>
      <c r="N1150" s="156"/>
      <c r="O1150" s="130"/>
      <c r="P1150" s="78"/>
      <c r="Q1150" s="113"/>
      <c r="R1150" s="114"/>
      <c r="S1150" s="80" t="str">
        <f>IF(I1150=0,"",I1150/H1149)</f>
        <v/>
      </c>
      <c r="T1150" s="81"/>
      <c r="U1150" s="82" t="str">
        <f t="shared" si="154"/>
        <v/>
      </c>
      <c r="V1150" s="82" t="str">
        <f t="shared" si="155"/>
        <v/>
      </c>
      <c r="W1150" s="231"/>
    </row>
    <row r="1151" spans="1:23" ht="18" customHeight="1">
      <c r="A1151" s="68">
        <v>2701</v>
      </c>
      <c r="B1151" s="69"/>
      <c r="C1151" s="69"/>
      <c r="D1151" s="69"/>
      <c r="E1151" s="69"/>
      <c r="F1151" s="69"/>
      <c r="G1151" s="69"/>
      <c r="H1151" s="69"/>
      <c r="I1151" s="69"/>
      <c r="J1151" s="69"/>
      <c r="K1151" s="156"/>
      <c r="L1151" s="156"/>
      <c r="M1151" s="231"/>
      <c r="N1151" s="156"/>
      <c r="O1151" s="130"/>
      <c r="P1151" s="78"/>
      <c r="Q1151" s="113"/>
      <c r="R1151" s="114"/>
      <c r="S1151" s="80"/>
      <c r="T1151" s="81"/>
      <c r="U1151" s="82" t="str">
        <f t="shared" si="154"/>
        <v/>
      </c>
      <c r="V1151" s="82" t="str">
        <f t="shared" si="155"/>
        <v/>
      </c>
      <c r="W1151" s="231"/>
    </row>
    <row r="1152" spans="1:23" ht="18" customHeight="1">
      <c r="A1152" s="68">
        <v>2702</v>
      </c>
      <c r="B1152" s="69"/>
      <c r="C1152" s="69"/>
      <c r="D1152" s="69"/>
      <c r="E1152" s="69"/>
      <c r="F1152" s="69"/>
      <c r="G1152" s="69"/>
      <c r="H1152" s="69"/>
      <c r="I1152" s="69"/>
      <c r="J1152" s="69"/>
      <c r="K1152" s="156"/>
      <c r="L1152" s="156"/>
      <c r="M1152" s="231"/>
      <c r="N1152" s="156"/>
      <c r="O1152" s="130"/>
      <c r="P1152" s="78"/>
      <c r="Q1152" s="113"/>
      <c r="R1152" s="114"/>
      <c r="S1152" s="80"/>
      <c r="T1152" s="81"/>
      <c r="U1152" s="82" t="str">
        <f t="shared" si="154"/>
        <v/>
      </c>
      <c r="V1152" s="82" t="str">
        <f t="shared" si="155"/>
        <v/>
      </c>
      <c r="W1152" s="231"/>
    </row>
    <row r="1153" spans="1:23" ht="18" customHeight="1">
      <c r="A1153" s="68">
        <v>2801</v>
      </c>
      <c r="B1153" s="69"/>
      <c r="C1153" s="69"/>
      <c r="D1153" s="69"/>
      <c r="E1153" s="69"/>
      <c r="F1153" s="69"/>
      <c r="G1153" s="69"/>
      <c r="H1153" s="69"/>
      <c r="I1153" s="69"/>
      <c r="J1153" s="69"/>
      <c r="K1153" s="157"/>
      <c r="L1153" s="156"/>
      <c r="M1153" s="231"/>
      <c r="N1153" s="156"/>
      <c r="O1153" s="130"/>
      <c r="P1153" s="78"/>
      <c r="Q1153" s="113"/>
      <c r="R1153" s="106"/>
      <c r="S1153" s="115"/>
      <c r="T1153" s="87"/>
      <c r="U1153" s="116"/>
      <c r="V1153" s="115"/>
      <c r="W1153" s="231"/>
    </row>
    <row r="1154" spans="1:23" ht="18" customHeight="1">
      <c r="A1154" s="68">
        <v>2802</v>
      </c>
      <c r="B1154" s="69"/>
      <c r="C1154" s="69"/>
      <c r="D1154" s="69"/>
      <c r="E1154" s="69"/>
      <c r="F1154" s="69"/>
      <c r="G1154" s="69"/>
      <c r="H1154" s="69"/>
      <c r="I1154" s="69"/>
      <c r="J1154" s="69"/>
      <c r="K1154" s="156"/>
      <c r="L1154" s="157"/>
      <c r="M1154" s="231"/>
      <c r="N1154" s="156"/>
      <c r="O1154" s="130"/>
      <c r="P1154" s="78"/>
      <c r="Q1154" s="113"/>
      <c r="R1154" s="106"/>
      <c r="S1154" s="117"/>
      <c r="T1154" s="87"/>
      <c r="U1154" s="118"/>
      <c r="V1154" s="117"/>
      <c r="W1154" s="231"/>
    </row>
    <row r="1155" spans="1:23" ht="18" customHeight="1">
      <c r="A1155" s="68">
        <v>2901</v>
      </c>
      <c r="B1155" s="69"/>
      <c r="C1155" s="69"/>
      <c r="D1155" s="69"/>
      <c r="E1155" s="69"/>
      <c r="F1155" s="69"/>
      <c r="G1155" s="69"/>
      <c r="H1155" s="69"/>
      <c r="I1155" s="69"/>
      <c r="J1155" s="69"/>
      <c r="K1155" s="156"/>
      <c r="L1155" s="156"/>
      <c r="M1155" s="161"/>
      <c r="N1155" s="156"/>
      <c r="O1155" s="130"/>
      <c r="P1155" s="78"/>
      <c r="Q1155" s="113"/>
      <c r="R1155" s="106"/>
      <c r="S1155" s="119"/>
      <c r="T1155" s="120"/>
      <c r="U1155" s="121"/>
      <c r="V1155" s="122"/>
      <c r="W1155" s="231"/>
    </row>
    <row r="1156" spans="1:23" ht="18" customHeight="1">
      <c r="A1156" s="68">
        <v>2902</v>
      </c>
      <c r="B1156" s="69"/>
      <c r="C1156" s="69"/>
      <c r="D1156" s="69"/>
      <c r="E1156" s="69"/>
      <c r="F1156" s="69"/>
      <c r="G1156" s="69"/>
      <c r="H1156" s="69"/>
      <c r="I1156" s="69"/>
      <c r="J1156" s="69"/>
      <c r="K1156" s="156"/>
      <c r="L1156" s="156"/>
      <c r="M1156" s="231"/>
      <c r="N1156" s="157"/>
      <c r="O1156" s="130"/>
      <c r="P1156" s="78"/>
      <c r="Q1156" s="113"/>
      <c r="R1156" s="106"/>
      <c r="S1156" s="89" t="s">
        <v>79</v>
      </c>
      <c r="T1156" s="90"/>
      <c r="U1156" s="91" t="str">
        <f>IF(SUM(O1149:O1153)=0,"",SUM(O1149:O1153))</f>
        <v/>
      </c>
      <c r="V1156" s="92" t="s">
        <v>11</v>
      </c>
      <c r="W1156" s="231"/>
    </row>
    <row r="1157" spans="1:23" ht="18" customHeight="1">
      <c r="A1157" s="68">
        <v>3001</v>
      </c>
      <c r="B1157" s="69"/>
      <c r="C1157" s="69"/>
      <c r="D1157" s="69"/>
      <c r="E1157" s="69"/>
      <c r="F1157" s="69"/>
      <c r="G1157" s="69"/>
      <c r="H1157" s="69"/>
      <c r="I1157" s="69"/>
      <c r="J1157" s="69"/>
      <c r="K1157" s="156"/>
      <c r="L1157" s="156"/>
      <c r="M1157" s="231"/>
      <c r="N1157" s="156"/>
      <c r="O1157" s="130"/>
      <c r="P1157" s="78"/>
      <c r="Q1157" s="113"/>
      <c r="R1157" s="106"/>
      <c r="S1157" s="93" t="s">
        <v>80</v>
      </c>
      <c r="T1157" s="94" t="str">
        <f>IF(T1156/B1144=0,"",T1156/B1144)</f>
        <v/>
      </c>
      <c r="U1157" s="95" t="e">
        <f>IF(T1156/U1156=0,"",T1156/U1156)</f>
        <v>#VALUE!</v>
      </c>
      <c r="V1157" s="96" t="s">
        <v>81</v>
      </c>
      <c r="W1157" s="231"/>
    </row>
    <row r="1158" spans="1:23" ht="18" customHeight="1">
      <c r="A1158" s="68">
        <v>3002</v>
      </c>
      <c r="B1158" s="69"/>
      <c r="C1158" s="69"/>
      <c r="D1158" s="69"/>
      <c r="E1158" s="69"/>
      <c r="F1158" s="69"/>
      <c r="G1158" s="69"/>
      <c r="H1158" s="69"/>
      <c r="I1158" s="69"/>
      <c r="J1158" s="69"/>
      <c r="K1158" s="156"/>
      <c r="L1158" s="156"/>
      <c r="M1158" s="231"/>
      <c r="N1158" s="156"/>
      <c r="O1158" s="130"/>
      <c r="P1158" s="123"/>
      <c r="Q1158" s="124"/>
      <c r="R1158" s="125"/>
      <c r="S1158" s="101"/>
      <c r="T1158" s="102"/>
      <c r="U1158" s="102"/>
      <c r="V1158" s="103"/>
      <c r="W1158" s="231"/>
    </row>
    <row r="1159" spans="1:23" ht="18" customHeight="1">
      <c r="A1159" s="35"/>
      <c r="B1159" s="234"/>
      <c r="C1159" s="273" t="s">
        <v>100</v>
      </c>
      <c r="D1159" s="261"/>
      <c r="E1159" s="261"/>
      <c r="F1159" s="261"/>
      <c r="G1159" s="261"/>
      <c r="H1159" s="261"/>
      <c r="I1159" s="262"/>
      <c r="J1159" s="133"/>
      <c r="K1159" s="156"/>
      <c r="L1159" s="156"/>
      <c r="M1159" s="231"/>
      <c r="N1159" s="156"/>
      <c r="O1159" s="126">
        <f>SUM(O1152:O1155)</f>
        <v>0</v>
      </c>
      <c r="P1159" s="105" t="str">
        <f>IF(O1152=0,"",O1152/B1144)</f>
        <v/>
      </c>
      <c r="Q1159" s="105" t="str">
        <f>IF(O1159=0,"",O1159/B1144)</f>
        <v/>
      </c>
      <c r="R1159" s="105" t="str">
        <f>IF(O1152=0,"",Q1159-P1159)</f>
        <v/>
      </c>
      <c r="S1159" s="2"/>
      <c r="T1159" s="234"/>
      <c r="U1159" s="25"/>
      <c r="V1159" s="2"/>
      <c r="W1159" s="231"/>
    </row>
    <row r="1160" spans="1:23" ht="18" customHeight="1">
      <c r="A1160" s="35"/>
      <c r="B1160" s="31"/>
      <c r="C1160" s="133"/>
      <c r="D1160" s="133"/>
      <c r="E1160" s="133"/>
      <c r="F1160" s="133"/>
      <c r="G1160" s="133"/>
      <c r="H1160" s="133"/>
      <c r="I1160" s="133"/>
      <c r="J1160" s="133"/>
      <c r="K1160" s="133"/>
      <c r="L1160" s="133"/>
      <c r="N1160" s="134"/>
      <c r="O1160" s="135"/>
      <c r="P1160" s="135"/>
      <c r="Q1160" s="135"/>
      <c r="R1160" s="2"/>
      <c r="S1160" s="31"/>
      <c r="T1160" s="25"/>
      <c r="U1160" s="2"/>
    </row>
    <row r="1161" spans="1:23" ht="18" customHeight="1">
      <c r="A1161" s="35"/>
      <c r="B1161" s="31"/>
      <c r="C1161" s="133"/>
      <c r="D1161" s="133"/>
      <c r="E1161" s="133"/>
      <c r="F1161" s="133"/>
      <c r="G1161" s="133"/>
      <c r="H1161" s="133"/>
      <c r="I1161" s="133"/>
      <c r="J1161" s="133"/>
      <c r="K1161" s="133"/>
      <c r="L1161" s="133"/>
      <c r="N1161" s="134"/>
      <c r="O1161" s="135"/>
      <c r="P1161" s="135"/>
      <c r="Q1161" s="135"/>
      <c r="R1161" s="2"/>
      <c r="S1161" s="31"/>
      <c r="T1161" s="25"/>
      <c r="U1161" s="2"/>
    </row>
    <row r="1162" spans="1:23" ht="18" customHeight="1">
      <c r="A1162" s="283" t="s">
        <v>88</v>
      </c>
      <c r="B1162" s="275"/>
      <c r="C1162" s="275"/>
      <c r="D1162" s="275"/>
      <c r="E1162" s="275"/>
      <c r="F1162" s="275"/>
      <c r="G1162" s="275"/>
      <c r="H1162" s="275"/>
      <c r="I1162" s="275"/>
      <c r="J1162" s="249"/>
      <c r="K1162" s="249"/>
      <c r="L1162" s="249"/>
      <c r="M1162" s="246"/>
      <c r="N1162" s="248"/>
      <c r="O1162" s="247" t="s">
        <v>145</v>
      </c>
      <c r="P1162" s="250"/>
      <c r="Q1162" s="2"/>
      <c r="R1162" s="2"/>
      <c r="S1162" s="250"/>
      <c r="T1162" s="2"/>
      <c r="U1162" s="250"/>
      <c r="V1162" s="250"/>
      <c r="W1162" s="246"/>
    </row>
    <row r="1163" spans="1:23" ht="18" customHeight="1">
      <c r="A1163" s="259" t="s">
        <v>10</v>
      </c>
      <c r="B1163" s="260" t="s">
        <v>89</v>
      </c>
      <c r="C1163" s="261"/>
      <c r="D1163" s="261"/>
      <c r="E1163" s="261"/>
      <c r="F1163" s="261"/>
      <c r="G1163" s="261"/>
      <c r="H1163" s="261"/>
      <c r="I1163" s="261"/>
      <c r="J1163" s="262"/>
      <c r="K1163" s="160"/>
      <c r="L1163" s="160"/>
      <c r="M1163" s="246"/>
      <c r="N1163" s="246"/>
      <c r="O1163" s="263" t="s">
        <v>11</v>
      </c>
      <c r="P1163" s="254" t="s">
        <v>3</v>
      </c>
      <c r="Q1163" s="254" t="s">
        <v>4</v>
      </c>
      <c r="R1163" s="264" t="s">
        <v>5</v>
      </c>
      <c r="S1163" s="254" t="s">
        <v>6</v>
      </c>
      <c r="T1163" s="265" t="s">
        <v>7</v>
      </c>
      <c r="U1163" s="265" t="s">
        <v>8</v>
      </c>
      <c r="V1163" s="254" t="s">
        <v>9</v>
      </c>
      <c r="W1163" s="246"/>
    </row>
    <row r="1164" spans="1:23" ht="18" customHeight="1">
      <c r="A1164" s="255"/>
      <c r="B1164" s="159" t="s">
        <v>90</v>
      </c>
      <c r="C1164" s="159" t="s">
        <v>91</v>
      </c>
      <c r="D1164" s="159" t="s">
        <v>92</v>
      </c>
      <c r="E1164" s="159" t="s">
        <v>93</v>
      </c>
      <c r="F1164" s="159" t="s">
        <v>94</v>
      </c>
      <c r="G1164" s="159" t="s">
        <v>95</v>
      </c>
      <c r="H1164" s="159" t="s">
        <v>96</v>
      </c>
      <c r="I1164" s="159" t="s">
        <v>97</v>
      </c>
      <c r="J1164" s="163" t="s">
        <v>98</v>
      </c>
      <c r="K1164" s="68" t="s">
        <v>99</v>
      </c>
      <c r="L1164" s="68" t="s">
        <v>128</v>
      </c>
      <c r="M1164" s="68" t="s">
        <v>129</v>
      </c>
      <c r="N1164" s="68" t="s">
        <v>130</v>
      </c>
      <c r="O1164" s="255"/>
      <c r="P1164" s="255"/>
      <c r="Q1164" s="255"/>
      <c r="R1164" s="255"/>
      <c r="S1164" s="255"/>
      <c r="T1164" s="255"/>
      <c r="U1164" s="255"/>
      <c r="V1164" s="255"/>
      <c r="W1164" s="246"/>
    </row>
    <row r="1165" spans="1:23" ht="18" customHeight="1">
      <c r="A1165" s="68">
        <v>2401</v>
      </c>
      <c r="B1165" s="69">
        <v>239</v>
      </c>
      <c r="C1165" s="69"/>
      <c r="D1165" s="69"/>
      <c r="E1165" s="69"/>
      <c r="F1165" s="69"/>
      <c r="G1165" s="69"/>
      <c r="H1165" s="69"/>
      <c r="I1165" s="69"/>
      <c r="J1165" s="69"/>
      <c r="K1165" s="156"/>
      <c r="L1165" s="156"/>
      <c r="M1165" s="246"/>
      <c r="N1165" s="156"/>
      <c r="O1165" s="130"/>
      <c r="P1165" s="72"/>
      <c r="Q1165" s="111"/>
      <c r="R1165" s="112"/>
      <c r="S1165" s="75"/>
      <c r="T1165" s="76">
        <f>B1165</f>
        <v>239</v>
      </c>
      <c r="U1165" s="77"/>
      <c r="V1165" s="75"/>
      <c r="W1165" s="246"/>
    </row>
    <row r="1166" spans="1:23" ht="18" customHeight="1">
      <c r="A1166" s="68">
        <v>2402</v>
      </c>
      <c r="B1166" s="69"/>
      <c r="C1166" s="69"/>
      <c r="D1166" s="69"/>
      <c r="E1166" s="69"/>
      <c r="F1166" s="69"/>
      <c r="G1166" s="69"/>
      <c r="H1166" s="69"/>
      <c r="I1166" s="69"/>
      <c r="J1166" s="69"/>
      <c r="K1166" s="156"/>
      <c r="L1166" s="156"/>
      <c r="M1166" s="246"/>
      <c r="N1166" s="156"/>
      <c r="O1166" s="130"/>
      <c r="P1166" s="78"/>
      <c r="Q1166" s="113"/>
      <c r="R1166" s="114"/>
      <c r="S1166" s="80" t="str">
        <f>IF(C1166=0,"",C1166/B1165)</f>
        <v/>
      </c>
      <c r="T1166" s="81"/>
      <c r="U1166" s="82" t="str">
        <f t="shared" ref="U1166:U1173" si="156">IF(T1166=0,"",T1166/T1165)</f>
        <v/>
      </c>
      <c r="V1166" s="82" t="str">
        <f t="shared" ref="V1166:V1173" si="157">IF(T1166=0,"",100%-U1166)</f>
        <v/>
      </c>
      <c r="W1166" s="246"/>
    </row>
    <row r="1167" spans="1:23" ht="18" customHeight="1">
      <c r="A1167" s="68">
        <v>2501</v>
      </c>
      <c r="B1167" s="69"/>
      <c r="C1167" s="69"/>
      <c r="D1167" s="69"/>
      <c r="E1167" s="69"/>
      <c r="F1167" s="69"/>
      <c r="G1167" s="69"/>
      <c r="H1167" s="69"/>
      <c r="I1167" s="69"/>
      <c r="J1167" s="69"/>
      <c r="K1167" s="156"/>
      <c r="L1167" s="156"/>
      <c r="M1167" s="246"/>
      <c r="N1167" s="156"/>
      <c r="O1167" s="130"/>
      <c r="P1167" s="78"/>
      <c r="Q1167" s="113"/>
      <c r="R1167" s="114"/>
      <c r="S1167" s="80" t="str">
        <f>IF(D1167=0,"",D1167/C1166)</f>
        <v/>
      </c>
      <c r="T1167" s="81"/>
      <c r="U1167" s="82" t="str">
        <f t="shared" si="156"/>
        <v/>
      </c>
      <c r="V1167" s="82" t="str">
        <f t="shared" si="157"/>
        <v/>
      </c>
      <c r="W1167" s="9">
        <f>T1167/T1165</f>
        <v>0</v>
      </c>
    </row>
    <row r="1168" spans="1:23" ht="18" customHeight="1">
      <c r="A1168" s="68">
        <v>2502</v>
      </c>
      <c r="B1168" s="69"/>
      <c r="C1168" s="69"/>
      <c r="D1168" s="69"/>
      <c r="E1168" s="69"/>
      <c r="F1168" s="69"/>
      <c r="G1168" s="69"/>
      <c r="H1168" s="69"/>
      <c r="I1168" s="69"/>
      <c r="J1168" s="69"/>
      <c r="K1168" s="156"/>
      <c r="L1168" s="156"/>
      <c r="M1168" s="246"/>
      <c r="N1168" s="156"/>
      <c r="O1168" s="130"/>
      <c r="P1168" s="78"/>
      <c r="Q1168" s="113"/>
      <c r="R1168" s="114"/>
      <c r="S1168" s="80" t="str">
        <f>IF(E1168=0,"",E1168/D1167)</f>
        <v/>
      </c>
      <c r="T1168" s="81"/>
      <c r="U1168" s="82" t="str">
        <f t="shared" si="156"/>
        <v/>
      </c>
      <c r="V1168" s="82" t="str">
        <f t="shared" si="157"/>
        <v/>
      </c>
      <c r="W1168" s="246"/>
    </row>
    <row r="1169" spans="1:23" ht="18" customHeight="1">
      <c r="A1169" s="68">
        <v>2601</v>
      </c>
      <c r="B1169" s="69"/>
      <c r="C1169" s="69"/>
      <c r="D1169" s="69"/>
      <c r="E1169" s="69"/>
      <c r="F1169" s="69"/>
      <c r="G1169" s="69"/>
      <c r="H1169" s="69"/>
      <c r="I1169" s="69"/>
      <c r="J1169" s="69"/>
      <c r="K1169" s="156"/>
      <c r="L1169" s="156"/>
      <c r="M1169" s="246"/>
      <c r="N1169" s="156"/>
      <c r="O1169" s="130"/>
      <c r="P1169" s="78"/>
      <c r="Q1169" s="113"/>
      <c r="R1169" s="114"/>
      <c r="S1169" s="80" t="str">
        <f>IF(G1169=0,"",G1169/#REF!)</f>
        <v/>
      </c>
      <c r="T1169" s="81"/>
      <c r="U1169" s="82" t="str">
        <f t="shared" si="156"/>
        <v/>
      </c>
      <c r="V1169" s="82" t="str">
        <f t="shared" si="157"/>
        <v/>
      </c>
      <c r="W1169" s="246"/>
    </row>
    <row r="1170" spans="1:23" ht="18" customHeight="1">
      <c r="A1170" s="68">
        <v>2602</v>
      </c>
      <c r="B1170" s="69"/>
      <c r="C1170" s="69"/>
      <c r="D1170" s="69"/>
      <c r="E1170" s="69"/>
      <c r="F1170" s="69"/>
      <c r="G1170" s="69"/>
      <c r="H1170" s="69"/>
      <c r="I1170" s="69"/>
      <c r="J1170" s="69"/>
      <c r="K1170" s="156"/>
      <c r="L1170" s="156"/>
      <c r="M1170" s="246"/>
      <c r="N1170" s="156"/>
      <c r="O1170" s="130"/>
      <c r="P1170" s="78"/>
      <c r="Q1170" s="113"/>
      <c r="R1170" s="114"/>
      <c r="S1170" s="80" t="str">
        <f>IF(H1170=0,"",H1170/G1169)</f>
        <v/>
      </c>
      <c r="T1170" s="81"/>
      <c r="U1170" s="82" t="str">
        <f t="shared" si="156"/>
        <v/>
      </c>
      <c r="V1170" s="82" t="str">
        <f t="shared" si="157"/>
        <v/>
      </c>
      <c r="W1170" s="246"/>
    </row>
    <row r="1171" spans="1:23" ht="18" customHeight="1">
      <c r="A1171" s="68">
        <v>2701</v>
      </c>
      <c r="B1171" s="69"/>
      <c r="C1171" s="69"/>
      <c r="D1171" s="69"/>
      <c r="E1171" s="69"/>
      <c r="F1171" s="69"/>
      <c r="G1171" s="69"/>
      <c r="H1171" s="69"/>
      <c r="I1171" s="69"/>
      <c r="J1171" s="69"/>
      <c r="K1171" s="156"/>
      <c r="L1171" s="156"/>
      <c r="M1171" s="246"/>
      <c r="N1171" s="156"/>
      <c r="O1171" s="130"/>
      <c r="P1171" s="78"/>
      <c r="Q1171" s="113"/>
      <c r="R1171" s="114"/>
      <c r="S1171" s="80" t="str">
        <f>IF(I1171=0,"",I1171/H1170)</f>
        <v/>
      </c>
      <c r="T1171" s="81"/>
      <c r="U1171" s="82" t="str">
        <f t="shared" si="156"/>
        <v/>
      </c>
      <c r="V1171" s="82" t="str">
        <f t="shared" si="157"/>
        <v/>
      </c>
      <c r="W1171" s="246"/>
    </row>
    <row r="1172" spans="1:23" ht="18" customHeight="1">
      <c r="A1172" s="68">
        <v>2702</v>
      </c>
      <c r="B1172" s="69"/>
      <c r="C1172" s="69"/>
      <c r="D1172" s="69"/>
      <c r="E1172" s="69"/>
      <c r="F1172" s="69"/>
      <c r="G1172" s="69"/>
      <c r="H1172" s="69"/>
      <c r="I1172" s="69"/>
      <c r="J1172" s="69"/>
      <c r="K1172" s="156"/>
      <c r="L1172" s="156"/>
      <c r="M1172" s="246"/>
      <c r="N1172" s="156"/>
      <c r="O1172" s="130"/>
      <c r="P1172" s="78"/>
      <c r="Q1172" s="113"/>
      <c r="R1172" s="114"/>
      <c r="S1172" s="80"/>
      <c r="T1172" s="81"/>
      <c r="U1172" s="82" t="str">
        <f t="shared" si="156"/>
        <v/>
      </c>
      <c r="V1172" s="82" t="str">
        <f t="shared" si="157"/>
        <v/>
      </c>
      <c r="W1172" s="246"/>
    </row>
    <row r="1173" spans="1:23" ht="18" customHeight="1">
      <c r="A1173" s="68">
        <v>2801</v>
      </c>
      <c r="B1173" s="69"/>
      <c r="C1173" s="69"/>
      <c r="D1173" s="69"/>
      <c r="E1173" s="69"/>
      <c r="F1173" s="69"/>
      <c r="G1173" s="69"/>
      <c r="H1173" s="69"/>
      <c r="I1173" s="69"/>
      <c r="J1173" s="69"/>
      <c r="K1173" s="156"/>
      <c r="L1173" s="156"/>
      <c r="M1173" s="246"/>
      <c r="N1173" s="156"/>
      <c r="O1173" s="130"/>
      <c r="P1173" s="78"/>
      <c r="Q1173" s="113"/>
      <c r="R1173" s="114"/>
      <c r="S1173" s="80"/>
      <c r="T1173" s="81"/>
      <c r="U1173" s="82" t="str">
        <f t="shared" si="156"/>
        <v/>
      </c>
      <c r="V1173" s="82" t="str">
        <f t="shared" si="157"/>
        <v/>
      </c>
      <c r="W1173" s="246"/>
    </row>
    <row r="1174" spans="1:23" ht="18" customHeight="1">
      <c r="A1174" s="68">
        <v>2802</v>
      </c>
      <c r="B1174" s="69"/>
      <c r="C1174" s="69"/>
      <c r="D1174" s="69"/>
      <c r="E1174" s="69"/>
      <c r="F1174" s="69"/>
      <c r="G1174" s="69"/>
      <c r="H1174" s="69"/>
      <c r="I1174" s="69"/>
      <c r="J1174" s="69"/>
      <c r="K1174" s="157"/>
      <c r="L1174" s="156"/>
      <c r="M1174" s="246"/>
      <c r="N1174" s="156"/>
      <c r="O1174" s="130"/>
      <c r="P1174" s="78"/>
      <c r="Q1174" s="113"/>
      <c r="R1174" s="106"/>
      <c r="S1174" s="115"/>
      <c r="T1174" s="87"/>
      <c r="U1174" s="116"/>
      <c r="V1174" s="115"/>
      <c r="W1174" s="246"/>
    </row>
    <row r="1175" spans="1:23" ht="18" customHeight="1">
      <c r="A1175" s="68">
        <v>2901</v>
      </c>
      <c r="B1175" s="69"/>
      <c r="C1175" s="69"/>
      <c r="D1175" s="69"/>
      <c r="E1175" s="69"/>
      <c r="F1175" s="69"/>
      <c r="G1175" s="69"/>
      <c r="H1175" s="69"/>
      <c r="I1175" s="69"/>
      <c r="J1175" s="69"/>
      <c r="K1175" s="156"/>
      <c r="L1175" s="157"/>
      <c r="M1175" s="246"/>
      <c r="N1175" s="156"/>
      <c r="O1175" s="130"/>
      <c r="P1175" s="78"/>
      <c r="Q1175" s="113"/>
      <c r="R1175" s="106"/>
      <c r="S1175" s="117"/>
      <c r="T1175" s="87"/>
      <c r="U1175" s="118"/>
      <c r="V1175" s="117"/>
      <c r="W1175" s="246"/>
    </row>
    <row r="1176" spans="1:23" ht="18" customHeight="1">
      <c r="A1176" s="68">
        <v>2902</v>
      </c>
      <c r="B1176" s="69"/>
      <c r="C1176" s="69"/>
      <c r="D1176" s="69"/>
      <c r="E1176" s="69"/>
      <c r="F1176" s="69"/>
      <c r="G1176" s="69"/>
      <c r="H1176" s="69"/>
      <c r="I1176" s="69"/>
      <c r="J1176" s="69"/>
      <c r="K1176" s="156"/>
      <c r="L1176" s="156"/>
      <c r="M1176" s="161"/>
      <c r="N1176" s="156"/>
      <c r="O1176" s="130"/>
      <c r="P1176" s="78"/>
      <c r="Q1176" s="113"/>
      <c r="R1176" s="106"/>
      <c r="S1176" s="119"/>
      <c r="T1176" s="120"/>
      <c r="U1176" s="121"/>
      <c r="V1176" s="122"/>
      <c r="W1176" s="246"/>
    </row>
    <row r="1177" spans="1:23" ht="18" customHeight="1">
      <c r="A1177" s="68">
        <v>3001</v>
      </c>
      <c r="B1177" s="69"/>
      <c r="C1177" s="69"/>
      <c r="D1177" s="69"/>
      <c r="E1177" s="69"/>
      <c r="F1177" s="69"/>
      <c r="G1177" s="69"/>
      <c r="H1177" s="69"/>
      <c r="I1177" s="69"/>
      <c r="J1177" s="69"/>
      <c r="K1177" s="156"/>
      <c r="L1177" s="156"/>
      <c r="M1177" s="246"/>
      <c r="N1177" s="157"/>
      <c r="O1177" s="130"/>
      <c r="P1177" s="78"/>
      <c r="Q1177" s="113"/>
      <c r="R1177" s="106"/>
      <c r="S1177" s="89" t="s">
        <v>79</v>
      </c>
      <c r="T1177" s="90"/>
      <c r="U1177" s="91" t="str">
        <f>IF(SUM(O1170:O1174)=0,"",SUM(O1170:O1174))</f>
        <v/>
      </c>
      <c r="V1177" s="92" t="s">
        <v>11</v>
      </c>
      <c r="W1177" s="246"/>
    </row>
    <row r="1178" spans="1:23" ht="18" customHeight="1">
      <c r="A1178" s="68">
        <v>3002</v>
      </c>
      <c r="B1178" s="69"/>
      <c r="C1178" s="69"/>
      <c r="D1178" s="69"/>
      <c r="E1178" s="69"/>
      <c r="F1178" s="69"/>
      <c r="G1178" s="69"/>
      <c r="H1178" s="69"/>
      <c r="I1178" s="69"/>
      <c r="J1178" s="69"/>
      <c r="K1178" s="156"/>
      <c r="L1178" s="156"/>
      <c r="M1178" s="246"/>
      <c r="N1178" s="156"/>
      <c r="O1178" s="130"/>
      <c r="P1178" s="78"/>
      <c r="Q1178" s="113"/>
      <c r="R1178" s="106"/>
      <c r="S1178" s="93" t="s">
        <v>80</v>
      </c>
      <c r="T1178" s="94" t="str">
        <f>IF(T1177/B1165=0,"",T1177/B1165)</f>
        <v/>
      </c>
      <c r="U1178" s="95" t="e">
        <f>IF(T1177/U1177=0,"",T1177/U1177)</f>
        <v>#VALUE!</v>
      </c>
      <c r="V1178" s="96" t="s">
        <v>81</v>
      </c>
      <c r="W1178" s="246"/>
    </row>
    <row r="1179" spans="1:23" ht="18" customHeight="1">
      <c r="A1179" s="68">
        <v>3101</v>
      </c>
      <c r="B1179" s="69"/>
      <c r="C1179" s="69"/>
      <c r="D1179" s="69"/>
      <c r="E1179" s="69"/>
      <c r="F1179" s="69"/>
      <c r="G1179" s="69"/>
      <c r="H1179" s="69"/>
      <c r="I1179" s="69"/>
      <c r="J1179" s="69"/>
      <c r="K1179" s="156"/>
      <c r="L1179" s="156"/>
      <c r="M1179" s="246"/>
      <c r="N1179" s="156"/>
      <c r="O1179" s="130"/>
      <c r="P1179" s="123"/>
      <c r="Q1179" s="124"/>
      <c r="R1179" s="125"/>
      <c r="S1179" s="101"/>
      <c r="T1179" s="102"/>
      <c r="U1179" s="102"/>
      <c r="V1179" s="103"/>
      <c r="W1179" s="246"/>
    </row>
    <row r="1180" spans="1:23" ht="18" customHeight="1">
      <c r="A1180" s="35"/>
      <c r="B1180" s="250"/>
      <c r="C1180" s="273" t="s">
        <v>100</v>
      </c>
      <c r="D1180" s="261"/>
      <c r="E1180" s="261"/>
      <c r="F1180" s="261"/>
      <c r="G1180" s="261"/>
      <c r="H1180" s="261"/>
      <c r="I1180" s="262"/>
      <c r="J1180" s="133"/>
      <c r="K1180" s="156"/>
      <c r="L1180" s="156"/>
      <c r="M1180" s="246"/>
      <c r="N1180" s="156"/>
      <c r="O1180" s="126">
        <f>SUM(O1173:O1176)</f>
        <v>0</v>
      </c>
      <c r="P1180" s="105" t="str">
        <f>IF(O1173=0,"",O1173/B1165)</f>
        <v/>
      </c>
      <c r="Q1180" s="105" t="str">
        <f>IF(O1180=0,"",O1180/B1165)</f>
        <v/>
      </c>
      <c r="R1180" s="105" t="str">
        <f>IF(O1173=0,"",Q1180-P1180)</f>
        <v/>
      </c>
      <c r="S1180" s="2"/>
      <c r="T1180" s="250"/>
      <c r="U1180" s="25"/>
      <c r="V1180" s="2"/>
      <c r="W1180" s="246"/>
    </row>
    <row r="1181" spans="1:23" ht="18" customHeight="1">
      <c r="A1181" s="35"/>
      <c r="B1181" s="31"/>
      <c r="C1181" s="133"/>
      <c r="D1181" s="133"/>
      <c r="E1181" s="133"/>
      <c r="F1181" s="133"/>
      <c r="G1181" s="133"/>
      <c r="H1181" s="133"/>
      <c r="I1181" s="133"/>
      <c r="J1181" s="133"/>
      <c r="K1181" s="133"/>
      <c r="L1181" s="133"/>
      <c r="N1181" s="134"/>
      <c r="O1181" s="135"/>
      <c r="P1181" s="135"/>
      <c r="Q1181" s="135"/>
      <c r="R1181" s="2"/>
      <c r="S1181" s="31"/>
      <c r="T1181" s="25"/>
      <c r="U1181" s="2"/>
    </row>
    <row r="1182" spans="1:23" ht="18" customHeight="1">
      <c r="A1182" s="35"/>
      <c r="B1182" s="31"/>
      <c r="C1182" s="133"/>
      <c r="D1182" s="133"/>
      <c r="E1182" s="133"/>
      <c r="F1182" s="133"/>
      <c r="G1182" s="133"/>
      <c r="H1182" s="133"/>
      <c r="I1182" s="133"/>
      <c r="J1182" s="133"/>
      <c r="K1182" s="133"/>
      <c r="L1182" s="133"/>
      <c r="N1182" s="134"/>
      <c r="O1182" s="135"/>
      <c r="P1182" s="135"/>
      <c r="Q1182" s="135"/>
      <c r="R1182" s="2"/>
      <c r="S1182" s="31"/>
      <c r="T1182" s="25"/>
      <c r="U1182" s="2"/>
    </row>
    <row r="1183" spans="1:23" ht="18" customHeight="1">
      <c r="A1183" s="35"/>
      <c r="B1183" s="31"/>
      <c r="C1183" s="133"/>
      <c r="D1183" s="133"/>
      <c r="E1183" s="133"/>
      <c r="F1183" s="133"/>
      <c r="G1183" s="133"/>
      <c r="H1183" s="133"/>
      <c r="I1183" s="133"/>
      <c r="J1183" s="133"/>
      <c r="K1183" s="133"/>
      <c r="L1183" s="133"/>
      <c r="N1183" s="134"/>
      <c r="O1183" s="135"/>
      <c r="P1183" s="135"/>
      <c r="Q1183" s="135"/>
      <c r="R1183" s="2"/>
      <c r="S1183" s="31"/>
      <c r="T1183" s="25"/>
      <c r="U1183" s="2"/>
    </row>
    <row r="1184" spans="1:23" ht="18" customHeight="1">
      <c r="A1184" s="35"/>
      <c r="B1184" s="31"/>
      <c r="C1184" s="133"/>
      <c r="D1184" s="133"/>
      <c r="E1184" s="133"/>
      <c r="F1184" s="133"/>
      <c r="G1184" s="133"/>
      <c r="H1184" s="133"/>
      <c r="I1184" s="133"/>
      <c r="J1184" s="133"/>
      <c r="K1184" s="133"/>
      <c r="L1184" s="133"/>
      <c r="N1184" s="134"/>
      <c r="O1184" s="135"/>
      <c r="P1184" s="135"/>
      <c r="Q1184" s="135"/>
      <c r="R1184" s="2"/>
      <c r="S1184" s="31"/>
      <c r="T1184" s="25"/>
      <c r="U1184" s="2"/>
    </row>
    <row r="1185" spans="1:21" ht="18" customHeight="1">
      <c r="A1185" s="35"/>
      <c r="B1185" s="31"/>
      <c r="C1185" s="133"/>
      <c r="D1185" s="133"/>
      <c r="E1185" s="133"/>
      <c r="F1185" s="133"/>
      <c r="G1185" s="133"/>
      <c r="H1185" s="133"/>
      <c r="I1185" s="133"/>
      <c r="J1185" s="133"/>
      <c r="K1185" s="133"/>
      <c r="L1185" s="133"/>
      <c r="N1185" s="134"/>
      <c r="O1185" s="135"/>
      <c r="P1185" s="135"/>
      <c r="Q1185" s="135"/>
      <c r="R1185" s="2"/>
      <c r="S1185" s="31"/>
      <c r="T1185" s="25"/>
      <c r="U1185" s="2"/>
    </row>
    <row r="1186" spans="1:21" ht="18" customHeight="1">
      <c r="A1186" s="35"/>
      <c r="B1186" s="31"/>
      <c r="C1186" s="133"/>
      <c r="D1186" s="133"/>
      <c r="E1186" s="133"/>
      <c r="F1186" s="133"/>
      <c r="G1186" s="133"/>
      <c r="H1186" s="133"/>
      <c r="I1186" s="133"/>
      <c r="J1186" s="133"/>
      <c r="K1186" s="133"/>
      <c r="L1186" s="133"/>
      <c r="N1186" s="134"/>
      <c r="O1186" s="135"/>
      <c r="P1186" s="135"/>
      <c r="Q1186" s="135"/>
      <c r="R1186" s="2"/>
      <c r="S1186" s="31"/>
      <c r="T1186" s="25"/>
      <c r="U1186" s="2"/>
    </row>
    <row r="1187" spans="1:21" ht="18" customHeight="1">
      <c r="A1187" s="35"/>
      <c r="B1187" s="31"/>
      <c r="C1187" s="133"/>
      <c r="D1187" s="133"/>
      <c r="E1187" s="133"/>
      <c r="F1187" s="133"/>
      <c r="G1187" s="133"/>
      <c r="H1187" s="133"/>
      <c r="I1187" s="133"/>
      <c r="J1187" s="133"/>
      <c r="K1187" s="133"/>
      <c r="L1187" s="133"/>
      <c r="N1187" s="134"/>
      <c r="O1187" s="135"/>
      <c r="P1187" s="135"/>
      <c r="Q1187" s="135"/>
      <c r="R1187" s="2"/>
      <c r="S1187" s="31"/>
      <c r="T1187" s="25"/>
      <c r="U1187" s="2"/>
    </row>
    <row r="1188" spans="1:21" ht="18" customHeight="1">
      <c r="A1188" s="35"/>
      <c r="B1188" s="31"/>
      <c r="C1188" s="133"/>
      <c r="D1188" s="133"/>
      <c r="E1188" s="133"/>
      <c r="F1188" s="133"/>
      <c r="G1188" s="133"/>
      <c r="H1188" s="133"/>
      <c r="I1188" s="133"/>
      <c r="J1188" s="133"/>
      <c r="K1188" s="133"/>
      <c r="L1188" s="133"/>
      <c r="N1188" s="134"/>
      <c r="O1188" s="135"/>
      <c r="P1188" s="135"/>
      <c r="Q1188" s="135"/>
      <c r="R1188" s="2"/>
      <c r="S1188" s="31"/>
      <c r="T1188" s="25"/>
      <c r="U1188" s="2"/>
    </row>
    <row r="1189" spans="1:21" ht="18" customHeight="1">
      <c r="A1189" s="35"/>
      <c r="B1189" s="31"/>
      <c r="C1189" s="133"/>
      <c r="D1189" s="133"/>
      <c r="E1189" s="133"/>
      <c r="F1189" s="133"/>
      <c r="G1189" s="133"/>
      <c r="H1189" s="133"/>
      <c r="I1189" s="133"/>
      <c r="J1189" s="133"/>
      <c r="K1189" s="133"/>
      <c r="L1189" s="133"/>
      <c r="N1189" s="134"/>
      <c r="O1189" s="135"/>
      <c r="P1189" s="135"/>
      <c r="Q1189" s="135"/>
      <c r="R1189" s="2"/>
      <c r="S1189" s="31"/>
      <c r="T1189" s="25"/>
      <c r="U1189" s="2"/>
    </row>
    <row r="1190" spans="1:21" ht="18" customHeight="1">
      <c r="A1190" s="35"/>
      <c r="B1190" s="31"/>
      <c r="C1190" s="133"/>
      <c r="D1190" s="133"/>
      <c r="E1190" s="133"/>
      <c r="F1190" s="133"/>
      <c r="G1190" s="133"/>
      <c r="H1190" s="133"/>
      <c r="I1190" s="133"/>
      <c r="J1190" s="133"/>
      <c r="K1190" s="133"/>
      <c r="L1190" s="133"/>
      <c r="N1190" s="134"/>
      <c r="O1190" s="135"/>
      <c r="P1190" s="135"/>
      <c r="Q1190" s="135"/>
      <c r="R1190" s="2"/>
      <c r="S1190" s="31"/>
      <c r="T1190" s="25"/>
      <c r="U1190" s="2"/>
    </row>
    <row r="1191" spans="1:21" ht="18" customHeight="1">
      <c r="A1191" s="35"/>
      <c r="B1191" s="31"/>
      <c r="C1191" s="133"/>
      <c r="D1191" s="133"/>
      <c r="E1191" s="133"/>
      <c r="F1191" s="133"/>
      <c r="G1191" s="133"/>
      <c r="H1191" s="133"/>
      <c r="I1191" s="133"/>
      <c r="J1191" s="133"/>
      <c r="K1191" s="133"/>
      <c r="L1191" s="133"/>
      <c r="N1191" s="134"/>
      <c r="O1191" s="135"/>
      <c r="P1191" s="135"/>
      <c r="Q1191" s="135"/>
      <c r="R1191" s="2"/>
      <c r="S1191" s="31"/>
      <c r="T1191" s="25"/>
      <c r="U1191" s="2"/>
    </row>
    <row r="1192" spans="1:21" ht="18" customHeight="1">
      <c r="A1192" s="35"/>
      <c r="B1192" s="31"/>
      <c r="C1192" s="133"/>
      <c r="D1192" s="133"/>
      <c r="E1192" s="133"/>
      <c r="F1192" s="133"/>
      <c r="G1192" s="133"/>
      <c r="H1192" s="133"/>
      <c r="I1192" s="133"/>
      <c r="J1192" s="133"/>
      <c r="K1192" s="133"/>
      <c r="L1192" s="133"/>
      <c r="N1192" s="134"/>
      <c r="O1192" s="135"/>
      <c r="P1192" s="135"/>
      <c r="Q1192" s="135"/>
      <c r="R1192" s="2"/>
      <c r="S1192" s="31"/>
      <c r="T1192" s="25"/>
      <c r="U1192" s="2"/>
    </row>
    <row r="1193" spans="1:21" ht="18" customHeight="1">
      <c r="A1193" s="35"/>
      <c r="B1193" s="31"/>
      <c r="C1193" s="133"/>
      <c r="D1193" s="133"/>
      <c r="E1193" s="133"/>
      <c r="F1193" s="133"/>
      <c r="G1193" s="133"/>
      <c r="H1193" s="133"/>
      <c r="I1193" s="133"/>
      <c r="J1193" s="133"/>
      <c r="K1193" s="133"/>
      <c r="L1193" s="133"/>
      <c r="N1193" s="134"/>
      <c r="O1193" s="135"/>
      <c r="P1193" s="135"/>
      <c r="Q1193" s="135"/>
      <c r="R1193" s="2"/>
      <c r="S1193" s="31"/>
      <c r="T1193" s="25"/>
      <c r="U1193" s="2"/>
    </row>
    <row r="1194" spans="1:21" ht="18" customHeight="1">
      <c r="A1194" s="35"/>
      <c r="B1194" s="31"/>
      <c r="C1194" s="133"/>
      <c r="D1194" s="133"/>
      <c r="E1194" s="133"/>
      <c r="F1194" s="133"/>
      <c r="G1194" s="133"/>
      <c r="H1194" s="133"/>
      <c r="I1194" s="133"/>
      <c r="J1194" s="133"/>
      <c r="K1194" s="133"/>
      <c r="L1194" s="133"/>
      <c r="N1194" s="134"/>
      <c r="O1194" s="135"/>
      <c r="P1194" s="135"/>
      <c r="Q1194" s="135"/>
      <c r="R1194" s="2"/>
      <c r="S1194" s="31"/>
      <c r="T1194" s="25"/>
      <c r="U1194" s="2"/>
    </row>
    <row r="1195" spans="1:21" ht="18" customHeight="1">
      <c r="A1195" s="35"/>
      <c r="B1195" s="31"/>
      <c r="C1195" s="133"/>
      <c r="D1195" s="133"/>
      <c r="E1195" s="133"/>
      <c r="F1195" s="133"/>
      <c r="G1195" s="133"/>
      <c r="H1195" s="133"/>
      <c r="I1195" s="133"/>
      <c r="J1195" s="133"/>
      <c r="K1195" s="133"/>
      <c r="L1195" s="133"/>
      <c r="N1195" s="134"/>
      <c r="O1195" s="135"/>
      <c r="P1195" s="135"/>
      <c r="Q1195" s="135"/>
      <c r="R1195" s="2"/>
      <c r="S1195" s="31"/>
      <c r="T1195" s="25"/>
      <c r="U1195" s="2"/>
    </row>
    <row r="1196" spans="1:21" ht="18" customHeight="1">
      <c r="A1196" s="35"/>
      <c r="B1196" s="31"/>
      <c r="C1196" s="133"/>
      <c r="D1196" s="133"/>
      <c r="E1196" s="133"/>
      <c r="F1196" s="133"/>
      <c r="G1196" s="133"/>
      <c r="H1196" s="133"/>
      <c r="I1196" s="133"/>
      <c r="J1196" s="133"/>
      <c r="K1196" s="133"/>
      <c r="L1196" s="133"/>
      <c r="N1196" s="134"/>
      <c r="O1196" s="135"/>
      <c r="P1196" s="135"/>
      <c r="Q1196" s="135"/>
      <c r="R1196" s="2"/>
      <c r="S1196" s="31"/>
      <c r="T1196" s="25"/>
      <c r="U1196" s="2"/>
    </row>
    <row r="1197" spans="1:21" ht="18" customHeight="1">
      <c r="A1197" s="35"/>
      <c r="B1197" s="31"/>
      <c r="C1197" s="133"/>
      <c r="D1197" s="133"/>
      <c r="E1197" s="133"/>
      <c r="F1197" s="133"/>
      <c r="G1197" s="133"/>
      <c r="H1197" s="133"/>
      <c r="I1197" s="133"/>
      <c r="J1197" s="133"/>
      <c r="K1197" s="133"/>
      <c r="L1197" s="133"/>
      <c r="N1197" s="134"/>
      <c r="O1197" s="135"/>
      <c r="P1197" s="135"/>
      <c r="Q1197" s="135"/>
      <c r="R1197" s="2"/>
      <c r="S1197" s="31"/>
      <c r="T1197" s="25"/>
      <c r="U1197" s="2"/>
    </row>
    <row r="1198" spans="1:21" ht="18" customHeight="1">
      <c r="A1198" s="35"/>
      <c r="B1198" s="31"/>
      <c r="C1198" s="133"/>
      <c r="D1198" s="133"/>
      <c r="E1198" s="133"/>
      <c r="F1198" s="133"/>
      <c r="G1198" s="133"/>
      <c r="H1198" s="133"/>
      <c r="I1198" s="133"/>
      <c r="J1198" s="133"/>
      <c r="K1198" s="133"/>
      <c r="L1198" s="133"/>
      <c r="N1198" s="134"/>
      <c r="O1198" s="135"/>
      <c r="P1198" s="135"/>
      <c r="Q1198" s="135"/>
      <c r="R1198" s="2"/>
      <c r="S1198" s="31"/>
      <c r="T1198" s="25"/>
      <c r="U1198" s="2"/>
    </row>
    <row r="1199" spans="1:21" ht="18" customHeight="1">
      <c r="A1199" s="35"/>
      <c r="B1199" s="31"/>
      <c r="C1199" s="133"/>
      <c r="D1199" s="133"/>
      <c r="E1199" s="133"/>
      <c r="F1199" s="133"/>
      <c r="G1199" s="133"/>
      <c r="H1199" s="133"/>
      <c r="I1199" s="133"/>
      <c r="J1199" s="133"/>
      <c r="K1199" s="133"/>
      <c r="L1199" s="133"/>
      <c r="N1199" s="134"/>
      <c r="O1199" s="135"/>
      <c r="P1199" s="135"/>
      <c r="Q1199" s="135"/>
      <c r="R1199" s="2"/>
      <c r="S1199" s="31"/>
      <c r="T1199" s="25"/>
      <c r="U1199" s="2"/>
    </row>
    <row r="1200" spans="1:21" ht="18" customHeight="1">
      <c r="A1200" s="35"/>
      <c r="B1200" s="31"/>
      <c r="C1200" s="133"/>
      <c r="D1200" s="133"/>
      <c r="E1200" s="133"/>
      <c r="F1200" s="133"/>
      <c r="G1200" s="133"/>
      <c r="H1200" s="133"/>
      <c r="I1200" s="133"/>
      <c r="J1200" s="133"/>
      <c r="K1200" s="133"/>
      <c r="L1200" s="133"/>
      <c r="N1200" s="134"/>
      <c r="O1200" s="135"/>
      <c r="P1200" s="135"/>
      <c r="Q1200" s="135"/>
      <c r="R1200" s="2"/>
      <c r="S1200" s="31"/>
      <c r="T1200" s="25"/>
      <c r="U1200" s="2"/>
    </row>
    <row r="1201" spans="1:21" ht="18" customHeight="1">
      <c r="A1201" s="35"/>
      <c r="B1201" s="31"/>
      <c r="C1201" s="133"/>
      <c r="D1201" s="133"/>
      <c r="E1201" s="133"/>
      <c r="F1201" s="133"/>
      <c r="G1201" s="133"/>
      <c r="H1201" s="133"/>
      <c r="I1201" s="133"/>
      <c r="J1201" s="133"/>
      <c r="K1201" s="133"/>
      <c r="L1201" s="133"/>
      <c r="N1201" s="134"/>
      <c r="O1201" s="135"/>
      <c r="P1201" s="135"/>
      <c r="Q1201" s="135"/>
      <c r="R1201" s="2"/>
      <c r="S1201" s="31"/>
      <c r="T1201" s="25"/>
      <c r="U1201" s="2"/>
    </row>
    <row r="1202" spans="1:21" ht="18" customHeight="1">
      <c r="A1202" s="35"/>
      <c r="B1202" s="31"/>
      <c r="C1202" s="133"/>
      <c r="D1202" s="133"/>
      <c r="E1202" s="133"/>
      <c r="F1202" s="133"/>
      <c r="G1202" s="133"/>
      <c r="H1202" s="133"/>
      <c r="I1202" s="133"/>
      <c r="J1202" s="133"/>
      <c r="K1202" s="133"/>
      <c r="L1202" s="133"/>
      <c r="N1202" s="134"/>
      <c r="O1202" s="135"/>
      <c r="P1202" s="135"/>
      <c r="Q1202" s="135"/>
      <c r="R1202" s="2"/>
      <c r="S1202" s="31"/>
      <c r="T1202" s="25"/>
      <c r="U1202" s="2"/>
    </row>
    <row r="1203" spans="1:21" ht="18" customHeight="1">
      <c r="A1203" s="35"/>
      <c r="B1203" s="31"/>
      <c r="C1203" s="133"/>
      <c r="D1203" s="133"/>
      <c r="E1203" s="133"/>
      <c r="F1203" s="133"/>
      <c r="G1203" s="133"/>
      <c r="H1203" s="133"/>
      <c r="I1203" s="133"/>
      <c r="J1203" s="133"/>
      <c r="K1203" s="133"/>
      <c r="L1203" s="133"/>
      <c r="N1203" s="134"/>
      <c r="O1203" s="135"/>
      <c r="P1203" s="135"/>
      <c r="Q1203" s="135"/>
      <c r="R1203" s="2"/>
      <c r="S1203" s="31"/>
      <c r="T1203" s="25"/>
      <c r="U1203" s="2"/>
    </row>
    <row r="1204" spans="1:21" ht="18" customHeight="1">
      <c r="A1204" s="35"/>
      <c r="B1204" s="31"/>
      <c r="C1204" s="133"/>
      <c r="D1204" s="133"/>
      <c r="E1204" s="133"/>
      <c r="F1204" s="133"/>
      <c r="G1204" s="133"/>
      <c r="H1204" s="133"/>
      <c r="I1204" s="133"/>
      <c r="J1204" s="133"/>
      <c r="K1204" s="133"/>
      <c r="L1204" s="133"/>
      <c r="N1204" s="134"/>
      <c r="O1204" s="135"/>
      <c r="P1204" s="135"/>
      <c r="Q1204" s="135"/>
      <c r="R1204" s="2"/>
      <c r="S1204" s="31"/>
      <c r="T1204" s="25"/>
      <c r="U1204" s="2"/>
    </row>
    <row r="1205" spans="1:21" ht="18" customHeight="1">
      <c r="A1205" s="35"/>
      <c r="B1205" s="31"/>
      <c r="C1205" s="133"/>
      <c r="D1205" s="133"/>
      <c r="E1205" s="133"/>
      <c r="F1205" s="133"/>
      <c r="G1205" s="133"/>
      <c r="H1205" s="133"/>
      <c r="I1205" s="133"/>
      <c r="J1205" s="133"/>
      <c r="K1205" s="133"/>
      <c r="L1205" s="133"/>
      <c r="N1205" s="134"/>
      <c r="O1205" s="135"/>
      <c r="P1205" s="135"/>
      <c r="Q1205" s="135"/>
      <c r="R1205" s="2"/>
      <c r="S1205" s="31"/>
      <c r="T1205" s="25"/>
      <c r="U1205" s="2"/>
    </row>
    <row r="1206" spans="1:21" ht="18" customHeight="1">
      <c r="A1206" s="35"/>
      <c r="B1206" s="31"/>
      <c r="C1206" s="133"/>
      <c r="D1206" s="133"/>
      <c r="E1206" s="133"/>
      <c r="F1206" s="133"/>
      <c r="G1206" s="133"/>
      <c r="H1206" s="133"/>
      <c r="I1206" s="133"/>
      <c r="J1206" s="133"/>
      <c r="K1206" s="133"/>
      <c r="L1206" s="133"/>
      <c r="N1206" s="134"/>
      <c r="O1206" s="135"/>
      <c r="P1206" s="135"/>
      <c r="Q1206" s="135"/>
      <c r="R1206" s="2"/>
      <c r="S1206" s="31"/>
      <c r="T1206" s="25"/>
      <c r="U1206" s="2"/>
    </row>
    <row r="1207" spans="1:21" ht="18" customHeight="1">
      <c r="A1207" s="35"/>
      <c r="B1207" s="31"/>
      <c r="C1207" s="133"/>
      <c r="D1207" s="133"/>
      <c r="E1207" s="133"/>
      <c r="F1207" s="133"/>
      <c r="G1207" s="133"/>
      <c r="H1207" s="133"/>
      <c r="I1207" s="133"/>
      <c r="J1207" s="133"/>
      <c r="K1207" s="133"/>
      <c r="L1207" s="133"/>
      <c r="N1207" s="134"/>
      <c r="O1207" s="135"/>
      <c r="P1207" s="135"/>
      <c r="Q1207" s="135"/>
      <c r="R1207" s="2"/>
      <c r="S1207" s="31"/>
      <c r="T1207" s="25"/>
      <c r="U1207" s="2"/>
    </row>
    <row r="1208" spans="1:21" ht="18" customHeight="1">
      <c r="A1208" s="35"/>
      <c r="B1208" s="31"/>
      <c r="C1208" s="133"/>
      <c r="D1208" s="133"/>
      <c r="E1208" s="133"/>
      <c r="F1208" s="133"/>
      <c r="G1208" s="133"/>
      <c r="H1208" s="133"/>
      <c r="I1208" s="133"/>
      <c r="J1208" s="133"/>
      <c r="K1208" s="133"/>
      <c r="L1208" s="133"/>
      <c r="N1208" s="134"/>
      <c r="O1208" s="135"/>
      <c r="P1208" s="135"/>
      <c r="Q1208" s="135"/>
      <c r="R1208" s="2"/>
      <c r="S1208" s="31"/>
      <c r="T1208" s="25"/>
      <c r="U1208" s="2"/>
    </row>
    <row r="1209" spans="1:21" ht="18" customHeight="1">
      <c r="A1209" s="35"/>
      <c r="B1209" s="31"/>
      <c r="C1209" s="133"/>
      <c r="D1209" s="133"/>
      <c r="E1209" s="133"/>
      <c r="F1209" s="133"/>
      <c r="G1209" s="133"/>
      <c r="H1209" s="133"/>
      <c r="I1209" s="133"/>
      <c r="J1209" s="133"/>
      <c r="K1209" s="133"/>
      <c r="L1209" s="133"/>
      <c r="N1209" s="134"/>
      <c r="O1209" s="135"/>
      <c r="P1209" s="135"/>
      <c r="Q1209" s="135"/>
      <c r="R1209" s="2"/>
      <c r="S1209" s="31"/>
      <c r="T1209" s="25"/>
      <c r="U1209" s="2"/>
    </row>
    <row r="1210" spans="1:21" ht="18" customHeight="1">
      <c r="A1210" s="35"/>
      <c r="B1210" s="31"/>
      <c r="C1210" s="133"/>
      <c r="D1210" s="133"/>
      <c r="E1210" s="133"/>
      <c r="F1210" s="133"/>
      <c r="G1210" s="133"/>
      <c r="H1210" s="133"/>
      <c r="I1210" s="133"/>
      <c r="J1210" s="133"/>
      <c r="K1210" s="133"/>
      <c r="L1210" s="133"/>
      <c r="N1210" s="134"/>
      <c r="O1210" s="135"/>
      <c r="P1210" s="135"/>
      <c r="Q1210" s="135"/>
      <c r="R1210" s="2"/>
      <c r="S1210" s="31"/>
      <c r="T1210" s="25"/>
      <c r="U1210" s="2"/>
    </row>
    <row r="1211" spans="1:21" ht="18" customHeight="1">
      <c r="A1211" s="35"/>
      <c r="B1211" s="31"/>
      <c r="C1211" s="133"/>
      <c r="D1211" s="133"/>
      <c r="E1211" s="133"/>
      <c r="F1211" s="133"/>
      <c r="G1211" s="133"/>
      <c r="H1211" s="133"/>
      <c r="I1211" s="133"/>
      <c r="J1211" s="133"/>
      <c r="K1211" s="133"/>
      <c r="L1211" s="133"/>
      <c r="N1211" s="134"/>
      <c r="O1211" s="135"/>
      <c r="P1211" s="135"/>
      <c r="Q1211" s="135"/>
      <c r="R1211" s="2"/>
      <c r="S1211" s="31"/>
      <c r="T1211" s="25"/>
      <c r="U1211" s="2"/>
    </row>
    <row r="1212" spans="1:21" ht="18" customHeight="1">
      <c r="A1212" s="35"/>
      <c r="B1212" s="31"/>
      <c r="C1212" s="133"/>
      <c r="D1212" s="133"/>
      <c r="E1212" s="133"/>
      <c r="F1212" s="133"/>
      <c r="G1212" s="133"/>
      <c r="H1212" s="133"/>
      <c r="I1212" s="133"/>
      <c r="J1212" s="133"/>
      <c r="K1212" s="133"/>
      <c r="L1212" s="133"/>
      <c r="N1212" s="134"/>
      <c r="O1212" s="135"/>
      <c r="P1212" s="135"/>
      <c r="Q1212" s="135"/>
      <c r="R1212" s="2"/>
      <c r="S1212" s="31"/>
      <c r="T1212" s="25"/>
      <c r="U1212" s="2"/>
    </row>
    <row r="1213" spans="1:21" ht="18" customHeight="1">
      <c r="A1213" s="35"/>
      <c r="B1213" s="31"/>
      <c r="C1213" s="133"/>
      <c r="D1213" s="133"/>
      <c r="E1213" s="133"/>
      <c r="F1213" s="133"/>
      <c r="G1213" s="133"/>
      <c r="H1213" s="133"/>
      <c r="I1213" s="133"/>
      <c r="J1213" s="133"/>
      <c r="K1213" s="133"/>
      <c r="L1213" s="133"/>
      <c r="N1213" s="134"/>
      <c r="O1213" s="135"/>
      <c r="P1213" s="135"/>
      <c r="Q1213" s="135"/>
      <c r="R1213" s="2"/>
      <c r="S1213" s="31"/>
      <c r="T1213" s="25"/>
      <c r="U1213" s="2"/>
    </row>
    <row r="1214" spans="1:21" ht="18" customHeight="1">
      <c r="A1214" s="35"/>
      <c r="B1214" s="31"/>
      <c r="C1214" s="133"/>
      <c r="D1214" s="133"/>
      <c r="E1214" s="133"/>
      <c r="F1214" s="133"/>
      <c r="G1214" s="133"/>
      <c r="H1214" s="133"/>
      <c r="I1214" s="133"/>
      <c r="J1214" s="133"/>
      <c r="K1214" s="133"/>
      <c r="L1214" s="133"/>
      <c r="N1214" s="134"/>
      <c r="O1214" s="135"/>
      <c r="P1214" s="135"/>
      <c r="Q1214" s="135"/>
      <c r="R1214" s="2"/>
      <c r="S1214" s="31"/>
      <c r="T1214" s="25"/>
      <c r="U1214" s="2"/>
    </row>
    <row r="1215" spans="1:21" ht="18" customHeight="1">
      <c r="A1215" s="35"/>
      <c r="B1215" s="31"/>
      <c r="C1215" s="133"/>
      <c r="D1215" s="133"/>
      <c r="E1215" s="133"/>
      <c r="F1215" s="133"/>
      <c r="G1215" s="133"/>
      <c r="H1215" s="133"/>
      <c r="I1215" s="133"/>
      <c r="J1215" s="133"/>
      <c r="K1215" s="133"/>
      <c r="L1215" s="133"/>
      <c r="N1215" s="134"/>
      <c r="O1215" s="135"/>
      <c r="P1215" s="135"/>
      <c r="Q1215" s="135"/>
      <c r="R1215" s="2"/>
      <c r="S1215" s="31"/>
      <c r="T1215" s="25"/>
      <c r="U1215" s="2"/>
    </row>
    <row r="1216" spans="1:21" ht="18" customHeight="1">
      <c r="A1216" s="35"/>
      <c r="B1216" s="31"/>
      <c r="C1216" s="133"/>
      <c r="D1216" s="133"/>
      <c r="E1216" s="133"/>
      <c r="F1216" s="133"/>
      <c r="G1216" s="133"/>
      <c r="H1216" s="133"/>
      <c r="I1216" s="133"/>
      <c r="J1216" s="133"/>
      <c r="K1216" s="133"/>
      <c r="L1216" s="133"/>
      <c r="N1216" s="134"/>
      <c r="O1216" s="135"/>
      <c r="P1216" s="135"/>
      <c r="Q1216" s="135"/>
      <c r="R1216" s="2"/>
      <c r="S1216" s="31"/>
      <c r="T1216" s="25"/>
      <c r="U1216" s="2"/>
    </row>
    <row r="1217" spans="1:21" ht="18" customHeight="1">
      <c r="A1217" s="35"/>
      <c r="B1217" s="31"/>
      <c r="C1217" s="133"/>
      <c r="D1217" s="133"/>
      <c r="E1217" s="133"/>
      <c r="F1217" s="133"/>
      <c r="G1217" s="133"/>
      <c r="H1217" s="133"/>
      <c r="I1217" s="133"/>
      <c r="J1217" s="133"/>
      <c r="K1217" s="133"/>
      <c r="L1217" s="133"/>
      <c r="N1217" s="134"/>
      <c r="O1217" s="135"/>
      <c r="P1217" s="135"/>
      <c r="Q1217" s="135"/>
      <c r="R1217" s="2"/>
      <c r="S1217" s="31"/>
      <c r="T1217" s="25"/>
      <c r="U1217" s="2"/>
    </row>
    <row r="1218" spans="1:21" ht="18" customHeight="1">
      <c r="A1218" s="35"/>
      <c r="B1218" s="31"/>
      <c r="C1218" s="133"/>
      <c r="D1218" s="133"/>
      <c r="E1218" s="133"/>
      <c r="F1218" s="133"/>
      <c r="G1218" s="133"/>
      <c r="H1218" s="133"/>
      <c r="I1218" s="133"/>
      <c r="J1218" s="133"/>
      <c r="K1218" s="133"/>
      <c r="L1218" s="133"/>
      <c r="N1218" s="134"/>
      <c r="O1218" s="135"/>
      <c r="P1218" s="135"/>
      <c r="Q1218" s="135"/>
      <c r="R1218" s="2"/>
      <c r="S1218" s="31"/>
      <c r="T1218" s="25"/>
      <c r="U1218" s="2"/>
    </row>
    <row r="1219" spans="1:21" ht="18" customHeight="1">
      <c r="A1219" s="35"/>
      <c r="B1219" s="31"/>
      <c r="C1219" s="133"/>
      <c r="D1219" s="133"/>
      <c r="E1219" s="133"/>
      <c r="F1219" s="133"/>
      <c r="G1219" s="133"/>
      <c r="H1219" s="133"/>
      <c r="I1219" s="133"/>
      <c r="J1219" s="133"/>
      <c r="K1219" s="133"/>
      <c r="L1219" s="133"/>
      <c r="N1219" s="134"/>
      <c r="O1219" s="135"/>
      <c r="P1219" s="135"/>
      <c r="Q1219" s="135"/>
      <c r="R1219" s="2"/>
      <c r="S1219" s="31"/>
      <c r="T1219" s="25"/>
      <c r="U1219" s="2"/>
    </row>
    <row r="1220" spans="1:21" ht="18" customHeight="1">
      <c r="A1220" s="35"/>
      <c r="B1220" s="31"/>
      <c r="C1220" s="133"/>
      <c r="D1220" s="133"/>
      <c r="E1220" s="133"/>
      <c r="F1220" s="133"/>
      <c r="G1220" s="133"/>
      <c r="H1220" s="133"/>
      <c r="I1220" s="133"/>
      <c r="J1220" s="133"/>
      <c r="K1220" s="133"/>
      <c r="L1220" s="133"/>
      <c r="N1220" s="134"/>
      <c r="O1220" s="135"/>
      <c r="P1220" s="135"/>
      <c r="Q1220" s="135"/>
      <c r="R1220" s="2"/>
      <c r="S1220" s="31"/>
      <c r="T1220" s="25"/>
      <c r="U1220" s="2"/>
    </row>
    <row r="1221" spans="1:21" ht="18" customHeight="1">
      <c r="A1221" s="35"/>
      <c r="B1221" s="31"/>
      <c r="C1221" s="133"/>
      <c r="D1221" s="133"/>
      <c r="E1221" s="133"/>
      <c r="F1221" s="133"/>
      <c r="G1221" s="133"/>
      <c r="H1221" s="133"/>
      <c r="I1221" s="133"/>
      <c r="J1221" s="133"/>
      <c r="K1221" s="133"/>
      <c r="L1221" s="133"/>
      <c r="N1221" s="134"/>
      <c r="O1221" s="135"/>
      <c r="P1221" s="135"/>
      <c r="Q1221" s="135"/>
      <c r="R1221" s="2"/>
      <c r="S1221" s="31"/>
      <c r="T1221" s="25"/>
      <c r="U1221" s="2"/>
    </row>
    <row r="1222" spans="1:21" ht="18" customHeight="1">
      <c r="A1222" s="35"/>
      <c r="B1222" s="31"/>
      <c r="C1222" s="133"/>
      <c r="D1222" s="133"/>
      <c r="E1222" s="133"/>
      <c r="F1222" s="133"/>
      <c r="G1222" s="133"/>
      <c r="H1222" s="133"/>
      <c r="I1222" s="133"/>
      <c r="J1222" s="133"/>
      <c r="K1222" s="133"/>
      <c r="L1222" s="133"/>
      <c r="N1222" s="134"/>
      <c r="O1222" s="135"/>
      <c r="P1222" s="135"/>
      <c r="Q1222" s="135"/>
      <c r="R1222" s="2"/>
      <c r="S1222" s="31"/>
      <c r="T1222" s="25"/>
      <c r="U1222" s="2"/>
    </row>
    <row r="1223" spans="1:21" ht="18" customHeight="1">
      <c r="A1223" s="35"/>
      <c r="B1223" s="31"/>
      <c r="C1223" s="133"/>
      <c r="D1223" s="133"/>
      <c r="E1223" s="133"/>
      <c r="F1223" s="133"/>
      <c r="G1223" s="133"/>
      <c r="H1223" s="133"/>
      <c r="I1223" s="133"/>
      <c r="J1223" s="133"/>
      <c r="K1223" s="133"/>
      <c r="L1223" s="133"/>
      <c r="N1223" s="134"/>
      <c r="O1223" s="135"/>
      <c r="P1223" s="135"/>
      <c r="Q1223" s="135"/>
      <c r="R1223" s="2"/>
      <c r="S1223" s="31"/>
      <c r="T1223" s="25"/>
      <c r="U1223" s="2"/>
    </row>
    <row r="1224" spans="1:21" ht="18" customHeight="1">
      <c r="A1224" s="35"/>
      <c r="B1224" s="31"/>
      <c r="C1224" s="133"/>
      <c r="D1224" s="133"/>
      <c r="E1224" s="133"/>
      <c r="F1224" s="133"/>
      <c r="G1224" s="133"/>
      <c r="H1224" s="133"/>
      <c r="I1224" s="133"/>
      <c r="J1224" s="133"/>
      <c r="K1224" s="133"/>
      <c r="L1224" s="133"/>
      <c r="N1224" s="134"/>
      <c r="O1224" s="135"/>
      <c r="P1224" s="135"/>
      <c r="Q1224" s="135"/>
      <c r="R1224" s="2"/>
      <c r="S1224" s="31"/>
      <c r="T1224" s="25"/>
      <c r="U1224" s="2"/>
    </row>
    <row r="1225" spans="1:21" ht="18" customHeight="1">
      <c r="A1225" s="35"/>
      <c r="B1225" s="31"/>
      <c r="C1225" s="133"/>
      <c r="D1225" s="133"/>
      <c r="E1225" s="133"/>
      <c r="F1225" s="133"/>
      <c r="G1225" s="133"/>
      <c r="H1225" s="133"/>
      <c r="I1225" s="133"/>
      <c r="J1225" s="133"/>
      <c r="K1225" s="133"/>
      <c r="L1225" s="133"/>
      <c r="N1225" s="134"/>
      <c r="O1225" s="135"/>
      <c r="P1225" s="135"/>
      <c r="Q1225" s="135"/>
      <c r="R1225" s="2"/>
      <c r="S1225" s="31"/>
      <c r="T1225" s="25"/>
      <c r="U1225" s="2"/>
    </row>
    <row r="1226" spans="1:21" ht="18" customHeight="1">
      <c r="A1226" s="35"/>
      <c r="B1226" s="31"/>
      <c r="C1226" s="133"/>
      <c r="D1226" s="133"/>
      <c r="E1226" s="133"/>
      <c r="F1226" s="133"/>
      <c r="G1226" s="133"/>
      <c r="H1226" s="133"/>
      <c r="I1226" s="133"/>
      <c r="J1226" s="133"/>
      <c r="K1226" s="133"/>
      <c r="L1226" s="133"/>
      <c r="N1226" s="134"/>
      <c r="O1226" s="135"/>
      <c r="P1226" s="135"/>
      <c r="Q1226" s="135"/>
      <c r="R1226" s="2"/>
      <c r="S1226" s="31"/>
      <c r="T1226" s="25"/>
      <c r="U1226" s="2"/>
    </row>
    <row r="1227" spans="1:21" ht="18" customHeight="1">
      <c r="A1227" s="35"/>
      <c r="B1227" s="31"/>
      <c r="C1227" s="133"/>
      <c r="D1227" s="133"/>
      <c r="E1227" s="133"/>
      <c r="F1227" s="133"/>
      <c r="G1227" s="133"/>
      <c r="H1227" s="133"/>
      <c r="I1227" s="133"/>
      <c r="J1227" s="133"/>
      <c r="K1227" s="133"/>
      <c r="L1227" s="133"/>
      <c r="N1227" s="134"/>
      <c r="O1227" s="135"/>
      <c r="P1227" s="135"/>
      <c r="Q1227" s="135"/>
      <c r="R1227" s="2"/>
      <c r="S1227" s="31"/>
      <c r="T1227" s="25"/>
      <c r="U1227" s="2"/>
    </row>
    <row r="1228" spans="1:21" ht="18" customHeight="1">
      <c r="A1228" s="35"/>
      <c r="B1228" s="31"/>
      <c r="C1228" s="133"/>
      <c r="D1228" s="133"/>
      <c r="E1228" s="133"/>
      <c r="F1228" s="133"/>
      <c r="G1228" s="133"/>
      <c r="H1228" s="133"/>
      <c r="I1228" s="133"/>
      <c r="J1228" s="133"/>
      <c r="K1228" s="133"/>
      <c r="L1228" s="133"/>
      <c r="N1228" s="134"/>
      <c r="O1228" s="135"/>
      <c r="P1228" s="135"/>
      <c r="Q1228" s="135"/>
      <c r="R1228" s="2"/>
      <c r="S1228" s="31"/>
      <c r="T1228" s="25"/>
      <c r="U1228" s="2"/>
    </row>
    <row r="1229" spans="1:21" ht="18" customHeight="1">
      <c r="A1229" s="35"/>
      <c r="B1229" s="31"/>
      <c r="C1229" s="133"/>
      <c r="D1229" s="133"/>
      <c r="E1229" s="133"/>
      <c r="F1229" s="133"/>
      <c r="G1229" s="133"/>
      <c r="H1229" s="133"/>
      <c r="I1229" s="133"/>
      <c r="J1229" s="133"/>
      <c r="K1229" s="133"/>
      <c r="L1229" s="133"/>
      <c r="N1229" s="134"/>
      <c r="O1229" s="135"/>
      <c r="P1229" s="135"/>
      <c r="Q1229" s="135"/>
      <c r="R1229" s="2"/>
      <c r="S1229" s="31"/>
      <c r="T1229" s="25"/>
      <c r="U1229" s="2"/>
    </row>
    <row r="1230" spans="1:21" ht="18" customHeight="1">
      <c r="A1230" s="35"/>
      <c r="B1230" s="31"/>
      <c r="C1230" s="133"/>
      <c r="D1230" s="133"/>
      <c r="E1230" s="133"/>
      <c r="F1230" s="133"/>
      <c r="G1230" s="133"/>
      <c r="H1230" s="133"/>
      <c r="I1230" s="133"/>
      <c r="J1230" s="133"/>
      <c r="K1230" s="133"/>
      <c r="L1230" s="133"/>
      <c r="N1230" s="134"/>
      <c r="O1230" s="135"/>
      <c r="P1230" s="135"/>
      <c r="Q1230" s="135"/>
      <c r="R1230" s="2"/>
      <c r="S1230" s="31"/>
      <c r="T1230" s="25"/>
      <c r="U1230" s="2"/>
    </row>
    <row r="1231" spans="1:21" ht="18" customHeight="1">
      <c r="A1231" s="35"/>
      <c r="B1231" s="31"/>
      <c r="C1231" s="133"/>
      <c r="D1231" s="133"/>
      <c r="E1231" s="133"/>
      <c r="F1231" s="133"/>
      <c r="G1231" s="133"/>
      <c r="H1231" s="133"/>
      <c r="I1231" s="133"/>
      <c r="J1231" s="133"/>
      <c r="K1231" s="133"/>
      <c r="L1231" s="133"/>
      <c r="N1231" s="134"/>
      <c r="O1231" s="135"/>
      <c r="P1231" s="135"/>
      <c r="Q1231" s="135"/>
      <c r="R1231" s="2"/>
      <c r="S1231" s="31"/>
      <c r="T1231" s="25"/>
      <c r="U1231" s="2"/>
    </row>
    <row r="1232" spans="1:21" ht="18" customHeight="1">
      <c r="A1232" s="35"/>
      <c r="B1232" s="31"/>
      <c r="C1232" s="133"/>
      <c r="D1232" s="133"/>
      <c r="E1232" s="133"/>
      <c r="F1232" s="133"/>
      <c r="G1232" s="133"/>
      <c r="H1232" s="133"/>
      <c r="I1232" s="133"/>
      <c r="J1232" s="133"/>
      <c r="K1232" s="133"/>
      <c r="L1232" s="133"/>
      <c r="N1232" s="134"/>
      <c r="O1232" s="135"/>
      <c r="P1232" s="135"/>
      <c r="Q1232" s="135"/>
      <c r="R1232" s="2"/>
      <c r="S1232" s="31"/>
      <c r="T1232" s="25"/>
      <c r="U1232" s="2"/>
    </row>
    <row r="1233" spans="1:21" ht="18" customHeight="1">
      <c r="A1233" s="35"/>
      <c r="B1233" s="31"/>
      <c r="C1233" s="133"/>
      <c r="D1233" s="133"/>
      <c r="E1233" s="133"/>
      <c r="F1233" s="133"/>
      <c r="G1233" s="133"/>
      <c r="H1233" s="133"/>
      <c r="I1233" s="133"/>
      <c r="J1233" s="133"/>
      <c r="K1233" s="133"/>
      <c r="L1233" s="133"/>
      <c r="N1233" s="134"/>
      <c r="O1233" s="135"/>
      <c r="P1233" s="135"/>
      <c r="Q1233" s="135"/>
      <c r="R1233" s="2"/>
      <c r="S1233" s="31"/>
      <c r="T1233" s="25"/>
      <c r="U1233" s="2"/>
    </row>
    <row r="1234" spans="1:21" ht="18" customHeight="1">
      <c r="A1234" s="35"/>
      <c r="B1234" s="31"/>
      <c r="C1234" s="133"/>
      <c r="D1234" s="133"/>
      <c r="E1234" s="133"/>
      <c r="F1234" s="133"/>
      <c r="G1234" s="133"/>
      <c r="H1234" s="133"/>
      <c r="I1234" s="133"/>
      <c r="J1234" s="133"/>
      <c r="K1234" s="133"/>
      <c r="L1234" s="133"/>
      <c r="N1234" s="134"/>
      <c r="O1234" s="135"/>
      <c r="P1234" s="135"/>
      <c r="Q1234" s="135"/>
      <c r="R1234" s="2"/>
      <c r="S1234" s="31"/>
      <c r="T1234" s="25"/>
      <c r="U1234" s="2"/>
    </row>
    <row r="1235" spans="1:21" ht="18" customHeight="1">
      <c r="A1235" s="35"/>
      <c r="B1235" s="31"/>
      <c r="C1235" s="133"/>
      <c r="D1235" s="133"/>
      <c r="E1235" s="133"/>
      <c r="F1235" s="133"/>
      <c r="G1235" s="133"/>
      <c r="H1235" s="133"/>
      <c r="I1235" s="133"/>
      <c r="J1235" s="133"/>
      <c r="K1235" s="133"/>
      <c r="L1235" s="133"/>
      <c r="N1235" s="134"/>
      <c r="O1235" s="135"/>
      <c r="P1235" s="135"/>
      <c r="Q1235" s="135"/>
      <c r="R1235" s="2"/>
      <c r="S1235" s="31"/>
      <c r="T1235" s="25"/>
      <c r="U1235" s="2"/>
    </row>
    <row r="1236" spans="1:21" ht="18" customHeight="1">
      <c r="A1236" s="35"/>
      <c r="B1236" s="31"/>
      <c r="C1236" s="133"/>
      <c r="D1236" s="133"/>
      <c r="E1236" s="133"/>
      <c r="F1236" s="133"/>
      <c r="G1236" s="133"/>
      <c r="H1236" s="133"/>
      <c r="I1236" s="133"/>
      <c r="J1236" s="133"/>
      <c r="K1236" s="133"/>
      <c r="L1236" s="133"/>
      <c r="N1236" s="134"/>
      <c r="O1236" s="135"/>
      <c r="P1236" s="135"/>
      <c r="Q1236" s="135"/>
      <c r="R1236" s="2"/>
      <c r="S1236" s="31"/>
      <c r="T1236" s="25"/>
      <c r="U1236" s="2"/>
    </row>
    <row r="1237" spans="1:21" ht="18" customHeight="1">
      <c r="A1237" s="35"/>
      <c r="B1237" s="31"/>
      <c r="C1237" s="133"/>
      <c r="D1237" s="133"/>
      <c r="E1237" s="133"/>
      <c r="F1237" s="133"/>
      <c r="G1237" s="133"/>
      <c r="H1237" s="133"/>
      <c r="I1237" s="133"/>
      <c r="J1237" s="133"/>
      <c r="K1237" s="133"/>
      <c r="L1237" s="133"/>
      <c r="N1237" s="134"/>
      <c r="O1237" s="135"/>
      <c r="P1237" s="135"/>
      <c r="Q1237" s="135"/>
      <c r="R1237" s="2"/>
      <c r="S1237" s="31"/>
      <c r="T1237" s="25"/>
      <c r="U1237" s="2"/>
    </row>
    <row r="1238" spans="1:21" ht="18" customHeight="1">
      <c r="A1238" s="35"/>
      <c r="B1238" s="31"/>
      <c r="C1238" s="133"/>
      <c r="D1238" s="133"/>
      <c r="E1238" s="133"/>
      <c r="F1238" s="133"/>
      <c r="G1238" s="133"/>
      <c r="H1238" s="133"/>
      <c r="I1238" s="133"/>
      <c r="J1238" s="133"/>
      <c r="K1238" s="133"/>
      <c r="L1238" s="133"/>
      <c r="N1238" s="134"/>
      <c r="O1238" s="135"/>
      <c r="P1238" s="135"/>
      <c r="Q1238" s="135"/>
      <c r="R1238" s="2"/>
      <c r="S1238" s="31"/>
      <c r="T1238" s="25"/>
      <c r="U1238" s="2"/>
    </row>
    <row r="1239" spans="1:21" ht="18" customHeight="1">
      <c r="A1239" s="35"/>
      <c r="B1239" s="31"/>
      <c r="C1239" s="133"/>
      <c r="D1239" s="133"/>
      <c r="E1239" s="133"/>
      <c r="F1239" s="133"/>
      <c r="G1239" s="133"/>
      <c r="H1239" s="133"/>
      <c r="I1239" s="133"/>
      <c r="J1239" s="133"/>
      <c r="K1239" s="133"/>
      <c r="L1239" s="133"/>
      <c r="N1239" s="134"/>
      <c r="O1239" s="135"/>
      <c r="P1239" s="135"/>
      <c r="Q1239" s="135"/>
      <c r="R1239" s="2"/>
      <c r="S1239" s="31"/>
      <c r="T1239" s="25"/>
      <c r="U1239" s="2"/>
    </row>
    <row r="1240" spans="1:21" ht="18" customHeight="1">
      <c r="A1240" s="35"/>
      <c r="B1240" s="31"/>
      <c r="C1240" s="133"/>
      <c r="D1240" s="133"/>
      <c r="E1240" s="133"/>
      <c r="F1240" s="133"/>
      <c r="G1240" s="133"/>
      <c r="H1240" s="133"/>
      <c r="I1240" s="133"/>
      <c r="J1240" s="133"/>
      <c r="K1240" s="133"/>
      <c r="L1240" s="133"/>
      <c r="N1240" s="134"/>
      <c r="O1240" s="135"/>
      <c r="P1240" s="135"/>
      <c r="Q1240" s="135"/>
      <c r="R1240" s="2"/>
      <c r="S1240" s="31"/>
      <c r="T1240" s="25"/>
      <c r="U1240" s="2"/>
    </row>
    <row r="1241" spans="1:21" ht="18" customHeight="1">
      <c r="A1241" s="35"/>
      <c r="B1241" s="31"/>
      <c r="C1241" s="133"/>
      <c r="D1241" s="133"/>
      <c r="E1241" s="133"/>
      <c r="F1241" s="133"/>
      <c r="G1241" s="133"/>
      <c r="H1241" s="133"/>
      <c r="I1241" s="133"/>
      <c r="J1241" s="133"/>
      <c r="K1241" s="133"/>
      <c r="L1241" s="133"/>
      <c r="N1241" s="134"/>
      <c r="O1241" s="135"/>
      <c r="P1241" s="135"/>
      <c r="Q1241" s="135"/>
      <c r="R1241" s="2"/>
      <c r="S1241" s="31"/>
      <c r="T1241" s="25"/>
      <c r="U1241" s="2"/>
    </row>
    <row r="1242" spans="1:21" ht="18" customHeight="1">
      <c r="A1242" s="35"/>
      <c r="B1242" s="31"/>
      <c r="C1242" s="133"/>
      <c r="D1242" s="133"/>
      <c r="E1242" s="133"/>
      <c r="F1242" s="133"/>
      <c r="G1242" s="133"/>
      <c r="H1242" s="133"/>
      <c r="I1242" s="133"/>
      <c r="J1242" s="133"/>
      <c r="K1242" s="133"/>
      <c r="L1242" s="133"/>
      <c r="N1242" s="134"/>
      <c r="O1242" s="135"/>
      <c r="P1242" s="135"/>
      <c r="Q1242" s="135"/>
      <c r="R1242" s="2"/>
      <c r="S1242" s="31"/>
      <c r="T1242" s="25"/>
      <c r="U1242" s="2"/>
    </row>
    <row r="1243" spans="1:21" ht="18" customHeight="1">
      <c r="A1243" s="35"/>
      <c r="B1243" s="31"/>
      <c r="C1243" s="133"/>
      <c r="D1243" s="133"/>
      <c r="E1243" s="133"/>
      <c r="F1243" s="133"/>
      <c r="G1243" s="133"/>
      <c r="H1243" s="133"/>
      <c r="I1243" s="133"/>
      <c r="J1243" s="133"/>
      <c r="K1243" s="133"/>
      <c r="L1243" s="133"/>
      <c r="N1243" s="134"/>
      <c r="O1243" s="135"/>
      <c r="P1243" s="135"/>
      <c r="Q1243" s="135"/>
      <c r="R1243" s="2"/>
      <c r="S1243" s="31"/>
      <c r="T1243" s="25"/>
      <c r="U1243" s="2"/>
    </row>
    <row r="1244" spans="1:21" ht="18" customHeight="1">
      <c r="A1244" s="35"/>
      <c r="B1244" s="31"/>
      <c r="C1244" s="133"/>
      <c r="D1244" s="133"/>
      <c r="E1244" s="133"/>
      <c r="F1244" s="133"/>
      <c r="G1244" s="133"/>
      <c r="H1244" s="133"/>
      <c r="I1244" s="133"/>
      <c r="J1244" s="133"/>
      <c r="K1244" s="133"/>
      <c r="L1244" s="133"/>
      <c r="N1244" s="134"/>
      <c r="O1244" s="135"/>
      <c r="P1244" s="135"/>
      <c r="Q1244" s="135"/>
      <c r="R1244" s="2"/>
      <c r="S1244" s="31"/>
      <c r="T1244" s="25"/>
      <c r="U1244" s="2"/>
    </row>
    <row r="1245" spans="1:21" ht="18" customHeight="1">
      <c r="A1245" s="35"/>
      <c r="B1245" s="31"/>
      <c r="C1245" s="133"/>
      <c r="D1245" s="133"/>
      <c r="E1245" s="133"/>
      <c r="F1245" s="133"/>
      <c r="G1245" s="133"/>
      <c r="H1245" s="133"/>
      <c r="I1245" s="133"/>
      <c r="J1245" s="133"/>
      <c r="K1245" s="133"/>
      <c r="L1245" s="133"/>
      <c r="N1245" s="134"/>
      <c r="O1245" s="135"/>
      <c r="P1245" s="135"/>
      <c r="Q1245" s="135"/>
      <c r="R1245" s="2"/>
      <c r="S1245" s="31"/>
      <c r="T1245" s="25"/>
      <c r="U1245" s="2"/>
    </row>
    <row r="1246" spans="1:21" ht="18" customHeight="1">
      <c r="A1246" s="35"/>
      <c r="B1246" s="31"/>
      <c r="C1246" s="133"/>
      <c r="D1246" s="133"/>
      <c r="E1246" s="133"/>
      <c r="F1246" s="133"/>
      <c r="G1246" s="133"/>
      <c r="H1246" s="133"/>
      <c r="I1246" s="133"/>
      <c r="J1246" s="133"/>
      <c r="K1246" s="133"/>
      <c r="L1246" s="133"/>
      <c r="N1246" s="134"/>
      <c r="O1246" s="135"/>
      <c r="P1246" s="135"/>
      <c r="Q1246" s="135"/>
      <c r="R1246" s="2"/>
      <c r="S1246" s="31"/>
      <c r="T1246" s="25"/>
      <c r="U1246" s="2"/>
    </row>
    <row r="1247" spans="1:21" ht="18" customHeight="1">
      <c r="A1247" s="35"/>
      <c r="B1247" s="31"/>
      <c r="C1247" s="133"/>
      <c r="D1247" s="133"/>
      <c r="E1247" s="133"/>
      <c r="F1247" s="133"/>
      <c r="G1247" s="133"/>
      <c r="H1247" s="133"/>
      <c r="I1247" s="133"/>
      <c r="J1247" s="133"/>
      <c r="K1247" s="133"/>
      <c r="L1247" s="133"/>
      <c r="N1247" s="134"/>
      <c r="O1247" s="135"/>
      <c r="P1247" s="135"/>
      <c r="Q1247" s="135"/>
      <c r="R1247" s="2"/>
      <c r="S1247" s="31"/>
      <c r="T1247" s="25"/>
      <c r="U1247" s="2"/>
    </row>
    <row r="1248" spans="1:21" ht="18" customHeight="1">
      <c r="A1248" s="35"/>
      <c r="B1248" s="31"/>
      <c r="C1248" s="133"/>
      <c r="D1248" s="133"/>
      <c r="E1248" s="133"/>
      <c r="F1248" s="133"/>
      <c r="G1248" s="133"/>
      <c r="H1248" s="133"/>
      <c r="I1248" s="133"/>
      <c r="J1248" s="133"/>
      <c r="K1248" s="133"/>
      <c r="L1248" s="133"/>
      <c r="N1248" s="134"/>
      <c r="O1248" s="135"/>
      <c r="P1248" s="135"/>
      <c r="Q1248" s="135"/>
      <c r="R1248" s="2"/>
      <c r="S1248" s="31"/>
      <c r="T1248" s="25"/>
      <c r="U1248" s="2"/>
    </row>
    <row r="1249" spans="1:21" ht="18" customHeight="1">
      <c r="A1249" s="35"/>
      <c r="B1249" s="31"/>
      <c r="C1249" s="133"/>
      <c r="D1249" s="133"/>
      <c r="E1249" s="133"/>
      <c r="F1249" s="133"/>
      <c r="G1249" s="133"/>
      <c r="H1249" s="133"/>
      <c r="I1249" s="133"/>
      <c r="J1249" s="133"/>
      <c r="K1249" s="133"/>
      <c r="L1249" s="133"/>
      <c r="N1249" s="134"/>
      <c r="O1249" s="135"/>
      <c r="P1249" s="135"/>
      <c r="Q1249" s="135"/>
      <c r="R1249" s="2"/>
      <c r="S1249" s="31"/>
      <c r="T1249" s="25"/>
      <c r="U1249" s="2"/>
    </row>
    <row r="1250" spans="1:21" ht="18" customHeight="1">
      <c r="A1250" s="35"/>
      <c r="B1250" s="31"/>
      <c r="C1250" s="133"/>
      <c r="D1250" s="133"/>
      <c r="E1250" s="133"/>
      <c r="F1250" s="133"/>
      <c r="G1250" s="133"/>
      <c r="H1250" s="133"/>
      <c r="I1250" s="133"/>
      <c r="J1250" s="133"/>
      <c r="K1250" s="133"/>
      <c r="L1250" s="133"/>
      <c r="N1250" s="134"/>
      <c r="O1250" s="135"/>
      <c r="P1250" s="135"/>
      <c r="Q1250" s="135"/>
      <c r="R1250" s="2"/>
      <c r="S1250" s="31"/>
      <c r="T1250" s="25"/>
      <c r="U1250" s="2"/>
    </row>
    <row r="1251" spans="1:21" ht="18" customHeight="1">
      <c r="A1251" s="35"/>
      <c r="B1251" s="31"/>
      <c r="C1251" s="133"/>
      <c r="D1251" s="133"/>
      <c r="E1251" s="133"/>
      <c r="F1251" s="133"/>
      <c r="G1251" s="133"/>
      <c r="H1251" s="133"/>
      <c r="I1251" s="133"/>
      <c r="J1251" s="133"/>
      <c r="K1251" s="133"/>
      <c r="L1251" s="133"/>
      <c r="N1251" s="134"/>
      <c r="O1251" s="135"/>
      <c r="P1251" s="135"/>
      <c r="Q1251" s="135"/>
      <c r="R1251" s="2"/>
      <c r="S1251" s="31"/>
      <c r="T1251" s="25"/>
      <c r="U1251" s="2"/>
    </row>
    <row r="1252" spans="1:21" ht="18" customHeight="1">
      <c r="A1252" s="35"/>
      <c r="B1252" s="31"/>
      <c r="C1252" s="133"/>
      <c r="D1252" s="133"/>
      <c r="E1252" s="133"/>
      <c r="F1252" s="133"/>
      <c r="G1252" s="133"/>
      <c r="H1252" s="133"/>
      <c r="I1252" s="133"/>
      <c r="J1252" s="133"/>
      <c r="K1252" s="133"/>
      <c r="L1252" s="133"/>
      <c r="N1252" s="134"/>
      <c r="O1252" s="135"/>
      <c r="P1252" s="135"/>
      <c r="Q1252" s="135"/>
      <c r="R1252" s="2"/>
      <c r="S1252" s="31"/>
      <c r="T1252" s="25"/>
      <c r="U1252" s="2"/>
    </row>
    <row r="1253" spans="1:21" ht="18" customHeight="1">
      <c r="A1253" s="35"/>
      <c r="B1253" s="31"/>
      <c r="C1253" s="133"/>
      <c r="D1253" s="133"/>
      <c r="E1253" s="133"/>
      <c r="F1253" s="133"/>
      <c r="G1253" s="133"/>
      <c r="H1253" s="133"/>
      <c r="I1253" s="133"/>
      <c r="J1253" s="133"/>
      <c r="K1253" s="133"/>
      <c r="L1253" s="133"/>
      <c r="N1253" s="134"/>
      <c r="O1253" s="135"/>
      <c r="P1253" s="135"/>
      <c r="Q1253" s="135"/>
      <c r="R1253" s="2"/>
      <c r="S1253" s="31"/>
      <c r="T1253" s="25"/>
      <c r="U1253" s="2"/>
    </row>
    <row r="1254" spans="1:21" ht="18" customHeight="1">
      <c r="A1254" s="35"/>
      <c r="B1254" s="31"/>
      <c r="C1254" s="133"/>
      <c r="D1254" s="133"/>
      <c r="E1254" s="133"/>
      <c r="F1254" s="133"/>
      <c r="G1254" s="133"/>
      <c r="H1254" s="133"/>
      <c r="I1254" s="133"/>
      <c r="J1254" s="133"/>
      <c r="K1254" s="133"/>
      <c r="L1254" s="133"/>
      <c r="N1254" s="134"/>
      <c r="O1254" s="135"/>
      <c r="P1254" s="135"/>
      <c r="Q1254" s="135"/>
      <c r="R1254" s="2"/>
      <c r="S1254" s="31"/>
      <c r="T1254" s="25"/>
      <c r="U1254" s="2"/>
    </row>
    <row r="1255" spans="1:21" ht="18" customHeight="1">
      <c r="A1255" s="35"/>
      <c r="B1255" s="31"/>
      <c r="C1255" s="133"/>
      <c r="D1255" s="133"/>
      <c r="E1255" s="133"/>
      <c r="F1255" s="133"/>
      <c r="G1255" s="133"/>
      <c r="H1255" s="133"/>
      <c r="I1255" s="133"/>
      <c r="J1255" s="133"/>
      <c r="K1255" s="133"/>
      <c r="L1255" s="133"/>
      <c r="N1255" s="134"/>
      <c r="O1255" s="135"/>
      <c r="P1255" s="135"/>
      <c r="Q1255" s="135"/>
      <c r="R1255" s="2"/>
      <c r="S1255" s="31"/>
      <c r="T1255" s="25"/>
      <c r="U1255" s="2"/>
    </row>
    <row r="1256" spans="1:21" ht="18" customHeight="1">
      <c r="A1256" s="35"/>
      <c r="B1256" s="31"/>
      <c r="C1256" s="133"/>
      <c r="D1256" s="133"/>
      <c r="E1256" s="133"/>
      <c r="F1256" s="133"/>
      <c r="G1256" s="133"/>
      <c r="H1256" s="133"/>
      <c r="I1256" s="133"/>
      <c r="J1256" s="133"/>
      <c r="K1256" s="133"/>
      <c r="L1256" s="133"/>
      <c r="N1256" s="134"/>
      <c r="O1256" s="135"/>
      <c r="P1256" s="135"/>
      <c r="Q1256" s="135"/>
      <c r="R1256" s="2"/>
      <c r="S1256" s="31"/>
      <c r="T1256" s="25"/>
      <c r="U1256" s="2"/>
    </row>
    <row r="1257" spans="1:21" ht="18" customHeight="1">
      <c r="A1257" s="35"/>
      <c r="B1257" s="31"/>
      <c r="C1257" s="133"/>
      <c r="D1257" s="133"/>
      <c r="E1257" s="133"/>
      <c r="F1257" s="133"/>
      <c r="G1257" s="133"/>
      <c r="H1257" s="133"/>
      <c r="I1257" s="133"/>
      <c r="J1257" s="133"/>
      <c r="K1257" s="133"/>
      <c r="L1257" s="133"/>
      <c r="N1257" s="134"/>
      <c r="O1257" s="135"/>
      <c r="P1257" s="135"/>
      <c r="Q1257" s="135"/>
      <c r="R1257" s="2"/>
      <c r="S1257" s="31"/>
      <c r="T1257" s="25"/>
      <c r="U1257" s="2"/>
    </row>
    <row r="1258" spans="1:21" ht="18" customHeight="1">
      <c r="A1258" s="35"/>
      <c r="B1258" s="31"/>
      <c r="C1258" s="133"/>
      <c r="D1258" s="133"/>
      <c r="E1258" s="133"/>
      <c r="F1258" s="133"/>
      <c r="G1258" s="133"/>
      <c r="H1258" s="133"/>
      <c r="I1258" s="133"/>
      <c r="J1258" s="133"/>
      <c r="K1258" s="133"/>
      <c r="L1258" s="133"/>
      <c r="N1258" s="134"/>
      <c r="O1258" s="135"/>
      <c r="P1258" s="135"/>
      <c r="Q1258" s="135"/>
      <c r="R1258" s="2"/>
      <c r="S1258" s="31"/>
      <c r="T1258" s="25"/>
      <c r="U1258" s="2"/>
    </row>
    <row r="1259" spans="1:21" ht="18" customHeight="1">
      <c r="A1259" s="35"/>
      <c r="B1259" s="31"/>
      <c r="C1259" s="133"/>
      <c r="D1259" s="133"/>
      <c r="E1259" s="133"/>
      <c r="F1259" s="133"/>
      <c r="G1259" s="133"/>
      <c r="H1259" s="133"/>
      <c r="I1259" s="133"/>
      <c r="J1259" s="133"/>
      <c r="K1259" s="133"/>
      <c r="L1259" s="133"/>
      <c r="N1259" s="134"/>
      <c r="O1259" s="135"/>
      <c r="P1259" s="135"/>
      <c r="Q1259" s="135"/>
      <c r="R1259" s="2"/>
      <c r="S1259" s="31"/>
      <c r="T1259" s="25"/>
      <c r="U1259" s="2"/>
    </row>
    <row r="1260" spans="1:21" ht="18" customHeight="1">
      <c r="A1260" s="35"/>
      <c r="B1260" s="31"/>
      <c r="C1260" s="133"/>
      <c r="D1260" s="133"/>
      <c r="E1260" s="133"/>
      <c r="F1260" s="133"/>
      <c r="G1260" s="133"/>
      <c r="H1260" s="133"/>
      <c r="I1260" s="133"/>
      <c r="J1260" s="133"/>
      <c r="K1260" s="133"/>
      <c r="L1260" s="133"/>
      <c r="N1260" s="134"/>
      <c r="O1260" s="135"/>
      <c r="P1260" s="135"/>
      <c r="Q1260" s="135"/>
      <c r="R1260" s="2"/>
      <c r="S1260" s="31"/>
      <c r="T1260" s="25"/>
      <c r="U1260" s="2"/>
    </row>
    <row r="1261" spans="1:21" ht="18" customHeight="1">
      <c r="A1261" s="35"/>
      <c r="B1261" s="31"/>
      <c r="C1261" s="133"/>
      <c r="D1261" s="133"/>
      <c r="E1261" s="133"/>
      <c r="F1261" s="133"/>
      <c r="G1261" s="133"/>
      <c r="H1261" s="133"/>
      <c r="I1261" s="133"/>
      <c r="J1261" s="133"/>
      <c r="K1261" s="133"/>
      <c r="L1261" s="133"/>
      <c r="N1261" s="134"/>
      <c r="O1261" s="135"/>
      <c r="P1261" s="135"/>
      <c r="Q1261" s="135"/>
      <c r="R1261" s="2"/>
      <c r="S1261" s="31"/>
      <c r="T1261" s="25"/>
      <c r="U1261" s="2"/>
    </row>
    <row r="1262" spans="1:21" ht="18" customHeight="1">
      <c r="A1262" s="35"/>
      <c r="B1262" s="31"/>
      <c r="C1262" s="133"/>
      <c r="D1262" s="133"/>
      <c r="E1262" s="133"/>
      <c r="F1262" s="133"/>
      <c r="G1262" s="133"/>
      <c r="H1262" s="133"/>
      <c r="I1262" s="133"/>
      <c r="J1262" s="133"/>
      <c r="K1262" s="133"/>
      <c r="L1262" s="133"/>
      <c r="N1262" s="134"/>
      <c r="O1262" s="135"/>
      <c r="P1262" s="135"/>
      <c r="Q1262" s="135"/>
      <c r="R1262" s="2"/>
      <c r="S1262" s="31"/>
      <c r="T1262" s="25"/>
      <c r="U1262" s="2"/>
    </row>
    <row r="1263" spans="1:21" ht="18" customHeight="1">
      <c r="A1263" s="35"/>
      <c r="B1263" s="31"/>
      <c r="C1263" s="133"/>
      <c r="D1263" s="133"/>
      <c r="E1263" s="133"/>
      <c r="F1263" s="133"/>
      <c r="G1263" s="133"/>
      <c r="H1263" s="133"/>
      <c r="I1263" s="133"/>
      <c r="J1263" s="133"/>
      <c r="K1263" s="133"/>
      <c r="L1263" s="133"/>
      <c r="N1263" s="134"/>
      <c r="O1263" s="135"/>
      <c r="P1263" s="135"/>
      <c r="Q1263" s="135"/>
      <c r="R1263" s="2"/>
      <c r="S1263" s="31"/>
      <c r="T1263" s="25"/>
      <c r="U1263" s="2"/>
    </row>
    <row r="1264" spans="1:21" ht="18" customHeight="1">
      <c r="A1264" s="35"/>
      <c r="B1264" s="31"/>
      <c r="C1264" s="133"/>
      <c r="D1264" s="133"/>
      <c r="E1264" s="133"/>
      <c r="F1264" s="133"/>
      <c r="G1264" s="133"/>
      <c r="H1264" s="133"/>
      <c r="I1264" s="133"/>
      <c r="J1264" s="133"/>
      <c r="K1264" s="133"/>
      <c r="L1264" s="133"/>
      <c r="N1264" s="134"/>
      <c r="O1264" s="135"/>
      <c r="P1264" s="135"/>
      <c r="Q1264" s="135"/>
      <c r="R1264" s="2"/>
      <c r="S1264" s="31"/>
      <c r="T1264" s="25"/>
      <c r="U1264" s="2"/>
    </row>
    <row r="1265" spans="1:21" ht="18" customHeight="1">
      <c r="A1265" s="35"/>
      <c r="B1265" s="31"/>
      <c r="C1265" s="133"/>
      <c r="D1265" s="133"/>
      <c r="E1265" s="133"/>
      <c r="F1265" s="133"/>
      <c r="G1265" s="133"/>
      <c r="H1265" s="133"/>
      <c r="I1265" s="133"/>
      <c r="J1265" s="133"/>
      <c r="K1265" s="133"/>
      <c r="L1265" s="133"/>
      <c r="N1265" s="134"/>
      <c r="O1265" s="135"/>
      <c r="P1265" s="135"/>
      <c r="Q1265" s="135"/>
      <c r="R1265" s="2"/>
      <c r="S1265" s="31"/>
      <c r="T1265" s="25"/>
      <c r="U1265" s="2"/>
    </row>
    <row r="1266" spans="1:21" ht="18" customHeight="1">
      <c r="A1266" s="35"/>
      <c r="B1266" s="31"/>
      <c r="C1266" s="133"/>
      <c r="D1266" s="133"/>
      <c r="E1266" s="133"/>
      <c r="F1266" s="133"/>
      <c r="G1266" s="133"/>
      <c r="H1266" s="133"/>
      <c r="I1266" s="133"/>
      <c r="J1266" s="133"/>
      <c r="K1266" s="133"/>
      <c r="L1266" s="133"/>
      <c r="N1266" s="134"/>
      <c r="O1266" s="135"/>
      <c r="P1266" s="135"/>
      <c r="Q1266" s="135"/>
      <c r="R1266" s="2"/>
      <c r="S1266" s="31"/>
      <c r="T1266" s="25"/>
      <c r="U1266" s="2"/>
    </row>
    <row r="1267" spans="1:21" ht="18" customHeight="1">
      <c r="A1267" s="35"/>
      <c r="B1267" s="31"/>
      <c r="C1267" s="133"/>
      <c r="D1267" s="133"/>
      <c r="E1267" s="133"/>
      <c r="F1267" s="133"/>
      <c r="G1267" s="133"/>
      <c r="H1267" s="133"/>
      <c r="I1267" s="133"/>
      <c r="J1267" s="133"/>
      <c r="K1267" s="133"/>
      <c r="L1267" s="133"/>
      <c r="N1267" s="134"/>
      <c r="O1267" s="135"/>
      <c r="P1267" s="135"/>
      <c r="Q1267" s="135"/>
      <c r="R1267" s="2"/>
      <c r="S1267" s="31"/>
      <c r="T1267" s="25"/>
      <c r="U1267" s="2"/>
    </row>
    <row r="1268" spans="1:21" ht="18" customHeight="1">
      <c r="A1268" s="35"/>
      <c r="B1268" s="31"/>
      <c r="C1268" s="133"/>
      <c r="D1268" s="133"/>
      <c r="E1268" s="133"/>
      <c r="F1268" s="133"/>
      <c r="G1268" s="133"/>
      <c r="H1268" s="133"/>
      <c r="I1268" s="133"/>
      <c r="J1268" s="133"/>
      <c r="K1268" s="133"/>
      <c r="L1268" s="133"/>
      <c r="N1268" s="134"/>
      <c r="O1268" s="135"/>
      <c r="P1268" s="135"/>
      <c r="Q1268" s="135"/>
      <c r="R1268" s="2"/>
      <c r="S1268" s="31"/>
      <c r="T1268" s="25"/>
      <c r="U1268" s="2"/>
    </row>
    <row r="1269" spans="1:21" ht="18" customHeight="1">
      <c r="A1269" s="35"/>
      <c r="B1269" s="31"/>
      <c r="C1269" s="133"/>
      <c r="D1269" s="133"/>
      <c r="E1269" s="133"/>
      <c r="F1269" s="133"/>
      <c r="G1269" s="133"/>
      <c r="H1269" s="133"/>
      <c r="I1269" s="133"/>
      <c r="J1269" s="133"/>
      <c r="K1269" s="133"/>
      <c r="L1269" s="133"/>
      <c r="N1269" s="134"/>
      <c r="O1269" s="135"/>
      <c r="P1269" s="135"/>
      <c r="Q1269" s="135"/>
      <c r="R1269" s="2"/>
      <c r="S1269" s="31"/>
      <c r="T1269" s="25"/>
      <c r="U1269" s="2"/>
    </row>
    <row r="1270" spans="1:21" ht="18" customHeight="1">
      <c r="A1270" s="35"/>
      <c r="B1270" s="31"/>
      <c r="C1270" s="133"/>
      <c r="D1270" s="133"/>
      <c r="E1270" s="133"/>
      <c r="F1270" s="133"/>
      <c r="G1270" s="133"/>
      <c r="H1270" s="133"/>
      <c r="I1270" s="133"/>
      <c r="J1270" s="133"/>
      <c r="K1270" s="133"/>
      <c r="L1270" s="133"/>
      <c r="N1270" s="134"/>
      <c r="O1270" s="135"/>
      <c r="P1270" s="135"/>
      <c r="Q1270" s="135"/>
      <c r="R1270" s="2"/>
      <c r="S1270" s="31"/>
      <c r="T1270" s="25"/>
      <c r="U1270" s="2"/>
    </row>
    <row r="1271" spans="1:21" ht="18" customHeight="1">
      <c r="A1271" s="35"/>
      <c r="B1271" s="31"/>
      <c r="C1271" s="133"/>
      <c r="D1271" s="133"/>
      <c r="E1271" s="133"/>
      <c r="F1271" s="133"/>
      <c r="G1271" s="133"/>
      <c r="H1271" s="133"/>
      <c r="I1271" s="133"/>
      <c r="J1271" s="133"/>
      <c r="K1271" s="133"/>
      <c r="L1271" s="133"/>
      <c r="N1271" s="134"/>
      <c r="O1271" s="135"/>
      <c r="P1271" s="135"/>
      <c r="Q1271" s="135"/>
      <c r="R1271" s="2"/>
      <c r="S1271" s="31"/>
      <c r="T1271" s="25"/>
      <c r="U1271" s="2"/>
    </row>
    <row r="1272" spans="1:21" ht="18" customHeight="1">
      <c r="A1272" s="35"/>
      <c r="B1272" s="31"/>
      <c r="C1272" s="133"/>
      <c r="D1272" s="133"/>
      <c r="E1272" s="133"/>
      <c r="F1272" s="133"/>
      <c r="G1272" s="133"/>
      <c r="H1272" s="133"/>
      <c r="I1272" s="133"/>
      <c r="J1272" s="133"/>
      <c r="K1272" s="133"/>
      <c r="L1272" s="133"/>
      <c r="N1272" s="134"/>
      <c r="O1272" s="135"/>
      <c r="P1272" s="135"/>
      <c r="Q1272" s="135"/>
      <c r="R1272" s="2"/>
      <c r="S1272" s="31"/>
      <c r="T1272" s="25"/>
      <c r="U1272" s="2"/>
    </row>
    <row r="1273" spans="1:21" ht="18" customHeight="1">
      <c r="A1273" s="35"/>
      <c r="B1273" s="31"/>
      <c r="C1273" s="133"/>
      <c r="D1273" s="133"/>
      <c r="E1273" s="133"/>
      <c r="F1273" s="133"/>
      <c r="G1273" s="133"/>
      <c r="H1273" s="133"/>
      <c r="I1273" s="133"/>
      <c r="J1273" s="133"/>
      <c r="K1273" s="133"/>
      <c r="L1273" s="133"/>
      <c r="N1273" s="134"/>
      <c r="O1273" s="135"/>
      <c r="P1273" s="135"/>
      <c r="Q1273" s="135"/>
      <c r="R1273" s="2"/>
      <c r="S1273" s="31"/>
      <c r="T1273" s="25"/>
      <c r="U1273" s="2"/>
    </row>
    <row r="1274" spans="1:21" ht="18" customHeight="1">
      <c r="A1274" s="35"/>
      <c r="B1274" s="31"/>
      <c r="C1274" s="133"/>
      <c r="D1274" s="133"/>
      <c r="E1274" s="133"/>
      <c r="F1274" s="133"/>
      <c r="G1274" s="133"/>
      <c r="H1274" s="133"/>
      <c r="I1274" s="133"/>
      <c r="J1274" s="133"/>
      <c r="K1274" s="133"/>
      <c r="L1274" s="133"/>
      <c r="N1274" s="134"/>
      <c r="O1274" s="135"/>
      <c r="P1274" s="135"/>
      <c r="Q1274" s="135"/>
      <c r="R1274" s="2"/>
      <c r="S1274" s="31"/>
      <c r="T1274" s="25"/>
      <c r="U1274" s="2"/>
    </row>
    <row r="1275" spans="1:21" ht="18" customHeight="1">
      <c r="A1275" s="35"/>
      <c r="B1275" s="31"/>
      <c r="C1275" s="133"/>
      <c r="D1275" s="133"/>
      <c r="E1275" s="133"/>
      <c r="F1275" s="133"/>
      <c r="G1275" s="133"/>
      <c r="H1275" s="133"/>
      <c r="I1275" s="133"/>
      <c r="J1275" s="133"/>
      <c r="K1275" s="133"/>
      <c r="L1275" s="133"/>
      <c r="N1275" s="134"/>
      <c r="O1275" s="135"/>
      <c r="P1275" s="135"/>
      <c r="Q1275" s="135"/>
      <c r="R1275" s="2"/>
      <c r="S1275" s="31"/>
      <c r="T1275" s="25"/>
      <c r="U1275" s="2"/>
    </row>
    <row r="1276" spans="1:21" ht="18" customHeight="1">
      <c r="A1276" s="35"/>
      <c r="B1276" s="31"/>
      <c r="C1276" s="133"/>
      <c r="D1276" s="133"/>
      <c r="E1276" s="133"/>
      <c r="F1276" s="133"/>
      <c r="G1276" s="133"/>
      <c r="H1276" s="133"/>
      <c r="I1276" s="133"/>
      <c r="J1276" s="133"/>
      <c r="K1276" s="133"/>
      <c r="L1276" s="133"/>
      <c r="N1276" s="134"/>
      <c r="O1276" s="135"/>
      <c r="P1276" s="135"/>
      <c r="Q1276" s="135"/>
      <c r="R1276" s="2"/>
      <c r="S1276" s="31"/>
      <c r="T1276" s="25"/>
      <c r="U1276" s="2"/>
    </row>
    <row r="1277" spans="1:21" ht="18" customHeight="1">
      <c r="A1277" s="35"/>
      <c r="B1277" s="31"/>
      <c r="C1277" s="133"/>
      <c r="D1277" s="133"/>
      <c r="E1277" s="133"/>
      <c r="F1277" s="133"/>
      <c r="G1277" s="133"/>
      <c r="H1277" s="133"/>
      <c r="I1277" s="133"/>
      <c r="J1277" s="133"/>
      <c r="K1277" s="133"/>
      <c r="L1277" s="133"/>
      <c r="N1277" s="134"/>
      <c r="O1277" s="135"/>
      <c r="P1277" s="135"/>
      <c r="Q1277" s="135"/>
      <c r="R1277" s="2"/>
      <c r="S1277" s="31"/>
      <c r="T1277" s="25"/>
      <c r="U1277" s="2"/>
    </row>
    <row r="1278" spans="1:21" ht="18" customHeight="1">
      <c r="A1278" s="35"/>
      <c r="B1278" s="31"/>
      <c r="C1278" s="133"/>
      <c r="D1278" s="133"/>
      <c r="E1278" s="133"/>
      <c r="F1278" s="133"/>
      <c r="G1278" s="133"/>
      <c r="H1278" s="133"/>
      <c r="I1278" s="133"/>
      <c r="J1278" s="133"/>
      <c r="K1278" s="133"/>
      <c r="L1278" s="133"/>
      <c r="N1278" s="134"/>
      <c r="O1278" s="135"/>
      <c r="P1278" s="135"/>
      <c r="Q1278" s="135"/>
      <c r="R1278" s="2"/>
      <c r="S1278" s="31"/>
      <c r="T1278" s="25"/>
      <c r="U1278" s="2"/>
    </row>
    <row r="1279" spans="1:21" ht="18" customHeight="1">
      <c r="A1279" s="35"/>
      <c r="B1279" s="31"/>
      <c r="C1279" s="133"/>
      <c r="D1279" s="133"/>
      <c r="E1279" s="133"/>
      <c r="F1279" s="133"/>
      <c r="G1279" s="133"/>
      <c r="H1279" s="133"/>
      <c r="I1279" s="133"/>
      <c r="J1279" s="133"/>
      <c r="K1279" s="133"/>
      <c r="L1279" s="133"/>
      <c r="N1279" s="134"/>
      <c r="O1279" s="135"/>
      <c r="P1279" s="135"/>
      <c r="Q1279" s="135"/>
      <c r="R1279" s="2"/>
      <c r="S1279" s="31"/>
      <c r="T1279" s="25"/>
      <c r="U1279" s="2"/>
    </row>
    <row r="1280" spans="1:21" ht="18" customHeight="1">
      <c r="A1280" s="35"/>
      <c r="B1280" s="31"/>
      <c r="C1280" s="133"/>
      <c r="D1280" s="133"/>
      <c r="E1280" s="133"/>
      <c r="F1280" s="133"/>
      <c r="G1280" s="133"/>
      <c r="H1280" s="133"/>
      <c r="I1280" s="133"/>
      <c r="J1280" s="133"/>
      <c r="K1280" s="133"/>
      <c r="L1280" s="133"/>
      <c r="N1280" s="134"/>
      <c r="O1280" s="135"/>
      <c r="P1280" s="135"/>
      <c r="Q1280" s="135"/>
      <c r="R1280" s="2"/>
      <c r="S1280" s="31"/>
      <c r="T1280" s="25"/>
      <c r="U1280" s="2"/>
    </row>
    <row r="1281" spans="1:21" ht="18" customHeight="1">
      <c r="A1281" s="35"/>
      <c r="B1281" s="31"/>
      <c r="C1281" s="133"/>
      <c r="D1281" s="133"/>
      <c r="E1281" s="133"/>
      <c r="F1281" s="133"/>
      <c r="G1281" s="133"/>
      <c r="H1281" s="133"/>
      <c r="I1281" s="133"/>
      <c r="J1281" s="133"/>
      <c r="K1281" s="133"/>
      <c r="L1281" s="133"/>
      <c r="N1281" s="134"/>
      <c r="O1281" s="135"/>
      <c r="P1281" s="135"/>
      <c r="Q1281" s="135"/>
      <c r="R1281" s="2"/>
      <c r="S1281" s="31"/>
      <c r="T1281" s="25"/>
      <c r="U1281" s="2"/>
    </row>
    <row r="1282" spans="1:21" ht="18" customHeight="1">
      <c r="A1282" s="35"/>
      <c r="B1282" s="31"/>
      <c r="C1282" s="133"/>
      <c r="D1282" s="133"/>
      <c r="E1282" s="133"/>
      <c r="F1282" s="133"/>
      <c r="G1282" s="133"/>
      <c r="H1282" s="133"/>
      <c r="I1282" s="133"/>
      <c r="J1282" s="133"/>
      <c r="K1282" s="133"/>
      <c r="L1282" s="133"/>
      <c r="N1282" s="134"/>
      <c r="O1282" s="135"/>
      <c r="P1282" s="135"/>
      <c r="Q1282" s="135"/>
      <c r="R1282" s="2"/>
      <c r="S1282" s="31"/>
      <c r="T1282" s="25"/>
      <c r="U1282" s="2"/>
    </row>
    <row r="1283" spans="1:21" ht="18" customHeight="1">
      <c r="A1283" s="35"/>
      <c r="B1283" s="31"/>
      <c r="C1283" s="133"/>
      <c r="D1283" s="133"/>
      <c r="E1283" s="133"/>
      <c r="F1283" s="133"/>
      <c r="G1283" s="133"/>
      <c r="H1283" s="133"/>
      <c r="I1283" s="133"/>
      <c r="J1283" s="133"/>
      <c r="K1283" s="133"/>
      <c r="L1283" s="133"/>
      <c r="N1283" s="134"/>
      <c r="O1283" s="135"/>
      <c r="P1283" s="135"/>
      <c r="Q1283" s="135"/>
      <c r="R1283" s="2"/>
      <c r="S1283" s="31"/>
      <c r="T1283" s="25"/>
      <c r="U1283" s="2"/>
    </row>
    <row r="1284" spans="1:21" ht="18" customHeight="1">
      <c r="A1284" s="35"/>
      <c r="B1284" s="31"/>
      <c r="C1284" s="133"/>
      <c r="D1284" s="133"/>
      <c r="E1284" s="133"/>
      <c r="F1284" s="133"/>
      <c r="G1284" s="133"/>
      <c r="H1284" s="133"/>
      <c r="I1284" s="133"/>
      <c r="J1284" s="133"/>
      <c r="K1284" s="133"/>
      <c r="L1284" s="133"/>
      <c r="N1284" s="134"/>
      <c r="O1284" s="135"/>
      <c r="P1284" s="135"/>
      <c r="Q1284" s="135"/>
      <c r="R1284" s="2"/>
      <c r="S1284" s="31"/>
      <c r="T1284" s="25"/>
      <c r="U1284" s="2"/>
    </row>
    <row r="1285" spans="1:21" ht="18" customHeight="1">
      <c r="A1285" s="35"/>
      <c r="B1285" s="31"/>
      <c r="C1285" s="133"/>
      <c r="D1285" s="133"/>
      <c r="E1285" s="133"/>
      <c r="F1285" s="133"/>
      <c r="G1285" s="133"/>
      <c r="H1285" s="133"/>
      <c r="I1285" s="133"/>
      <c r="J1285" s="133"/>
      <c r="K1285" s="133"/>
      <c r="L1285" s="133"/>
      <c r="N1285" s="134"/>
      <c r="O1285" s="135"/>
      <c r="P1285" s="135"/>
      <c r="Q1285" s="135"/>
      <c r="R1285" s="2"/>
      <c r="S1285" s="31"/>
      <c r="T1285" s="25"/>
      <c r="U1285" s="2"/>
    </row>
    <row r="1286" spans="1:21" ht="18" customHeight="1">
      <c r="A1286" s="35"/>
      <c r="B1286" s="31"/>
      <c r="C1286" s="133"/>
      <c r="D1286" s="133"/>
      <c r="E1286" s="133"/>
      <c r="F1286" s="133"/>
      <c r="G1286" s="133"/>
      <c r="H1286" s="133"/>
      <c r="I1286" s="133"/>
      <c r="J1286" s="133"/>
      <c r="K1286" s="133"/>
      <c r="L1286" s="133"/>
      <c r="N1286" s="134"/>
      <c r="O1286" s="135"/>
      <c r="P1286" s="135"/>
      <c r="Q1286" s="135"/>
      <c r="R1286" s="2"/>
      <c r="S1286" s="31"/>
      <c r="T1286" s="25"/>
      <c r="U1286" s="2"/>
    </row>
    <row r="1287" spans="1:21" ht="18" customHeight="1">
      <c r="A1287" s="35"/>
      <c r="B1287" s="31"/>
      <c r="C1287" s="133"/>
      <c r="D1287" s="133"/>
      <c r="E1287" s="133"/>
      <c r="F1287" s="133"/>
      <c r="G1287" s="133"/>
      <c r="H1287" s="133"/>
      <c r="I1287" s="133"/>
      <c r="J1287" s="133"/>
      <c r="K1287" s="133"/>
      <c r="L1287" s="133"/>
      <c r="N1287" s="134"/>
      <c r="O1287" s="135"/>
      <c r="P1287" s="135"/>
      <c r="Q1287" s="135"/>
      <c r="R1287" s="2"/>
      <c r="S1287" s="31"/>
      <c r="T1287" s="25"/>
      <c r="U1287" s="2"/>
    </row>
    <row r="1288" spans="1:21" ht="18" customHeight="1">
      <c r="A1288" s="35"/>
      <c r="B1288" s="31"/>
      <c r="C1288" s="133"/>
      <c r="D1288" s="133"/>
      <c r="E1288" s="133"/>
      <c r="F1288" s="133"/>
      <c r="G1288" s="133"/>
      <c r="H1288" s="133"/>
      <c r="I1288" s="133"/>
      <c r="J1288" s="133"/>
      <c r="K1288" s="133"/>
      <c r="L1288" s="133"/>
      <c r="N1288" s="134"/>
      <c r="O1288" s="135"/>
      <c r="P1288" s="135"/>
      <c r="Q1288" s="135"/>
      <c r="R1288" s="2"/>
      <c r="S1288" s="31"/>
      <c r="T1288" s="25"/>
      <c r="U1288" s="2"/>
    </row>
    <row r="1289" spans="1:21" ht="18" customHeight="1">
      <c r="A1289" s="35"/>
      <c r="B1289" s="31"/>
      <c r="C1289" s="133"/>
      <c r="D1289" s="133"/>
      <c r="E1289" s="133"/>
      <c r="F1289" s="133"/>
      <c r="G1289" s="133"/>
      <c r="H1289" s="133"/>
      <c r="I1289" s="133"/>
      <c r="J1289" s="133"/>
      <c r="K1289" s="133"/>
      <c r="L1289" s="133"/>
      <c r="N1289" s="134"/>
      <c r="O1289" s="135"/>
      <c r="P1289" s="135"/>
      <c r="Q1289" s="135"/>
      <c r="R1289" s="2"/>
      <c r="S1289" s="31"/>
      <c r="T1289" s="25"/>
      <c r="U1289" s="2"/>
    </row>
    <row r="1290" spans="1:21" ht="18" customHeight="1">
      <c r="A1290" s="35"/>
      <c r="B1290" s="31"/>
      <c r="C1290" s="133"/>
      <c r="D1290" s="133"/>
      <c r="E1290" s="133"/>
      <c r="F1290" s="133"/>
      <c r="G1290" s="133"/>
      <c r="H1290" s="133"/>
      <c r="I1290" s="133"/>
      <c r="J1290" s="133"/>
      <c r="K1290" s="133"/>
      <c r="L1290" s="133"/>
      <c r="N1290" s="134"/>
      <c r="O1290" s="135"/>
      <c r="P1290" s="135"/>
      <c r="Q1290" s="135"/>
      <c r="R1290" s="2"/>
      <c r="S1290" s="31"/>
      <c r="T1290" s="25"/>
      <c r="U1290" s="2"/>
    </row>
    <row r="1291" spans="1:21" ht="18" customHeight="1">
      <c r="A1291" s="35"/>
      <c r="B1291" s="31"/>
      <c r="C1291" s="133"/>
      <c r="D1291" s="133"/>
      <c r="E1291" s="133"/>
      <c r="F1291" s="133"/>
      <c r="G1291" s="133"/>
      <c r="H1291" s="133"/>
      <c r="I1291" s="133"/>
      <c r="J1291" s="133"/>
      <c r="K1291" s="133"/>
      <c r="L1291" s="133"/>
      <c r="N1291" s="134"/>
      <c r="O1291" s="135"/>
      <c r="P1291" s="135"/>
      <c r="Q1291" s="135"/>
      <c r="R1291" s="2"/>
      <c r="S1291" s="31"/>
      <c r="T1291" s="25"/>
      <c r="U1291" s="2"/>
    </row>
    <row r="1292" spans="1:21" ht="18" customHeight="1">
      <c r="A1292" s="35"/>
      <c r="B1292" s="31"/>
      <c r="C1292" s="133"/>
      <c r="D1292" s="133"/>
      <c r="E1292" s="133"/>
      <c r="F1292" s="133"/>
      <c r="G1292" s="133"/>
      <c r="H1292" s="133"/>
      <c r="I1292" s="133"/>
      <c r="J1292" s="133"/>
      <c r="K1292" s="133"/>
      <c r="L1292" s="133"/>
      <c r="N1292" s="134"/>
      <c r="O1292" s="135"/>
      <c r="P1292" s="135"/>
      <c r="Q1292" s="135"/>
      <c r="R1292" s="2"/>
      <c r="S1292" s="31"/>
      <c r="T1292" s="25"/>
      <c r="U1292" s="2"/>
    </row>
    <row r="1293" spans="1:21" ht="18" customHeight="1">
      <c r="A1293" s="35"/>
      <c r="B1293" s="31"/>
      <c r="C1293" s="133"/>
      <c r="D1293" s="133"/>
      <c r="E1293" s="133"/>
      <c r="F1293" s="133"/>
      <c r="G1293" s="133"/>
      <c r="H1293" s="133"/>
      <c r="I1293" s="133"/>
      <c r="J1293" s="133"/>
      <c r="K1293" s="133"/>
      <c r="L1293" s="133"/>
      <c r="N1293" s="134"/>
      <c r="O1293" s="135"/>
      <c r="P1293" s="135"/>
      <c r="Q1293" s="135"/>
      <c r="R1293" s="2"/>
      <c r="S1293" s="31"/>
      <c r="T1293" s="25"/>
      <c r="U1293" s="2"/>
    </row>
    <row r="1294" spans="1:21" ht="18" customHeight="1">
      <c r="A1294" s="35"/>
      <c r="B1294" s="31"/>
      <c r="C1294" s="133"/>
      <c r="D1294" s="133"/>
      <c r="E1294" s="133"/>
      <c r="F1294" s="133"/>
      <c r="G1294" s="133"/>
      <c r="H1294" s="133"/>
      <c r="I1294" s="133"/>
      <c r="J1294" s="133"/>
      <c r="K1294" s="133"/>
      <c r="L1294" s="133"/>
      <c r="N1294" s="134"/>
      <c r="O1294" s="135"/>
      <c r="P1294" s="135"/>
      <c r="Q1294" s="135"/>
      <c r="R1294" s="2"/>
      <c r="S1294" s="31"/>
      <c r="T1294" s="25"/>
      <c r="U1294" s="2"/>
    </row>
    <row r="1295" spans="1:21" ht="18" customHeight="1">
      <c r="A1295" s="35"/>
      <c r="B1295" s="31"/>
      <c r="C1295" s="133"/>
      <c r="D1295" s="133"/>
      <c r="E1295" s="133"/>
      <c r="F1295" s="133"/>
      <c r="G1295" s="133"/>
      <c r="H1295" s="133"/>
      <c r="I1295" s="133"/>
      <c r="J1295" s="133"/>
      <c r="K1295" s="133"/>
      <c r="L1295" s="133"/>
      <c r="N1295" s="134"/>
      <c r="O1295" s="135"/>
      <c r="P1295" s="135"/>
      <c r="Q1295" s="135"/>
      <c r="R1295" s="2"/>
      <c r="S1295" s="31"/>
      <c r="T1295" s="25"/>
      <c r="U1295" s="2"/>
    </row>
    <row r="1296" spans="1:21" ht="18" customHeight="1">
      <c r="A1296" s="35"/>
      <c r="B1296" s="31"/>
      <c r="C1296" s="133"/>
      <c r="D1296" s="133"/>
      <c r="E1296" s="133"/>
      <c r="F1296" s="133"/>
      <c r="G1296" s="133"/>
      <c r="H1296" s="133"/>
      <c r="I1296" s="133"/>
      <c r="J1296" s="133"/>
      <c r="K1296" s="133"/>
      <c r="L1296" s="133"/>
      <c r="N1296" s="134"/>
      <c r="O1296" s="135"/>
      <c r="P1296" s="135"/>
      <c r="Q1296" s="135"/>
      <c r="R1296" s="2"/>
      <c r="S1296" s="31"/>
      <c r="T1296" s="25"/>
      <c r="U1296" s="2"/>
    </row>
    <row r="1297" spans="1:21" ht="18" customHeight="1">
      <c r="A1297" s="35"/>
      <c r="B1297" s="31"/>
      <c r="C1297" s="133"/>
      <c r="D1297" s="133"/>
      <c r="E1297" s="133"/>
      <c r="F1297" s="133"/>
      <c r="G1297" s="133"/>
      <c r="H1297" s="133"/>
      <c r="I1297" s="133"/>
      <c r="J1297" s="133"/>
      <c r="K1297" s="133"/>
      <c r="L1297" s="133"/>
      <c r="N1297" s="134"/>
      <c r="O1297" s="135"/>
      <c r="P1297" s="135"/>
      <c r="Q1297" s="135"/>
      <c r="R1297" s="2"/>
      <c r="S1297" s="31"/>
      <c r="T1297" s="25"/>
      <c r="U1297" s="2"/>
    </row>
    <row r="1298" spans="1:21" ht="18" customHeight="1">
      <c r="A1298" s="35"/>
      <c r="B1298" s="31"/>
      <c r="C1298" s="133"/>
      <c r="D1298" s="133"/>
      <c r="E1298" s="133"/>
      <c r="F1298" s="133"/>
      <c r="G1298" s="133"/>
      <c r="H1298" s="133"/>
      <c r="I1298" s="133"/>
      <c r="J1298" s="133"/>
      <c r="K1298" s="133"/>
      <c r="L1298" s="133"/>
      <c r="N1298" s="134"/>
      <c r="O1298" s="135"/>
      <c r="P1298" s="135"/>
      <c r="Q1298" s="135"/>
      <c r="R1298" s="2"/>
      <c r="S1298" s="31"/>
      <c r="T1298" s="25"/>
      <c r="U1298" s="2"/>
    </row>
    <row r="1299" spans="1:21" ht="18" customHeight="1">
      <c r="A1299" s="35"/>
      <c r="B1299" s="31"/>
      <c r="C1299" s="133"/>
      <c r="D1299" s="133"/>
      <c r="E1299" s="133"/>
      <c r="F1299" s="133"/>
      <c r="G1299" s="133"/>
      <c r="H1299" s="133"/>
      <c r="I1299" s="133"/>
      <c r="J1299" s="133"/>
      <c r="K1299" s="133"/>
      <c r="L1299" s="133"/>
      <c r="N1299" s="134"/>
      <c r="O1299" s="135"/>
      <c r="P1299" s="135"/>
      <c r="Q1299" s="135"/>
      <c r="R1299" s="2"/>
      <c r="S1299" s="31"/>
      <c r="T1299" s="25"/>
      <c r="U1299" s="2"/>
    </row>
    <row r="1300" spans="1:21" ht="18" customHeight="1">
      <c r="A1300" s="35"/>
      <c r="B1300" s="31"/>
      <c r="C1300" s="133"/>
      <c r="D1300" s="133"/>
      <c r="E1300" s="133"/>
      <c r="F1300" s="133"/>
      <c r="G1300" s="133"/>
      <c r="H1300" s="133"/>
      <c r="I1300" s="133"/>
      <c r="J1300" s="133"/>
      <c r="K1300" s="133"/>
      <c r="L1300" s="133"/>
      <c r="N1300" s="134"/>
      <c r="O1300" s="135"/>
      <c r="P1300" s="135"/>
      <c r="Q1300" s="135"/>
      <c r="R1300" s="2"/>
      <c r="S1300" s="31"/>
      <c r="T1300" s="25"/>
      <c r="U1300" s="2"/>
    </row>
    <row r="1301" spans="1:21" ht="18" customHeight="1">
      <c r="A1301" s="35"/>
      <c r="B1301" s="31"/>
      <c r="C1301" s="133"/>
      <c r="D1301" s="133"/>
      <c r="E1301" s="133"/>
      <c r="F1301" s="133"/>
      <c r="G1301" s="133"/>
      <c r="H1301" s="133"/>
      <c r="I1301" s="133"/>
      <c r="J1301" s="133"/>
      <c r="K1301" s="133"/>
      <c r="L1301" s="133"/>
      <c r="N1301" s="134"/>
      <c r="O1301" s="135"/>
      <c r="P1301" s="135"/>
      <c r="Q1301" s="135"/>
      <c r="R1301" s="2"/>
      <c r="S1301" s="31"/>
      <c r="T1301" s="25"/>
      <c r="U1301" s="2"/>
    </row>
    <row r="1302" spans="1:21" ht="18" customHeight="1">
      <c r="A1302" s="35"/>
      <c r="B1302" s="31"/>
      <c r="C1302" s="133"/>
      <c r="D1302" s="133"/>
      <c r="E1302" s="133"/>
      <c r="F1302" s="133"/>
      <c r="G1302" s="133"/>
      <c r="H1302" s="133"/>
      <c r="I1302" s="133"/>
      <c r="J1302" s="133"/>
      <c r="K1302" s="133"/>
      <c r="L1302" s="133"/>
      <c r="N1302" s="134"/>
      <c r="O1302" s="135"/>
      <c r="P1302" s="135"/>
      <c r="Q1302" s="135"/>
      <c r="R1302" s="2"/>
      <c r="S1302" s="31"/>
      <c r="T1302" s="25"/>
      <c r="U1302" s="2"/>
    </row>
    <row r="1303" spans="1:21" ht="18" customHeight="1">
      <c r="A1303" s="35"/>
      <c r="B1303" s="31"/>
      <c r="C1303" s="133"/>
      <c r="D1303" s="133"/>
      <c r="E1303" s="133"/>
      <c r="F1303" s="133"/>
      <c r="G1303" s="133"/>
      <c r="H1303" s="133"/>
      <c r="I1303" s="133"/>
      <c r="J1303" s="133"/>
      <c r="K1303" s="133"/>
      <c r="L1303" s="133"/>
      <c r="N1303" s="134"/>
      <c r="O1303" s="135"/>
      <c r="P1303" s="135"/>
      <c r="Q1303" s="135"/>
      <c r="R1303" s="2"/>
      <c r="S1303" s="31"/>
      <c r="T1303" s="25"/>
      <c r="U1303" s="2"/>
    </row>
    <row r="1304" spans="1:21" ht="18" customHeight="1">
      <c r="A1304" s="35"/>
      <c r="B1304" s="31"/>
      <c r="C1304" s="133"/>
      <c r="D1304" s="133"/>
      <c r="E1304" s="133"/>
      <c r="F1304" s="133"/>
      <c r="G1304" s="133"/>
      <c r="H1304" s="133"/>
      <c r="I1304" s="133"/>
      <c r="J1304" s="133"/>
      <c r="K1304" s="133"/>
      <c r="L1304" s="133"/>
      <c r="N1304" s="134"/>
      <c r="O1304" s="135"/>
      <c r="P1304" s="135"/>
      <c r="Q1304" s="135"/>
      <c r="R1304" s="2"/>
      <c r="S1304" s="31"/>
      <c r="T1304" s="25"/>
      <c r="U1304" s="2"/>
    </row>
    <row r="1305" spans="1:21" ht="18" customHeight="1">
      <c r="A1305" s="35"/>
      <c r="B1305" s="31"/>
      <c r="C1305" s="133"/>
      <c r="D1305" s="133"/>
      <c r="E1305" s="133"/>
      <c r="F1305" s="133"/>
      <c r="G1305" s="133"/>
      <c r="H1305" s="133"/>
      <c r="I1305" s="133"/>
      <c r="J1305" s="133"/>
      <c r="K1305" s="133"/>
      <c r="L1305" s="133"/>
      <c r="N1305" s="134"/>
      <c r="O1305" s="135"/>
      <c r="P1305" s="135"/>
      <c r="Q1305" s="135"/>
      <c r="R1305" s="2"/>
      <c r="S1305" s="31"/>
      <c r="T1305" s="25"/>
      <c r="U1305" s="2"/>
    </row>
    <row r="1306" spans="1:21" ht="18" customHeight="1">
      <c r="A1306" s="35"/>
      <c r="B1306" s="31"/>
      <c r="C1306" s="133"/>
      <c r="D1306" s="133"/>
      <c r="E1306" s="133"/>
      <c r="F1306" s="133"/>
      <c r="G1306" s="133"/>
      <c r="H1306" s="133"/>
      <c r="I1306" s="133"/>
      <c r="J1306" s="133"/>
      <c r="K1306" s="133"/>
      <c r="L1306" s="133"/>
      <c r="N1306" s="134"/>
      <c r="O1306" s="135"/>
      <c r="P1306" s="135"/>
      <c r="Q1306" s="135"/>
      <c r="R1306" s="2"/>
      <c r="S1306" s="31"/>
      <c r="T1306" s="25"/>
      <c r="U1306" s="2"/>
    </row>
    <row r="1307" spans="1:21" ht="18" customHeight="1">
      <c r="A1307" s="35"/>
      <c r="B1307" s="31"/>
      <c r="C1307" s="133"/>
      <c r="D1307" s="133"/>
      <c r="E1307" s="133"/>
      <c r="F1307" s="133"/>
      <c r="G1307" s="133"/>
      <c r="H1307" s="133"/>
      <c r="I1307" s="133"/>
      <c r="J1307" s="133"/>
      <c r="K1307" s="133"/>
      <c r="L1307" s="133"/>
      <c r="N1307" s="134"/>
      <c r="O1307" s="135"/>
      <c r="P1307" s="135"/>
      <c r="Q1307" s="135"/>
      <c r="R1307" s="2"/>
      <c r="S1307" s="31"/>
      <c r="T1307" s="25"/>
      <c r="U1307" s="2"/>
    </row>
    <row r="1308" spans="1:21" ht="18" customHeight="1">
      <c r="A1308" s="35"/>
      <c r="B1308" s="31"/>
      <c r="C1308" s="133"/>
      <c r="D1308" s="133"/>
      <c r="E1308" s="133"/>
      <c r="F1308" s="133"/>
      <c r="G1308" s="133"/>
      <c r="H1308" s="133"/>
      <c r="I1308" s="133"/>
      <c r="J1308" s="133"/>
      <c r="K1308" s="133"/>
      <c r="L1308" s="133"/>
      <c r="N1308" s="134"/>
      <c r="O1308" s="135"/>
      <c r="P1308" s="135"/>
      <c r="Q1308" s="135"/>
      <c r="R1308" s="2"/>
      <c r="S1308" s="31"/>
      <c r="T1308" s="25"/>
      <c r="U1308" s="2"/>
    </row>
    <row r="1309" spans="1:21" ht="18" customHeight="1">
      <c r="A1309" s="35"/>
      <c r="B1309" s="31"/>
      <c r="C1309" s="133"/>
      <c r="D1309" s="133"/>
      <c r="E1309" s="133"/>
      <c r="F1309" s="133"/>
      <c r="G1309" s="133"/>
      <c r="H1309" s="133"/>
      <c r="I1309" s="133"/>
      <c r="J1309" s="133"/>
      <c r="K1309" s="133"/>
      <c r="L1309" s="133"/>
      <c r="N1309" s="134"/>
      <c r="O1309" s="135"/>
      <c r="P1309" s="135"/>
      <c r="Q1309" s="135"/>
      <c r="R1309" s="2"/>
      <c r="S1309" s="31"/>
      <c r="T1309" s="25"/>
      <c r="U1309" s="2"/>
    </row>
    <row r="1310" spans="1:21" ht="18" customHeight="1">
      <c r="A1310" s="35"/>
      <c r="B1310" s="31"/>
      <c r="C1310" s="133"/>
      <c r="D1310" s="133"/>
      <c r="E1310" s="133"/>
      <c r="F1310" s="133"/>
      <c r="G1310" s="133"/>
      <c r="H1310" s="133"/>
      <c r="I1310" s="133"/>
      <c r="J1310" s="133"/>
      <c r="K1310" s="133"/>
      <c r="L1310" s="133"/>
      <c r="N1310" s="134"/>
      <c r="O1310" s="135"/>
      <c r="P1310" s="135"/>
      <c r="Q1310" s="135"/>
      <c r="R1310" s="2"/>
      <c r="S1310" s="31"/>
      <c r="T1310" s="25"/>
      <c r="U1310" s="2"/>
    </row>
    <row r="1311" spans="1:21" ht="18" customHeight="1">
      <c r="A1311" s="35"/>
      <c r="B1311" s="31"/>
      <c r="C1311" s="133"/>
      <c r="D1311" s="133"/>
      <c r="E1311" s="133"/>
      <c r="F1311" s="133"/>
      <c r="G1311" s="133"/>
      <c r="H1311" s="133"/>
      <c r="I1311" s="133"/>
      <c r="J1311" s="133"/>
      <c r="K1311" s="133"/>
      <c r="L1311" s="133"/>
      <c r="N1311" s="134"/>
      <c r="O1311" s="135"/>
      <c r="P1311" s="135"/>
      <c r="Q1311" s="135"/>
      <c r="R1311" s="2"/>
      <c r="S1311" s="31"/>
      <c r="T1311" s="25"/>
      <c r="U1311" s="2"/>
    </row>
    <row r="1312" spans="1:21" ht="18" customHeight="1">
      <c r="A1312" s="35"/>
      <c r="B1312" s="31"/>
      <c r="C1312" s="133"/>
      <c r="D1312" s="133"/>
      <c r="E1312" s="133"/>
      <c r="F1312" s="133"/>
      <c r="G1312" s="133"/>
      <c r="H1312" s="133"/>
      <c r="I1312" s="133"/>
      <c r="J1312" s="133"/>
      <c r="K1312" s="133"/>
      <c r="L1312" s="133"/>
      <c r="N1312" s="134"/>
      <c r="O1312" s="135"/>
      <c r="P1312" s="135"/>
      <c r="Q1312" s="135"/>
      <c r="R1312" s="2"/>
      <c r="S1312" s="31"/>
      <c r="T1312" s="25"/>
      <c r="U1312" s="2"/>
    </row>
    <row r="1313" spans="1:21" ht="18" customHeight="1">
      <c r="A1313" s="35"/>
      <c r="B1313" s="31"/>
      <c r="C1313" s="133"/>
      <c r="D1313" s="133"/>
      <c r="E1313" s="133"/>
      <c r="F1313" s="133"/>
      <c r="G1313" s="133"/>
      <c r="H1313" s="133"/>
      <c r="I1313" s="133"/>
      <c r="J1313" s="133"/>
      <c r="K1313" s="133"/>
      <c r="L1313" s="133"/>
      <c r="N1313" s="134"/>
      <c r="O1313" s="135"/>
      <c r="P1313" s="135"/>
      <c r="Q1313" s="135"/>
      <c r="R1313" s="2"/>
      <c r="S1313" s="31"/>
      <c r="T1313" s="25"/>
      <c r="U1313" s="2"/>
    </row>
    <row r="1314" spans="1:21" ht="18" customHeight="1">
      <c r="A1314" s="35"/>
      <c r="B1314" s="31"/>
      <c r="C1314" s="133"/>
      <c r="D1314" s="133"/>
      <c r="E1314" s="133"/>
      <c r="F1314" s="133"/>
      <c r="G1314" s="133"/>
      <c r="H1314" s="133"/>
      <c r="I1314" s="133"/>
      <c r="J1314" s="133"/>
      <c r="K1314" s="133"/>
      <c r="L1314" s="133"/>
      <c r="N1314" s="134"/>
      <c r="O1314" s="135"/>
      <c r="P1314" s="135"/>
      <c r="Q1314" s="135"/>
      <c r="R1314" s="2"/>
      <c r="S1314" s="31"/>
      <c r="T1314" s="25"/>
      <c r="U1314" s="2"/>
    </row>
    <row r="1315" spans="1:21" ht="18" customHeight="1">
      <c r="A1315" s="35"/>
      <c r="B1315" s="31"/>
      <c r="C1315" s="133"/>
      <c r="D1315" s="133"/>
      <c r="E1315" s="133"/>
      <c r="F1315" s="133"/>
      <c r="G1315" s="133"/>
      <c r="H1315" s="133"/>
      <c r="I1315" s="133"/>
      <c r="J1315" s="133"/>
      <c r="K1315" s="133"/>
      <c r="L1315" s="133"/>
      <c r="N1315" s="134"/>
      <c r="O1315" s="135"/>
      <c r="P1315" s="135"/>
      <c r="Q1315" s="135"/>
      <c r="R1315" s="2"/>
      <c r="S1315" s="31"/>
      <c r="T1315" s="25"/>
      <c r="U1315" s="2"/>
    </row>
    <row r="1316" spans="1:21" ht="18" customHeight="1">
      <c r="A1316" s="35"/>
      <c r="B1316" s="31"/>
      <c r="C1316" s="133"/>
      <c r="D1316" s="133"/>
      <c r="E1316" s="133"/>
      <c r="F1316" s="133"/>
      <c r="G1316" s="133"/>
      <c r="H1316" s="133"/>
      <c r="I1316" s="133"/>
      <c r="J1316" s="133"/>
      <c r="K1316" s="133"/>
      <c r="L1316" s="133"/>
      <c r="N1316" s="134"/>
      <c r="O1316" s="135"/>
      <c r="P1316" s="135"/>
      <c r="Q1316" s="135"/>
      <c r="R1316" s="2"/>
      <c r="S1316" s="31"/>
      <c r="T1316" s="25"/>
      <c r="U1316" s="2"/>
    </row>
    <row r="1317" spans="1:21" ht="18" customHeight="1">
      <c r="A1317" s="35"/>
      <c r="B1317" s="31"/>
      <c r="C1317" s="133"/>
      <c r="D1317" s="133"/>
      <c r="E1317" s="133"/>
      <c r="F1317" s="133"/>
      <c r="G1317" s="133"/>
      <c r="H1317" s="133"/>
      <c r="I1317" s="133"/>
      <c r="J1317" s="133"/>
      <c r="K1317" s="133"/>
      <c r="L1317" s="133"/>
      <c r="N1317" s="134"/>
      <c r="O1317" s="135"/>
      <c r="P1317" s="135"/>
      <c r="Q1317" s="135"/>
      <c r="R1317" s="2"/>
      <c r="S1317" s="31"/>
      <c r="T1317" s="25"/>
      <c r="U1317" s="2"/>
    </row>
    <row r="1318" spans="1:21" ht="18" customHeight="1">
      <c r="A1318" s="35"/>
      <c r="B1318" s="31"/>
      <c r="C1318" s="133"/>
      <c r="D1318" s="133"/>
      <c r="E1318" s="133"/>
      <c r="F1318" s="133"/>
      <c r="G1318" s="133"/>
      <c r="H1318" s="133"/>
      <c r="I1318" s="133"/>
      <c r="J1318" s="133"/>
      <c r="K1318" s="133"/>
      <c r="L1318" s="133"/>
      <c r="N1318" s="134"/>
      <c r="O1318" s="135"/>
      <c r="P1318" s="135"/>
      <c r="Q1318" s="135"/>
      <c r="R1318" s="2"/>
      <c r="S1318" s="31"/>
      <c r="T1318" s="25"/>
      <c r="U1318" s="2"/>
    </row>
    <row r="1319" spans="1:21" ht="18" customHeight="1">
      <c r="A1319" s="35"/>
      <c r="B1319" s="31"/>
      <c r="C1319" s="133"/>
      <c r="D1319" s="133"/>
      <c r="E1319" s="133"/>
      <c r="F1319" s="133"/>
      <c r="G1319" s="133"/>
      <c r="H1319" s="133"/>
      <c r="I1319" s="133"/>
      <c r="J1319" s="133"/>
      <c r="K1319" s="133"/>
      <c r="L1319" s="133"/>
      <c r="N1319" s="134"/>
      <c r="O1319" s="135"/>
      <c r="P1319" s="135"/>
      <c r="Q1319" s="135"/>
      <c r="R1319" s="2"/>
      <c r="S1319" s="31"/>
      <c r="T1319" s="25"/>
      <c r="U1319" s="2"/>
    </row>
    <row r="1320" spans="1:21" ht="18" customHeight="1">
      <c r="A1320" s="35"/>
      <c r="B1320" s="31"/>
      <c r="C1320" s="133"/>
      <c r="D1320" s="133"/>
      <c r="E1320" s="133"/>
      <c r="F1320" s="133"/>
      <c r="G1320" s="133"/>
      <c r="H1320" s="133"/>
      <c r="I1320" s="133"/>
      <c r="J1320" s="133"/>
      <c r="K1320" s="133"/>
      <c r="L1320" s="133"/>
      <c r="N1320" s="134"/>
      <c r="O1320" s="135"/>
      <c r="P1320" s="135"/>
      <c r="Q1320" s="135"/>
      <c r="R1320" s="2"/>
      <c r="S1320" s="31"/>
      <c r="T1320" s="25"/>
      <c r="U1320" s="2"/>
    </row>
    <row r="1321" spans="1:21" ht="18" customHeight="1">
      <c r="A1321" s="35"/>
      <c r="B1321" s="31"/>
      <c r="C1321" s="133"/>
      <c r="D1321" s="133"/>
      <c r="E1321" s="133"/>
      <c r="F1321" s="133"/>
      <c r="G1321" s="133"/>
      <c r="H1321" s="133"/>
      <c r="I1321" s="133"/>
      <c r="J1321" s="133"/>
      <c r="K1321" s="133"/>
      <c r="L1321" s="133"/>
      <c r="N1321" s="134"/>
      <c r="O1321" s="135"/>
      <c r="P1321" s="135"/>
      <c r="Q1321" s="135"/>
      <c r="R1321" s="2"/>
      <c r="S1321" s="31"/>
      <c r="T1321" s="25"/>
      <c r="U1321" s="2"/>
    </row>
    <row r="1322" spans="1:21" ht="18" customHeight="1">
      <c r="A1322" s="35"/>
      <c r="B1322" s="31"/>
      <c r="C1322" s="133"/>
      <c r="D1322" s="133"/>
      <c r="E1322" s="133"/>
      <c r="F1322" s="133"/>
      <c r="G1322" s="133"/>
      <c r="H1322" s="133"/>
      <c r="I1322" s="133"/>
      <c r="J1322" s="133"/>
      <c r="K1322" s="133"/>
      <c r="L1322" s="133"/>
      <c r="N1322" s="134"/>
      <c r="O1322" s="135"/>
      <c r="P1322" s="135"/>
      <c r="Q1322" s="135"/>
      <c r="R1322" s="2"/>
      <c r="S1322" s="31"/>
      <c r="T1322" s="25"/>
      <c r="U1322" s="2"/>
    </row>
    <row r="1323" spans="1:21" ht="18" customHeight="1">
      <c r="A1323" s="35"/>
      <c r="B1323" s="31"/>
      <c r="C1323" s="133"/>
      <c r="D1323" s="133"/>
      <c r="E1323" s="133"/>
      <c r="F1323" s="133"/>
      <c r="G1323" s="133"/>
      <c r="H1323" s="133"/>
      <c r="I1323" s="133"/>
      <c r="J1323" s="133"/>
      <c r="K1323" s="133"/>
      <c r="L1323" s="133"/>
      <c r="N1323" s="134"/>
      <c r="O1323" s="135"/>
      <c r="P1323" s="135"/>
      <c r="Q1323" s="135"/>
      <c r="R1323" s="2"/>
      <c r="S1323" s="31"/>
      <c r="T1323" s="25"/>
      <c r="U1323" s="2"/>
    </row>
    <row r="1324" spans="1:21" ht="18" customHeight="1">
      <c r="A1324" s="35"/>
      <c r="B1324" s="31"/>
      <c r="C1324" s="133"/>
      <c r="D1324" s="133"/>
      <c r="E1324" s="133"/>
      <c r="F1324" s="133"/>
      <c r="G1324" s="133"/>
      <c r="H1324" s="133"/>
      <c r="I1324" s="133"/>
      <c r="J1324" s="133"/>
      <c r="K1324" s="133"/>
      <c r="L1324" s="133"/>
      <c r="N1324" s="134"/>
      <c r="O1324" s="135"/>
      <c r="P1324" s="135"/>
      <c r="Q1324" s="135"/>
      <c r="R1324" s="2"/>
      <c r="S1324" s="31"/>
      <c r="T1324" s="25"/>
      <c r="U1324" s="2"/>
    </row>
    <row r="1325" spans="1:21" ht="18" customHeight="1">
      <c r="A1325" s="35"/>
      <c r="B1325" s="31"/>
      <c r="C1325" s="133"/>
      <c r="D1325" s="133"/>
      <c r="E1325" s="133"/>
      <c r="F1325" s="133"/>
      <c r="G1325" s="133"/>
      <c r="H1325" s="133"/>
      <c r="I1325" s="133"/>
      <c r="J1325" s="133"/>
      <c r="K1325" s="133"/>
      <c r="L1325" s="133"/>
      <c r="N1325" s="134"/>
      <c r="O1325" s="135"/>
      <c r="P1325" s="135"/>
      <c r="Q1325" s="135"/>
      <c r="R1325" s="2"/>
      <c r="S1325" s="31"/>
      <c r="T1325" s="25"/>
      <c r="U1325" s="2"/>
    </row>
    <row r="1326" spans="1:21" ht="18" customHeight="1">
      <c r="A1326" s="35"/>
      <c r="B1326" s="31"/>
      <c r="C1326" s="133"/>
      <c r="D1326" s="133"/>
      <c r="E1326" s="133"/>
      <c r="F1326" s="133"/>
      <c r="G1326" s="133"/>
      <c r="H1326" s="133"/>
      <c r="I1326" s="133"/>
      <c r="J1326" s="133"/>
      <c r="K1326" s="133"/>
      <c r="L1326" s="133"/>
      <c r="N1326" s="134"/>
      <c r="O1326" s="135"/>
      <c r="P1326" s="135"/>
      <c r="Q1326" s="135"/>
      <c r="R1326" s="2"/>
      <c r="S1326" s="31"/>
      <c r="T1326" s="25"/>
      <c r="U1326" s="2"/>
    </row>
    <row r="1327" spans="1:21" ht="18" customHeight="1">
      <c r="A1327" s="35"/>
      <c r="B1327" s="31"/>
      <c r="C1327" s="133"/>
      <c r="D1327" s="133"/>
      <c r="E1327" s="133"/>
      <c r="F1327" s="133"/>
      <c r="G1327" s="133"/>
      <c r="H1327" s="133"/>
      <c r="I1327" s="133"/>
      <c r="J1327" s="133"/>
      <c r="K1327" s="133"/>
      <c r="L1327" s="133"/>
      <c r="N1327" s="134"/>
      <c r="O1327" s="135"/>
      <c r="P1327" s="135"/>
      <c r="Q1327" s="135"/>
      <c r="R1327" s="2"/>
      <c r="S1327" s="31"/>
      <c r="T1327" s="25"/>
      <c r="U1327" s="2"/>
    </row>
    <row r="1328" spans="1:21" ht="18" customHeight="1">
      <c r="A1328" s="35"/>
      <c r="B1328" s="31"/>
      <c r="C1328" s="133"/>
      <c r="D1328" s="133"/>
      <c r="E1328" s="133"/>
      <c r="F1328" s="133"/>
      <c r="G1328" s="133"/>
      <c r="H1328" s="133"/>
      <c r="I1328" s="133"/>
      <c r="J1328" s="133"/>
      <c r="K1328" s="133"/>
      <c r="L1328" s="133"/>
      <c r="N1328" s="134"/>
      <c r="O1328" s="135"/>
      <c r="P1328" s="135"/>
      <c r="Q1328" s="135"/>
      <c r="R1328" s="2"/>
      <c r="S1328" s="31"/>
      <c r="T1328" s="25"/>
      <c r="U1328" s="2"/>
    </row>
    <row r="1329" spans="1:21" ht="18" customHeight="1">
      <c r="A1329" s="35"/>
      <c r="B1329" s="31"/>
      <c r="C1329" s="133"/>
      <c r="D1329" s="133"/>
      <c r="E1329" s="133"/>
      <c r="F1329" s="133"/>
      <c r="G1329" s="133"/>
      <c r="H1329" s="133"/>
      <c r="I1329" s="133"/>
      <c r="J1329" s="133"/>
      <c r="K1329" s="133"/>
      <c r="L1329" s="133"/>
      <c r="N1329" s="134"/>
      <c r="O1329" s="135"/>
      <c r="P1329" s="135"/>
      <c r="Q1329" s="135"/>
      <c r="R1329" s="2"/>
      <c r="S1329" s="31"/>
      <c r="T1329" s="25"/>
      <c r="U1329" s="2"/>
    </row>
    <row r="1330" spans="1:21" ht="18" customHeight="1">
      <c r="A1330" s="35"/>
      <c r="B1330" s="31"/>
      <c r="C1330" s="133"/>
      <c r="D1330" s="133"/>
      <c r="E1330" s="133"/>
      <c r="F1330" s="133"/>
      <c r="G1330" s="133"/>
      <c r="H1330" s="133"/>
      <c r="I1330" s="133"/>
      <c r="J1330" s="133"/>
      <c r="K1330" s="133"/>
      <c r="L1330" s="133"/>
      <c r="N1330" s="134"/>
      <c r="O1330" s="135"/>
      <c r="P1330" s="135"/>
      <c r="Q1330" s="135"/>
      <c r="R1330" s="2"/>
      <c r="S1330" s="31"/>
      <c r="T1330" s="25"/>
      <c r="U1330" s="2"/>
    </row>
    <row r="1331" spans="1:21" ht="18" customHeight="1">
      <c r="A1331" s="35"/>
      <c r="B1331" s="31"/>
      <c r="C1331" s="133"/>
      <c r="D1331" s="133"/>
      <c r="E1331" s="133"/>
      <c r="F1331" s="133"/>
      <c r="G1331" s="133"/>
      <c r="H1331" s="133"/>
      <c r="I1331" s="133"/>
      <c r="J1331" s="133"/>
      <c r="K1331" s="133"/>
      <c r="L1331" s="133"/>
      <c r="N1331" s="134"/>
      <c r="O1331" s="135"/>
      <c r="P1331" s="135"/>
      <c r="Q1331" s="135"/>
      <c r="R1331" s="2"/>
      <c r="S1331" s="31"/>
      <c r="T1331" s="25"/>
      <c r="U1331" s="2"/>
    </row>
    <row r="1332" spans="1:21" ht="18" customHeight="1">
      <c r="A1332" s="35"/>
      <c r="B1332" s="31"/>
      <c r="C1332" s="133"/>
      <c r="D1332" s="133"/>
      <c r="E1332" s="133"/>
      <c r="F1332" s="133"/>
      <c r="G1332" s="133"/>
      <c r="H1332" s="133"/>
      <c r="I1332" s="133"/>
      <c r="J1332" s="133"/>
      <c r="K1332" s="133"/>
      <c r="L1332" s="133"/>
      <c r="N1332" s="134"/>
      <c r="O1332" s="135"/>
      <c r="P1332" s="135"/>
      <c r="Q1332" s="135"/>
      <c r="R1332" s="2"/>
      <c r="S1332" s="31"/>
      <c r="T1332" s="25"/>
      <c r="U1332" s="2"/>
    </row>
    <row r="1333" spans="1:21" ht="18" customHeight="1">
      <c r="A1333" s="35"/>
      <c r="B1333" s="31"/>
      <c r="C1333" s="133"/>
      <c r="D1333" s="133"/>
      <c r="E1333" s="133"/>
      <c r="F1333" s="133"/>
      <c r="G1333" s="133"/>
      <c r="H1333" s="133"/>
      <c r="I1333" s="133"/>
      <c r="J1333" s="133"/>
      <c r="K1333" s="133"/>
      <c r="L1333" s="133"/>
      <c r="N1333" s="134"/>
      <c r="O1333" s="135"/>
      <c r="P1333" s="135"/>
      <c r="Q1333" s="135"/>
      <c r="R1333" s="2"/>
      <c r="S1333" s="31"/>
      <c r="T1333" s="25"/>
      <c r="U1333" s="2"/>
    </row>
    <row r="1334" spans="1:21" ht="18" customHeight="1">
      <c r="A1334" s="35"/>
      <c r="B1334" s="31"/>
      <c r="C1334" s="133"/>
      <c r="D1334" s="133"/>
      <c r="E1334" s="133"/>
      <c r="F1334" s="133"/>
      <c r="G1334" s="133"/>
      <c r="H1334" s="133"/>
      <c r="I1334" s="133"/>
      <c r="J1334" s="133"/>
      <c r="K1334" s="133"/>
      <c r="L1334" s="133"/>
      <c r="N1334" s="134"/>
      <c r="O1334" s="135"/>
      <c r="P1334" s="135"/>
      <c r="Q1334" s="135"/>
      <c r="R1334" s="2"/>
      <c r="S1334" s="31"/>
      <c r="T1334" s="25"/>
      <c r="U1334" s="2"/>
    </row>
    <row r="1335" spans="1:21" ht="18" customHeight="1">
      <c r="A1335" s="35"/>
      <c r="B1335" s="31"/>
      <c r="C1335" s="133"/>
      <c r="D1335" s="133"/>
      <c r="E1335" s="133"/>
      <c r="F1335" s="133"/>
      <c r="G1335" s="133"/>
      <c r="H1335" s="133"/>
      <c r="I1335" s="133"/>
      <c r="J1335" s="133"/>
      <c r="K1335" s="133"/>
      <c r="L1335" s="133"/>
      <c r="N1335" s="134"/>
      <c r="O1335" s="135"/>
      <c r="P1335" s="135"/>
      <c r="Q1335" s="135"/>
      <c r="R1335" s="2"/>
      <c r="S1335" s="31"/>
      <c r="T1335" s="25"/>
      <c r="U1335" s="2"/>
    </row>
    <row r="1336" spans="1:21" ht="18" customHeight="1">
      <c r="A1336" s="35"/>
      <c r="B1336" s="31"/>
      <c r="C1336" s="133"/>
      <c r="D1336" s="133"/>
      <c r="E1336" s="133"/>
      <c r="F1336" s="133"/>
      <c r="G1336" s="133"/>
      <c r="H1336" s="133"/>
      <c r="I1336" s="133"/>
      <c r="J1336" s="133"/>
      <c r="K1336" s="133"/>
      <c r="L1336" s="133"/>
      <c r="N1336" s="134"/>
      <c r="O1336" s="135"/>
      <c r="P1336" s="135"/>
      <c r="Q1336" s="135"/>
      <c r="R1336" s="2"/>
      <c r="S1336" s="31"/>
      <c r="T1336" s="25"/>
      <c r="U1336" s="2"/>
    </row>
    <row r="1337" spans="1:21" ht="18" customHeight="1">
      <c r="A1337" s="35"/>
      <c r="B1337" s="31"/>
      <c r="C1337" s="133"/>
      <c r="D1337" s="133"/>
      <c r="E1337" s="133"/>
      <c r="F1337" s="133"/>
      <c r="G1337" s="133"/>
      <c r="H1337" s="133"/>
      <c r="I1337" s="133"/>
      <c r="J1337" s="133"/>
      <c r="K1337" s="133"/>
      <c r="L1337" s="133"/>
      <c r="N1337" s="134"/>
      <c r="O1337" s="135"/>
      <c r="P1337" s="135"/>
      <c r="Q1337" s="135"/>
      <c r="R1337" s="2"/>
      <c r="S1337" s="31"/>
      <c r="T1337" s="25"/>
      <c r="U1337" s="2"/>
    </row>
    <row r="1338" spans="1:21" ht="18" customHeight="1">
      <c r="A1338" s="35"/>
      <c r="B1338" s="31"/>
      <c r="C1338" s="133"/>
      <c r="D1338" s="133"/>
      <c r="E1338" s="133"/>
      <c r="F1338" s="133"/>
      <c r="G1338" s="133"/>
      <c r="H1338" s="133"/>
      <c r="I1338" s="133"/>
      <c r="J1338" s="133"/>
      <c r="K1338" s="133"/>
      <c r="L1338" s="133"/>
      <c r="N1338" s="134"/>
      <c r="O1338" s="135"/>
      <c r="P1338" s="135"/>
      <c r="Q1338" s="135"/>
      <c r="R1338" s="2"/>
      <c r="S1338" s="31"/>
      <c r="T1338" s="25"/>
      <c r="U1338" s="2"/>
    </row>
    <row r="1339" spans="1:21" ht="18" customHeight="1">
      <c r="A1339" s="35"/>
      <c r="B1339" s="31"/>
      <c r="C1339" s="133"/>
      <c r="D1339" s="133"/>
      <c r="E1339" s="133"/>
      <c r="F1339" s="133"/>
      <c r="G1339" s="133"/>
      <c r="H1339" s="133"/>
      <c r="I1339" s="133"/>
      <c r="J1339" s="133"/>
      <c r="K1339" s="133"/>
      <c r="L1339" s="133"/>
      <c r="N1339" s="134"/>
      <c r="O1339" s="135"/>
      <c r="P1339" s="135"/>
      <c r="Q1339" s="135"/>
      <c r="R1339" s="2"/>
      <c r="S1339" s="31"/>
      <c r="T1339" s="25"/>
      <c r="U1339" s="2"/>
    </row>
    <row r="1340" spans="1:21" ht="18" customHeight="1">
      <c r="A1340" s="35"/>
      <c r="B1340" s="31"/>
      <c r="C1340" s="133"/>
      <c r="D1340" s="133"/>
      <c r="E1340" s="133"/>
      <c r="F1340" s="133"/>
      <c r="G1340" s="133"/>
      <c r="H1340" s="133"/>
      <c r="I1340" s="133"/>
      <c r="J1340" s="133"/>
      <c r="K1340" s="133"/>
      <c r="L1340" s="133"/>
      <c r="N1340" s="134"/>
      <c r="O1340" s="135"/>
      <c r="P1340" s="135"/>
      <c r="Q1340" s="135"/>
      <c r="R1340" s="2"/>
      <c r="S1340" s="31"/>
      <c r="T1340" s="25"/>
      <c r="U1340" s="2"/>
    </row>
    <row r="1341" spans="1:21" ht="18" customHeight="1">
      <c r="A1341" s="35"/>
      <c r="B1341" s="31"/>
      <c r="C1341" s="133"/>
      <c r="D1341" s="133"/>
      <c r="E1341" s="133"/>
      <c r="F1341" s="133"/>
      <c r="G1341" s="133"/>
      <c r="H1341" s="133"/>
      <c r="I1341" s="133"/>
      <c r="J1341" s="133"/>
      <c r="K1341" s="133"/>
      <c r="L1341" s="133"/>
      <c r="N1341" s="134"/>
      <c r="O1341" s="135"/>
      <c r="P1341" s="135"/>
      <c r="Q1341" s="135"/>
      <c r="R1341" s="2"/>
      <c r="S1341" s="31"/>
      <c r="T1341" s="25"/>
      <c r="U1341" s="2"/>
    </row>
    <row r="1342" spans="1:21" ht="18" customHeight="1">
      <c r="A1342" s="35"/>
      <c r="B1342" s="31"/>
      <c r="C1342" s="133"/>
      <c r="D1342" s="133"/>
      <c r="E1342" s="133"/>
      <c r="F1342" s="133"/>
      <c r="G1342" s="133"/>
      <c r="H1342" s="133"/>
      <c r="I1342" s="133"/>
      <c r="J1342" s="133"/>
      <c r="K1342" s="133"/>
      <c r="L1342" s="133"/>
      <c r="N1342" s="134"/>
      <c r="O1342" s="135"/>
      <c r="P1342" s="135"/>
      <c r="Q1342" s="135"/>
      <c r="R1342" s="2"/>
      <c r="S1342" s="31"/>
      <c r="T1342" s="25"/>
      <c r="U1342" s="2"/>
    </row>
    <row r="1343" spans="1:21" ht="18" customHeight="1">
      <c r="A1343" s="35"/>
      <c r="B1343" s="31"/>
      <c r="C1343" s="133"/>
      <c r="D1343" s="133"/>
      <c r="E1343" s="133"/>
      <c r="F1343" s="133"/>
      <c r="G1343" s="133"/>
      <c r="H1343" s="133"/>
      <c r="I1343" s="133"/>
      <c r="J1343" s="133"/>
      <c r="K1343" s="133"/>
      <c r="L1343" s="133"/>
      <c r="N1343" s="134"/>
      <c r="O1343" s="135"/>
      <c r="P1343" s="135"/>
      <c r="Q1343" s="135"/>
      <c r="R1343" s="2"/>
      <c r="S1343" s="31"/>
      <c r="T1343" s="25"/>
      <c r="U1343" s="2"/>
    </row>
    <row r="1344" spans="1:21" ht="18" customHeight="1">
      <c r="A1344" s="35"/>
      <c r="B1344" s="31"/>
      <c r="C1344" s="133"/>
      <c r="D1344" s="133"/>
      <c r="E1344" s="133"/>
      <c r="F1344" s="133"/>
      <c r="G1344" s="133"/>
      <c r="H1344" s="133"/>
      <c r="I1344" s="133"/>
      <c r="J1344" s="133"/>
      <c r="K1344" s="133"/>
      <c r="L1344" s="133"/>
      <c r="N1344" s="134"/>
      <c r="O1344" s="135"/>
      <c r="P1344" s="135"/>
      <c r="Q1344" s="135"/>
      <c r="R1344" s="2"/>
      <c r="S1344" s="31"/>
      <c r="T1344" s="25"/>
      <c r="U1344" s="2"/>
    </row>
    <row r="1345" spans="1:21" ht="18" customHeight="1">
      <c r="A1345" s="35"/>
      <c r="B1345" s="31"/>
      <c r="C1345" s="133"/>
      <c r="D1345" s="133"/>
      <c r="E1345" s="133"/>
      <c r="F1345" s="133"/>
      <c r="G1345" s="133"/>
      <c r="H1345" s="133"/>
      <c r="I1345" s="133"/>
      <c r="J1345" s="133"/>
      <c r="K1345" s="133"/>
      <c r="L1345" s="133"/>
      <c r="N1345" s="134"/>
      <c r="O1345" s="135"/>
      <c r="P1345" s="135"/>
      <c r="Q1345" s="135"/>
      <c r="R1345" s="2"/>
      <c r="S1345" s="31"/>
      <c r="T1345" s="25"/>
      <c r="U1345" s="2"/>
    </row>
    <row r="1346" spans="1:21" ht="18" customHeight="1">
      <c r="A1346" s="35"/>
      <c r="B1346" s="31"/>
      <c r="C1346" s="133"/>
      <c r="D1346" s="133"/>
      <c r="E1346" s="133"/>
      <c r="F1346" s="133"/>
      <c r="G1346" s="133"/>
      <c r="H1346" s="133"/>
      <c r="I1346" s="133"/>
      <c r="J1346" s="133"/>
      <c r="K1346" s="133"/>
      <c r="L1346" s="133"/>
      <c r="N1346" s="134"/>
      <c r="O1346" s="135"/>
      <c r="P1346" s="135"/>
      <c r="Q1346" s="135"/>
      <c r="R1346" s="2"/>
      <c r="S1346" s="31"/>
      <c r="T1346" s="25"/>
      <c r="U1346" s="2"/>
    </row>
    <row r="1347" spans="1:21" ht="18" customHeight="1">
      <c r="A1347" s="35"/>
      <c r="B1347" s="31"/>
      <c r="C1347" s="133"/>
      <c r="D1347" s="133"/>
      <c r="E1347" s="133"/>
      <c r="F1347" s="133"/>
      <c r="G1347" s="133"/>
      <c r="H1347" s="133"/>
      <c r="I1347" s="133"/>
      <c r="J1347" s="133"/>
      <c r="K1347" s="133"/>
      <c r="L1347" s="133"/>
      <c r="N1347" s="134"/>
      <c r="O1347" s="135"/>
      <c r="P1347" s="135"/>
      <c r="Q1347" s="135"/>
      <c r="R1347" s="2"/>
      <c r="S1347" s="31"/>
      <c r="T1347" s="25"/>
      <c r="U1347" s="2"/>
    </row>
    <row r="1348" spans="1:21" ht="18" customHeight="1">
      <c r="A1348" s="35"/>
      <c r="B1348" s="31"/>
      <c r="C1348" s="133"/>
      <c r="D1348" s="133"/>
      <c r="E1348" s="133"/>
      <c r="F1348" s="133"/>
      <c r="G1348" s="133"/>
      <c r="H1348" s="133"/>
      <c r="I1348" s="133"/>
      <c r="J1348" s="133"/>
      <c r="K1348" s="133"/>
      <c r="L1348" s="133"/>
      <c r="N1348" s="134"/>
      <c r="O1348" s="135"/>
      <c r="P1348" s="135"/>
      <c r="Q1348" s="135"/>
      <c r="R1348" s="2"/>
      <c r="S1348" s="31"/>
      <c r="T1348" s="25"/>
      <c r="U1348" s="2"/>
    </row>
    <row r="1349" spans="1:21" ht="18" customHeight="1">
      <c r="A1349" s="35"/>
      <c r="B1349" s="31"/>
      <c r="C1349" s="133"/>
      <c r="D1349" s="133"/>
      <c r="E1349" s="133"/>
      <c r="F1349" s="133"/>
      <c r="G1349" s="133"/>
      <c r="H1349" s="133"/>
      <c r="I1349" s="133"/>
      <c r="J1349" s="133"/>
      <c r="K1349" s="133"/>
      <c r="L1349" s="133"/>
      <c r="N1349" s="134"/>
      <c r="O1349" s="135"/>
      <c r="P1349" s="135"/>
      <c r="Q1349" s="135"/>
      <c r="R1349" s="2"/>
      <c r="S1349" s="31"/>
      <c r="T1349" s="25"/>
      <c r="U1349" s="2"/>
    </row>
    <row r="1350" spans="1:21" ht="18" customHeight="1">
      <c r="A1350" s="35"/>
      <c r="B1350" s="31"/>
      <c r="C1350" s="133"/>
      <c r="D1350" s="133"/>
      <c r="E1350" s="133"/>
      <c r="F1350" s="133"/>
      <c r="G1350" s="133"/>
      <c r="H1350" s="133"/>
      <c r="I1350" s="133"/>
      <c r="J1350" s="133"/>
      <c r="K1350" s="133"/>
      <c r="L1350" s="133"/>
      <c r="N1350" s="134"/>
      <c r="O1350" s="135"/>
      <c r="P1350" s="135"/>
      <c r="Q1350" s="135"/>
      <c r="R1350" s="2"/>
      <c r="S1350" s="31"/>
      <c r="T1350" s="25"/>
      <c r="U1350" s="2"/>
    </row>
    <row r="1351" spans="1:21" ht="18" customHeight="1">
      <c r="A1351" s="35"/>
      <c r="B1351" s="31"/>
      <c r="C1351" s="133"/>
      <c r="D1351" s="133"/>
      <c r="E1351" s="133"/>
      <c r="F1351" s="133"/>
      <c r="G1351" s="133"/>
      <c r="H1351" s="133"/>
      <c r="I1351" s="133"/>
      <c r="J1351" s="133"/>
      <c r="K1351" s="133"/>
      <c r="L1351" s="133"/>
      <c r="N1351" s="134"/>
      <c r="O1351" s="135"/>
      <c r="P1351" s="135"/>
      <c r="Q1351" s="135"/>
      <c r="R1351" s="2"/>
      <c r="S1351" s="31"/>
      <c r="T1351" s="25"/>
      <c r="U1351" s="2"/>
    </row>
    <row r="1352" spans="1:21" ht="18" customHeight="1">
      <c r="A1352" s="35"/>
      <c r="B1352" s="31"/>
      <c r="C1352" s="133"/>
      <c r="D1352" s="133"/>
      <c r="E1352" s="133"/>
      <c r="F1352" s="133"/>
      <c r="G1352" s="133"/>
      <c r="H1352" s="133"/>
      <c r="I1352" s="133"/>
      <c r="J1352" s="133"/>
      <c r="K1352" s="133"/>
      <c r="L1352" s="133"/>
      <c r="N1352" s="134"/>
      <c r="O1352" s="135"/>
      <c r="P1352" s="135"/>
      <c r="Q1352" s="135"/>
      <c r="R1352" s="2"/>
      <c r="S1352" s="31"/>
      <c r="T1352" s="25"/>
      <c r="U1352" s="2"/>
    </row>
    <row r="1353" spans="1:21" ht="18" customHeight="1">
      <c r="A1353" s="35"/>
      <c r="B1353" s="31"/>
      <c r="C1353" s="133"/>
      <c r="D1353" s="133"/>
      <c r="E1353" s="133"/>
      <c r="F1353" s="133"/>
      <c r="G1353" s="133"/>
      <c r="H1353" s="133"/>
      <c r="I1353" s="133"/>
      <c r="J1353" s="133"/>
      <c r="K1353" s="133"/>
      <c r="L1353" s="133"/>
      <c r="N1353" s="134"/>
      <c r="O1353" s="135"/>
      <c r="P1353" s="135"/>
      <c r="Q1353" s="135"/>
      <c r="R1353" s="2"/>
      <c r="S1353" s="31"/>
      <c r="T1353" s="25"/>
      <c r="U1353" s="2"/>
    </row>
    <row r="1354" spans="1:21" ht="18" customHeight="1">
      <c r="A1354" s="35"/>
      <c r="B1354" s="31"/>
      <c r="C1354" s="133"/>
      <c r="D1354" s="133"/>
      <c r="E1354" s="133"/>
      <c r="F1354" s="133"/>
      <c r="G1354" s="133"/>
      <c r="H1354" s="133"/>
      <c r="I1354" s="133"/>
      <c r="J1354" s="133"/>
      <c r="K1354" s="133"/>
      <c r="L1354" s="133"/>
      <c r="N1354" s="134"/>
      <c r="O1354" s="135"/>
      <c r="P1354" s="135"/>
      <c r="Q1354" s="135"/>
      <c r="R1354" s="2"/>
      <c r="S1354" s="31"/>
      <c r="T1354" s="25"/>
      <c r="U1354" s="2"/>
    </row>
    <row r="1355" spans="1:21" ht="18" customHeight="1">
      <c r="A1355" s="35"/>
      <c r="B1355" s="31"/>
      <c r="C1355" s="133"/>
      <c r="D1355" s="133"/>
      <c r="E1355" s="133"/>
      <c r="F1355" s="133"/>
      <c r="G1355" s="133"/>
      <c r="H1355" s="133"/>
      <c r="I1355" s="133"/>
      <c r="J1355" s="133"/>
      <c r="K1355" s="133"/>
      <c r="L1355" s="133"/>
      <c r="N1355" s="134"/>
      <c r="O1355" s="135"/>
      <c r="P1355" s="135"/>
      <c r="Q1355" s="135"/>
      <c r="R1355" s="2"/>
      <c r="S1355" s="31"/>
      <c r="T1355" s="25"/>
      <c r="U1355" s="2"/>
    </row>
    <row r="1356" spans="1:21" ht="18" customHeight="1">
      <c r="A1356" s="35"/>
      <c r="B1356" s="31"/>
      <c r="C1356" s="133"/>
      <c r="D1356" s="133"/>
      <c r="E1356" s="133"/>
      <c r="F1356" s="133"/>
      <c r="G1356" s="133"/>
      <c r="H1356" s="133"/>
      <c r="I1356" s="133"/>
      <c r="J1356" s="133"/>
      <c r="K1356" s="133"/>
      <c r="L1356" s="133"/>
      <c r="N1356" s="134"/>
      <c r="O1356" s="135"/>
      <c r="P1356" s="135"/>
      <c r="Q1356" s="135"/>
      <c r="R1356" s="2"/>
      <c r="S1356" s="31"/>
      <c r="T1356" s="25"/>
      <c r="U1356" s="2"/>
    </row>
    <row r="1357" spans="1:21" ht="18" customHeight="1">
      <c r="A1357" s="35"/>
      <c r="B1357" s="31"/>
      <c r="C1357" s="133"/>
      <c r="D1357" s="133"/>
      <c r="E1357" s="133"/>
      <c r="F1357" s="133"/>
      <c r="G1357" s="133"/>
      <c r="H1357" s="133"/>
      <c r="I1357" s="133"/>
      <c r="J1357" s="133"/>
      <c r="K1357" s="133"/>
      <c r="L1357" s="133"/>
      <c r="N1357" s="134"/>
      <c r="O1357" s="135"/>
      <c r="P1357" s="135"/>
      <c r="Q1357" s="135"/>
      <c r="R1357" s="2"/>
      <c r="S1357" s="31"/>
      <c r="T1357" s="25"/>
      <c r="U1357" s="2"/>
    </row>
    <row r="1358" spans="1:21" ht="18" customHeight="1">
      <c r="A1358" s="35"/>
      <c r="B1358" s="31"/>
      <c r="C1358" s="133"/>
      <c r="D1358" s="133"/>
      <c r="E1358" s="133"/>
      <c r="F1358" s="133"/>
      <c r="G1358" s="133"/>
      <c r="H1358" s="133"/>
      <c r="I1358" s="133"/>
      <c r="J1358" s="133"/>
      <c r="K1358" s="133"/>
      <c r="L1358" s="133"/>
      <c r="N1358" s="134"/>
      <c r="O1358" s="135"/>
      <c r="P1358" s="135"/>
      <c r="Q1358" s="135"/>
      <c r="R1358" s="2"/>
      <c r="S1358" s="31"/>
      <c r="T1358" s="25"/>
      <c r="U1358" s="2"/>
    </row>
    <row r="1359" spans="1:21" ht="18" customHeight="1">
      <c r="A1359" s="35"/>
      <c r="B1359" s="31"/>
      <c r="C1359" s="133"/>
      <c r="D1359" s="133"/>
      <c r="E1359" s="133"/>
      <c r="F1359" s="133"/>
      <c r="G1359" s="133"/>
      <c r="H1359" s="133"/>
      <c r="I1359" s="133"/>
      <c r="J1359" s="133"/>
      <c r="K1359" s="133"/>
      <c r="L1359" s="133"/>
      <c r="N1359" s="134"/>
      <c r="O1359" s="135"/>
      <c r="P1359" s="135"/>
      <c r="Q1359" s="135"/>
      <c r="R1359" s="2"/>
      <c r="S1359" s="31"/>
      <c r="T1359" s="25"/>
      <c r="U1359" s="2"/>
    </row>
    <row r="1360" spans="1:21" ht="18" customHeight="1">
      <c r="A1360" s="35"/>
      <c r="B1360" s="31"/>
      <c r="C1360" s="133"/>
      <c r="D1360" s="133"/>
      <c r="E1360" s="133"/>
      <c r="F1360" s="133"/>
      <c r="G1360" s="133"/>
      <c r="H1360" s="133"/>
      <c r="I1360" s="133"/>
      <c r="J1360" s="133"/>
      <c r="K1360" s="133"/>
      <c r="L1360" s="133"/>
      <c r="N1360" s="134"/>
      <c r="O1360" s="135"/>
      <c r="P1360" s="135"/>
      <c r="Q1360" s="135"/>
      <c r="R1360" s="2"/>
      <c r="S1360" s="31"/>
      <c r="T1360" s="25"/>
      <c r="U1360" s="2"/>
    </row>
    <row r="1361" spans="1:21" ht="18" customHeight="1">
      <c r="A1361" s="35"/>
      <c r="B1361" s="31"/>
      <c r="C1361" s="133"/>
      <c r="D1361" s="133"/>
      <c r="E1361" s="133"/>
      <c r="F1361" s="133"/>
      <c r="G1361" s="133"/>
      <c r="H1361" s="133"/>
      <c r="I1361" s="133"/>
      <c r="J1361" s="133"/>
      <c r="K1361" s="133"/>
      <c r="L1361" s="133"/>
      <c r="N1361" s="134"/>
      <c r="O1361" s="135"/>
      <c r="P1361" s="135"/>
      <c r="Q1361" s="135"/>
      <c r="R1361" s="2"/>
      <c r="S1361" s="31"/>
      <c r="T1361" s="25"/>
      <c r="U1361" s="2"/>
    </row>
    <row r="1362" spans="1:21" ht="18" customHeight="1">
      <c r="A1362" s="35"/>
      <c r="B1362" s="31"/>
      <c r="C1362" s="133"/>
      <c r="D1362" s="133"/>
      <c r="E1362" s="133"/>
      <c r="F1362" s="133"/>
      <c r="G1362" s="133"/>
      <c r="H1362" s="133"/>
      <c r="I1362" s="133"/>
      <c r="J1362" s="133"/>
      <c r="K1362" s="133"/>
      <c r="L1362" s="133"/>
      <c r="N1362" s="134"/>
      <c r="O1362" s="135"/>
      <c r="P1362" s="135"/>
      <c r="Q1362" s="135"/>
      <c r="R1362" s="2"/>
      <c r="S1362" s="31"/>
      <c r="T1362" s="25"/>
      <c r="U1362" s="2"/>
    </row>
    <row r="1363" spans="1:21" ht="18" customHeight="1">
      <c r="A1363" s="35"/>
      <c r="B1363" s="31"/>
      <c r="C1363" s="133"/>
      <c r="D1363" s="133"/>
      <c r="E1363" s="133"/>
      <c r="F1363" s="133"/>
      <c r="G1363" s="133"/>
      <c r="H1363" s="133"/>
      <c r="I1363" s="133"/>
      <c r="J1363" s="133"/>
      <c r="K1363" s="133"/>
      <c r="L1363" s="133"/>
      <c r="N1363" s="134"/>
      <c r="O1363" s="135"/>
      <c r="P1363" s="135"/>
      <c r="Q1363" s="135"/>
      <c r="R1363" s="2"/>
      <c r="S1363" s="31"/>
      <c r="T1363" s="25"/>
      <c r="U1363" s="2"/>
    </row>
    <row r="1364" spans="1:21" ht="18" customHeight="1">
      <c r="A1364" s="35"/>
      <c r="B1364" s="31"/>
      <c r="C1364" s="133"/>
      <c r="D1364" s="133"/>
      <c r="E1364" s="133"/>
      <c r="F1364" s="133"/>
      <c r="G1364" s="133"/>
      <c r="H1364" s="133"/>
      <c r="I1364" s="133"/>
      <c r="J1364" s="133"/>
      <c r="K1364" s="133"/>
      <c r="L1364" s="133"/>
      <c r="N1364" s="134"/>
      <c r="O1364" s="135"/>
      <c r="P1364" s="135"/>
      <c r="Q1364" s="135"/>
      <c r="R1364" s="2"/>
      <c r="S1364" s="31"/>
      <c r="T1364" s="25"/>
      <c r="U1364" s="2"/>
    </row>
    <row r="1365" spans="1:21" ht="18" customHeight="1">
      <c r="A1365" s="35"/>
      <c r="B1365" s="31"/>
      <c r="C1365" s="133"/>
      <c r="D1365" s="133"/>
      <c r="E1365" s="133"/>
      <c r="F1365" s="133"/>
      <c r="G1365" s="133"/>
      <c r="H1365" s="133"/>
      <c r="I1365" s="133"/>
      <c r="J1365" s="133"/>
      <c r="K1365" s="133"/>
      <c r="L1365" s="133"/>
      <c r="N1365" s="134"/>
      <c r="O1365" s="135"/>
      <c r="P1365" s="135"/>
      <c r="Q1365" s="135"/>
      <c r="R1365" s="2"/>
      <c r="S1365" s="31"/>
      <c r="T1365" s="25"/>
      <c r="U1365" s="2"/>
    </row>
    <row r="1366" spans="1:21" ht="18" customHeight="1">
      <c r="A1366" s="35"/>
      <c r="B1366" s="31"/>
      <c r="C1366" s="133"/>
      <c r="D1366" s="133"/>
      <c r="E1366" s="133"/>
      <c r="F1366" s="133"/>
      <c r="G1366" s="133"/>
      <c r="H1366" s="133"/>
      <c r="I1366" s="133"/>
      <c r="J1366" s="133"/>
      <c r="K1366" s="133"/>
      <c r="L1366" s="133"/>
      <c r="N1366" s="134"/>
      <c r="O1366" s="135"/>
      <c r="P1366" s="135"/>
      <c r="Q1366" s="135"/>
      <c r="R1366" s="2"/>
      <c r="S1366" s="31"/>
      <c r="T1366" s="25"/>
      <c r="U1366" s="2"/>
    </row>
    <row r="1367" spans="1:21" ht="18" customHeight="1">
      <c r="A1367" s="35"/>
      <c r="B1367" s="31"/>
      <c r="C1367" s="133"/>
      <c r="D1367" s="133"/>
      <c r="E1367" s="133"/>
      <c r="F1367" s="133"/>
      <c r="G1367" s="133"/>
      <c r="H1367" s="133"/>
      <c r="I1367" s="133"/>
      <c r="J1367" s="133"/>
      <c r="K1367" s="133"/>
      <c r="L1367" s="133"/>
      <c r="N1367" s="134"/>
      <c r="O1367" s="135"/>
      <c r="P1367" s="135"/>
      <c r="Q1367" s="135"/>
      <c r="R1367" s="2"/>
      <c r="S1367" s="31"/>
      <c r="T1367" s="25"/>
      <c r="U1367" s="2"/>
    </row>
    <row r="1368" spans="1:21" ht="18" customHeight="1">
      <c r="A1368" s="35"/>
      <c r="B1368" s="31"/>
      <c r="C1368" s="133"/>
      <c r="D1368" s="133"/>
      <c r="E1368" s="133"/>
      <c r="F1368" s="133"/>
      <c r="G1368" s="133"/>
      <c r="H1368" s="133"/>
      <c r="I1368" s="133"/>
      <c r="J1368" s="133"/>
      <c r="K1368" s="133"/>
      <c r="L1368" s="133"/>
      <c r="N1368" s="134"/>
      <c r="O1368" s="135"/>
      <c r="P1368" s="135"/>
      <c r="Q1368" s="135"/>
      <c r="R1368" s="2"/>
      <c r="S1368" s="31"/>
      <c r="T1368" s="25"/>
      <c r="U1368" s="2"/>
    </row>
    <row r="1369" spans="1:21" ht="18" customHeight="1">
      <c r="A1369" s="35"/>
      <c r="B1369" s="31"/>
      <c r="C1369" s="133"/>
      <c r="D1369" s="133"/>
      <c r="E1369" s="133"/>
      <c r="F1369" s="133"/>
      <c r="G1369" s="133"/>
      <c r="H1369" s="133"/>
      <c r="I1369" s="133"/>
      <c r="J1369" s="133"/>
      <c r="K1369" s="133"/>
      <c r="L1369" s="133"/>
      <c r="N1369" s="134"/>
      <c r="O1369" s="135"/>
      <c r="P1369" s="135"/>
      <c r="Q1369" s="135"/>
      <c r="R1369" s="2"/>
      <c r="S1369" s="31"/>
      <c r="T1369" s="25"/>
      <c r="U1369" s="2"/>
    </row>
    <row r="1370" spans="1:21" ht="18" customHeight="1">
      <c r="A1370" s="35"/>
      <c r="B1370" s="31"/>
      <c r="C1370" s="133"/>
      <c r="D1370" s="133"/>
      <c r="E1370" s="133"/>
      <c r="F1370" s="133"/>
      <c r="G1370" s="133"/>
      <c r="H1370" s="133"/>
      <c r="I1370" s="133"/>
      <c r="J1370" s="133"/>
      <c r="K1370" s="133"/>
      <c r="L1370" s="133"/>
      <c r="N1370" s="134"/>
      <c r="O1370" s="135"/>
      <c r="P1370" s="135"/>
      <c r="Q1370" s="135"/>
      <c r="R1370" s="2"/>
      <c r="S1370" s="31"/>
      <c r="T1370" s="25"/>
      <c r="U1370" s="2"/>
    </row>
    <row r="1371" spans="1:21" ht="18" customHeight="1">
      <c r="A1371" s="35"/>
      <c r="B1371" s="31"/>
      <c r="C1371" s="133"/>
      <c r="D1371" s="133"/>
      <c r="E1371" s="133"/>
      <c r="F1371" s="133"/>
      <c r="G1371" s="133"/>
      <c r="H1371" s="133"/>
      <c r="I1371" s="133"/>
      <c r="J1371" s="133"/>
      <c r="K1371" s="133"/>
      <c r="L1371" s="133"/>
      <c r="N1371" s="134"/>
      <c r="O1371" s="135"/>
      <c r="P1371" s="135"/>
      <c r="Q1371" s="135"/>
      <c r="R1371" s="2"/>
      <c r="S1371" s="31"/>
      <c r="T1371" s="25"/>
      <c r="U1371" s="2"/>
    </row>
    <row r="1372" spans="1:21" ht="18" customHeight="1">
      <c r="A1372" s="35"/>
      <c r="B1372" s="31"/>
      <c r="C1372" s="133"/>
      <c r="D1372" s="133"/>
      <c r="E1372" s="133"/>
      <c r="F1372" s="133"/>
      <c r="G1372" s="133"/>
      <c r="H1372" s="133"/>
      <c r="I1372" s="133"/>
      <c r="J1372" s="133"/>
      <c r="K1372" s="133"/>
      <c r="L1372" s="133"/>
      <c r="N1372" s="134"/>
      <c r="O1372" s="135"/>
      <c r="P1372" s="135"/>
      <c r="Q1372" s="135"/>
      <c r="R1372" s="2"/>
      <c r="S1372" s="31"/>
      <c r="T1372" s="25"/>
      <c r="U1372" s="2"/>
    </row>
    <row r="1373" spans="1:21" ht="18" customHeight="1">
      <c r="A1373" s="35"/>
      <c r="B1373" s="31"/>
      <c r="C1373" s="133"/>
      <c r="D1373" s="133"/>
      <c r="E1373" s="133"/>
      <c r="F1373" s="133"/>
      <c r="G1373" s="133"/>
      <c r="H1373" s="133"/>
      <c r="I1373" s="133"/>
      <c r="J1373" s="133"/>
      <c r="K1373" s="133"/>
      <c r="L1373" s="133"/>
      <c r="N1373" s="134"/>
      <c r="O1373" s="135"/>
      <c r="P1373" s="135"/>
      <c r="Q1373" s="135"/>
      <c r="R1373" s="2"/>
      <c r="S1373" s="31"/>
      <c r="T1373" s="25"/>
      <c r="U1373" s="2"/>
    </row>
    <row r="1374" spans="1:21" ht="18" customHeight="1">
      <c r="A1374" s="35"/>
      <c r="B1374" s="31"/>
      <c r="C1374" s="133"/>
      <c r="D1374" s="133"/>
      <c r="E1374" s="133"/>
      <c r="F1374" s="133"/>
      <c r="G1374" s="133"/>
      <c r="H1374" s="133"/>
      <c r="I1374" s="133"/>
      <c r="J1374" s="133"/>
      <c r="K1374" s="133"/>
      <c r="L1374" s="133"/>
      <c r="N1374" s="134"/>
      <c r="O1374" s="135"/>
      <c r="P1374" s="135"/>
      <c r="Q1374" s="135"/>
      <c r="R1374" s="2"/>
      <c r="S1374" s="31"/>
      <c r="T1374" s="25"/>
      <c r="U1374" s="2"/>
    </row>
    <row r="1375" spans="1:21" ht="18" customHeight="1">
      <c r="A1375" s="35"/>
      <c r="B1375" s="31"/>
      <c r="C1375" s="133"/>
      <c r="D1375" s="133"/>
      <c r="E1375" s="133"/>
      <c r="F1375" s="133"/>
      <c r="G1375" s="133"/>
      <c r="H1375" s="133"/>
      <c r="I1375" s="133"/>
      <c r="J1375" s="133"/>
      <c r="K1375" s="133"/>
      <c r="L1375" s="133"/>
      <c r="N1375" s="134"/>
      <c r="O1375" s="135"/>
      <c r="P1375" s="135"/>
      <c r="Q1375" s="135"/>
      <c r="R1375" s="2"/>
      <c r="S1375" s="31"/>
      <c r="T1375" s="25"/>
      <c r="U1375" s="2"/>
    </row>
    <row r="1376" spans="1:21" ht="18" customHeight="1">
      <c r="A1376" s="35"/>
      <c r="B1376" s="31"/>
      <c r="C1376" s="133"/>
      <c r="D1376" s="133"/>
      <c r="E1376" s="133"/>
      <c r="F1376" s="133"/>
      <c r="G1376" s="133"/>
      <c r="H1376" s="133"/>
      <c r="I1376" s="133"/>
      <c r="J1376" s="133"/>
      <c r="K1376" s="133"/>
      <c r="L1376" s="133"/>
      <c r="N1376" s="134"/>
      <c r="O1376" s="135"/>
      <c r="P1376" s="135"/>
      <c r="Q1376" s="135"/>
      <c r="R1376" s="2"/>
      <c r="S1376" s="31"/>
      <c r="T1376" s="25"/>
      <c r="U1376" s="2"/>
    </row>
    <row r="1377" spans="1:21" ht="18" customHeight="1">
      <c r="A1377" s="35"/>
      <c r="B1377" s="31"/>
      <c r="C1377" s="133"/>
      <c r="D1377" s="133"/>
      <c r="E1377" s="133"/>
      <c r="F1377" s="133"/>
      <c r="G1377" s="133"/>
      <c r="H1377" s="133"/>
      <c r="I1377" s="133"/>
      <c r="J1377" s="133"/>
      <c r="K1377" s="133"/>
      <c r="L1377" s="133"/>
      <c r="N1377" s="134"/>
      <c r="O1377" s="135"/>
      <c r="P1377" s="135"/>
      <c r="Q1377" s="135"/>
      <c r="R1377" s="2"/>
      <c r="S1377" s="31"/>
      <c r="T1377" s="25"/>
      <c r="U1377" s="2"/>
    </row>
    <row r="1378" spans="1:21" ht="18" customHeight="1">
      <c r="A1378" s="35"/>
      <c r="B1378" s="31"/>
      <c r="C1378" s="133"/>
      <c r="D1378" s="133"/>
      <c r="E1378" s="133"/>
      <c r="F1378" s="133"/>
      <c r="G1378" s="133"/>
      <c r="H1378" s="133"/>
      <c r="I1378" s="133"/>
      <c r="J1378" s="133"/>
      <c r="K1378" s="133"/>
      <c r="L1378" s="133"/>
      <c r="N1378" s="134"/>
      <c r="O1378" s="135"/>
      <c r="P1378" s="135"/>
      <c r="Q1378" s="135"/>
      <c r="R1378" s="2"/>
      <c r="S1378" s="31"/>
      <c r="T1378" s="25"/>
      <c r="U1378" s="2"/>
    </row>
    <row r="1379" spans="1:21" ht="18" customHeight="1">
      <c r="A1379" s="35"/>
      <c r="B1379" s="31"/>
      <c r="C1379" s="133"/>
      <c r="D1379" s="133"/>
      <c r="E1379" s="133"/>
      <c r="F1379" s="133"/>
      <c r="G1379" s="133"/>
      <c r="H1379" s="133"/>
      <c r="I1379" s="133"/>
      <c r="J1379" s="133"/>
      <c r="K1379" s="133"/>
      <c r="L1379" s="133"/>
      <c r="N1379" s="134"/>
      <c r="O1379" s="135"/>
      <c r="P1379" s="135"/>
      <c r="Q1379" s="135"/>
      <c r="R1379" s="2"/>
      <c r="S1379" s="31"/>
      <c r="T1379" s="25"/>
      <c r="U1379" s="2"/>
    </row>
    <row r="1380" spans="1:21" ht="18" customHeight="1">
      <c r="A1380" s="35"/>
      <c r="B1380" s="31"/>
      <c r="C1380" s="133"/>
      <c r="D1380" s="133"/>
      <c r="E1380" s="133"/>
      <c r="F1380" s="133"/>
      <c r="G1380" s="133"/>
      <c r="H1380" s="133"/>
      <c r="I1380" s="133"/>
      <c r="J1380" s="133"/>
      <c r="K1380" s="133"/>
      <c r="L1380" s="133"/>
      <c r="N1380" s="134"/>
      <c r="O1380" s="135"/>
      <c r="P1380" s="135"/>
      <c r="Q1380" s="135"/>
      <c r="R1380" s="2"/>
      <c r="S1380" s="31"/>
      <c r="T1380" s="25"/>
      <c r="U1380" s="2"/>
    </row>
    <row r="1381" spans="1:21" ht="18" customHeight="1">
      <c r="A1381" s="35"/>
      <c r="B1381" s="31"/>
      <c r="C1381" s="133"/>
      <c r="D1381" s="133"/>
      <c r="E1381" s="133"/>
      <c r="F1381" s="133"/>
      <c r="G1381" s="133"/>
      <c r="H1381" s="133"/>
      <c r="I1381" s="133"/>
      <c r="J1381" s="133"/>
      <c r="K1381" s="133"/>
      <c r="L1381" s="133"/>
      <c r="N1381" s="134"/>
      <c r="O1381" s="135"/>
      <c r="P1381" s="135"/>
      <c r="Q1381" s="135"/>
      <c r="R1381" s="2"/>
      <c r="S1381" s="31"/>
      <c r="T1381" s="25"/>
      <c r="U1381" s="2"/>
    </row>
    <row r="1382" spans="1:21" ht="18" customHeight="1">
      <c r="A1382" s="35"/>
      <c r="B1382" s="31"/>
      <c r="C1382" s="133"/>
      <c r="D1382" s="133"/>
      <c r="E1382" s="133"/>
      <c r="F1382" s="133"/>
      <c r="G1382" s="133"/>
      <c r="H1382" s="133"/>
      <c r="I1382" s="133"/>
      <c r="J1382" s="133"/>
      <c r="K1382" s="133"/>
      <c r="L1382" s="133"/>
      <c r="N1382" s="134"/>
      <c r="O1382" s="135"/>
      <c r="P1382" s="135"/>
      <c r="Q1382" s="135"/>
      <c r="R1382" s="2"/>
      <c r="S1382" s="31"/>
      <c r="T1382" s="25"/>
      <c r="U1382" s="2"/>
    </row>
    <row r="1383" spans="1:21" ht="18" customHeight="1">
      <c r="A1383" s="35"/>
      <c r="B1383" s="31"/>
      <c r="C1383" s="133"/>
      <c r="D1383" s="133"/>
      <c r="E1383" s="133"/>
      <c r="F1383" s="133"/>
      <c r="G1383" s="133"/>
      <c r="H1383" s="133"/>
      <c r="I1383" s="133"/>
      <c r="J1383" s="133"/>
      <c r="K1383" s="133"/>
      <c r="L1383" s="133"/>
      <c r="N1383" s="134"/>
      <c r="O1383" s="135"/>
      <c r="P1383" s="135"/>
      <c r="Q1383" s="135"/>
      <c r="R1383" s="2"/>
      <c r="S1383" s="31"/>
      <c r="T1383" s="25"/>
      <c r="U1383" s="2"/>
    </row>
    <row r="1384" spans="1:21" ht="18" customHeight="1">
      <c r="A1384" s="35"/>
      <c r="B1384" s="31"/>
      <c r="C1384" s="133"/>
      <c r="D1384" s="133"/>
      <c r="E1384" s="133"/>
      <c r="F1384" s="133"/>
      <c r="G1384" s="133"/>
      <c r="H1384" s="133"/>
      <c r="I1384" s="133"/>
      <c r="J1384" s="133"/>
      <c r="K1384" s="133"/>
      <c r="L1384" s="133"/>
      <c r="N1384" s="134"/>
      <c r="O1384" s="135"/>
      <c r="P1384" s="135"/>
      <c r="Q1384" s="135"/>
      <c r="R1384" s="2"/>
      <c r="S1384" s="31"/>
      <c r="T1384" s="25"/>
      <c r="U1384" s="2"/>
    </row>
    <row r="1385" spans="1:21" ht="18" customHeight="1">
      <c r="A1385" s="35"/>
      <c r="B1385" s="31"/>
      <c r="C1385" s="133"/>
      <c r="D1385" s="133"/>
      <c r="E1385" s="133"/>
      <c r="F1385" s="133"/>
      <c r="G1385" s="133"/>
      <c r="H1385" s="133"/>
      <c r="I1385" s="133"/>
      <c r="J1385" s="133"/>
      <c r="K1385" s="133"/>
      <c r="L1385" s="133"/>
      <c r="N1385" s="134"/>
      <c r="O1385" s="135"/>
      <c r="P1385" s="135"/>
      <c r="Q1385" s="135"/>
      <c r="R1385" s="2"/>
      <c r="S1385" s="31"/>
      <c r="T1385" s="25"/>
      <c r="U1385" s="2"/>
    </row>
    <row r="1386" spans="1:21" ht="18" customHeight="1">
      <c r="A1386" s="35"/>
      <c r="B1386" s="31"/>
      <c r="C1386" s="133"/>
      <c r="D1386" s="133"/>
      <c r="E1386" s="133"/>
      <c r="F1386" s="133"/>
      <c r="G1386" s="133"/>
      <c r="H1386" s="133"/>
      <c r="I1386" s="133"/>
      <c r="J1386" s="133"/>
      <c r="K1386" s="133"/>
      <c r="L1386" s="133"/>
      <c r="N1386" s="134"/>
      <c r="O1386" s="135"/>
      <c r="P1386" s="135"/>
      <c r="Q1386" s="135"/>
      <c r="R1386" s="2"/>
      <c r="S1386" s="31"/>
      <c r="T1386" s="25"/>
      <c r="U1386" s="2"/>
    </row>
    <row r="1387" spans="1:21" ht="18" customHeight="1">
      <c r="A1387" s="35"/>
      <c r="B1387" s="31"/>
      <c r="C1387" s="133"/>
      <c r="D1387" s="133"/>
      <c r="E1387" s="133"/>
      <c r="F1387" s="133"/>
      <c r="G1387" s="133"/>
      <c r="H1387" s="133"/>
      <c r="I1387" s="133"/>
      <c r="J1387" s="133"/>
      <c r="K1387" s="133"/>
      <c r="L1387" s="133"/>
      <c r="N1387" s="134"/>
      <c r="O1387" s="135"/>
      <c r="P1387" s="135"/>
      <c r="Q1387" s="135"/>
      <c r="R1387" s="2"/>
      <c r="S1387" s="31"/>
      <c r="T1387" s="25"/>
      <c r="U1387" s="2"/>
    </row>
    <row r="1388" spans="1:21" ht="18" customHeight="1">
      <c r="A1388" s="35"/>
      <c r="B1388" s="31"/>
      <c r="C1388" s="133"/>
      <c r="D1388" s="133"/>
      <c r="E1388" s="133"/>
      <c r="F1388" s="133"/>
      <c r="G1388" s="133"/>
      <c r="H1388" s="133"/>
      <c r="I1388" s="133"/>
      <c r="J1388" s="133"/>
      <c r="K1388" s="133"/>
      <c r="L1388" s="133"/>
      <c r="N1388" s="134"/>
      <c r="O1388" s="135"/>
      <c r="P1388" s="135"/>
      <c r="Q1388" s="135"/>
      <c r="R1388" s="2"/>
      <c r="S1388" s="31"/>
      <c r="T1388" s="25"/>
      <c r="U1388" s="2"/>
    </row>
    <row r="1389" spans="1:21" ht="18" customHeight="1">
      <c r="A1389" s="35"/>
      <c r="B1389" s="31"/>
      <c r="C1389" s="133"/>
      <c r="D1389" s="133"/>
      <c r="E1389" s="133"/>
      <c r="F1389" s="133"/>
      <c r="G1389" s="133"/>
      <c r="H1389" s="133"/>
      <c r="I1389" s="133"/>
      <c r="J1389" s="133"/>
      <c r="K1389" s="133"/>
      <c r="L1389" s="133"/>
      <c r="N1389" s="134"/>
      <c r="O1389" s="135"/>
      <c r="P1389" s="135"/>
      <c r="Q1389" s="135"/>
      <c r="R1389" s="2"/>
      <c r="S1389" s="31"/>
      <c r="T1389" s="25"/>
      <c r="U1389" s="2"/>
    </row>
    <row r="1390" spans="1:21" ht="18" customHeight="1">
      <c r="A1390" s="35"/>
      <c r="B1390" s="31"/>
      <c r="C1390" s="133"/>
      <c r="D1390" s="133"/>
      <c r="E1390" s="133"/>
      <c r="F1390" s="133"/>
      <c r="G1390" s="133"/>
      <c r="H1390" s="133"/>
      <c r="I1390" s="133"/>
      <c r="J1390" s="133"/>
      <c r="K1390" s="133"/>
      <c r="L1390" s="133"/>
      <c r="N1390" s="134"/>
      <c r="O1390" s="135"/>
      <c r="P1390" s="135"/>
      <c r="Q1390" s="135"/>
      <c r="R1390" s="2"/>
      <c r="S1390" s="31"/>
      <c r="T1390" s="25"/>
      <c r="U1390" s="2"/>
    </row>
    <row r="1391" spans="1:21" ht="18" customHeight="1">
      <c r="A1391" s="35"/>
      <c r="B1391" s="31"/>
      <c r="C1391" s="133"/>
      <c r="D1391" s="133"/>
      <c r="E1391" s="133"/>
      <c r="F1391" s="133"/>
      <c r="G1391" s="133"/>
      <c r="H1391" s="133"/>
      <c r="I1391" s="133"/>
      <c r="J1391" s="133"/>
      <c r="K1391" s="133"/>
      <c r="L1391" s="133"/>
      <c r="N1391" s="134"/>
      <c r="O1391" s="135"/>
      <c r="P1391" s="135"/>
      <c r="Q1391" s="135"/>
      <c r="R1391" s="2"/>
      <c r="S1391" s="31"/>
      <c r="T1391" s="25"/>
      <c r="U1391" s="2"/>
    </row>
    <row r="1392" spans="1:21" ht="18" customHeight="1">
      <c r="A1392" s="35"/>
      <c r="B1392" s="31"/>
      <c r="C1392" s="133"/>
      <c r="D1392" s="133"/>
      <c r="E1392" s="133"/>
      <c r="F1392" s="133"/>
      <c r="G1392" s="133"/>
      <c r="H1392" s="133"/>
      <c r="I1392" s="133"/>
      <c r="J1392" s="133"/>
      <c r="K1392" s="133"/>
      <c r="L1392" s="133"/>
      <c r="N1392" s="134"/>
      <c r="O1392" s="135"/>
      <c r="P1392" s="135"/>
      <c r="Q1392" s="135"/>
      <c r="R1392" s="2"/>
      <c r="S1392" s="31"/>
      <c r="T1392" s="25"/>
      <c r="U1392" s="2"/>
    </row>
    <row r="1393" spans="1:21" ht="18" customHeight="1">
      <c r="A1393" s="35"/>
      <c r="B1393" s="31"/>
      <c r="C1393" s="133"/>
      <c r="D1393" s="133"/>
      <c r="E1393" s="133"/>
      <c r="F1393" s="133"/>
      <c r="G1393" s="133"/>
      <c r="H1393" s="133"/>
      <c r="I1393" s="133"/>
      <c r="J1393" s="133"/>
      <c r="K1393" s="133"/>
      <c r="L1393" s="133"/>
      <c r="N1393" s="134"/>
      <c r="O1393" s="135"/>
      <c r="P1393" s="135"/>
      <c r="Q1393" s="135"/>
      <c r="R1393" s="2"/>
      <c r="S1393" s="31"/>
      <c r="T1393" s="25"/>
      <c r="U1393" s="2"/>
    </row>
    <row r="1394" spans="1:21" ht="18" customHeight="1">
      <c r="A1394" s="35"/>
      <c r="B1394" s="31"/>
      <c r="C1394" s="133"/>
      <c r="D1394" s="133"/>
      <c r="E1394" s="133"/>
      <c r="F1394" s="133"/>
      <c r="G1394" s="133"/>
      <c r="H1394" s="133"/>
      <c r="I1394" s="133"/>
      <c r="J1394" s="133"/>
      <c r="K1394" s="133"/>
      <c r="L1394" s="133"/>
      <c r="N1394" s="134"/>
      <c r="O1394" s="135"/>
      <c r="P1394" s="135"/>
      <c r="Q1394" s="135"/>
      <c r="R1394" s="2"/>
      <c r="S1394" s="31"/>
      <c r="T1394" s="25"/>
      <c r="U1394" s="2"/>
    </row>
    <row r="1395" spans="1:21" ht="18" customHeight="1">
      <c r="A1395" s="35"/>
      <c r="B1395" s="31"/>
      <c r="C1395" s="133"/>
      <c r="D1395" s="133"/>
      <c r="E1395" s="133"/>
      <c r="F1395" s="133"/>
      <c r="G1395" s="133"/>
      <c r="H1395" s="133"/>
      <c r="I1395" s="133"/>
      <c r="J1395" s="133"/>
      <c r="K1395" s="133"/>
      <c r="L1395" s="133"/>
      <c r="N1395" s="134"/>
      <c r="O1395" s="135"/>
      <c r="P1395" s="135"/>
      <c r="Q1395" s="135"/>
      <c r="R1395" s="2"/>
      <c r="S1395" s="31"/>
      <c r="T1395" s="25"/>
      <c r="U1395" s="2"/>
    </row>
    <row r="1396" spans="1:21" ht="18" customHeight="1">
      <c r="A1396" s="35"/>
      <c r="B1396" s="31"/>
      <c r="C1396" s="133"/>
      <c r="D1396" s="133"/>
      <c r="E1396" s="133"/>
      <c r="F1396" s="133"/>
      <c r="G1396" s="133"/>
      <c r="H1396" s="133"/>
      <c r="I1396" s="133"/>
      <c r="J1396" s="133"/>
      <c r="K1396" s="133"/>
      <c r="L1396" s="133"/>
      <c r="N1396" s="134"/>
      <c r="O1396" s="135"/>
      <c r="P1396" s="135"/>
      <c r="Q1396" s="135"/>
      <c r="R1396" s="2"/>
      <c r="S1396" s="31"/>
      <c r="T1396" s="25"/>
      <c r="U1396" s="2"/>
    </row>
    <row r="1397" spans="1:21" ht="18" customHeight="1">
      <c r="A1397" s="35"/>
      <c r="B1397" s="31"/>
      <c r="C1397" s="133"/>
      <c r="D1397" s="133"/>
      <c r="E1397" s="133"/>
      <c r="F1397" s="133"/>
      <c r="G1397" s="133"/>
      <c r="H1397" s="133"/>
      <c r="I1397" s="133"/>
      <c r="J1397" s="133"/>
      <c r="K1397" s="133"/>
      <c r="L1397" s="133"/>
      <c r="N1397" s="134"/>
      <c r="O1397" s="135"/>
      <c r="P1397" s="135"/>
      <c r="Q1397" s="135"/>
      <c r="R1397" s="2"/>
      <c r="S1397" s="31"/>
      <c r="T1397" s="25"/>
      <c r="U1397" s="2"/>
    </row>
    <row r="1398" spans="1:21" ht="18" customHeight="1">
      <c r="A1398" s="35"/>
      <c r="B1398" s="31"/>
      <c r="C1398" s="133"/>
      <c r="D1398" s="133"/>
      <c r="E1398" s="133"/>
      <c r="F1398" s="133"/>
      <c r="G1398" s="133"/>
      <c r="H1398" s="133"/>
      <c r="I1398" s="133"/>
      <c r="J1398" s="133"/>
      <c r="K1398" s="133"/>
      <c r="L1398" s="133"/>
      <c r="N1398" s="134"/>
      <c r="O1398" s="135"/>
      <c r="P1398" s="135"/>
      <c r="Q1398" s="135"/>
      <c r="R1398" s="2"/>
      <c r="S1398" s="31"/>
      <c r="T1398" s="25"/>
      <c r="U1398" s="2"/>
    </row>
    <row r="1399" spans="1:21" ht="18" customHeight="1">
      <c r="A1399" s="35"/>
      <c r="B1399" s="31"/>
      <c r="C1399" s="133"/>
      <c r="D1399" s="133"/>
      <c r="E1399" s="133"/>
      <c r="F1399" s="133"/>
      <c r="G1399" s="133"/>
      <c r="H1399" s="133"/>
      <c r="I1399" s="133"/>
      <c r="J1399" s="133"/>
      <c r="K1399" s="133"/>
      <c r="L1399" s="133"/>
      <c r="N1399" s="134"/>
      <c r="O1399" s="135"/>
      <c r="P1399" s="135"/>
      <c r="Q1399" s="135"/>
      <c r="R1399" s="2"/>
      <c r="S1399" s="31"/>
      <c r="T1399" s="25"/>
      <c r="U1399" s="2"/>
    </row>
    <row r="1400" spans="1:21" ht="18" customHeight="1">
      <c r="A1400" s="35"/>
      <c r="B1400" s="31"/>
      <c r="C1400" s="133"/>
      <c r="D1400" s="133"/>
      <c r="E1400" s="133"/>
      <c r="F1400" s="133"/>
      <c r="G1400" s="133"/>
      <c r="H1400" s="133"/>
      <c r="I1400" s="133"/>
      <c r="J1400" s="133"/>
      <c r="K1400" s="133"/>
      <c r="L1400" s="133"/>
      <c r="N1400" s="134"/>
      <c r="O1400" s="135"/>
      <c r="P1400" s="135"/>
      <c r="Q1400" s="135"/>
      <c r="R1400" s="2"/>
      <c r="S1400" s="31"/>
      <c r="T1400" s="25"/>
      <c r="U1400" s="2"/>
    </row>
    <row r="1401" spans="1:21" ht="18" customHeight="1">
      <c r="A1401" s="35"/>
      <c r="B1401" s="31"/>
      <c r="C1401" s="133"/>
      <c r="D1401" s="133"/>
      <c r="E1401" s="133"/>
      <c r="F1401" s="133"/>
      <c r="G1401" s="133"/>
      <c r="H1401" s="133"/>
      <c r="I1401" s="133"/>
      <c r="J1401" s="133"/>
      <c r="K1401" s="133"/>
      <c r="L1401" s="133"/>
      <c r="N1401" s="134"/>
      <c r="O1401" s="135"/>
      <c r="P1401" s="135"/>
      <c r="Q1401" s="135"/>
      <c r="R1401" s="2"/>
      <c r="S1401" s="31"/>
      <c r="T1401" s="25"/>
      <c r="U1401" s="2"/>
    </row>
    <row r="1402" spans="1:21" ht="18" customHeight="1">
      <c r="A1402" s="35"/>
      <c r="B1402" s="31"/>
      <c r="C1402" s="133"/>
      <c r="D1402" s="133"/>
      <c r="E1402" s="133"/>
      <c r="F1402" s="133"/>
      <c r="G1402" s="133"/>
      <c r="H1402" s="133"/>
      <c r="I1402" s="133"/>
      <c r="J1402" s="133"/>
      <c r="K1402" s="133"/>
      <c r="L1402" s="133"/>
      <c r="N1402" s="134"/>
      <c r="O1402" s="135"/>
      <c r="P1402" s="135"/>
      <c r="Q1402" s="135"/>
      <c r="R1402" s="2"/>
      <c r="S1402" s="31"/>
      <c r="T1402" s="25"/>
      <c r="U1402" s="2"/>
    </row>
    <row r="1403" spans="1:21" ht="18" customHeight="1">
      <c r="A1403" s="35"/>
      <c r="B1403" s="31"/>
      <c r="C1403" s="133"/>
      <c r="D1403" s="133"/>
      <c r="E1403" s="133"/>
      <c r="F1403" s="133"/>
      <c r="G1403" s="133"/>
      <c r="H1403" s="133"/>
      <c r="I1403" s="133"/>
      <c r="J1403" s="133"/>
      <c r="K1403" s="133"/>
      <c r="L1403" s="133"/>
      <c r="N1403" s="134"/>
      <c r="O1403" s="135"/>
      <c r="P1403" s="135"/>
      <c r="Q1403" s="135"/>
      <c r="R1403" s="2"/>
      <c r="S1403" s="31"/>
      <c r="T1403" s="25"/>
      <c r="U1403" s="2"/>
    </row>
    <row r="1404" spans="1:21" ht="18" customHeight="1">
      <c r="A1404" s="35"/>
      <c r="B1404" s="31"/>
      <c r="C1404" s="133"/>
      <c r="D1404" s="133"/>
      <c r="E1404" s="133"/>
      <c r="F1404" s="133"/>
      <c r="G1404" s="133"/>
      <c r="H1404" s="133"/>
      <c r="I1404" s="133"/>
      <c r="J1404" s="133"/>
      <c r="K1404" s="133"/>
      <c r="L1404" s="133"/>
      <c r="N1404" s="134"/>
      <c r="O1404" s="135"/>
      <c r="P1404" s="135"/>
      <c r="Q1404" s="135"/>
      <c r="R1404" s="2"/>
      <c r="S1404" s="31"/>
      <c r="T1404" s="25"/>
      <c r="U1404" s="2"/>
    </row>
    <row r="1405" spans="1:21" ht="18" customHeight="1">
      <c r="A1405" s="35"/>
      <c r="B1405" s="31"/>
      <c r="C1405" s="133"/>
      <c r="D1405" s="133"/>
      <c r="E1405" s="133"/>
      <c r="F1405" s="133"/>
      <c r="G1405" s="133"/>
      <c r="H1405" s="133"/>
      <c r="I1405" s="133"/>
      <c r="J1405" s="133"/>
      <c r="K1405" s="133"/>
      <c r="L1405" s="133"/>
      <c r="N1405" s="134"/>
      <c r="O1405" s="135"/>
      <c r="P1405" s="135"/>
      <c r="Q1405" s="135"/>
      <c r="R1405" s="2"/>
      <c r="S1405" s="31"/>
      <c r="T1405" s="25"/>
      <c r="U1405" s="2"/>
    </row>
    <row r="1406" spans="1:21" ht="18" customHeight="1">
      <c r="A1406" s="35"/>
      <c r="B1406" s="31"/>
      <c r="C1406" s="133"/>
      <c r="D1406" s="133"/>
      <c r="E1406" s="133"/>
      <c r="F1406" s="133"/>
      <c r="G1406" s="133"/>
      <c r="H1406" s="133"/>
      <c r="I1406" s="133"/>
      <c r="J1406" s="133"/>
      <c r="K1406" s="133"/>
      <c r="L1406" s="133"/>
      <c r="N1406" s="134"/>
      <c r="O1406" s="135"/>
      <c r="P1406" s="135"/>
      <c r="Q1406" s="135"/>
      <c r="R1406" s="2"/>
      <c r="S1406" s="31"/>
      <c r="T1406" s="25"/>
      <c r="U1406" s="2"/>
    </row>
    <row r="1407" spans="1:21" ht="18" customHeight="1">
      <c r="A1407" s="35"/>
      <c r="B1407" s="31"/>
      <c r="C1407" s="133"/>
      <c r="D1407" s="133"/>
      <c r="E1407" s="133"/>
      <c r="F1407" s="133"/>
      <c r="G1407" s="133"/>
      <c r="H1407" s="133"/>
      <c r="I1407" s="133"/>
      <c r="J1407" s="133"/>
      <c r="K1407" s="133"/>
      <c r="L1407" s="133"/>
      <c r="N1407" s="134"/>
      <c r="O1407" s="135"/>
      <c r="P1407" s="135"/>
      <c r="Q1407" s="135"/>
      <c r="R1407" s="2"/>
      <c r="S1407" s="31"/>
      <c r="T1407" s="25"/>
      <c r="U1407" s="2"/>
    </row>
    <row r="1408" spans="1:21" ht="18" customHeight="1">
      <c r="A1408" s="35"/>
      <c r="B1408" s="31"/>
      <c r="C1408" s="133"/>
      <c r="D1408" s="133"/>
      <c r="E1408" s="133"/>
      <c r="F1408" s="133"/>
      <c r="G1408" s="133"/>
      <c r="H1408" s="133"/>
      <c r="I1408" s="133"/>
      <c r="J1408" s="133"/>
      <c r="K1408" s="133"/>
      <c r="L1408" s="133"/>
      <c r="N1408" s="134"/>
      <c r="O1408" s="135"/>
      <c r="P1408" s="135"/>
      <c r="Q1408" s="135"/>
      <c r="R1408" s="2"/>
      <c r="S1408" s="31"/>
      <c r="T1408" s="25"/>
      <c r="U1408" s="2"/>
    </row>
    <row r="1409" spans="1:21" ht="18" customHeight="1">
      <c r="A1409" s="35"/>
      <c r="B1409" s="31"/>
      <c r="C1409" s="133"/>
      <c r="D1409" s="133"/>
      <c r="E1409" s="133"/>
      <c r="F1409" s="133"/>
      <c r="G1409" s="133"/>
      <c r="H1409" s="133"/>
      <c r="I1409" s="133"/>
      <c r="J1409" s="133"/>
      <c r="K1409" s="133"/>
      <c r="L1409" s="133"/>
      <c r="N1409" s="134"/>
      <c r="O1409" s="135"/>
      <c r="P1409" s="135"/>
      <c r="Q1409" s="135"/>
      <c r="R1409" s="2"/>
      <c r="S1409" s="31"/>
      <c r="T1409" s="25"/>
      <c r="U1409" s="2"/>
    </row>
    <row r="1410" spans="1:21" ht="18" customHeight="1">
      <c r="A1410" s="35"/>
      <c r="B1410" s="31"/>
      <c r="C1410" s="133"/>
      <c r="D1410" s="133"/>
      <c r="E1410" s="133"/>
      <c r="F1410" s="133"/>
      <c r="G1410" s="133"/>
      <c r="H1410" s="133"/>
      <c r="I1410" s="133"/>
      <c r="J1410" s="133"/>
      <c r="K1410" s="133"/>
      <c r="L1410" s="133"/>
      <c r="N1410" s="134"/>
      <c r="O1410" s="135"/>
      <c r="P1410" s="135"/>
      <c r="Q1410" s="135"/>
      <c r="R1410" s="2"/>
      <c r="S1410" s="31"/>
      <c r="T1410" s="25"/>
      <c r="U1410" s="2"/>
    </row>
    <row r="1411" spans="1:21" ht="18" customHeight="1">
      <c r="A1411" s="35"/>
      <c r="B1411" s="31"/>
      <c r="C1411" s="133"/>
      <c r="D1411" s="133"/>
      <c r="E1411" s="133"/>
      <c r="F1411" s="133"/>
      <c r="G1411" s="133"/>
      <c r="H1411" s="133"/>
      <c r="I1411" s="133"/>
      <c r="J1411" s="133"/>
      <c r="K1411" s="133"/>
      <c r="L1411" s="133"/>
      <c r="N1411" s="134"/>
      <c r="O1411" s="135"/>
      <c r="P1411" s="135"/>
      <c r="Q1411" s="135"/>
      <c r="R1411" s="2"/>
      <c r="S1411" s="31"/>
      <c r="T1411" s="25"/>
      <c r="U1411" s="2"/>
    </row>
    <row r="1412" spans="1:21" ht="18" customHeight="1">
      <c r="A1412" s="35"/>
      <c r="B1412" s="31"/>
      <c r="C1412" s="133"/>
      <c r="D1412" s="133"/>
      <c r="E1412" s="133"/>
      <c r="F1412" s="133"/>
      <c r="G1412" s="133"/>
      <c r="H1412" s="133"/>
      <c r="I1412" s="133"/>
      <c r="J1412" s="133"/>
      <c r="K1412" s="133"/>
      <c r="L1412" s="133"/>
      <c r="N1412" s="134"/>
      <c r="O1412" s="135"/>
      <c r="P1412" s="135"/>
      <c r="Q1412" s="135"/>
      <c r="R1412" s="2"/>
      <c r="S1412" s="31"/>
      <c r="T1412" s="25"/>
      <c r="U1412" s="2"/>
    </row>
    <row r="1413" spans="1:21" ht="18" customHeight="1">
      <c r="A1413" s="35"/>
      <c r="B1413" s="31"/>
      <c r="C1413" s="133"/>
      <c r="D1413" s="133"/>
      <c r="E1413" s="133"/>
      <c r="F1413" s="133"/>
      <c r="G1413" s="133"/>
      <c r="H1413" s="133"/>
      <c r="I1413" s="133"/>
      <c r="J1413" s="133"/>
      <c r="K1413" s="133"/>
      <c r="L1413" s="133"/>
      <c r="N1413" s="134"/>
      <c r="O1413" s="135"/>
      <c r="P1413" s="135"/>
      <c r="Q1413" s="135"/>
      <c r="R1413" s="2"/>
      <c r="S1413" s="31"/>
      <c r="T1413" s="25"/>
      <c r="U1413" s="2"/>
    </row>
    <row r="1414" spans="1:21" ht="18" customHeight="1">
      <c r="A1414" s="35"/>
      <c r="B1414" s="31"/>
      <c r="C1414" s="133"/>
      <c r="D1414" s="133"/>
      <c r="E1414" s="133"/>
      <c r="F1414" s="133"/>
      <c r="G1414" s="133"/>
      <c r="H1414" s="133"/>
      <c r="I1414" s="133"/>
      <c r="J1414" s="133"/>
      <c r="K1414" s="133"/>
      <c r="L1414" s="133"/>
      <c r="N1414" s="134"/>
      <c r="O1414" s="135"/>
      <c r="P1414" s="135"/>
      <c r="Q1414" s="135"/>
      <c r="R1414" s="2"/>
      <c r="S1414" s="31"/>
      <c r="T1414" s="25"/>
      <c r="U1414" s="2"/>
    </row>
    <row r="1415" spans="1:21" ht="18" customHeight="1">
      <c r="A1415" s="35"/>
      <c r="B1415" s="31"/>
      <c r="C1415" s="133"/>
      <c r="D1415" s="133"/>
      <c r="E1415" s="133"/>
      <c r="F1415" s="133"/>
      <c r="G1415" s="133"/>
      <c r="H1415" s="133"/>
      <c r="I1415" s="133"/>
      <c r="J1415" s="133"/>
      <c r="K1415" s="133"/>
      <c r="L1415" s="133"/>
      <c r="N1415" s="134"/>
      <c r="O1415" s="135"/>
      <c r="P1415" s="135"/>
      <c r="Q1415" s="135"/>
      <c r="R1415" s="2"/>
      <c r="S1415" s="31"/>
      <c r="T1415" s="25"/>
      <c r="U1415" s="2"/>
    </row>
    <row r="1416" spans="1:21" ht="18" customHeight="1">
      <c r="A1416" s="35"/>
      <c r="B1416" s="31"/>
      <c r="C1416" s="133"/>
      <c r="D1416" s="133"/>
      <c r="E1416" s="133"/>
      <c r="F1416" s="133"/>
      <c r="G1416" s="133"/>
      <c r="H1416" s="133"/>
      <c r="I1416" s="133"/>
      <c r="J1416" s="133"/>
      <c r="K1416" s="133"/>
      <c r="L1416" s="133"/>
      <c r="N1416" s="134"/>
      <c r="O1416" s="135"/>
      <c r="P1416" s="135"/>
      <c r="Q1416" s="135"/>
      <c r="R1416" s="2"/>
      <c r="S1416" s="31"/>
      <c r="T1416" s="25"/>
      <c r="U1416" s="2"/>
    </row>
    <row r="1417" spans="1:21" ht="18" customHeight="1">
      <c r="A1417" s="35"/>
      <c r="B1417" s="31"/>
      <c r="C1417" s="133"/>
      <c r="D1417" s="133"/>
      <c r="E1417" s="133"/>
      <c r="F1417" s="133"/>
      <c r="G1417" s="133"/>
      <c r="H1417" s="133"/>
      <c r="I1417" s="133"/>
      <c r="J1417" s="133"/>
      <c r="K1417" s="133"/>
      <c r="L1417" s="133"/>
      <c r="N1417" s="134"/>
      <c r="O1417" s="135"/>
      <c r="P1417" s="135"/>
      <c r="Q1417" s="135"/>
      <c r="R1417" s="2"/>
      <c r="S1417" s="31"/>
      <c r="T1417" s="25"/>
      <c r="U1417" s="2"/>
    </row>
    <row r="1418" spans="1:21" ht="18" customHeight="1">
      <c r="A1418" s="35"/>
      <c r="B1418" s="31"/>
      <c r="C1418" s="133"/>
      <c r="D1418" s="133"/>
      <c r="E1418" s="133"/>
      <c r="F1418" s="133"/>
      <c r="G1418" s="133"/>
      <c r="H1418" s="133"/>
      <c r="I1418" s="133"/>
      <c r="J1418" s="133"/>
      <c r="K1418" s="133"/>
      <c r="L1418" s="133"/>
      <c r="N1418" s="134"/>
      <c r="O1418" s="135"/>
      <c r="P1418" s="135"/>
      <c r="Q1418" s="135"/>
      <c r="R1418" s="2"/>
      <c r="S1418" s="31"/>
      <c r="T1418" s="25"/>
      <c r="U1418" s="2"/>
    </row>
    <row r="1419" spans="1:21" ht="18" customHeight="1">
      <c r="A1419" s="35"/>
      <c r="B1419" s="31"/>
      <c r="C1419" s="133"/>
      <c r="D1419" s="133"/>
      <c r="E1419" s="133"/>
      <c r="F1419" s="133"/>
      <c r="G1419" s="133"/>
      <c r="H1419" s="133"/>
      <c r="I1419" s="133"/>
      <c r="J1419" s="133"/>
      <c r="K1419" s="133"/>
      <c r="L1419" s="133"/>
      <c r="N1419" s="134"/>
      <c r="O1419" s="135"/>
      <c r="P1419" s="135"/>
      <c r="Q1419" s="135"/>
      <c r="R1419" s="2"/>
      <c r="S1419" s="31"/>
      <c r="T1419" s="25"/>
      <c r="U1419" s="2"/>
    </row>
    <row r="1420" spans="1:21" ht="18" customHeight="1">
      <c r="A1420" s="35"/>
      <c r="B1420" s="31"/>
      <c r="C1420" s="133"/>
      <c r="D1420" s="133"/>
      <c r="E1420" s="133"/>
      <c r="F1420" s="133"/>
      <c r="G1420" s="133"/>
      <c r="H1420" s="133"/>
      <c r="I1420" s="133"/>
      <c r="J1420" s="133"/>
      <c r="K1420" s="133"/>
      <c r="L1420" s="133"/>
      <c r="N1420" s="134"/>
      <c r="O1420" s="135"/>
      <c r="P1420" s="135"/>
      <c r="Q1420" s="135"/>
      <c r="R1420" s="2"/>
      <c r="S1420" s="31"/>
      <c r="T1420" s="25"/>
      <c r="U1420" s="2"/>
    </row>
    <row r="1421" spans="1:21" ht="18" customHeight="1">
      <c r="A1421" s="35"/>
      <c r="B1421" s="31"/>
      <c r="C1421" s="133"/>
      <c r="D1421" s="133"/>
      <c r="E1421" s="133"/>
      <c r="F1421" s="133"/>
      <c r="G1421" s="133"/>
      <c r="H1421" s="133"/>
      <c r="I1421" s="133"/>
      <c r="J1421" s="133"/>
      <c r="K1421" s="133"/>
      <c r="L1421" s="133"/>
      <c r="N1421" s="134"/>
      <c r="O1421" s="135"/>
      <c r="P1421" s="135"/>
      <c r="Q1421" s="135"/>
      <c r="R1421" s="2"/>
      <c r="S1421" s="31"/>
      <c r="T1421" s="25"/>
      <c r="U1421" s="2"/>
    </row>
    <row r="1422" spans="1:21" ht="18" customHeight="1">
      <c r="A1422" s="35"/>
      <c r="B1422" s="31"/>
      <c r="C1422" s="133"/>
      <c r="D1422" s="133"/>
      <c r="E1422" s="133"/>
      <c r="F1422" s="133"/>
      <c r="G1422" s="133"/>
      <c r="H1422" s="133"/>
      <c r="I1422" s="133"/>
      <c r="J1422" s="133"/>
      <c r="K1422" s="133"/>
      <c r="L1422" s="133"/>
      <c r="N1422" s="134"/>
      <c r="O1422" s="135"/>
      <c r="P1422" s="135"/>
      <c r="Q1422" s="135"/>
      <c r="R1422" s="2"/>
      <c r="S1422" s="31"/>
      <c r="T1422" s="25"/>
      <c r="U1422" s="2"/>
    </row>
    <row r="1423" spans="1:21" ht="18" customHeight="1">
      <c r="A1423" s="35"/>
      <c r="B1423" s="31"/>
      <c r="C1423" s="133"/>
      <c r="D1423" s="133"/>
      <c r="E1423" s="133"/>
      <c r="F1423" s="133"/>
      <c r="G1423" s="133"/>
      <c r="H1423" s="133"/>
      <c r="I1423" s="133"/>
      <c r="J1423" s="133"/>
      <c r="K1423" s="133"/>
      <c r="L1423" s="133"/>
      <c r="N1423" s="134"/>
      <c r="O1423" s="135"/>
      <c r="P1423" s="135"/>
      <c r="Q1423" s="135"/>
      <c r="R1423" s="2"/>
      <c r="S1423" s="31"/>
      <c r="T1423" s="25"/>
      <c r="U1423" s="2"/>
    </row>
    <row r="1424" spans="1:21" ht="18" customHeight="1">
      <c r="A1424" s="35"/>
      <c r="B1424" s="31"/>
      <c r="C1424" s="133"/>
      <c r="D1424" s="133"/>
      <c r="E1424" s="133"/>
      <c r="F1424" s="133"/>
      <c r="G1424" s="133"/>
      <c r="H1424" s="133"/>
      <c r="I1424" s="133"/>
      <c r="J1424" s="133"/>
      <c r="K1424" s="133"/>
      <c r="L1424" s="133"/>
      <c r="N1424" s="134"/>
      <c r="O1424" s="135"/>
      <c r="P1424" s="135"/>
      <c r="Q1424" s="135"/>
      <c r="R1424" s="2"/>
      <c r="S1424" s="31"/>
      <c r="T1424" s="25"/>
      <c r="U1424" s="2"/>
    </row>
    <row r="1425" spans="1:21" ht="18" customHeight="1">
      <c r="A1425" s="35"/>
      <c r="B1425" s="31"/>
      <c r="C1425" s="133"/>
      <c r="D1425" s="133"/>
      <c r="E1425" s="133"/>
      <c r="F1425" s="133"/>
      <c r="G1425" s="133"/>
      <c r="H1425" s="133"/>
      <c r="I1425" s="133"/>
      <c r="J1425" s="133"/>
      <c r="K1425" s="133"/>
      <c r="L1425" s="133"/>
      <c r="N1425" s="134"/>
      <c r="O1425" s="135"/>
      <c r="P1425" s="135"/>
      <c r="Q1425" s="135"/>
      <c r="R1425" s="2"/>
      <c r="S1425" s="31"/>
      <c r="T1425" s="25"/>
      <c r="U1425" s="2"/>
    </row>
    <row r="1426" spans="1:21" ht="18" customHeight="1">
      <c r="A1426" s="35"/>
      <c r="B1426" s="31"/>
      <c r="C1426" s="133"/>
      <c r="D1426" s="133"/>
      <c r="E1426" s="133"/>
      <c r="F1426" s="133"/>
      <c r="G1426" s="133"/>
      <c r="H1426" s="133"/>
      <c r="I1426" s="133"/>
      <c r="J1426" s="133"/>
      <c r="K1426" s="133"/>
      <c r="L1426" s="133"/>
      <c r="N1426" s="134"/>
      <c r="O1426" s="135"/>
      <c r="P1426" s="135"/>
      <c r="Q1426" s="135"/>
      <c r="R1426" s="2"/>
      <c r="S1426" s="31"/>
      <c r="T1426" s="25"/>
      <c r="U1426" s="2"/>
    </row>
    <row r="1427" spans="1:21" ht="18" customHeight="1">
      <c r="A1427" s="35"/>
      <c r="B1427" s="31"/>
      <c r="C1427" s="133"/>
      <c r="D1427" s="133"/>
      <c r="E1427" s="133"/>
      <c r="F1427" s="133"/>
      <c r="G1427" s="133"/>
      <c r="H1427" s="133"/>
      <c r="I1427" s="133"/>
      <c r="J1427" s="133"/>
      <c r="K1427" s="133"/>
      <c r="L1427" s="133"/>
      <c r="N1427" s="134"/>
      <c r="O1427" s="135"/>
      <c r="P1427" s="135"/>
      <c r="Q1427" s="135"/>
      <c r="R1427" s="2"/>
      <c r="S1427" s="31"/>
      <c r="T1427" s="25"/>
      <c r="U1427" s="2"/>
    </row>
    <row r="1428" spans="1:21" ht="18" customHeight="1">
      <c r="A1428" s="35"/>
      <c r="B1428" s="31"/>
      <c r="C1428" s="133"/>
      <c r="D1428" s="133"/>
      <c r="E1428" s="133"/>
      <c r="F1428" s="133"/>
      <c r="G1428" s="133"/>
      <c r="H1428" s="133"/>
      <c r="I1428" s="133"/>
      <c r="J1428" s="133"/>
      <c r="K1428" s="133"/>
      <c r="L1428" s="133"/>
      <c r="N1428" s="134"/>
      <c r="O1428" s="135"/>
      <c r="P1428" s="135"/>
      <c r="Q1428" s="135"/>
      <c r="R1428" s="2"/>
      <c r="S1428" s="31"/>
      <c r="T1428" s="25"/>
      <c r="U1428" s="2"/>
    </row>
    <row r="1429" spans="1:21" ht="18" customHeight="1">
      <c r="A1429" s="35"/>
      <c r="B1429" s="31"/>
      <c r="C1429" s="133"/>
      <c r="D1429" s="133"/>
      <c r="E1429" s="133"/>
      <c r="F1429" s="133"/>
      <c r="G1429" s="133"/>
      <c r="H1429" s="133"/>
      <c r="I1429" s="133"/>
      <c r="J1429" s="133"/>
      <c r="K1429" s="133"/>
      <c r="L1429" s="133"/>
      <c r="N1429" s="134"/>
      <c r="O1429" s="135"/>
      <c r="P1429" s="135"/>
      <c r="Q1429" s="135"/>
      <c r="R1429" s="2"/>
      <c r="S1429" s="31"/>
      <c r="T1429" s="25"/>
      <c r="U1429" s="2"/>
    </row>
    <row r="1430" spans="1:21" ht="18" customHeight="1">
      <c r="A1430" s="35"/>
      <c r="B1430" s="31"/>
      <c r="C1430" s="133"/>
      <c r="D1430" s="133"/>
      <c r="E1430" s="133"/>
      <c r="F1430" s="133"/>
      <c r="G1430" s="133"/>
      <c r="H1430" s="133"/>
      <c r="I1430" s="133"/>
      <c r="J1430" s="133"/>
      <c r="K1430" s="133"/>
      <c r="L1430" s="133"/>
      <c r="N1430" s="134"/>
      <c r="O1430" s="135"/>
      <c r="P1430" s="135"/>
      <c r="Q1430" s="135"/>
      <c r="R1430" s="2"/>
      <c r="S1430" s="31"/>
      <c r="T1430" s="25"/>
      <c r="U1430" s="2"/>
    </row>
    <row r="1431" spans="1:21" ht="18" customHeight="1">
      <c r="A1431" s="35"/>
      <c r="B1431" s="31"/>
      <c r="C1431" s="133"/>
      <c r="D1431" s="133"/>
      <c r="E1431" s="133"/>
      <c r="F1431" s="133"/>
      <c r="G1431" s="133"/>
      <c r="H1431" s="133"/>
      <c r="I1431" s="133"/>
      <c r="J1431" s="133"/>
      <c r="K1431" s="133"/>
      <c r="L1431" s="133"/>
      <c r="N1431" s="134"/>
      <c r="O1431" s="135"/>
      <c r="P1431" s="135"/>
      <c r="Q1431" s="135"/>
      <c r="R1431" s="2"/>
      <c r="S1431" s="31"/>
      <c r="T1431" s="25"/>
      <c r="U1431" s="2"/>
    </row>
    <row r="1432" spans="1:21" ht="18" customHeight="1">
      <c r="A1432" s="35"/>
      <c r="B1432" s="31"/>
      <c r="C1432" s="133"/>
      <c r="D1432" s="133"/>
      <c r="E1432" s="133"/>
      <c r="F1432" s="133"/>
      <c r="G1432" s="133"/>
      <c r="H1432" s="133"/>
      <c r="I1432" s="133"/>
      <c r="J1432" s="133"/>
      <c r="K1432" s="133"/>
      <c r="L1432" s="133"/>
      <c r="N1432" s="134"/>
      <c r="O1432" s="135"/>
      <c r="P1432" s="135"/>
      <c r="Q1432" s="135"/>
      <c r="R1432" s="2"/>
      <c r="S1432" s="31"/>
      <c r="T1432" s="25"/>
      <c r="U1432" s="2"/>
    </row>
    <row r="1433" spans="1:21" ht="18" customHeight="1">
      <c r="A1433" s="35"/>
      <c r="B1433" s="31"/>
      <c r="C1433" s="133"/>
      <c r="D1433" s="133"/>
      <c r="E1433" s="133"/>
      <c r="F1433" s="133"/>
      <c r="G1433" s="133"/>
      <c r="H1433" s="133"/>
      <c r="I1433" s="133"/>
      <c r="J1433" s="133"/>
      <c r="K1433" s="133"/>
      <c r="L1433" s="133"/>
      <c r="N1433" s="134"/>
      <c r="O1433" s="135"/>
      <c r="P1433" s="135"/>
      <c r="Q1433" s="135"/>
      <c r="R1433" s="2"/>
      <c r="S1433" s="31"/>
      <c r="T1433" s="25"/>
      <c r="U1433" s="2"/>
    </row>
    <row r="1434" spans="1:21" ht="18" customHeight="1">
      <c r="A1434" s="35"/>
      <c r="B1434" s="31"/>
      <c r="C1434" s="133"/>
      <c r="D1434" s="133"/>
      <c r="E1434" s="133"/>
      <c r="F1434" s="133"/>
      <c r="G1434" s="133"/>
      <c r="H1434" s="133"/>
      <c r="I1434" s="133"/>
      <c r="J1434" s="133"/>
      <c r="K1434" s="133"/>
      <c r="L1434" s="133"/>
      <c r="N1434" s="134"/>
      <c r="O1434" s="135"/>
      <c r="P1434" s="135"/>
      <c r="Q1434" s="135"/>
      <c r="R1434" s="2"/>
      <c r="S1434" s="31"/>
      <c r="T1434" s="25"/>
      <c r="U1434" s="2"/>
    </row>
    <row r="1435" spans="1:21" ht="18" customHeight="1">
      <c r="A1435" s="35"/>
      <c r="B1435" s="31"/>
      <c r="C1435" s="133"/>
      <c r="D1435" s="133"/>
      <c r="E1435" s="133"/>
      <c r="F1435" s="133"/>
      <c r="G1435" s="133"/>
      <c r="H1435" s="133"/>
      <c r="I1435" s="133"/>
      <c r="J1435" s="133"/>
      <c r="K1435" s="133"/>
      <c r="L1435" s="133"/>
      <c r="N1435" s="134"/>
      <c r="O1435" s="135"/>
      <c r="P1435" s="135"/>
      <c r="Q1435" s="135"/>
      <c r="R1435" s="2"/>
      <c r="S1435" s="31"/>
      <c r="T1435" s="25"/>
      <c r="U1435" s="2"/>
    </row>
    <row r="1436" spans="1:21" ht="18" customHeight="1">
      <c r="A1436" s="35"/>
      <c r="B1436" s="31"/>
      <c r="C1436" s="133"/>
      <c r="D1436" s="133"/>
      <c r="E1436" s="133"/>
      <c r="F1436" s="133"/>
      <c r="G1436" s="133"/>
      <c r="H1436" s="133"/>
      <c r="I1436" s="133"/>
      <c r="J1436" s="133"/>
      <c r="K1436" s="133"/>
      <c r="L1436" s="133"/>
      <c r="N1436" s="134"/>
      <c r="O1436" s="135"/>
      <c r="P1436" s="135"/>
      <c r="Q1436" s="135"/>
      <c r="R1436" s="2"/>
      <c r="S1436" s="31"/>
      <c r="T1436" s="25"/>
      <c r="U1436" s="2"/>
    </row>
    <row r="1437" spans="1:21" ht="18" customHeight="1">
      <c r="A1437" s="35"/>
      <c r="B1437" s="31"/>
      <c r="C1437" s="133"/>
      <c r="D1437" s="133"/>
      <c r="E1437" s="133"/>
      <c r="F1437" s="133"/>
      <c r="G1437" s="133"/>
      <c r="H1437" s="133"/>
      <c r="I1437" s="133"/>
      <c r="J1437" s="133"/>
      <c r="K1437" s="133"/>
      <c r="L1437" s="133"/>
      <c r="N1437" s="134"/>
      <c r="O1437" s="135"/>
      <c r="P1437" s="135"/>
      <c r="Q1437" s="135"/>
      <c r="R1437" s="2"/>
      <c r="S1437" s="31"/>
      <c r="T1437" s="25"/>
      <c r="U1437" s="2"/>
    </row>
    <row r="1438" spans="1:21" ht="18" customHeight="1">
      <c r="A1438" s="35"/>
      <c r="B1438" s="31"/>
      <c r="C1438" s="133"/>
      <c r="D1438" s="133"/>
      <c r="E1438" s="133"/>
      <c r="F1438" s="133"/>
      <c r="G1438" s="133"/>
      <c r="H1438" s="133"/>
      <c r="I1438" s="133"/>
      <c r="J1438" s="133"/>
      <c r="K1438" s="133"/>
      <c r="L1438" s="133"/>
      <c r="N1438" s="134"/>
      <c r="O1438" s="135"/>
      <c r="P1438" s="135"/>
      <c r="Q1438" s="135"/>
      <c r="R1438" s="2"/>
      <c r="S1438" s="31"/>
      <c r="T1438" s="25"/>
      <c r="U1438" s="2"/>
    </row>
    <row r="1439" spans="1:21" ht="18" customHeight="1">
      <c r="A1439" s="35"/>
      <c r="B1439" s="31"/>
      <c r="C1439" s="133"/>
      <c r="D1439" s="133"/>
      <c r="E1439" s="133"/>
      <c r="F1439" s="133"/>
      <c r="G1439" s="133"/>
      <c r="H1439" s="133"/>
      <c r="I1439" s="133"/>
      <c r="J1439" s="133"/>
      <c r="K1439" s="133"/>
      <c r="L1439" s="133"/>
      <c r="N1439" s="134"/>
      <c r="O1439" s="135"/>
      <c r="P1439" s="135"/>
      <c r="Q1439" s="135"/>
      <c r="R1439" s="2"/>
      <c r="S1439" s="31"/>
      <c r="T1439" s="25"/>
      <c r="U1439" s="2"/>
    </row>
    <row r="1440" spans="1:21" ht="18" customHeight="1">
      <c r="A1440" s="35"/>
      <c r="B1440" s="31"/>
      <c r="C1440" s="133"/>
      <c r="D1440" s="133"/>
      <c r="E1440" s="133"/>
      <c r="F1440" s="133"/>
      <c r="G1440" s="133"/>
      <c r="H1440" s="133"/>
      <c r="I1440" s="133"/>
      <c r="J1440" s="133"/>
      <c r="K1440" s="133"/>
      <c r="L1440" s="133"/>
      <c r="N1440" s="134"/>
      <c r="O1440" s="135"/>
      <c r="P1440" s="135"/>
      <c r="Q1440" s="135"/>
      <c r="R1440" s="2"/>
      <c r="S1440" s="31"/>
      <c r="T1440" s="25"/>
      <c r="U1440" s="2"/>
    </row>
    <row r="1441" spans="1:21" ht="18" customHeight="1">
      <c r="A1441" s="35"/>
      <c r="B1441" s="31"/>
      <c r="C1441" s="133"/>
      <c r="D1441" s="133"/>
      <c r="E1441" s="133"/>
      <c r="F1441" s="133"/>
      <c r="G1441" s="133"/>
      <c r="H1441" s="133"/>
      <c r="I1441" s="133"/>
      <c r="J1441" s="133"/>
      <c r="K1441" s="133"/>
      <c r="L1441" s="133"/>
      <c r="N1441" s="134"/>
      <c r="O1441" s="135"/>
      <c r="P1441" s="135"/>
      <c r="Q1441" s="135"/>
      <c r="R1441" s="2"/>
      <c r="S1441" s="31"/>
      <c r="T1441" s="25"/>
      <c r="U1441" s="2"/>
    </row>
    <row r="1442" spans="1:21" ht="18" customHeight="1">
      <c r="A1442" s="35"/>
      <c r="B1442" s="31"/>
      <c r="C1442" s="133"/>
      <c r="D1442" s="133"/>
      <c r="E1442" s="133"/>
      <c r="F1442" s="133"/>
      <c r="G1442" s="133"/>
      <c r="H1442" s="133"/>
      <c r="I1442" s="133"/>
      <c r="J1442" s="133"/>
      <c r="K1442" s="133"/>
      <c r="L1442" s="133"/>
      <c r="N1442" s="134"/>
      <c r="O1442" s="135"/>
      <c r="P1442" s="135"/>
      <c r="Q1442" s="135"/>
      <c r="R1442" s="2"/>
      <c r="S1442" s="31"/>
      <c r="T1442" s="25"/>
      <c r="U1442" s="2"/>
    </row>
    <row r="1443" spans="1:21" ht="18" customHeight="1">
      <c r="A1443" s="35"/>
      <c r="B1443" s="31"/>
      <c r="C1443" s="133"/>
      <c r="D1443" s="133"/>
      <c r="E1443" s="133"/>
      <c r="F1443" s="133"/>
      <c r="G1443" s="133"/>
      <c r="H1443" s="133"/>
      <c r="I1443" s="133"/>
      <c r="J1443" s="133"/>
      <c r="K1443" s="133"/>
      <c r="L1443" s="133"/>
      <c r="N1443" s="134"/>
      <c r="O1443" s="135"/>
      <c r="P1443" s="135"/>
      <c r="Q1443" s="135"/>
      <c r="R1443" s="2"/>
      <c r="S1443" s="31"/>
      <c r="T1443" s="25"/>
      <c r="U1443" s="2"/>
    </row>
    <row r="1444" spans="1:21" ht="18" customHeight="1">
      <c r="A1444" s="35"/>
      <c r="B1444" s="31"/>
      <c r="C1444" s="133"/>
      <c r="D1444" s="133"/>
      <c r="E1444" s="133"/>
      <c r="F1444" s="133"/>
      <c r="G1444" s="133"/>
      <c r="H1444" s="133"/>
      <c r="I1444" s="133"/>
      <c r="J1444" s="133"/>
      <c r="K1444" s="133"/>
      <c r="L1444" s="133"/>
      <c r="N1444" s="134"/>
      <c r="O1444" s="135"/>
      <c r="P1444" s="135"/>
      <c r="Q1444" s="135"/>
      <c r="R1444" s="2"/>
      <c r="S1444" s="31"/>
      <c r="T1444" s="25"/>
      <c r="U1444" s="2"/>
    </row>
    <row r="1445" spans="1:21" ht="18" customHeight="1">
      <c r="A1445" s="35"/>
      <c r="B1445" s="31"/>
      <c r="C1445" s="133"/>
      <c r="D1445" s="133"/>
      <c r="E1445" s="133"/>
      <c r="F1445" s="133"/>
      <c r="G1445" s="133"/>
      <c r="H1445" s="133"/>
      <c r="I1445" s="133"/>
      <c r="J1445" s="133"/>
      <c r="K1445" s="133"/>
      <c r="L1445" s="133"/>
      <c r="N1445" s="134"/>
      <c r="O1445" s="135"/>
      <c r="P1445" s="135"/>
      <c r="Q1445" s="135"/>
      <c r="R1445" s="2"/>
      <c r="S1445" s="31"/>
      <c r="T1445" s="25"/>
      <c r="U1445" s="2"/>
    </row>
    <row r="1446" spans="1:21" ht="18" customHeight="1">
      <c r="A1446" s="35"/>
      <c r="B1446" s="31"/>
      <c r="C1446" s="133"/>
      <c r="D1446" s="133"/>
      <c r="E1446" s="133"/>
      <c r="F1446" s="133"/>
      <c r="G1446" s="133"/>
      <c r="H1446" s="133"/>
      <c r="I1446" s="133"/>
      <c r="J1446" s="133"/>
      <c r="K1446" s="133"/>
      <c r="L1446" s="133"/>
      <c r="N1446" s="134"/>
      <c r="O1446" s="135"/>
      <c r="P1446" s="135"/>
      <c r="Q1446" s="135"/>
      <c r="R1446" s="2"/>
      <c r="S1446" s="31"/>
      <c r="T1446" s="25"/>
      <c r="U1446" s="2"/>
    </row>
    <row r="1447" spans="1:21" ht="18" customHeight="1">
      <c r="A1447" s="35"/>
      <c r="B1447" s="31"/>
      <c r="C1447" s="133"/>
      <c r="D1447" s="133"/>
      <c r="E1447" s="133"/>
      <c r="F1447" s="133"/>
      <c r="G1447" s="133"/>
      <c r="H1447" s="133"/>
      <c r="I1447" s="133"/>
      <c r="J1447" s="133"/>
      <c r="K1447" s="133"/>
      <c r="L1447" s="133"/>
      <c r="N1447" s="134"/>
      <c r="O1447" s="135"/>
      <c r="P1447" s="135"/>
      <c r="Q1447" s="135"/>
      <c r="R1447" s="2"/>
      <c r="S1447" s="31"/>
      <c r="T1447" s="25"/>
      <c r="U1447" s="2"/>
    </row>
    <row r="1448" spans="1:21" ht="18" customHeight="1">
      <c r="A1448" s="35"/>
      <c r="B1448" s="31"/>
      <c r="C1448" s="133"/>
      <c r="D1448" s="133"/>
      <c r="E1448" s="133"/>
      <c r="F1448" s="133"/>
      <c r="G1448" s="133"/>
      <c r="H1448" s="133"/>
      <c r="I1448" s="133"/>
      <c r="J1448" s="133"/>
      <c r="K1448" s="133"/>
      <c r="L1448" s="133"/>
      <c r="N1448" s="134"/>
      <c r="O1448" s="135"/>
      <c r="P1448" s="135"/>
      <c r="Q1448" s="135"/>
      <c r="R1448" s="2"/>
      <c r="S1448" s="31"/>
      <c r="T1448" s="25"/>
      <c r="U1448" s="2"/>
    </row>
    <row r="1449" spans="1:21" ht="18" customHeight="1">
      <c r="A1449" s="35"/>
      <c r="B1449" s="31"/>
      <c r="C1449" s="133"/>
      <c r="D1449" s="133"/>
      <c r="E1449" s="133"/>
      <c r="F1449" s="133"/>
      <c r="G1449" s="133"/>
      <c r="H1449" s="133"/>
      <c r="I1449" s="133"/>
      <c r="J1449" s="133"/>
      <c r="K1449" s="133"/>
      <c r="L1449" s="133"/>
      <c r="N1449" s="134"/>
      <c r="O1449" s="135"/>
      <c r="P1449" s="135"/>
      <c r="Q1449" s="135"/>
      <c r="R1449" s="2"/>
      <c r="S1449" s="31"/>
      <c r="T1449" s="25"/>
      <c r="U1449" s="2"/>
    </row>
    <row r="1450" spans="1:21" ht="18" customHeight="1">
      <c r="A1450" s="35"/>
      <c r="B1450" s="31"/>
      <c r="C1450" s="133"/>
      <c r="D1450" s="133"/>
      <c r="E1450" s="133"/>
      <c r="F1450" s="133"/>
      <c r="G1450" s="133"/>
      <c r="H1450" s="133"/>
      <c r="I1450" s="133"/>
      <c r="J1450" s="133"/>
      <c r="K1450" s="133"/>
      <c r="L1450" s="133"/>
      <c r="N1450" s="134"/>
      <c r="O1450" s="135"/>
      <c r="P1450" s="135"/>
      <c r="Q1450" s="135"/>
      <c r="R1450" s="2"/>
      <c r="S1450" s="31"/>
      <c r="T1450" s="25"/>
      <c r="U1450" s="2"/>
    </row>
    <row r="1451" spans="1:21" ht="18" customHeight="1">
      <c r="A1451" s="35"/>
      <c r="B1451" s="31"/>
      <c r="C1451" s="133"/>
      <c r="D1451" s="133"/>
      <c r="E1451" s="133"/>
      <c r="F1451" s="133"/>
      <c r="G1451" s="133"/>
      <c r="H1451" s="133"/>
      <c r="I1451" s="133"/>
      <c r="J1451" s="133"/>
      <c r="K1451" s="133"/>
      <c r="L1451" s="133"/>
      <c r="N1451" s="134"/>
      <c r="O1451" s="135"/>
      <c r="P1451" s="135"/>
      <c r="Q1451" s="135"/>
      <c r="R1451" s="2"/>
      <c r="S1451" s="31"/>
      <c r="T1451" s="25"/>
      <c r="U1451" s="2"/>
    </row>
    <row r="1452" spans="1:21" ht="18" customHeight="1">
      <c r="A1452" s="35"/>
      <c r="B1452" s="31"/>
      <c r="C1452" s="133"/>
      <c r="D1452" s="133"/>
      <c r="E1452" s="133"/>
      <c r="F1452" s="133"/>
      <c r="G1452" s="133"/>
      <c r="H1452" s="133"/>
      <c r="I1452" s="133"/>
      <c r="J1452" s="133"/>
      <c r="K1452" s="133"/>
      <c r="L1452" s="133"/>
      <c r="N1452" s="134"/>
      <c r="O1452" s="135"/>
      <c r="P1452" s="135"/>
      <c r="Q1452" s="135"/>
      <c r="R1452" s="2"/>
      <c r="S1452" s="31"/>
      <c r="T1452" s="25"/>
      <c r="U1452" s="2"/>
    </row>
    <row r="1453" spans="1:21" ht="18" customHeight="1">
      <c r="A1453" s="35"/>
      <c r="B1453" s="31"/>
      <c r="C1453" s="133"/>
      <c r="D1453" s="133"/>
      <c r="E1453" s="133"/>
      <c r="F1453" s="133"/>
      <c r="G1453" s="133"/>
      <c r="H1453" s="133"/>
      <c r="I1453" s="133"/>
      <c r="J1453" s="133"/>
      <c r="K1453" s="133"/>
      <c r="L1453" s="133"/>
      <c r="N1453" s="134"/>
      <c r="O1453" s="135"/>
      <c r="P1453" s="135"/>
      <c r="Q1453" s="135"/>
      <c r="R1453" s="2"/>
      <c r="S1453" s="31"/>
      <c r="T1453" s="25"/>
      <c r="U1453" s="2"/>
    </row>
    <row r="1454" spans="1:21" ht="18" customHeight="1">
      <c r="A1454" s="35"/>
      <c r="B1454" s="31"/>
      <c r="C1454" s="133"/>
      <c r="D1454" s="133"/>
      <c r="E1454" s="133"/>
      <c r="F1454" s="133"/>
      <c r="G1454" s="133"/>
      <c r="H1454" s="133"/>
      <c r="I1454" s="133"/>
      <c r="J1454" s="133"/>
      <c r="K1454" s="133"/>
      <c r="L1454" s="133"/>
      <c r="N1454" s="134"/>
      <c r="O1454" s="135"/>
      <c r="P1454" s="135"/>
      <c r="Q1454" s="135"/>
      <c r="R1454" s="2"/>
      <c r="S1454" s="31"/>
      <c r="T1454" s="25"/>
      <c r="U1454" s="2"/>
    </row>
    <row r="1455" spans="1:21" ht="18" customHeight="1">
      <c r="A1455" s="35"/>
      <c r="B1455" s="31"/>
      <c r="C1455" s="133"/>
      <c r="D1455" s="133"/>
      <c r="E1455" s="133"/>
      <c r="F1455" s="133"/>
      <c r="G1455" s="133"/>
      <c r="H1455" s="133"/>
      <c r="I1455" s="133"/>
      <c r="J1455" s="133"/>
      <c r="K1455" s="133"/>
      <c r="L1455" s="133"/>
      <c r="N1455" s="134"/>
      <c r="O1455" s="135"/>
      <c r="P1455" s="135"/>
      <c r="Q1455" s="135"/>
      <c r="R1455" s="2"/>
      <c r="S1455" s="31"/>
      <c r="T1455" s="25"/>
      <c r="U1455" s="2"/>
    </row>
    <row r="1456" spans="1:21" ht="18" customHeight="1">
      <c r="A1456" s="35"/>
      <c r="B1456" s="31"/>
      <c r="C1456" s="133"/>
      <c r="D1456" s="133"/>
      <c r="E1456" s="133"/>
      <c r="F1456" s="133"/>
      <c r="G1456" s="133"/>
      <c r="H1456" s="133"/>
      <c r="I1456" s="133"/>
      <c r="J1456" s="133"/>
      <c r="K1456" s="133"/>
      <c r="L1456" s="133"/>
      <c r="N1456" s="134"/>
      <c r="O1456" s="135"/>
      <c r="P1456" s="135"/>
      <c r="Q1456" s="135"/>
      <c r="R1456" s="2"/>
      <c r="S1456" s="31"/>
      <c r="T1456" s="25"/>
      <c r="U1456" s="2"/>
    </row>
    <row r="1457" spans="1:21" ht="18" customHeight="1">
      <c r="A1457" s="35"/>
      <c r="B1457" s="31"/>
      <c r="C1457" s="133"/>
      <c r="D1457" s="133"/>
      <c r="E1457" s="133"/>
      <c r="F1457" s="133"/>
      <c r="G1457" s="133"/>
      <c r="H1457" s="133"/>
      <c r="I1457" s="133"/>
      <c r="J1457" s="133"/>
      <c r="K1457" s="133"/>
      <c r="L1457" s="133"/>
      <c r="N1457" s="134"/>
      <c r="O1457" s="135"/>
      <c r="P1457" s="135"/>
      <c r="Q1457" s="135"/>
      <c r="R1457" s="2"/>
      <c r="S1457" s="31"/>
      <c r="T1457" s="25"/>
      <c r="U1457" s="2"/>
    </row>
    <row r="1458" spans="1:21" ht="18" customHeight="1">
      <c r="A1458" s="35"/>
      <c r="B1458" s="31"/>
      <c r="C1458" s="133"/>
      <c r="D1458" s="133"/>
      <c r="E1458" s="133"/>
      <c r="F1458" s="133"/>
      <c r="G1458" s="133"/>
      <c r="H1458" s="133"/>
      <c r="I1458" s="133"/>
      <c r="J1458" s="133"/>
      <c r="K1458" s="133"/>
      <c r="L1458" s="133"/>
      <c r="N1458" s="134"/>
      <c r="O1458" s="135"/>
      <c r="P1458" s="135"/>
      <c r="Q1458" s="135"/>
      <c r="R1458" s="2"/>
      <c r="S1458" s="31"/>
      <c r="T1458" s="25"/>
      <c r="U1458" s="2"/>
    </row>
    <row r="1459" spans="1:21" ht="18" customHeight="1">
      <c r="A1459" s="35"/>
      <c r="B1459" s="31"/>
      <c r="C1459" s="133"/>
      <c r="D1459" s="133"/>
      <c r="E1459" s="133"/>
      <c r="F1459" s="133"/>
      <c r="G1459" s="133"/>
      <c r="H1459" s="133"/>
      <c r="I1459" s="133"/>
      <c r="J1459" s="133"/>
      <c r="K1459" s="133"/>
      <c r="L1459" s="133"/>
      <c r="N1459" s="134"/>
      <c r="O1459" s="135"/>
      <c r="P1459" s="135"/>
      <c r="Q1459" s="135"/>
      <c r="R1459" s="2"/>
      <c r="S1459" s="31"/>
      <c r="T1459" s="25"/>
      <c r="U1459" s="2"/>
    </row>
    <row r="1460" spans="1:21" ht="18" customHeight="1">
      <c r="A1460" s="35"/>
      <c r="B1460" s="31"/>
      <c r="C1460" s="133"/>
      <c r="D1460" s="133"/>
      <c r="E1460" s="133"/>
      <c r="F1460" s="133"/>
      <c r="G1460" s="133"/>
      <c r="H1460" s="133"/>
      <c r="I1460" s="133"/>
      <c r="J1460" s="133"/>
      <c r="K1460" s="133"/>
      <c r="L1460" s="133"/>
      <c r="N1460" s="134"/>
      <c r="O1460" s="135"/>
      <c r="P1460" s="135"/>
      <c r="Q1460" s="135"/>
      <c r="R1460" s="2"/>
      <c r="S1460" s="31"/>
      <c r="T1460" s="25"/>
      <c r="U1460" s="2"/>
    </row>
    <row r="1461" spans="1:21" ht="18" customHeight="1">
      <c r="A1461" s="35"/>
      <c r="B1461" s="31"/>
      <c r="C1461" s="133"/>
      <c r="D1461" s="133"/>
      <c r="E1461" s="133"/>
      <c r="F1461" s="133"/>
      <c r="G1461" s="133"/>
      <c r="H1461" s="133"/>
      <c r="I1461" s="133"/>
      <c r="J1461" s="133"/>
      <c r="K1461" s="133"/>
      <c r="L1461" s="133"/>
      <c r="N1461" s="134"/>
      <c r="O1461" s="135"/>
      <c r="P1461" s="135"/>
      <c r="Q1461" s="135"/>
      <c r="R1461" s="2"/>
      <c r="S1461" s="31"/>
      <c r="T1461" s="25"/>
      <c r="U1461" s="2"/>
    </row>
    <row r="1462" spans="1:21" ht="18" customHeight="1">
      <c r="A1462" s="35"/>
      <c r="B1462" s="31"/>
      <c r="C1462" s="133"/>
      <c r="D1462" s="133"/>
      <c r="E1462" s="133"/>
      <c r="F1462" s="133"/>
      <c r="G1462" s="133"/>
      <c r="H1462" s="133"/>
      <c r="I1462" s="133"/>
      <c r="J1462" s="133"/>
      <c r="K1462" s="133"/>
      <c r="L1462" s="133"/>
      <c r="N1462" s="134"/>
      <c r="O1462" s="135"/>
      <c r="P1462" s="135"/>
      <c r="Q1462" s="135"/>
      <c r="R1462" s="2"/>
      <c r="S1462" s="31"/>
      <c r="T1462" s="25"/>
      <c r="U1462" s="2"/>
    </row>
    <row r="1463" spans="1:21" ht="18" customHeight="1">
      <c r="A1463" s="35"/>
      <c r="B1463" s="31"/>
      <c r="C1463" s="133"/>
      <c r="D1463" s="133"/>
      <c r="E1463" s="133"/>
      <c r="F1463" s="133"/>
      <c r="G1463" s="133"/>
      <c r="H1463" s="133"/>
      <c r="I1463" s="133"/>
      <c r="J1463" s="133"/>
      <c r="K1463" s="133"/>
      <c r="L1463" s="133"/>
      <c r="N1463" s="134"/>
      <c r="O1463" s="135"/>
      <c r="P1463" s="135"/>
      <c r="Q1463" s="135"/>
      <c r="R1463" s="2"/>
      <c r="S1463" s="31"/>
      <c r="T1463" s="25"/>
      <c r="U1463" s="2"/>
    </row>
    <row r="1464" spans="1:21" ht="18" customHeight="1">
      <c r="A1464" s="35"/>
      <c r="B1464" s="31"/>
      <c r="C1464" s="133"/>
      <c r="D1464" s="133"/>
      <c r="E1464" s="133"/>
      <c r="F1464" s="133"/>
      <c r="G1464" s="133"/>
      <c r="H1464" s="133"/>
      <c r="I1464" s="133"/>
      <c r="J1464" s="133"/>
      <c r="K1464" s="133"/>
      <c r="L1464" s="133"/>
      <c r="N1464" s="134"/>
      <c r="O1464" s="135"/>
      <c r="P1464" s="135"/>
      <c r="Q1464" s="135"/>
      <c r="R1464" s="2"/>
      <c r="S1464" s="31"/>
      <c r="T1464" s="25"/>
      <c r="U1464" s="2"/>
    </row>
    <row r="1465" spans="1:21" ht="18" customHeight="1">
      <c r="A1465" s="35"/>
      <c r="B1465" s="31"/>
      <c r="C1465" s="133"/>
      <c r="D1465" s="133"/>
      <c r="E1465" s="133"/>
      <c r="F1465" s="133"/>
      <c r="G1465" s="133"/>
      <c r="H1465" s="133"/>
      <c r="I1465" s="133"/>
      <c r="J1465" s="133"/>
      <c r="K1465" s="133"/>
      <c r="L1465" s="133"/>
      <c r="N1465" s="134"/>
      <c r="O1465" s="135"/>
      <c r="P1465" s="135"/>
      <c r="Q1465" s="135"/>
      <c r="R1465" s="2"/>
      <c r="S1465" s="31"/>
      <c r="T1465" s="25"/>
      <c r="U1465" s="2"/>
    </row>
    <row r="1466" spans="1:21" ht="18" customHeight="1">
      <c r="A1466" s="35"/>
      <c r="B1466" s="31"/>
      <c r="C1466" s="133"/>
      <c r="D1466" s="133"/>
      <c r="E1466" s="133"/>
      <c r="F1466" s="133"/>
      <c r="G1466" s="133"/>
      <c r="H1466" s="133"/>
      <c r="I1466" s="133"/>
      <c r="J1466" s="133"/>
      <c r="K1466" s="133"/>
      <c r="L1466" s="133"/>
      <c r="N1466" s="134"/>
      <c r="O1466" s="135"/>
      <c r="P1466" s="135"/>
      <c r="Q1466" s="135"/>
      <c r="R1466" s="2"/>
      <c r="S1466" s="31"/>
      <c r="T1466" s="25"/>
      <c r="U1466" s="2"/>
    </row>
    <row r="1467" spans="1:21" ht="18" customHeight="1">
      <c r="A1467" s="35"/>
      <c r="B1467" s="31"/>
      <c r="C1467" s="133"/>
      <c r="D1467" s="133"/>
      <c r="E1467" s="133"/>
      <c r="F1467" s="133"/>
      <c r="G1467" s="133"/>
      <c r="H1467" s="133"/>
      <c r="I1467" s="133"/>
      <c r="J1467" s="133"/>
      <c r="K1467" s="133"/>
      <c r="L1467" s="133"/>
      <c r="N1467" s="134"/>
      <c r="O1467" s="135"/>
      <c r="P1467" s="135"/>
      <c r="Q1467" s="135"/>
      <c r="R1467" s="2"/>
      <c r="S1467" s="31"/>
      <c r="T1467" s="25"/>
      <c r="U1467" s="2"/>
    </row>
    <row r="1468" spans="1:21" ht="18" customHeight="1">
      <c r="A1468" s="35"/>
      <c r="B1468" s="31"/>
      <c r="C1468" s="133"/>
      <c r="D1468" s="133"/>
      <c r="E1468" s="133"/>
      <c r="F1468" s="133"/>
      <c r="G1468" s="133"/>
      <c r="H1468" s="133"/>
      <c r="I1468" s="133"/>
      <c r="J1468" s="133"/>
      <c r="K1468" s="133"/>
      <c r="L1468" s="133"/>
      <c r="N1468" s="134"/>
      <c r="O1468" s="135"/>
      <c r="P1468" s="135"/>
      <c r="Q1468" s="135"/>
      <c r="R1468" s="2"/>
      <c r="S1468" s="31"/>
      <c r="T1468" s="25"/>
      <c r="U1468" s="2"/>
    </row>
    <row r="1469" spans="1:21" ht="18" customHeight="1">
      <c r="A1469" s="35"/>
      <c r="B1469" s="31"/>
      <c r="C1469" s="133"/>
      <c r="D1469" s="133"/>
      <c r="E1469" s="133"/>
      <c r="F1469" s="133"/>
      <c r="G1469" s="133"/>
      <c r="H1469" s="133"/>
      <c r="I1469" s="133"/>
      <c r="J1469" s="133"/>
      <c r="K1469" s="133"/>
      <c r="L1469" s="133"/>
      <c r="N1469" s="134"/>
      <c r="O1469" s="135"/>
      <c r="P1469" s="135"/>
      <c r="Q1469" s="135"/>
      <c r="R1469" s="2"/>
      <c r="S1469" s="31"/>
      <c r="T1469" s="25"/>
      <c r="U1469" s="2"/>
    </row>
    <row r="1470" spans="1:21" ht="18" customHeight="1">
      <c r="A1470" s="35"/>
      <c r="B1470" s="31"/>
      <c r="C1470" s="133"/>
      <c r="D1470" s="133"/>
      <c r="E1470" s="133"/>
      <c r="F1470" s="133"/>
      <c r="G1470" s="133"/>
      <c r="H1470" s="133"/>
      <c r="I1470" s="133"/>
      <c r="J1470" s="133"/>
      <c r="K1470" s="133"/>
      <c r="L1470" s="133"/>
      <c r="N1470" s="134"/>
      <c r="O1470" s="135"/>
      <c r="P1470" s="135"/>
      <c r="Q1470" s="135"/>
      <c r="R1470" s="2"/>
      <c r="S1470" s="31"/>
      <c r="T1470" s="25"/>
      <c r="U1470" s="2"/>
    </row>
    <row r="1471" spans="1:21" ht="18" customHeight="1">
      <c r="A1471" s="35"/>
      <c r="B1471" s="31"/>
      <c r="C1471" s="133"/>
      <c r="D1471" s="133"/>
      <c r="E1471" s="133"/>
      <c r="F1471" s="133"/>
      <c r="G1471" s="133"/>
      <c r="H1471" s="133"/>
      <c r="I1471" s="133"/>
      <c r="J1471" s="133"/>
      <c r="K1471" s="133"/>
      <c r="L1471" s="133"/>
      <c r="N1471" s="134"/>
      <c r="O1471" s="135"/>
      <c r="P1471" s="135"/>
      <c r="Q1471" s="135"/>
      <c r="R1471" s="2"/>
      <c r="S1471" s="31"/>
      <c r="T1471" s="25"/>
      <c r="U1471" s="2"/>
    </row>
    <row r="1472" spans="1:21" ht="18" customHeight="1">
      <c r="A1472" s="35"/>
      <c r="B1472" s="31"/>
      <c r="C1472" s="133"/>
      <c r="D1472" s="133"/>
      <c r="E1472" s="133"/>
      <c r="F1472" s="133"/>
      <c r="G1472" s="133"/>
      <c r="H1472" s="133"/>
      <c r="I1472" s="133"/>
      <c r="J1472" s="133"/>
      <c r="K1472" s="133"/>
      <c r="L1472" s="133"/>
      <c r="N1472" s="134"/>
      <c r="O1472" s="135"/>
      <c r="P1472" s="135"/>
      <c r="Q1472" s="135"/>
      <c r="R1472" s="2"/>
      <c r="S1472" s="31"/>
      <c r="T1472" s="25"/>
      <c r="U1472" s="2"/>
    </row>
    <row r="1473" spans="1:21" ht="18" customHeight="1">
      <c r="A1473" s="35"/>
      <c r="B1473" s="31"/>
      <c r="C1473" s="133"/>
      <c r="D1473" s="133"/>
      <c r="E1473" s="133"/>
      <c r="F1473" s="133"/>
      <c r="G1473" s="133"/>
      <c r="H1473" s="133"/>
      <c r="I1473" s="133"/>
      <c r="J1473" s="133"/>
      <c r="K1473" s="133"/>
      <c r="L1473" s="133"/>
      <c r="N1473" s="134"/>
      <c r="O1473" s="135"/>
      <c r="P1473" s="135"/>
      <c r="Q1473" s="135"/>
      <c r="R1473" s="2"/>
      <c r="S1473" s="31"/>
      <c r="T1473" s="25"/>
      <c r="U1473" s="2"/>
    </row>
    <row r="1474" spans="1:21" ht="18" customHeight="1">
      <c r="A1474" s="35"/>
      <c r="B1474" s="31"/>
      <c r="C1474" s="133"/>
      <c r="D1474" s="133"/>
      <c r="E1474" s="133"/>
      <c r="F1474" s="133"/>
      <c r="G1474" s="133"/>
      <c r="H1474" s="133"/>
      <c r="I1474" s="133"/>
      <c r="J1474" s="133"/>
      <c r="K1474" s="133"/>
      <c r="L1474" s="133"/>
      <c r="N1474" s="134"/>
      <c r="O1474" s="135"/>
      <c r="P1474" s="135"/>
      <c r="Q1474" s="135"/>
      <c r="R1474" s="2"/>
      <c r="S1474" s="31"/>
      <c r="T1474" s="25"/>
      <c r="U1474" s="2"/>
    </row>
    <row r="1475" spans="1:21" ht="18" customHeight="1">
      <c r="A1475" s="35"/>
      <c r="B1475" s="31"/>
      <c r="C1475" s="133"/>
      <c r="D1475" s="133"/>
      <c r="E1475" s="133"/>
      <c r="F1475" s="133"/>
      <c r="G1475" s="133"/>
      <c r="H1475" s="133"/>
      <c r="I1475" s="133"/>
      <c r="J1475" s="133"/>
      <c r="K1475" s="133"/>
      <c r="L1475" s="133"/>
      <c r="N1475" s="134"/>
      <c r="O1475" s="135"/>
      <c r="P1475" s="135"/>
      <c r="Q1475" s="135"/>
      <c r="R1475" s="2"/>
      <c r="S1475" s="31"/>
      <c r="T1475" s="25"/>
      <c r="U1475" s="2"/>
    </row>
    <row r="1476" spans="1:21" ht="18" customHeight="1">
      <c r="A1476" s="35"/>
      <c r="B1476" s="31"/>
      <c r="C1476" s="133"/>
      <c r="D1476" s="133"/>
      <c r="E1476" s="133"/>
      <c r="F1476" s="133"/>
      <c r="G1476" s="133"/>
      <c r="H1476" s="133"/>
      <c r="I1476" s="133"/>
      <c r="J1476" s="133"/>
      <c r="K1476" s="133"/>
      <c r="L1476" s="133"/>
      <c r="N1476" s="134"/>
      <c r="O1476" s="135"/>
      <c r="P1476" s="135"/>
      <c r="Q1476" s="135"/>
      <c r="R1476" s="2"/>
      <c r="S1476" s="31"/>
      <c r="T1476" s="25"/>
      <c r="U1476" s="2"/>
    </row>
    <row r="1477" spans="1:21" ht="18" customHeight="1">
      <c r="A1477" s="35"/>
      <c r="B1477" s="31"/>
      <c r="C1477" s="133"/>
      <c r="D1477" s="133"/>
      <c r="E1477" s="133"/>
      <c r="F1477" s="133"/>
      <c r="G1477" s="133"/>
      <c r="H1477" s="133"/>
      <c r="I1477" s="133"/>
      <c r="J1477" s="133"/>
      <c r="K1477" s="133"/>
      <c r="L1477" s="133"/>
      <c r="N1477" s="134"/>
      <c r="O1477" s="135"/>
      <c r="P1477" s="135"/>
      <c r="Q1477" s="135"/>
      <c r="R1477" s="2"/>
      <c r="S1477" s="31"/>
      <c r="T1477" s="25"/>
      <c r="U1477" s="2"/>
    </row>
    <row r="1478" spans="1:21" ht="18" customHeight="1">
      <c r="A1478" s="35"/>
      <c r="B1478" s="31"/>
      <c r="C1478" s="133"/>
      <c r="D1478" s="133"/>
      <c r="E1478" s="133"/>
      <c r="F1478" s="133"/>
      <c r="G1478" s="133"/>
      <c r="H1478" s="133"/>
      <c r="I1478" s="133"/>
      <c r="J1478" s="133"/>
      <c r="K1478" s="133"/>
      <c r="L1478" s="133"/>
      <c r="N1478" s="134"/>
      <c r="O1478" s="135"/>
      <c r="P1478" s="135"/>
      <c r="Q1478" s="135"/>
      <c r="R1478" s="2"/>
      <c r="S1478" s="31"/>
      <c r="T1478" s="25"/>
      <c r="U1478" s="2"/>
    </row>
    <row r="1479" spans="1:21" ht="18" customHeight="1">
      <c r="A1479" s="35"/>
      <c r="B1479" s="31"/>
      <c r="C1479" s="133"/>
      <c r="D1479" s="133"/>
      <c r="E1479" s="133"/>
      <c r="F1479" s="133"/>
      <c r="G1479" s="133"/>
      <c r="H1479" s="133"/>
      <c r="I1479" s="133"/>
      <c r="J1479" s="133"/>
      <c r="K1479" s="133"/>
      <c r="L1479" s="133"/>
      <c r="N1479" s="134"/>
      <c r="O1479" s="135"/>
      <c r="P1479" s="135"/>
      <c r="Q1479" s="135"/>
      <c r="R1479" s="2"/>
      <c r="S1479" s="31"/>
      <c r="T1479" s="25"/>
      <c r="U1479" s="2"/>
    </row>
    <row r="1480" spans="1:21" ht="18" customHeight="1">
      <c r="A1480" s="35"/>
      <c r="B1480" s="31"/>
      <c r="C1480" s="133"/>
      <c r="D1480" s="133"/>
      <c r="E1480" s="133"/>
      <c r="F1480" s="133"/>
      <c r="G1480" s="133"/>
      <c r="H1480" s="133"/>
      <c r="I1480" s="133"/>
      <c r="J1480" s="133"/>
      <c r="K1480" s="133"/>
      <c r="L1480" s="133"/>
      <c r="N1480" s="134"/>
      <c r="O1480" s="135"/>
      <c r="P1480" s="135"/>
      <c r="Q1480" s="135"/>
      <c r="R1480" s="2"/>
      <c r="S1480" s="31"/>
      <c r="T1480" s="25"/>
      <c r="U1480" s="2"/>
    </row>
    <row r="1481" spans="1:21" ht="18" customHeight="1">
      <c r="A1481" s="35"/>
      <c r="B1481" s="31"/>
      <c r="C1481" s="133"/>
      <c r="D1481" s="133"/>
      <c r="E1481" s="133"/>
      <c r="F1481" s="133"/>
      <c r="G1481" s="133"/>
      <c r="H1481" s="133"/>
      <c r="I1481" s="133"/>
      <c r="J1481" s="133"/>
      <c r="K1481" s="133"/>
      <c r="L1481" s="133"/>
      <c r="N1481" s="134"/>
      <c r="O1481" s="135"/>
      <c r="P1481" s="135"/>
      <c r="Q1481" s="135"/>
      <c r="R1481" s="2"/>
      <c r="S1481" s="31"/>
      <c r="T1481" s="25"/>
      <c r="U1481" s="2"/>
    </row>
    <row r="1482" spans="1:21" ht="18" customHeight="1">
      <c r="A1482" s="35"/>
      <c r="B1482" s="31"/>
      <c r="C1482" s="133"/>
      <c r="D1482" s="133"/>
      <c r="E1482" s="133"/>
      <c r="F1482" s="133"/>
      <c r="G1482" s="133"/>
      <c r="H1482" s="133"/>
      <c r="I1482" s="133"/>
      <c r="J1482" s="133"/>
      <c r="K1482" s="133"/>
      <c r="L1482" s="133"/>
      <c r="N1482" s="134"/>
      <c r="O1482" s="135"/>
      <c r="P1482" s="135"/>
      <c r="Q1482" s="135"/>
      <c r="R1482" s="2"/>
      <c r="S1482" s="31"/>
      <c r="T1482" s="25"/>
      <c r="U1482" s="2"/>
    </row>
    <row r="1483" spans="1:21" ht="18" customHeight="1">
      <c r="A1483" s="35"/>
      <c r="B1483" s="31"/>
      <c r="C1483" s="133"/>
      <c r="D1483" s="133"/>
      <c r="E1483" s="133"/>
      <c r="F1483" s="133"/>
      <c r="G1483" s="133"/>
      <c r="H1483" s="133"/>
      <c r="I1483" s="133"/>
      <c r="J1483" s="133"/>
      <c r="K1483" s="133"/>
      <c r="L1483" s="133"/>
      <c r="N1483" s="134"/>
      <c r="O1483" s="135"/>
      <c r="P1483" s="135"/>
      <c r="Q1483" s="135"/>
      <c r="R1483" s="2"/>
      <c r="S1483" s="31"/>
      <c r="T1483" s="25"/>
      <c r="U1483" s="2"/>
    </row>
    <row r="1484" spans="1:21" ht="18" customHeight="1">
      <c r="A1484" s="35"/>
      <c r="B1484" s="31"/>
      <c r="C1484" s="133"/>
      <c r="D1484" s="133"/>
      <c r="E1484" s="133"/>
      <c r="F1484" s="133"/>
      <c r="G1484" s="133"/>
      <c r="H1484" s="133"/>
      <c r="I1484" s="133"/>
      <c r="J1484" s="133"/>
      <c r="K1484" s="133"/>
      <c r="L1484" s="133"/>
      <c r="N1484" s="134"/>
      <c r="O1484" s="135"/>
      <c r="P1484" s="135"/>
      <c r="Q1484" s="135"/>
      <c r="R1484" s="2"/>
      <c r="S1484" s="31"/>
      <c r="T1484" s="25"/>
      <c r="U1484" s="2"/>
    </row>
    <row r="1485" spans="1:21" ht="18" customHeight="1">
      <c r="A1485" s="35"/>
      <c r="B1485" s="31"/>
      <c r="C1485" s="133"/>
      <c r="D1485" s="133"/>
      <c r="E1485" s="133"/>
      <c r="F1485" s="133"/>
      <c r="G1485" s="133"/>
      <c r="H1485" s="133"/>
      <c r="I1485" s="133"/>
      <c r="J1485" s="133"/>
      <c r="K1485" s="133"/>
      <c r="L1485" s="133"/>
      <c r="N1485" s="134"/>
      <c r="O1485" s="135"/>
      <c r="P1485" s="135"/>
      <c r="Q1485" s="135"/>
      <c r="R1485" s="2"/>
      <c r="S1485" s="31"/>
      <c r="T1485" s="25"/>
      <c r="U1485" s="2"/>
    </row>
    <row r="1486" spans="1:21" ht="18" customHeight="1">
      <c r="A1486" s="35"/>
      <c r="B1486" s="31"/>
      <c r="C1486" s="133"/>
      <c r="D1486" s="133"/>
      <c r="E1486" s="133"/>
      <c r="F1486" s="133"/>
      <c r="G1486" s="133"/>
      <c r="H1486" s="133"/>
      <c r="I1486" s="133"/>
      <c r="J1486" s="133"/>
      <c r="K1486" s="133"/>
      <c r="L1486" s="133"/>
      <c r="N1486" s="134"/>
      <c r="O1486" s="135"/>
      <c r="P1486" s="135"/>
      <c r="Q1486" s="135"/>
      <c r="R1486" s="2"/>
      <c r="S1486" s="31"/>
      <c r="T1486" s="25"/>
      <c r="U1486" s="2"/>
    </row>
    <row r="1487" spans="1:21" ht="18" customHeight="1">
      <c r="A1487" s="35"/>
      <c r="B1487" s="31"/>
      <c r="C1487" s="133"/>
      <c r="D1487" s="133"/>
      <c r="E1487" s="133"/>
      <c r="F1487" s="133"/>
      <c r="G1487" s="133"/>
      <c r="H1487" s="133"/>
      <c r="I1487" s="133"/>
      <c r="J1487" s="133"/>
      <c r="K1487" s="133"/>
      <c r="L1487" s="133"/>
      <c r="N1487" s="134"/>
      <c r="O1487" s="135"/>
      <c r="P1487" s="135"/>
      <c r="Q1487" s="135"/>
      <c r="R1487" s="2"/>
      <c r="S1487" s="31"/>
      <c r="T1487" s="25"/>
      <c r="U1487" s="2"/>
    </row>
    <row r="1488" spans="1:21" ht="18" customHeight="1">
      <c r="A1488" s="35"/>
      <c r="B1488" s="31"/>
      <c r="C1488" s="133"/>
      <c r="D1488" s="133"/>
      <c r="E1488" s="133"/>
      <c r="F1488" s="133"/>
      <c r="G1488" s="133"/>
      <c r="H1488" s="133"/>
      <c r="I1488" s="133"/>
      <c r="J1488" s="133"/>
      <c r="K1488" s="133"/>
      <c r="L1488" s="133"/>
      <c r="N1488" s="134"/>
      <c r="O1488" s="135"/>
      <c r="P1488" s="135"/>
      <c r="Q1488" s="135"/>
      <c r="R1488" s="2"/>
      <c r="S1488" s="31"/>
      <c r="T1488" s="25"/>
      <c r="U1488" s="2"/>
    </row>
    <row r="1489" spans="1:21" ht="18" customHeight="1">
      <c r="A1489" s="35"/>
      <c r="B1489" s="31"/>
      <c r="C1489" s="133"/>
      <c r="D1489" s="133"/>
      <c r="E1489" s="133"/>
      <c r="F1489" s="133"/>
      <c r="G1489" s="133"/>
      <c r="H1489" s="133"/>
      <c r="I1489" s="133"/>
      <c r="J1489" s="133"/>
      <c r="K1489" s="133"/>
      <c r="L1489" s="133"/>
      <c r="N1489" s="134"/>
      <c r="O1489" s="135"/>
      <c r="P1489" s="135"/>
      <c r="Q1489" s="135"/>
      <c r="R1489" s="2"/>
      <c r="S1489" s="31"/>
      <c r="T1489" s="25"/>
      <c r="U1489" s="2"/>
    </row>
    <row r="1490" spans="1:21" ht="18" customHeight="1">
      <c r="A1490" s="35"/>
      <c r="B1490" s="31"/>
      <c r="C1490" s="133"/>
      <c r="D1490" s="133"/>
      <c r="E1490" s="133"/>
      <c r="F1490" s="133"/>
      <c r="G1490" s="133"/>
      <c r="H1490" s="133"/>
      <c r="I1490" s="133"/>
      <c r="J1490" s="133"/>
      <c r="K1490" s="133"/>
      <c r="L1490" s="133"/>
      <c r="N1490" s="134"/>
      <c r="O1490" s="135"/>
      <c r="P1490" s="135"/>
      <c r="Q1490" s="135"/>
      <c r="R1490" s="2"/>
      <c r="S1490" s="31"/>
      <c r="T1490" s="25"/>
      <c r="U1490" s="2"/>
    </row>
    <row r="1491" spans="1:21" ht="18" customHeight="1">
      <c r="A1491" s="35"/>
      <c r="B1491" s="31"/>
      <c r="C1491" s="133"/>
      <c r="D1491" s="133"/>
      <c r="E1491" s="133"/>
      <c r="F1491" s="133"/>
      <c r="G1491" s="133"/>
      <c r="H1491" s="133"/>
      <c r="I1491" s="133"/>
      <c r="J1491" s="133"/>
      <c r="K1491" s="133"/>
      <c r="L1491" s="133"/>
      <c r="N1491" s="134"/>
      <c r="O1491" s="135"/>
      <c r="P1491" s="135"/>
      <c r="Q1491" s="135"/>
      <c r="R1491" s="2"/>
      <c r="S1491" s="31"/>
      <c r="T1491" s="25"/>
      <c r="U1491" s="2"/>
    </row>
    <row r="1492" spans="1:21" ht="18" customHeight="1">
      <c r="A1492" s="35"/>
      <c r="B1492" s="31"/>
      <c r="C1492" s="133"/>
      <c r="D1492" s="133"/>
      <c r="E1492" s="133"/>
      <c r="F1492" s="133"/>
      <c r="G1492" s="133"/>
      <c r="H1492" s="133"/>
      <c r="I1492" s="133"/>
      <c r="J1492" s="133"/>
      <c r="K1492" s="133"/>
      <c r="L1492" s="133"/>
      <c r="N1492" s="134"/>
      <c r="O1492" s="135"/>
      <c r="P1492" s="135"/>
      <c r="Q1492" s="135"/>
      <c r="R1492" s="2"/>
      <c r="S1492" s="31"/>
      <c r="T1492" s="25"/>
      <c r="U1492" s="2"/>
    </row>
    <row r="1493" spans="1:21" ht="18" customHeight="1">
      <c r="A1493" s="35"/>
      <c r="B1493" s="31"/>
      <c r="C1493" s="133"/>
      <c r="D1493" s="133"/>
      <c r="E1493" s="133"/>
      <c r="F1493" s="133"/>
      <c r="G1493" s="133"/>
      <c r="H1493" s="133"/>
      <c r="I1493" s="133"/>
      <c r="J1493" s="133"/>
      <c r="K1493" s="133"/>
      <c r="L1493" s="133"/>
      <c r="N1493" s="134"/>
      <c r="O1493" s="135"/>
      <c r="P1493" s="135"/>
      <c r="Q1493" s="135"/>
      <c r="R1493" s="2"/>
      <c r="S1493" s="31"/>
      <c r="T1493" s="25"/>
      <c r="U1493" s="2"/>
    </row>
    <row r="1494" spans="1:21" ht="18" customHeight="1">
      <c r="A1494" s="35"/>
      <c r="B1494" s="31"/>
      <c r="C1494" s="133"/>
      <c r="D1494" s="133"/>
      <c r="E1494" s="133"/>
      <c r="F1494" s="133"/>
      <c r="G1494" s="133"/>
      <c r="H1494" s="133"/>
      <c r="I1494" s="133"/>
      <c r="J1494" s="133"/>
      <c r="K1494" s="133"/>
      <c r="L1494" s="133"/>
      <c r="N1494" s="134"/>
      <c r="O1494" s="135"/>
      <c r="P1494" s="135"/>
      <c r="Q1494" s="135"/>
      <c r="R1494" s="2"/>
      <c r="S1494" s="31"/>
      <c r="T1494" s="25"/>
      <c r="U1494" s="2"/>
    </row>
    <row r="1495" spans="1:21" ht="18" customHeight="1">
      <c r="A1495" s="35"/>
      <c r="B1495" s="31"/>
      <c r="C1495" s="133"/>
      <c r="D1495" s="133"/>
      <c r="E1495" s="133"/>
      <c r="F1495" s="133"/>
      <c r="G1495" s="133"/>
      <c r="H1495" s="133"/>
      <c r="I1495" s="133"/>
      <c r="J1495" s="133"/>
      <c r="K1495" s="133"/>
      <c r="L1495" s="133"/>
      <c r="N1495" s="134"/>
      <c r="O1495" s="135"/>
      <c r="P1495" s="135"/>
      <c r="Q1495" s="135"/>
      <c r="R1495" s="2"/>
      <c r="S1495" s="31"/>
      <c r="T1495" s="25"/>
      <c r="U1495" s="2"/>
    </row>
    <row r="1496" spans="1:21" ht="18" customHeight="1">
      <c r="A1496" s="35"/>
      <c r="B1496" s="31"/>
      <c r="C1496" s="133"/>
      <c r="D1496" s="133"/>
      <c r="E1496" s="133"/>
      <c r="F1496" s="133"/>
      <c r="G1496" s="133"/>
      <c r="H1496" s="133"/>
      <c r="I1496" s="133"/>
      <c r="J1496" s="133"/>
      <c r="K1496" s="133"/>
      <c r="L1496" s="133"/>
      <c r="N1496" s="134"/>
      <c r="O1496" s="135"/>
      <c r="P1496" s="135"/>
      <c r="Q1496" s="135"/>
      <c r="R1496" s="2"/>
      <c r="S1496" s="31"/>
      <c r="T1496" s="25"/>
      <c r="U1496" s="2"/>
    </row>
    <row r="1497" spans="1:21" ht="18" customHeight="1">
      <c r="A1497" s="35"/>
      <c r="B1497" s="31"/>
      <c r="C1497" s="133"/>
      <c r="D1497" s="133"/>
      <c r="E1497" s="133"/>
      <c r="F1497" s="133"/>
      <c r="G1497" s="133"/>
      <c r="H1497" s="133"/>
      <c r="I1497" s="133"/>
      <c r="J1497" s="133"/>
      <c r="K1497" s="133"/>
      <c r="L1497" s="133"/>
      <c r="N1497" s="134"/>
      <c r="O1497" s="135"/>
      <c r="P1497" s="135"/>
      <c r="Q1497" s="135"/>
      <c r="R1497" s="2"/>
      <c r="S1497" s="31"/>
      <c r="T1497" s="25"/>
      <c r="U1497" s="2"/>
    </row>
    <row r="1498" spans="1:21" ht="18" customHeight="1">
      <c r="A1498" s="35"/>
      <c r="B1498" s="31"/>
      <c r="C1498" s="133"/>
      <c r="D1498" s="133"/>
      <c r="E1498" s="133"/>
      <c r="F1498" s="133"/>
      <c r="G1498" s="133"/>
      <c r="H1498" s="133"/>
      <c r="I1498" s="133"/>
      <c r="J1498" s="133"/>
      <c r="K1498" s="133"/>
      <c r="L1498" s="133"/>
      <c r="N1498" s="134"/>
      <c r="O1498" s="135"/>
      <c r="P1498" s="135"/>
      <c r="Q1498" s="135"/>
      <c r="R1498" s="2"/>
      <c r="S1498" s="31"/>
      <c r="T1498" s="25"/>
      <c r="U1498" s="2"/>
    </row>
    <row r="1499" spans="1:21" ht="18" customHeight="1">
      <c r="A1499" s="35"/>
      <c r="B1499" s="31"/>
      <c r="C1499" s="133"/>
      <c r="D1499" s="133"/>
      <c r="E1499" s="133"/>
      <c r="F1499" s="133"/>
      <c r="G1499" s="133"/>
      <c r="H1499" s="133"/>
      <c r="I1499" s="133"/>
      <c r="J1499" s="133"/>
      <c r="K1499" s="133"/>
      <c r="L1499" s="133"/>
      <c r="N1499" s="134"/>
      <c r="O1499" s="135"/>
      <c r="P1499" s="135"/>
      <c r="Q1499" s="135"/>
      <c r="R1499" s="2"/>
      <c r="S1499" s="31"/>
      <c r="T1499" s="25"/>
      <c r="U1499" s="2"/>
    </row>
    <row r="1500" spans="1:21" ht="18" customHeight="1">
      <c r="A1500" s="35"/>
      <c r="B1500" s="31"/>
      <c r="C1500" s="133"/>
      <c r="D1500" s="133"/>
      <c r="E1500" s="133"/>
      <c r="F1500" s="133"/>
      <c r="G1500" s="133"/>
      <c r="H1500" s="133"/>
      <c r="I1500" s="133"/>
      <c r="J1500" s="133"/>
      <c r="K1500" s="133"/>
      <c r="L1500" s="133"/>
      <c r="N1500" s="134"/>
      <c r="O1500" s="135"/>
      <c r="P1500" s="135"/>
      <c r="Q1500" s="135"/>
      <c r="R1500" s="2"/>
      <c r="S1500" s="31"/>
      <c r="T1500" s="25"/>
      <c r="U1500" s="2"/>
    </row>
    <row r="1501" spans="1:21" ht="18" customHeight="1">
      <c r="A1501" s="35"/>
      <c r="B1501" s="31"/>
      <c r="C1501" s="133"/>
      <c r="D1501" s="133"/>
      <c r="E1501" s="133"/>
      <c r="F1501" s="133"/>
      <c r="G1501" s="133"/>
      <c r="H1501" s="133"/>
      <c r="I1501" s="133"/>
      <c r="J1501" s="133"/>
      <c r="K1501" s="133"/>
      <c r="L1501" s="133"/>
      <c r="N1501" s="134"/>
      <c r="O1501" s="135"/>
      <c r="P1501" s="135"/>
      <c r="Q1501" s="135"/>
      <c r="R1501" s="2"/>
      <c r="S1501" s="31"/>
      <c r="T1501" s="25"/>
      <c r="U1501" s="2"/>
    </row>
    <row r="1502" spans="1:21" ht="18" customHeight="1">
      <c r="A1502" s="35"/>
      <c r="B1502" s="31"/>
      <c r="C1502" s="133"/>
      <c r="D1502" s="133"/>
      <c r="E1502" s="133"/>
      <c r="F1502" s="133"/>
      <c r="G1502" s="133"/>
      <c r="H1502" s="133"/>
      <c r="I1502" s="133"/>
      <c r="J1502" s="133"/>
      <c r="K1502" s="133"/>
      <c r="L1502" s="133"/>
      <c r="N1502" s="134"/>
      <c r="O1502" s="135"/>
      <c r="P1502" s="135"/>
      <c r="Q1502" s="135"/>
      <c r="R1502" s="2"/>
      <c r="S1502" s="31"/>
      <c r="T1502" s="25"/>
      <c r="U1502" s="2"/>
    </row>
    <row r="1503" spans="1:21" ht="18" customHeight="1">
      <c r="A1503" s="35"/>
      <c r="B1503" s="31"/>
      <c r="C1503" s="133"/>
      <c r="D1503" s="133"/>
      <c r="E1503" s="133"/>
      <c r="F1503" s="133"/>
      <c r="G1503" s="133"/>
      <c r="H1503" s="133"/>
      <c r="I1503" s="133"/>
      <c r="J1503" s="133"/>
      <c r="K1503" s="133"/>
      <c r="L1503" s="133"/>
      <c r="N1503" s="134"/>
      <c r="O1503" s="135"/>
      <c r="P1503" s="135"/>
      <c r="Q1503" s="135"/>
      <c r="R1503" s="2"/>
      <c r="S1503" s="31"/>
      <c r="T1503" s="25"/>
      <c r="U1503" s="2"/>
    </row>
    <row r="1504" spans="1:21" ht="18" customHeight="1">
      <c r="A1504" s="35"/>
      <c r="B1504" s="31"/>
      <c r="C1504" s="133"/>
      <c r="D1504" s="133"/>
      <c r="E1504" s="133"/>
      <c r="F1504" s="133"/>
      <c r="G1504" s="133"/>
      <c r="H1504" s="133"/>
      <c r="I1504" s="133"/>
      <c r="J1504" s="133"/>
      <c r="K1504" s="133"/>
      <c r="L1504" s="133"/>
      <c r="N1504" s="134"/>
      <c r="O1504" s="135"/>
      <c r="P1504" s="135"/>
      <c r="Q1504" s="135"/>
      <c r="R1504" s="2"/>
      <c r="S1504" s="31"/>
      <c r="T1504" s="25"/>
      <c r="U1504" s="2"/>
    </row>
    <row r="1505" spans="1:21" ht="18" customHeight="1">
      <c r="A1505" s="35"/>
      <c r="B1505" s="31"/>
      <c r="C1505" s="133"/>
      <c r="D1505" s="133"/>
      <c r="E1505" s="133"/>
      <c r="F1505" s="133"/>
      <c r="G1505" s="133"/>
      <c r="H1505" s="133"/>
      <c r="I1505" s="133"/>
      <c r="J1505" s="133"/>
      <c r="K1505" s="133"/>
      <c r="L1505" s="133"/>
      <c r="N1505" s="134"/>
      <c r="O1505" s="135"/>
      <c r="P1505" s="135"/>
      <c r="Q1505" s="135"/>
      <c r="R1505" s="2"/>
      <c r="S1505" s="31"/>
      <c r="T1505" s="25"/>
      <c r="U1505" s="2"/>
    </row>
    <row r="1506" spans="1:21" ht="18" customHeight="1">
      <c r="A1506" s="35"/>
      <c r="B1506" s="31"/>
      <c r="C1506" s="133"/>
      <c r="D1506" s="133"/>
      <c r="E1506" s="133"/>
      <c r="F1506" s="133"/>
      <c r="G1506" s="133"/>
      <c r="H1506" s="133"/>
      <c r="I1506" s="133"/>
      <c r="J1506" s="133"/>
      <c r="K1506" s="133"/>
      <c r="L1506" s="133"/>
      <c r="N1506" s="134"/>
      <c r="O1506" s="135"/>
      <c r="P1506" s="135"/>
      <c r="Q1506" s="135"/>
      <c r="R1506" s="2"/>
      <c r="S1506" s="31"/>
      <c r="T1506" s="25"/>
      <c r="U1506" s="2"/>
    </row>
    <row r="1507" spans="1:21" ht="18" customHeight="1">
      <c r="A1507" s="35"/>
      <c r="B1507" s="31"/>
      <c r="C1507" s="133"/>
      <c r="D1507" s="133"/>
      <c r="E1507" s="133"/>
      <c r="F1507" s="133"/>
      <c r="G1507" s="133"/>
      <c r="H1507" s="133"/>
      <c r="I1507" s="133"/>
      <c r="J1507" s="133"/>
      <c r="K1507" s="133"/>
      <c r="L1507" s="133"/>
      <c r="N1507" s="134"/>
      <c r="O1507" s="135"/>
      <c r="P1507" s="135"/>
      <c r="Q1507" s="135"/>
      <c r="R1507" s="2"/>
      <c r="S1507" s="31"/>
      <c r="T1507" s="25"/>
      <c r="U1507" s="2"/>
    </row>
    <row r="1508" spans="1:21" ht="18" customHeight="1">
      <c r="A1508" s="35"/>
      <c r="B1508" s="31"/>
      <c r="C1508" s="133"/>
      <c r="D1508" s="133"/>
      <c r="E1508" s="133"/>
      <c r="F1508" s="133"/>
      <c r="G1508" s="133"/>
      <c r="H1508" s="133"/>
      <c r="I1508" s="133"/>
      <c r="J1508" s="133"/>
      <c r="K1508" s="133"/>
      <c r="L1508" s="133"/>
      <c r="N1508" s="134"/>
      <c r="O1508" s="135"/>
      <c r="P1508" s="135"/>
      <c r="Q1508" s="135"/>
      <c r="R1508" s="2"/>
      <c r="S1508" s="31"/>
      <c r="T1508" s="25"/>
      <c r="U1508" s="2"/>
    </row>
    <row r="1509" spans="1:21" ht="18" customHeight="1">
      <c r="A1509" s="35"/>
      <c r="B1509" s="31"/>
      <c r="C1509" s="133"/>
      <c r="D1509" s="133"/>
      <c r="E1509" s="133"/>
      <c r="F1509" s="133"/>
      <c r="G1509" s="133"/>
      <c r="H1509" s="133"/>
      <c r="I1509" s="133"/>
      <c r="J1509" s="133"/>
      <c r="K1509" s="133"/>
      <c r="L1509" s="133"/>
      <c r="N1509" s="134"/>
      <c r="O1509" s="135"/>
      <c r="P1509" s="135"/>
      <c r="Q1509" s="135"/>
      <c r="R1509" s="2"/>
      <c r="S1509" s="31"/>
      <c r="T1509" s="25"/>
      <c r="U1509" s="2"/>
    </row>
    <row r="1510" spans="1:21" ht="18" customHeight="1">
      <c r="A1510" s="35"/>
      <c r="B1510" s="31"/>
      <c r="C1510" s="133"/>
      <c r="D1510" s="133"/>
      <c r="E1510" s="133"/>
      <c r="F1510" s="133"/>
      <c r="G1510" s="133"/>
      <c r="H1510" s="133"/>
      <c r="I1510" s="133"/>
      <c r="J1510" s="133"/>
      <c r="K1510" s="133"/>
      <c r="L1510" s="133"/>
      <c r="N1510" s="134"/>
      <c r="O1510" s="135"/>
      <c r="P1510" s="135"/>
      <c r="Q1510" s="135"/>
      <c r="R1510" s="2"/>
      <c r="S1510" s="31"/>
      <c r="T1510" s="25"/>
      <c r="U1510" s="2"/>
    </row>
    <row r="1511" spans="1:21" ht="18" customHeight="1">
      <c r="A1511" s="35"/>
      <c r="B1511" s="31"/>
      <c r="C1511" s="133"/>
      <c r="D1511" s="133"/>
      <c r="E1511" s="133"/>
      <c r="F1511" s="133"/>
      <c r="G1511" s="133"/>
      <c r="H1511" s="133"/>
      <c r="I1511" s="133"/>
      <c r="J1511" s="133"/>
      <c r="K1511" s="133"/>
      <c r="L1511" s="133"/>
      <c r="N1511" s="134"/>
      <c r="O1511" s="135"/>
      <c r="P1511" s="135"/>
      <c r="Q1511" s="135"/>
      <c r="R1511" s="2"/>
      <c r="S1511" s="31"/>
      <c r="T1511" s="25"/>
      <c r="U1511" s="2"/>
    </row>
    <row r="1512" spans="1:21" ht="18" customHeight="1">
      <c r="A1512" s="35"/>
      <c r="B1512" s="31"/>
      <c r="C1512" s="133"/>
      <c r="D1512" s="133"/>
      <c r="E1512" s="133"/>
      <c r="F1512" s="133"/>
      <c r="G1512" s="133"/>
      <c r="H1512" s="133"/>
      <c r="I1512" s="133"/>
      <c r="J1512" s="133"/>
      <c r="K1512" s="133"/>
      <c r="L1512" s="133"/>
      <c r="N1512" s="134"/>
      <c r="O1512" s="135"/>
      <c r="P1512" s="135"/>
      <c r="Q1512" s="135"/>
      <c r="R1512" s="2"/>
      <c r="S1512" s="31"/>
      <c r="T1512" s="25"/>
      <c r="U1512" s="2"/>
    </row>
    <row r="1513" spans="1:21" ht="18" customHeight="1">
      <c r="A1513" s="35"/>
      <c r="B1513" s="31"/>
      <c r="C1513" s="133"/>
      <c r="D1513" s="133"/>
      <c r="E1513" s="133"/>
      <c r="F1513" s="133"/>
      <c r="G1513" s="133"/>
      <c r="H1513" s="133"/>
      <c r="I1513" s="133"/>
      <c r="J1513" s="133"/>
      <c r="K1513" s="133"/>
      <c r="L1513" s="133"/>
      <c r="N1513" s="134"/>
      <c r="O1513" s="135"/>
      <c r="P1513" s="135"/>
      <c r="Q1513" s="135"/>
      <c r="R1513" s="2"/>
      <c r="S1513" s="31"/>
      <c r="T1513" s="25"/>
      <c r="U1513" s="2"/>
    </row>
    <row r="1514" spans="1:21" ht="18" customHeight="1">
      <c r="A1514" s="35"/>
      <c r="B1514" s="31"/>
      <c r="C1514" s="133"/>
      <c r="D1514" s="133"/>
      <c r="E1514" s="133"/>
      <c r="F1514" s="133"/>
      <c r="G1514" s="133"/>
      <c r="H1514" s="133"/>
      <c r="I1514" s="133"/>
      <c r="J1514" s="133"/>
      <c r="K1514" s="133"/>
      <c r="L1514" s="133"/>
      <c r="N1514" s="134"/>
      <c r="O1514" s="135"/>
      <c r="P1514" s="135"/>
      <c r="Q1514" s="135"/>
      <c r="R1514" s="2"/>
      <c r="S1514" s="31"/>
      <c r="T1514" s="25"/>
      <c r="U1514" s="2"/>
    </row>
    <row r="1515" spans="1:21" ht="18" customHeight="1">
      <c r="A1515" s="35"/>
      <c r="B1515" s="31"/>
      <c r="C1515" s="133"/>
      <c r="D1515" s="133"/>
      <c r="E1515" s="133"/>
      <c r="F1515" s="133"/>
      <c r="G1515" s="133"/>
      <c r="H1515" s="133"/>
      <c r="I1515" s="133"/>
      <c r="J1515" s="133"/>
      <c r="K1515" s="133"/>
      <c r="L1515" s="133"/>
      <c r="N1515" s="134"/>
      <c r="O1515" s="135"/>
      <c r="P1515" s="135"/>
      <c r="Q1515" s="135"/>
      <c r="R1515" s="2"/>
      <c r="S1515" s="31"/>
      <c r="T1515" s="25"/>
      <c r="U1515" s="2"/>
    </row>
    <row r="1516" spans="1:21" ht="18" customHeight="1">
      <c r="A1516" s="35"/>
      <c r="B1516" s="31"/>
      <c r="C1516" s="133"/>
      <c r="D1516" s="133"/>
      <c r="E1516" s="133"/>
      <c r="F1516" s="133"/>
      <c r="G1516" s="133"/>
      <c r="H1516" s="133"/>
      <c r="I1516" s="133"/>
      <c r="J1516" s="133"/>
      <c r="K1516" s="133"/>
      <c r="L1516" s="133"/>
      <c r="N1516" s="134"/>
      <c r="O1516" s="135"/>
      <c r="P1516" s="135"/>
      <c r="Q1516" s="135"/>
      <c r="R1516" s="2"/>
      <c r="S1516" s="31"/>
      <c r="T1516" s="25"/>
      <c r="U1516" s="2"/>
    </row>
    <row r="1517" spans="1:21" ht="18" customHeight="1">
      <c r="A1517" s="35"/>
      <c r="B1517" s="31"/>
      <c r="C1517" s="133"/>
      <c r="D1517" s="133"/>
      <c r="E1517" s="133"/>
      <c r="F1517" s="133"/>
      <c r="G1517" s="133"/>
      <c r="H1517" s="133"/>
      <c r="I1517" s="133"/>
      <c r="J1517" s="133"/>
      <c r="K1517" s="133"/>
      <c r="L1517" s="133"/>
      <c r="N1517" s="134"/>
      <c r="O1517" s="135"/>
      <c r="P1517" s="135"/>
      <c r="Q1517" s="135"/>
      <c r="R1517" s="2"/>
      <c r="S1517" s="31"/>
      <c r="T1517" s="25"/>
      <c r="U1517" s="2"/>
    </row>
    <row r="1518" spans="1:21" ht="18" customHeight="1">
      <c r="A1518" s="35"/>
      <c r="B1518" s="31"/>
      <c r="C1518" s="133"/>
      <c r="D1518" s="133"/>
      <c r="E1518" s="133"/>
      <c r="F1518" s="133"/>
      <c r="G1518" s="133"/>
      <c r="H1518" s="133"/>
      <c r="I1518" s="133"/>
      <c r="J1518" s="133"/>
      <c r="K1518" s="133"/>
      <c r="L1518" s="133"/>
      <c r="N1518" s="134"/>
      <c r="O1518" s="135"/>
      <c r="P1518" s="135"/>
      <c r="Q1518" s="135"/>
      <c r="R1518" s="2"/>
      <c r="S1518" s="31"/>
      <c r="T1518" s="25"/>
      <c r="U1518" s="2"/>
    </row>
    <row r="1519" spans="1:21" ht="18" customHeight="1">
      <c r="A1519" s="35"/>
      <c r="B1519" s="31"/>
      <c r="C1519" s="133"/>
      <c r="D1519" s="133"/>
      <c r="E1519" s="133"/>
      <c r="F1519" s="133"/>
      <c r="G1519" s="133"/>
      <c r="H1519" s="133"/>
      <c r="I1519" s="133"/>
      <c r="J1519" s="133"/>
      <c r="K1519" s="133"/>
      <c r="L1519" s="133"/>
      <c r="N1519" s="134"/>
      <c r="O1519" s="135"/>
      <c r="P1519" s="135"/>
      <c r="Q1519" s="135"/>
      <c r="R1519" s="2"/>
      <c r="S1519" s="31"/>
      <c r="T1519" s="25"/>
      <c r="U1519" s="2"/>
    </row>
    <row r="1520" spans="1:21" ht="18" customHeight="1">
      <c r="A1520" s="35"/>
      <c r="B1520" s="31"/>
      <c r="C1520" s="133"/>
      <c r="D1520" s="133"/>
      <c r="E1520" s="133"/>
      <c r="F1520" s="133"/>
      <c r="G1520" s="133"/>
      <c r="H1520" s="133"/>
      <c r="I1520" s="133"/>
      <c r="J1520" s="133"/>
      <c r="K1520" s="133"/>
      <c r="L1520" s="133"/>
      <c r="N1520" s="134"/>
      <c r="O1520" s="135"/>
      <c r="P1520" s="135"/>
      <c r="Q1520" s="135"/>
      <c r="R1520" s="2"/>
      <c r="S1520" s="31"/>
      <c r="T1520" s="25"/>
      <c r="U1520" s="2"/>
    </row>
    <row r="1521" spans="1:21" ht="18" customHeight="1">
      <c r="A1521" s="35"/>
      <c r="B1521" s="31"/>
      <c r="C1521" s="133"/>
      <c r="D1521" s="133"/>
      <c r="E1521" s="133"/>
      <c r="F1521" s="133"/>
      <c r="G1521" s="133"/>
      <c r="H1521" s="133"/>
      <c r="I1521" s="133"/>
      <c r="J1521" s="133"/>
      <c r="K1521" s="133"/>
      <c r="L1521" s="133"/>
      <c r="N1521" s="134"/>
      <c r="O1521" s="135"/>
      <c r="P1521" s="135"/>
      <c r="Q1521" s="135"/>
      <c r="R1521" s="2"/>
      <c r="S1521" s="31"/>
      <c r="T1521" s="25"/>
      <c r="U1521" s="2"/>
    </row>
    <row r="1522" spans="1:21" ht="18" customHeight="1">
      <c r="A1522" s="35"/>
      <c r="B1522" s="31"/>
      <c r="C1522" s="133"/>
      <c r="D1522" s="133"/>
      <c r="E1522" s="133"/>
      <c r="F1522" s="133"/>
      <c r="G1522" s="133"/>
      <c r="H1522" s="133"/>
      <c r="I1522" s="133"/>
      <c r="J1522" s="133"/>
      <c r="K1522" s="133"/>
      <c r="L1522" s="133"/>
      <c r="N1522" s="134"/>
      <c r="O1522" s="135"/>
      <c r="P1522" s="135"/>
      <c r="Q1522" s="135"/>
      <c r="R1522" s="2"/>
      <c r="S1522" s="31"/>
      <c r="T1522" s="25"/>
      <c r="U1522" s="2"/>
    </row>
    <row r="1523" spans="1:21" ht="18" customHeight="1">
      <c r="A1523" s="35"/>
      <c r="B1523" s="31"/>
      <c r="C1523" s="133"/>
      <c r="D1523" s="133"/>
      <c r="E1523" s="133"/>
      <c r="F1523" s="133"/>
      <c r="G1523" s="133"/>
      <c r="H1523" s="133"/>
      <c r="I1523" s="133"/>
      <c r="J1523" s="133"/>
      <c r="K1523" s="133"/>
      <c r="L1523" s="133"/>
      <c r="N1523" s="134"/>
      <c r="O1523" s="135"/>
      <c r="P1523" s="135"/>
      <c r="Q1523" s="135"/>
      <c r="R1523" s="2"/>
      <c r="S1523" s="31"/>
      <c r="T1523" s="25"/>
      <c r="U1523" s="2"/>
    </row>
    <row r="1524" spans="1:21" ht="18" customHeight="1">
      <c r="A1524" s="35"/>
      <c r="B1524" s="31"/>
      <c r="C1524" s="133"/>
      <c r="D1524" s="133"/>
      <c r="E1524" s="133"/>
      <c r="F1524" s="133"/>
      <c r="G1524" s="133"/>
      <c r="H1524" s="133"/>
      <c r="I1524" s="133"/>
      <c r="J1524" s="133"/>
      <c r="K1524" s="133"/>
      <c r="L1524" s="133"/>
      <c r="N1524" s="134"/>
      <c r="O1524" s="135"/>
      <c r="P1524" s="135"/>
      <c r="Q1524" s="135"/>
      <c r="R1524" s="2"/>
      <c r="S1524" s="31"/>
      <c r="T1524" s="25"/>
      <c r="U1524" s="2"/>
    </row>
    <row r="1525" spans="1:21" ht="18" customHeight="1">
      <c r="A1525" s="35"/>
      <c r="B1525" s="31"/>
      <c r="C1525" s="133"/>
      <c r="D1525" s="133"/>
      <c r="E1525" s="133"/>
      <c r="F1525" s="133"/>
      <c r="G1525" s="133"/>
      <c r="H1525" s="133"/>
      <c r="I1525" s="133"/>
      <c r="J1525" s="133"/>
      <c r="K1525" s="133"/>
      <c r="L1525" s="133"/>
      <c r="N1525" s="134"/>
      <c r="O1525" s="135"/>
      <c r="P1525" s="135"/>
      <c r="Q1525" s="135"/>
      <c r="R1525" s="2"/>
      <c r="S1525" s="31"/>
      <c r="T1525" s="25"/>
      <c r="U1525" s="2"/>
    </row>
    <row r="1526" spans="1:21" ht="18" customHeight="1">
      <c r="A1526" s="35"/>
      <c r="B1526" s="31"/>
      <c r="C1526" s="133"/>
      <c r="D1526" s="133"/>
      <c r="E1526" s="133"/>
      <c r="F1526" s="133"/>
      <c r="G1526" s="133"/>
      <c r="H1526" s="133"/>
      <c r="I1526" s="133"/>
      <c r="J1526" s="133"/>
      <c r="K1526" s="133"/>
      <c r="L1526" s="133"/>
      <c r="N1526" s="134"/>
      <c r="O1526" s="135"/>
      <c r="P1526" s="135"/>
      <c r="Q1526" s="135"/>
      <c r="R1526" s="2"/>
      <c r="S1526" s="31"/>
      <c r="T1526" s="25"/>
      <c r="U1526" s="2"/>
    </row>
    <row r="1527" spans="1:21" ht="18" customHeight="1">
      <c r="A1527" s="35"/>
      <c r="B1527" s="31"/>
      <c r="C1527" s="133"/>
      <c r="D1527" s="133"/>
      <c r="E1527" s="133"/>
      <c r="F1527" s="133"/>
      <c r="G1527" s="133"/>
      <c r="H1527" s="133"/>
      <c r="I1527" s="133"/>
      <c r="J1527" s="133"/>
      <c r="K1527" s="133"/>
      <c r="L1527" s="133"/>
      <c r="N1527" s="134"/>
      <c r="O1527" s="135"/>
      <c r="P1527" s="135"/>
      <c r="Q1527" s="135"/>
      <c r="R1527" s="2"/>
      <c r="S1527" s="31"/>
      <c r="T1527" s="25"/>
      <c r="U1527" s="2"/>
    </row>
    <row r="1528" spans="1:21" ht="18" customHeight="1">
      <c r="A1528" s="35"/>
      <c r="B1528" s="31"/>
      <c r="C1528" s="133"/>
      <c r="D1528" s="133"/>
      <c r="E1528" s="133"/>
      <c r="F1528" s="133"/>
      <c r="G1528" s="133"/>
      <c r="H1528" s="133"/>
      <c r="I1528" s="133"/>
      <c r="J1528" s="133"/>
      <c r="K1528" s="133"/>
      <c r="L1528" s="133"/>
      <c r="N1528" s="134"/>
      <c r="O1528" s="135"/>
      <c r="P1528" s="135"/>
      <c r="Q1528" s="135"/>
      <c r="R1528" s="2"/>
      <c r="S1528" s="31"/>
      <c r="T1528" s="25"/>
      <c r="U1528" s="2"/>
    </row>
    <row r="1529" spans="1:21" ht="18" customHeight="1">
      <c r="A1529" s="35"/>
      <c r="B1529" s="31"/>
      <c r="C1529" s="133"/>
      <c r="D1529" s="133"/>
      <c r="E1529" s="133"/>
      <c r="F1529" s="133"/>
      <c r="G1529" s="133"/>
      <c r="H1529" s="133"/>
      <c r="I1529" s="133"/>
      <c r="J1529" s="133"/>
      <c r="K1529" s="133"/>
      <c r="L1529" s="133"/>
      <c r="N1529" s="134"/>
      <c r="O1529" s="135"/>
      <c r="P1529" s="135"/>
      <c r="Q1529" s="135"/>
      <c r="R1529" s="2"/>
      <c r="S1529" s="31"/>
      <c r="T1529" s="25"/>
      <c r="U1529" s="2"/>
    </row>
    <row r="1530" spans="1:21" ht="18" customHeight="1">
      <c r="A1530" s="35"/>
      <c r="B1530" s="31"/>
      <c r="C1530" s="133"/>
      <c r="D1530" s="133"/>
      <c r="E1530" s="133"/>
      <c r="F1530" s="133"/>
      <c r="G1530" s="133"/>
      <c r="H1530" s="133"/>
      <c r="I1530" s="133"/>
      <c r="J1530" s="133"/>
      <c r="K1530" s="133"/>
      <c r="L1530" s="133"/>
      <c r="N1530" s="134"/>
      <c r="O1530" s="135"/>
      <c r="P1530" s="135"/>
      <c r="Q1530" s="135"/>
      <c r="R1530" s="2"/>
      <c r="S1530" s="31"/>
      <c r="T1530" s="25"/>
      <c r="U1530" s="2"/>
    </row>
    <row r="1531" spans="1:21" ht="18" customHeight="1">
      <c r="A1531" s="35"/>
      <c r="B1531" s="31"/>
      <c r="C1531" s="133"/>
      <c r="D1531" s="133"/>
      <c r="E1531" s="133"/>
      <c r="F1531" s="133"/>
      <c r="G1531" s="133"/>
      <c r="H1531" s="133"/>
      <c r="I1531" s="133"/>
      <c r="J1531" s="133"/>
      <c r="K1531" s="133"/>
      <c r="L1531" s="133"/>
      <c r="N1531" s="134"/>
      <c r="O1531" s="135"/>
      <c r="P1531" s="135"/>
      <c r="Q1531" s="135"/>
      <c r="R1531" s="2"/>
      <c r="S1531" s="31"/>
      <c r="T1531" s="25"/>
      <c r="U1531" s="2"/>
    </row>
    <row r="1532" spans="1:21" ht="18" customHeight="1">
      <c r="A1532" s="35"/>
      <c r="B1532" s="31"/>
      <c r="C1532" s="133"/>
      <c r="D1532" s="133"/>
      <c r="E1532" s="133"/>
      <c r="F1532" s="133"/>
      <c r="G1532" s="133"/>
      <c r="H1532" s="133"/>
      <c r="I1532" s="133"/>
      <c r="J1532" s="133"/>
      <c r="K1532" s="133"/>
      <c r="L1532" s="133"/>
      <c r="N1532" s="134"/>
      <c r="O1532" s="135"/>
      <c r="P1532" s="135"/>
      <c r="Q1532" s="135"/>
      <c r="R1532" s="2"/>
      <c r="S1532" s="31"/>
      <c r="T1532" s="25"/>
      <c r="U1532" s="2"/>
    </row>
    <row r="1533" spans="1:21" ht="18" customHeight="1">
      <c r="A1533" s="35"/>
      <c r="B1533" s="31"/>
      <c r="C1533" s="133"/>
      <c r="D1533" s="133"/>
      <c r="E1533" s="133"/>
      <c r="F1533" s="133"/>
      <c r="G1533" s="133"/>
      <c r="H1533" s="133"/>
      <c r="I1533" s="133"/>
      <c r="J1533" s="133"/>
      <c r="K1533" s="133"/>
      <c r="L1533" s="133"/>
      <c r="N1533" s="134"/>
      <c r="O1533" s="135"/>
      <c r="P1533" s="135"/>
      <c r="Q1533" s="135"/>
      <c r="R1533" s="2"/>
      <c r="S1533" s="31"/>
      <c r="T1533" s="25"/>
      <c r="U1533" s="2"/>
    </row>
    <row r="1534" spans="1:21" ht="18" customHeight="1">
      <c r="A1534" s="35"/>
      <c r="B1534" s="31"/>
      <c r="C1534" s="133"/>
      <c r="D1534" s="133"/>
      <c r="E1534" s="133"/>
      <c r="F1534" s="133"/>
      <c r="G1534" s="133"/>
      <c r="H1534" s="133"/>
      <c r="I1534" s="133"/>
      <c r="J1534" s="133"/>
      <c r="K1534" s="133"/>
      <c r="L1534" s="133"/>
      <c r="N1534" s="134"/>
      <c r="O1534" s="135"/>
      <c r="P1534" s="135"/>
      <c r="Q1534" s="135"/>
      <c r="R1534" s="2"/>
      <c r="S1534" s="31"/>
      <c r="T1534" s="25"/>
      <c r="U1534" s="2"/>
    </row>
    <row r="1535" spans="1:21" ht="18" customHeight="1">
      <c r="A1535" s="35"/>
      <c r="B1535" s="31"/>
      <c r="C1535" s="133"/>
      <c r="D1535" s="133"/>
      <c r="E1535" s="133"/>
      <c r="F1535" s="133"/>
      <c r="G1535" s="133"/>
      <c r="H1535" s="133"/>
      <c r="I1535" s="133"/>
      <c r="J1535" s="133"/>
      <c r="K1535" s="133"/>
      <c r="L1535" s="133"/>
      <c r="N1535" s="134"/>
      <c r="O1535" s="135"/>
      <c r="P1535" s="135"/>
      <c r="Q1535" s="135"/>
      <c r="R1535" s="2"/>
      <c r="S1535" s="31"/>
      <c r="T1535" s="25"/>
      <c r="U1535" s="2"/>
    </row>
    <row r="1536" spans="1:21" ht="18" customHeight="1">
      <c r="A1536" s="35"/>
      <c r="B1536" s="31"/>
      <c r="C1536" s="133"/>
      <c r="D1536" s="133"/>
      <c r="E1536" s="133"/>
      <c r="F1536" s="133"/>
      <c r="G1536" s="133"/>
      <c r="H1536" s="133"/>
      <c r="I1536" s="133"/>
      <c r="J1536" s="133"/>
      <c r="K1536" s="133"/>
      <c r="L1536" s="133"/>
      <c r="N1536" s="134"/>
      <c r="O1536" s="135"/>
      <c r="P1536" s="135"/>
      <c r="Q1536" s="135"/>
      <c r="R1536" s="2"/>
      <c r="S1536" s="31"/>
      <c r="T1536" s="25"/>
      <c r="U1536" s="2"/>
    </row>
    <row r="1537" spans="1:21" ht="18" customHeight="1">
      <c r="A1537" s="35"/>
      <c r="B1537" s="31"/>
      <c r="C1537" s="133"/>
      <c r="D1537" s="133"/>
      <c r="E1537" s="133"/>
      <c r="F1537" s="133"/>
      <c r="G1537" s="133"/>
      <c r="H1537" s="133"/>
      <c r="I1537" s="133"/>
      <c r="J1537" s="133"/>
      <c r="K1537" s="133"/>
      <c r="L1537" s="133"/>
      <c r="N1537" s="134"/>
      <c r="O1537" s="135"/>
      <c r="P1537" s="135"/>
      <c r="Q1537" s="135"/>
      <c r="R1537" s="2"/>
      <c r="S1537" s="31"/>
      <c r="T1537" s="25"/>
      <c r="U1537" s="2"/>
    </row>
    <row r="1538" spans="1:21" ht="18" customHeight="1">
      <c r="A1538" s="35"/>
      <c r="B1538" s="31"/>
      <c r="C1538" s="133"/>
      <c r="D1538" s="133"/>
      <c r="E1538" s="133"/>
      <c r="F1538" s="133"/>
      <c r="G1538" s="133"/>
      <c r="H1538" s="133"/>
      <c r="I1538" s="133"/>
      <c r="J1538" s="133"/>
      <c r="K1538" s="133"/>
      <c r="L1538" s="133"/>
      <c r="N1538" s="134"/>
      <c r="O1538" s="135"/>
      <c r="P1538" s="135"/>
      <c r="Q1538" s="135"/>
      <c r="R1538" s="2"/>
      <c r="S1538" s="31"/>
      <c r="T1538" s="25"/>
      <c r="U1538" s="2"/>
    </row>
    <row r="1539" spans="1:21" ht="18" customHeight="1">
      <c r="A1539" s="35"/>
      <c r="B1539" s="31"/>
      <c r="C1539" s="133"/>
      <c r="D1539" s="133"/>
      <c r="E1539" s="133"/>
      <c r="F1539" s="133"/>
      <c r="G1539" s="133"/>
      <c r="H1539" s="133"/>
      <c r="I1539" s="133"/>
      <c r="J1539" s="133"/>
      <c r="K1539" s="133"/>
      <c r="L1539" s="133"/>
      <c r="N1539" s="134"/>
      <c r="O1539" s="135"/>
      <c r="P1539" s="135"/>
      <c r="Q1539" s="135"/>
      <c r="R1539" s="2"/>
      <c r="S1539" s="31"/>
      <c r="T1539" s="25"/>
      <c r="U1539" s="2"/>
    </row>
    <row r="1540" spans="1:21" ht="18" customHeight="1">
      <c r="A1540" s="35"/>
      <c r="B1540" s="31"/>
      <c r="C1540" s="133"/>
      <c r="D1540" s="133"/>
      <c r="E1540" s="133"/>
      <c r="F1540" s="133"/>
      <c r="G1540" s="133"/>
      <c r="H1540" s="133"/>
      <c r="I1540" s="133"/>
      <c r="J1540" s="133"/>
      <c r="K1540" s="133"/>
      <c r="L1540" s="133"/>
      <c r="N1540" s="134"/>
      <c r="O1540" s="135"/>
      <c r="P1540" s="135"/>
      <c r="Q1540" s="135"/>
      <c r="R1540" s="2"/>
      <c r="S1540" s="31"/>
      <c r="T1540" s="25"/>
      <c r="U1540" s="2"/>
    </row>
    <row r="1541" spans="1:21" ht="18" customHeight="1">
      <c r="A1541" s="35"/>
      <c r="B1541" s="31"/>
      <c r="C1541" s="133"/>
      <c r="D1541" s="133"/>
      <c r="E1541" s="133"/>
      <c r="F1541" s="133"/>
      <c r="G1541" s="133"/>
      <c r="H1541" s="133"/>
      <c r="I1541" s="133"/>
      <c r="J1541" s="133"/>
      <c r="K1541" s="133"/>
      <c r="L1541" s="133"/>
      <c r="N1541" s="134"/>
      <c r="O1541" s="135"/>
      <c r="P1541" s="135"/>
      <c r="Q1541" s="135"/>
      <c r="R1541" s="2"/>
      <c r="S1541" s="31"/>
      <c r="T1541" s="25"/>
      <c r="U1541" s="2"/>
    </row>
    <row r="1542" spans="1:21" ht="18" customHeight="1">
      <c r="A1542" s="35"/>
      <c r="B1542" s="31"/>
      <c r="C1542" s="133"/>
      <c r="D1542" s="133"/>
      <c r="E1542" s="133"/>
      <c r="F1542" s="133"/>
      <c r="G1542" s="133"/>
      <c r="H1542" s="133"/>
      <c r="I1542" s="133"/>
      <c r="J1542" s="133"/>
      <c r="K1542" s="133"/>
      <c r="L1542" s="133"/>
      <c r="N1542" s="134"/>
      <c r="O1542" s="135"/>
      <c r="P1542" s="135"/>
      <c r="Q1542" s="135"/>
      <c r="R1542" s="2"/>
      <c r="S1542" s="31"/>
      <c r="T1542" s="25"/>
      <c r="U1542" s="2"/>
    </row>
    <row r="1543" spans="1:21" ht="18" customHeight="1">
      <c r="A1543" s="35"/>
      <c r="B1543" s="31"/>
      <c r="C1543" s="133"/>
      <c r="D1543" s="133"/>
      <c r="E1543" s="133"/>
      <c r="F1543" s="133"/>
      <c r="G1543" s="133"/>
      <c r="H1543" s="133"/>
      <c r="I1543" s="133"/>
      <c r="J1543" s="133"/>
      <c r="K1543" s="133"/>
      <c r="L1543" s="133"/>
      <c r="N1543" s="134"/>
      <c r="O1543" s="135"/>
      <c r="P1543" s="135"/>
      <c r="Q1543" s="135"/>
      <c r="R1543" s="2"/>
      <c r="S1543" s="31"/>
      <c r="T1543" s="25"/>
      <c r="U1543" s="2"/>
    </row>
    <row r="1544" spans="1:21" ht="18" customHeight="1">
      <c r="A1544" s="35"/>
      <c r="B1544" s="31"/>
      <c r="C1544" s="133"/>
      <c r="D1544" s="133"/>
      <c r="E1544" s="133"/>
      <c r="F1544" s="133"/>
      <c r="G1544" s="133"/>
      <c r="H1544" s="133"/>
      <c r="I1544" s="133"/>
      <c r="J1544" s="133"/>
      <c r="K1544" s="133"/>
      <c r="L1544" s="133"/>
      <c r="N1544" s="134"/>
      <c r="O1544" s="135"/>
      <c r="P1544" s="135"/>
      <c r="Q1544" s="135"/>
      <c r="R1544" s="2"/>
      <c r="S1544" s="31"/>
      <c r="T1544" s="25"/>
      <c r="U1544" s="2"/>
    </row>
    <row r="1545" spans="1:21" ht="18" customHeight="1">
      <c r="A1545" s="35"/>
      <c r="B1545" s="31"/>
      <c r="C1545" s="133"/>
      <c r="D1545" s="133"/>
      <c r="E1545" s="133"/>
      <c r="F1545" s="133"/>
      <c r="G1545" s="133"/>
      <c r="H1545" s="133"/>
      <c r="I1545" s="133"/>
      <c r="J1545" s="133"/>
      <c r="K1545" s="133"/>
      <c r="L1545" s="133"/>
      <c r="N1545" s="134"/>
      <c r="O1545" s="135"/>
      <c r="P1545" s="135"/>
      <c r="Q1545" s="135"/>
      <c r="R1545" s="2"/>
      <c r="S1545" s="31"/>
      <c r="T1545" s="25"/>
      <c r="U1545" s="2"/>
    </row>
    <row r="1546" spans="1:21" ht="18" customHeight="1">
      <c r="A1546" s="35"/>
      <c r="B1546" s="31"/>
      <c r="C1546" s="133"/>
      <c r="D1546" s="133"/>
      <c r="E1546" s="133"/>
      <c r="F1546" s="133"/>
      <c r="G1546" s="133"/>
      <c r="H1546" s="133"/>
      <c r="I1546" s="133"/>
      <c r="J1546" s="133"/>
      <c r="K1546" s="133"/>
      <c r="L1546" s="133"/>
      <c r="N1546" s="134"/>
      <c r="O1546" s="135"/>
      <c r="P1546" s="135"/>
      <c r="Q1546" s="135"/>
      <c r="R1546" s="2"/>
      <c r="S1546" s="31"/>
      <c r="T1546" s="25"/>
      <c r="U1546" s="2"/>
    </row>
    <row r="1547" spans="1:21" ht="18" customHeight="1">
      <c r="A1547" s="35"/>
      <c r="B1547" s="31"/>
      <c r="C1547" s="133"/>
      <c r="D1547" s="133"/>
      <c r="E1547" s="133"/>
      <c r="F1547" s="133"/>
      <c r="G1547" s="133"/>
      <c r="H1547" s="133"/>
      <c r="I1547" s="133"/>
      <c r="J1547" s="133"/>
      <c r="K1547" s="133"/>
      <c r="L1547" s="133"/>
      <c r="N1547" s="134"/>
      <c r="O1547" s="135"/>
      <c r="P1547" s="135"/>
      <c r="Q1547" s="135"/>
      <c r="R1547" s="2"/>
      <c r="S1547" s="31"/>
      <c r="T1547" s="25"/>
      <c r="U1547" s="2"/>
    </row>
    <row r="1548" spans="1:21" ht="18" customHeight="1">
      <c r="A1548" s="35"/>
      <c r="B1548" s="31"/>
      <c r="C1548" s="133"/>
      <c r="D1548" s="133"/>
      <c r="E1548" s="133"/>
      <c r="F1548" s="133"/>
      <c r="G1548" s="133"/>
      <c r="H1548" s="133"/>
      <c r="I1548" s="133"/>
      <c r="J1548" s="133"/>
      <c r="K1548" s="133"/>
      <c r="L1548" s="133"/>
      <c r="N1548" s="134"/>
      <c r="O1548" s="135"/>
      <c r="P1548" s="135"/>
      <c r="Q1548" s="135"/>
      <c r="R1548" s="2"/>
      <c r="S1548" s="31"/>
      <c r="T1548" s="25"/>
      <c r="U1548" s="2"/>
    </row>
    <row r="1549" spans="1:21" ht="18" customHeight="1">
      <c r="A1549" s="35"/>
      <c r="B1549" s="31"/>
      <c r="C1549" s="133"/>
      <c r="D1549" s="133"/>
      <c r="E1549" s="133"/>
      <c r="F1549" s="133"/>
      <c r="G1549" s="133"/>
      <c r="H1549" s="133"/>
      <c r="I1549" s="133"/>
      <c r="J1549" s="133"/>
      <c r="K1549" s="133"/>
      <c r="L1549" s="133"/>
      <c r="N1549" s="134"/>
      <c r="O1549" s="135"/>
      <c r="P1549" s="135"/>
      <c r="Q1549" s="135"/>
      <c r="R1549" s="2"/>
      <c r="S1549" s="31"/>
      <c r="T1549" s="25"/>
      <c r="U1549" s="2"/>
    </row>
    <row r="1550" spans="1:21" ht="18" customHeight="1">
      <c r="A1550" s="35"/>
      <c r="B1550" s="31"/>
      <c r="C1550" s="133"/>
      <c r="D1550" s="133"/>
      <c r="E1550" s="133"/>
      <c r="F1550" s="133"/>
      <c r="G1550" s="133"/>
      <c r="H1550" s="133"/>
      <c r="I1550" s="133"/>
      <c r="J1550" s="133"/>
      <c r="K1550" s="133"/>
      <c r="L1550" s="133"/>
      <c r="N1550" s="134"/>
      <c r="O1550" s="135"/>
      <c r="P1550" s="135"/>
      <c r="Q1550" s="135"/>
      <c r="R1550" s="2"/>
      <c r="S1550" s="31"/>
      <c r="T1550" s="25"/>
      <c r="U1550" s="2"/>
    </row>
    <row r="1551" spans="1:21" ht="18" customHeight="1">
      <c r="A1551" s="35"/>
      <c r="B1551" s="31"/>
      <c r="C1551" s="133"/>
      <c r="D1551" s="133"/>
      <c r="E1551" s="133"/>
      <c r="F1551" s="133"/>
      <c r="G1551" s="133"/>
      <c r="H1551" s="133"/>
      <c r="I1551" s="133"/>
      <c r="J1551" s="133"/>
      <c r="K1551" s="133"/>
      <c r="L1551" s="133"/>
      <c r="N1551" s="134"/>
      <c r="O1551" s="135"/>
      <c r="P1551" s="135"/>
      <c r="Q1551" s="135"/>
      <c r="R1551" s="2"/>
      <c r="S1551" s="31"/>
      <c r="T1551" s="25"/>
      <c r="U1551" s="2"/>
    </row>
    <row r="1552" spans="1:21" ht="18" customHeight="1">
      <c r="A1552" s="35"/>
      <c r="B1552" s="31"/>
      <c r="C1552" s="133"/>
      <c r="D1552" s="133"/>
      <c r="E1552" s="133"/>
      <c r="F1552" s="133"/>
      <c r="G1552" s="133"/>
      <c r="H1552" s="133"/>
      <c r="I1552" s="133"/>
      <c r="J1552" s="133"/>
      <c r="K1552" s="133"/>
      <c r="L1552" s="133"/>
      <c r="N1552" s="134"/>
      <c r="O1552" s="135"/>
      <c r="P1552" s="135"/>
      <c r="Q1552" s="135"/>
      <c r="R1552" s="2"/>
      <c r="S1552" s="31"/>
      <c r="T1552" s="25"/>
      <c r="U1552" s="2"/>
    </row>
    <row r="1553" spans="1:21" ht="18" customHeight="1">
      <c r="A1553" s="35"/>
      <c r="B1553" s="31"/>
      <c r="C1553" s="133"/>
      <c r="D1553" s="133"/>
      <c r="E1553" s="133"/>
      <c r="F1553" s="133"/>
      <c r="G1553" s="133"/>
      <c r="H1553" s="133"/>
      <c r="I1553" s="133"/>
      <c r="J1553" s="133"/>
      <c r="K1553" s="133"/>
      <c r="L1553" s="133"/>
      <c r="N1553" s="134"/>
      <c r="O1553" s="135"/>
      <c r="P1553" s="135"/>
      <c r="Q1553" s="135"/>
      <c r="R1553" s="2"/>
      <c r="S1553" s="31"/>
      <c r="T1553" s="25"/>
      <c r="U1553" s="2"/>
    </row>
    <row r="1554" spans="1:21" ht="18" customHeight="1">
      <c r="A1554" s="35"/>
      <c r="B1554" s="31"/>
      <c r="C1554" s="133"/>
      <c r="D1554" s="133"/>
      <c r="E1554" s="133"/>
      <c r="F1554" s="133"/>
      <c r="G1554" s="133"/>
      <c r="H1554" s="133"/>
      <c r="I1554" s="133"/>
      <c r="J1554" s="133"/>
      <c r="K1554" s="133"/>
      <c r="L1554" s="133"/>
      <c r="N1554" s="134"/>
      <c r="O1554" s="135"/>
      <c r="P1554" s="135"/>
      <c r="Q1554" s="135"/>
      <c r="R1554" s="2"/>
      <c r="S1554" s="31"/>
      <c r="T1554" s="25"/>
      <c r="U1554" s="2"/>
    </row>
    <row r="1555" spans="1:21" ht="18" customHeight="1">
      <c r="A1555" s="35"/>
      <c r="B1555" s="31"/>
      <c r="C1555" s="133"/>
      <c r="D1555" s="133"/>
      <c r="E1555" s="133"/>
      <c r="F1555" s="133"/>
      <c r="G1555" s="133"/>
      <c r="H1555" s="133"/>
      <c r="I1555" s="133"/>
      <c r="J1555" s="133"/>
      <c r="K1555" s="133"/>
      <c r="L1555" s="133"/>
      <c r="N1555" s="134"/>
      <c r="O1555" s="135"/>
      <c r="P1555" s="135"/>
      <c r="Q1555" s="135"/>
      <c r="R1555" s="2"/>
      <c r="S1555" s="31"/>
      <c r="T1555" s="25"/>
      <c r="U1555" s="2"/>
    </row>
    <row r="1556" spans="1:21" ht="18" customHeight="1">
      <c r="A1556" s="35"/>
      <c r="B1556" s="31"/>
      <c r="C1556" s="133"/>
      <c r="D1556" s="133"/>
      <c r="E1556" s="133"/>
      <c r="F1556" s="133"/>
      <c r="G1556" s="133"/>
      <c r="H1556" s="133"/>
      <c r="I1556" s="133"/>
      <c r="J1556" s="133"/>
      <c r="K1556" s="133"/>
      <c r="L1556" s="133"/>
      <c r="N1556" s="134"/>
      <c r="O1556" s="135"/>
      <c r="P1556" s="135"/>
      <c r="Q1556" s="135"/>
      <c r="R1556" s="2"/>
      <c r="S1556" s="31"/>
      <c r="T1556" s="25"/>
      <c r="U1556" s="2"/>
    </row>
    <row r="1557" spans="1:21" ht="18" customHeight="1">
      <c r="A1557" s="35"/>
      <c r="B1557" s="31"/>
      <c r="C1557" s="133"/>
      <c r="D1557" s="133"/>
      <c r="E1557" s="133"/>
      <c r="F1557" s="133"/>
      <c r="G1557" s="133"/>
      <c r="H1557" s="133"/>
      <c r="I1557" s="133"/>
      <c r="J1557" s="133"/>
      <c r="K1557" s="133"/>
      <c r="L1557" s="133"/>
      <c r="N1557" s="134"/>
      <c r="O1557" s="135"/>
      <c r="P1557" s="135"/>
      <c r="Q1557" s="135"/>
      <c r="R1557" s="2"/>
      <c r="S1557" s="31"/>
      <c r="T1557" s="25"/>
      <c r="U1557" s="2"/>
    </row>
    <row r="1558" spans="1:21" ht="18" customHeight="1">
      <c r="A1558" s="35"/>
      <c r="B1558" s="31"/>
      <c r="C1558" s="133"/>
      <c r="D1558" s="133"/>
      <c r="E1558" s="133"/>
      <c r="F1558" s="133"/>
      <c r="G1558" s="133"/>
      <c r="H1558" s="133"/>
      <c r="I1558" s="133"/>
      <c r="J1558" s="133"/>
      <c r="K1558" s="133"/>
      <c r="L1558" s="133"/>
      <c r="N1558" s="134"/>
      <c r="O1558" s="135"/>
      <c r="P1558" s="135"/>
      <c r="Q1558" s="135"/>
      <c r="R1558" s="2"/>
      <c r="S1558" s="31"/>
      <c r="T1558" s="25"/>
      <c r="U1558" s="2"/>
    </row>
    <row r="1559" spans="1:21" ht="18" customHeight="1">
      <c r="A1559" s="35"/>
      <c r="B1559" s="31"/>
      <c r="C1559" s="133"/>
      <c r="D1559" s="133"/>
      <c r="E1559" s="133"/>
      <c r="F1559" s="133"/>
      <c r="G1559" s="133"/>
      <c r="H1559" s="133"/>
      <c r="I1559" s="133"/>
      <c r="J1559" s="133"/>
      <c r="K1559" s="133"/>
      <c r="L1559" s="133"/>
      <c r="N1559" s="134"/>
      <c r="O1559" s="135"/>
      <c r="P1559" s="135"/>
      <c r="Q1559" s="135"/>
      <c r="R1559" s="2"/>
      <c r="S1559" s="31"/>
      <c r="T1559" s="25"/>
      <c r="U1559" s="2"/>
    </row>
    <row r="1560" spans="1:21" ht="18" customHeight="1">
      <c r="A1560" s="35"/>
      <c r="B1560" s="31"/>
      <c r="C1560" s="133"/>
      <c r="D1560" s="133"/>
      <c r="E1560" s="133"/>
      <c r="F1560" s="133"/>
      <c r="G1560" s="133"/>
      <c r="H1560" s="133"/>
      <c r="I1560" s="133"/>
      <c r="J1560" s="133"/>
      <c r="K1560" s="133"/>
      <c r="L1560" s="133"/>
      <c r="N1560" s="134"/>
      <c r="O1560" s="135"/>
      <c r="P1560" s="135"/>
      <c r="Q1560" s="135"/>
      <c r="R1560" s="2"/>
      <c r="S1560" s="31"/>
      <c r="T1560" s="25"/>
      <c r="U1560" s="2"/>
    </row>
    <row r="1561" spans="1:21" ht="18" customHeight="1">
      <c r="A1561" s="35"/>
      <c r="B1561" s="31"/>
      <c r="C1561" s="133"/>
      <c r="D1561" s="133"/>
      <c r="E1561" s="133"/>
      <c r="F1561" s="133"/>
      <c r="G1561" s="133"/>
      <c r="H1561" s="133"/>
      <c r="I1561" s="133"/>
      <c r="J1561" s="133"/>
      <c r="K1561" s="133"/>
      <c r="L1561" s="133"/>
      <c r="N1561" s="134"/>
      <c r="O1561" s="135"/>
      <c r="P1561" s="135"/>
      <c r="Q1561" s="135"/>
      <c r="R1561" s="2"/>
      <c r="S1561" s="31"/>
      <c r="T1561" s="25"/>
      <c r="U1561" s="2"/>
    </row>
    <row r="1562" spans="1:21" ht="18" customHeight="1">
      <c r="A1562" s="35"/>
      <c r="B1562" s="31"/>
      <c r="C1562" s="133"/>
      <c r="D1562" s="133"/>
      <c r="E1562" s="133"/>
      <c r="F1562" s="133"/>
      <c r="G1562" s="133"/>
      <c r="H1562" s="133"/>
      <c r="I1562" s="133"/>
      <c r="J1562" s="133"/>
      <c r="K1562" s="133"/>
      <c r="L1562" s="133"/>
      <c r="N1562" s="134"/>
      <c r="O1562" s="135"/>
      <c r="P1562" s="135"/>
      <c r="Q1562" s="135"/>
      <c r="R1562" s="2"/>
      <c r="S1562" s="31"/>
      <c r="T1562" s="25"/>
      <c r="U1562" s="2"/>
    </row>
    <row r="1563" spans="1:21" ht="18" customHeight="1">
      <c r="A1563" s="35"/>
      <c r="B1563" s="31"/>
      <c r="C1563" s="133"/>
      <c r="D1563" s="133"/>
      <c r="E1563" s="133"/>
      <c r="F1563" s="133"/>
      <c r="G1563" s="133"/>
      <c r="H1563" s="133"/>
      <c r="I1563" s="133"/>
      <c r="J1563" s="133"/>
      <c r="K1563" s="133"/>
      <c r="L1563" s="133"/>
      <c r="N1563" s="134"/>
      <c r="O1563" s="135"/>
      <c r="P1563" s="135"/>
      <c r="Q1563" s="135"/>
      <c r="R1563" s="2"/>
      <c r="S1563" s="31"/>
      <c r="T1563" s="25"/>
      <c r="U1563" s="2"/>
    </row>
    <row r="1564" spans="1:21" ht="18" customHeight="1">
      <c r="A1564" s="35"/>
      <c r="B1564" s="31"/>
      <c r="C1564" s="133"/>
      <c r="D1564" s="133"/>
      <c r="E1564" s="133"/>
      <c r="F1564" s="133"/>
      <c r="G1564" s="133"/>
      <c r="H1564" s="133"/>
      <c r="I1564" s="133"/>
      <c r="J1564" s="133"/>
      <c r="K1564" s="133"/>
      <c r="L1564" s="133"/>
      <c r="N1564" s="134"/>
      <c r="O1564" s="135"/>
      <c r="P1564" s="135"/>
      <c r="Q1564" s="135"/>
      <c r="R1564" s="2"/>
      <c r="S1564" s="31"/>
      <c r="T1564" s="25"/>
      <c r="U1564" s="2"/>
    </row>
    <row r="1565" spans="1:21" ht="18" customHeight="1">
      <c r="A1565" s="35"/>
      <c r="B1565" s="31"/>
      <c r="C1565" s="133"/>
      <c r="D1565" s="133"/>
      <c r="E1565" s="133"/>
      <c r="F1565" s="133"/>
      <c r="G1565" s="133"/>
      <c r="H1565" s="133"/>
      <c r="I1565" s="133"/>
      <c r="J1565" s="133"/>
      <c r="K1565" s="133"/>
      <c r="L1565" s="133"/>
      <c r="N1565" s="134"/>
      <c r="O1565" s="135"/>
      <c r="P1565" s="135"/>
      <c r="Q1565" s="135"/>
      <c r="R1565" s="2"/>
      <c r="S1565" s="31"/>
      <c r="T1565" s="25"/>
      <c r="U1565" s="2"/>
    </row>
    <row r="1566" spans="1:21" ht="18" customHeight="1">
      <c r="A1566" s="35"/>
      <c r="B1566" s="31"/>
      <c r="C1566" s="133"/>
      <c r="D1566" s="133"/>
      <c r="E1566" s="133"/>
      <c r="F1566" s="133"/>
      <c r="G1566" s="133"/>
      <c r="H1566" s="133"/>
      <c r="I1566" s="133"/>
      <c r="J1566" s="133"/>
      <c r="K1566" s="133"/>
      <c r="L1566" s="133"/>
      <c r="N1566" s="134"/>
      <c r="O1566" s="135"/>
      <c r="P1566" s="135"/>
      <c r="Q1566" s="135"/>
      <c r="R1566" s="2"/>
      <c r="S1566" s="31"/>
      <c r="T1566" s="25"/>
      <c r="U1566" s="2"/>
    </row>
    <row r="1567" spans="1:21" ht="18" customHeight="1">
      <c r="A1567" s="35"/>
      <c r="B1567" s="31"/>
      <c r="C1567" s="133"/>
      <c r="D1567" s="133"/>
      <c r="E1567" s="133"/>
      <c r="F1567" s="133"/>
      <c r="G1567" s="133"/>
      <c r="H1567" s="133"/>
      <c r="I1567" s="133"/>
      <c r="J1567" s="133"/>
      <c r="K1567" s="133"/>
      <c r="L1567" s="133"/>
      <c r="N1567" s="134"/>
      <c r="O1567" s="135"/>
      <c r="P1567" s="135"/>
      <c r="Q1567" s="135"/>
      <c r="R1567" s="2"/>
      <c r="S1567" s="31"/>
      <c r="T1567" s="25"/>
      <c r="U1567" s="2"/>
    </row>
    <row r="1568" spans="1:21" ht="18" customHeight="1">
      <c r="A1568" s="35"/>
      <c r="B1568" s="31"/>
      <c r="C1568" s="133"/>
      <c r="D1568" s="133"/>
      <c r="E1568" s="133"/>
      <c r="F1568" s="133"/>
      <c r="G1568" s="133"/>
      <c r="H1568" s="133"/>
      <c r="I1568" s="133"/>
      <c r="J1568" s="133"/>
      <c r="K1568" s="133"/>
      <c r="L1568" s="133"/>
      <c r="N1568" s="134"/>
      <c r="O1568" s="135"/>
      <c r="P1568" s="135"/>
      <c r="Q1568" s="135"/>
      <c r="R1568" s="2"/>
      <c r="S1568" s="31"/>
      <c r="T1568" s="25"/>
      <c r="U1568" s="2"/>
    </row>
    <row r="1569" spans="1:21" ht="18" customHeight="1">
      <c r="A1569" s="35"/>
      <c r="B1569" s="31"/>
      <c r="C1569" s="133"/>
      <c r="D1569" s="133"/>
      <c r="E1569" s="133"/>
      <c r="F1569" s="133"/>
      <c r="G1569" s="133"/>
      <c r="H1569" s="133"/>
      <c r="I1569" s="133"/>
      <c r="J1569" s="133"/>
      <c r="K1569" s="133"/>
      <c r="L1569" s="133"/>
      <c r="N1569" s="134"/>
      <c r="O1569" s="135"/>
      <c r="P1569" s="135"/>
      <c r="Q1569" s="135"/>
      <c r="R1569" s="2"/>
      <c r="S1569" s="31"/>
      <c r="T1569" s="25"/>
      <c r="U1569" s="2"/>
    </row>
    <row r="1570" spans="1:21" ht="18" customHeight="1">
      <c r="A1570" s="35"/>
      <c r="B1570" s="31"/>
      <c r="C1570" s="133"/>
      <c r="D1570" s="133"/>
      <c r="E1570" s="133"/>
      <c r="F1570" s="133"/>
      <c r="G1570" s="133"/>
      <c r="H1570" s="133"/>
      <c r="I1570" s="133"/>
      <c r="J1570" s="133"/>
      <c r="K1570" s="133"/>
      <c r="L1570" s="133"/>
      <c r="N1570" s="134"/>
      <c r="O1570" s="135"/>
      <c r="P1570" s="135"/>
      <c r="Q1570" s="135"/>
      <c r="R1570" s="2"/>
      <c r="S1570" s="31"/>
      <c r="T1570" s="25"/>
      <c r="U1570" s="2"/>
    </row>
    <row r="1571" spans="1:21" ht="18" customHeight="1">
      <c r="A1571" s="35"/>
      <c r="B1571" s="31"/>
      <c r="C1571" s="133"/>
      <c r="D1571" s="133"/>
      <c r="E1571" s="133"/>
      <c r="F1571" s="133"/>
      <c r="G1571" s="133"/>
      <c r="H1571" s="133"/>
      <c r="I1571" s="133"/>
      <c r="J1571" s="133"/>
      <c r="K1571" s="133"/>
      <c r="L1571" s="133"/>
      <c r="N1571" s="134"/>
      <c r="O1571" s="135"/>
      <c r="P1571" s="135"/>
      <c r="Q1571" s="135"/>
      <c r="R1571" s="2"/>
      <c r="S1571" s="31"/>
      <c r="T1571" s="25"/>
      <c r="U1571" s="2"/>
    </row>
    <row r="1572" spans="1:21" ht="18" customHeight="1">
      <c r="A1572" s="35"/>
      <c r="B1572" s="31"/>
      <c r="C1572" s="133"/>
      <c r="D1572" s="133"/>
      <c r="E1572" s="133"/>
      <c r="F1572" s="133"/>
      <c r="G1572" s="133"/>
      <c r="H1572" s="133"/>
      <c r="I1572" s="133"/>
      <c r="J1572" s="133"/>
      <c r="K1572" s="133"/>
      <c r="L1572" s="133"/>
      <c r="N1572" s="134"/>
      <c r="O1572" s="135"/>
      <c r="P1572" s="135"/>
      <c r="Q1572" s="135"/>
      <c r="R1572" s="2"/>
      <c r="S1572" s="31"/>
      <c r="T1572" s="25"/>
      <c r="U1572" s="2"/>
    </row>
    <row r="1573" spans="1:21" ht="18" customHeight="1">
      <c r="A1573" s="35"/>
      <c r="B1573" s="31"/>
      <c r="C1573" s="133"/>
      <c r="D1573" s="133"/>
      <c r="E1573" s="133"/>
      <c r="F1573" s="133"/>
      <c r="G1573" s="133"/>
      <c r="H1573" s="133"/>
      <c r="I1573" s="133"/>
      <c r="J1573" s="133"/>
      <c r="K1573" s="133"/>
      <c r="L1573" s="133"/>
      <c r="N1573" s="134"/>
      <c r="O1573" s="135"/>
      <c r="P1573" s="135"/>
      <c r="Q1573" s="135"/>
      <c r="R1573" s="2"/>
      <c r="S1573" s="31"/>
      <c r="T1573" s="25"/>
      <c r="U1573" s="2"/>
    </row>
    <row r="1574" spans="1:21" ht="18" customHeight="1">
      <c r="A1574" s="35"/>
      <c r="B1574" s="31"/>
      <c r="C1574" s="133"/>
      <c r="D1574" s="133"/>
      <c r="E1574" s="133"/>
      <c r="F1574" s="133"/>
      <c r="G1574" s="133"/>
      <c r="H1574" s="133"/>
      <c r="I1574" s="133"/>
      <c r="J1574" s="133"/>
      <c r="K1574" s="133"/>
      <c r="L1574" s="133"/>
      <c r="N1574" s="134"/>
      <c r="O1574" s="135"/>
      <c r="P1574" s="135"/>
      <c r="Q1574" s="135"/>
      <c r="R1574" s="2"/>
      <c r="S1574" s="31"/>
      <c r="T1574" s="25"/>
      <c r="U1574" s="2"/>
    </row>
    <row r="1575" spans="1:21" ht="18" customHeight="1">
      <c r="A1575" s="35"/>
      <c r="B1575" s="31"/>
      <c r="C1575" s="133"/>
      <c r="D1575" s="133"/>
      <c r="E1575" s="133"/>
      <c r="F1575" s="133"/>
      <c r="G1575" s="133"/>
      <c r="H1575" s="133"/>
      <c r="I1575" s="133"/>
      <c r="J1575" s="133"/>
      <c r="K1575" s="133"/>
      <c r="L1575" s="133"/>
      <c r="N1575" s="134"/>
      <c r="O1575" s="135"/>
      <c r="P1575" s="135"/>
      <c r="Q1575" s="135"/>
      <c r="R1575" s="2"/>
      <c r="S1575" s="31"/>
      <c r="T1575" s="25"/>
      <c r="U1575" s="2"/>
    </row>
    <row r="1576" spans="1:21" ht="18" customHeight="1">
      <c r="A1576" s="35"/>
      <c r="B1576" s="31"/>
      <c r="C1576" s="133"/>
      <c r="D1576" s="133"/>
      <c r="E1576" s="133"/>
      <c r="F1576" s="133"/>
      <c r="G1576" s="133"/>
      <c r="H1576" s="133"/>
      <c r="I1576" s="133"/>
      <c r="J1576" s="133"/>
      <c r="K1576" s="133"/>
      <c r="L1576" s="133"/>
      <c r="N1576" s="134"/>
      <c r="O1576" s="135"/>
      <c r="P1576" s="135"/>
      <c r="Q1576" s="135"/>
      <c r="R1576" s="2"/>
      <c r="S1576" s="31"/>
      <c r="T1576" s="25"/>
      <c r="U1576" s="2"/>
    </row>
    <row r="1577" spans="1:21" ht="18" customHeight="1">
      <c r="A1577" s="35"/>
      <c r="B1577" s="31"/>
      <c r="C1577" s="133"/>
      <c r="D1577" s="133"/>
      <c r="E1577" s="133"/>
      <c r="F1577" s="133"/>
      <c r="G1577" s="133"/>
      <c r="H1577" s="133"/>
      <c r="I1577" s="133"/>
      <c r="J1577" s="133"/>
      <c r="K1577" s="133"/>
      <c r="L1577" s="133"/>
      <c r="N1577" s="134"/>
      <c r="O1577" s="135"/>
      <c r="P1577" s="135"/>
      <c r="Q1577" s="135"/>
      <c r="R1577" s="2"/>
      <c r="S1577" s="31"/>
      <c r="T1577" s="25"/>
      <c r="U1577" s="2"/>
    </row>
    <row r="1578" spans="1:21" ht="18" customHeight="1">
      <c r="A1578" s="35"/>
      <c r="B1578" s="31"/>
      <c r="C1578" s="133"/>
      <c r="D1578" s="133"/>
      <c r="E1578" s="133"/>
      <c r="F1578" s="133"/>
      <c r="G1578" s="133"/>
      <c r="H1578" s="133"/>
      <c r="I1578" s="133"/>
      <c r="J1578" s="133"/>
      <c r="K1578" s="133"/>
      <c r="L1578" s="133"/>
      <c r="N1578" s="134"/>
      <c r="O1578" s="135"/>
      <c r="P1578" s="135"/>
      <c r="Q1578" s="135"/>
      <c r="R1578" s="2"/>
      <c r="S1578" s="31"/>
      <c r="T1578" s="25"/>
      <c r="U1578" s="2"/>
    </row>
    <row r="1579" spans="1:21" ht="18" customHeight="1">
      <c r="A1579" s="35"/>
      <c r="B1579" s="31"/>
      <c r="C1579" s="133"/>
      <c r="D1579" s="133"/>
      <c r="E1579" s="133"/>
      <c r="F1579" s="133"/>
      <c r="G1579" s="133"/>
      <c r="H1579" s="133"/>
      <c r="I1579" s="133"/>
      <c r="J1579" s="133"/>
      <c r="K1579" s="133"/>
      <c r="L1579" s="133"/>
      <c r="N1579" s="134"/>
      <c r="O1579" s="135"/>
      <c r="P1579" s="135"/>
      <c r="Q1579" s="135"/>
      <c r="R1579" s="2"/>
      <c r="S1579" s="31"/>
      <c r="T1579" s="25"/>
      <c r="U1579" s="2"/>
    </row>
    <row r="1580" spans="1:21" ht="18" customHeight="1">
      <c r="A1580" s="35"/>
      <c r="B1580" s="31"/>
      <c r="C1580" s="133"/>
      <c r="D1580" s="133"/>
      <c r="E1580" s="133"/>
      <c r="F1580" s="133"/>
      <c r="G1580" s="133"/>
      <c r="H1580" s="133"/>
      <c r="I1580" s="133"/>
      <c r="J1580" s="133"/>
      <c r="K1580" s="133"/>
      <c r="L1580" s="133"/>
      <c r="N1580" s="134"/>
      <c r="O1580" s="135"/>
      <c r="P1580" s="135"/>
      <c r="Q1580" s="135"/>
      <c r="R1580" s="2"/>
      <c r="S1580" s="31"/>
      <c r="T1580" s="25"/>
      <c r="U1580" s="2"/>
    </row>
    <row r="1581" spans="1:21" ht="18" customHeight="1">
      <c r="A1581" s="35"/>
      <c r="B1581" s="31"/>
      <c r="C1581" s="133"/>
      <c r="D1581" s="133"/>
      <c r="E1581" s="133"/>
      <c r="F1581" s="133"/>
      <c r="G1581" s="133"/>
      <c r="H1581" s="133"/>
      <c r="I1581" s="133"/>
      <c r="J1581" s="133"/>
      <c r="K1581" s="133"/>
      <c r="L1581" s="133"/>
      <c r="N1581" s="134"/>
      <c r="O1581" s="135"/>
      <c r="P1581" s="135"/>
      <c r="Q1581" s="135"/>
      <c r="R1581" s="2"/>
      <c r="S1581" s="31"/>
      <c r="T1581" s="25"/>
      <c r="U1581" s="2"/>
    </row>
    <row r="1582" spans="1:21" ht="18" customHeight="1">
      <c r="A1582" s="35"/>
      <c r="B1582" s="31"/>
      <c r="C1582" s="133"/>
      <c r="D1582" s="133"/>
      <c r="E1582" s="133"/>
      <c r="F1582" s="133"/>
      <c r="G1582" s="133"/>
      <c r="H1582" s="133"/>
      <c r="I1582" s="133"/>
      <c r="J1582" s="133"/>
      <c r="K1582" s="133"/>
      <c r="L1582" s="133"/>
      <c r="N1582" s="134"/>
      <c r="O1582" s="135"/>
      <c r="P1582" s="135"/>
      <c r="Q1582" s="135"/>
      <c r="R1582" s="2"/>
      <c r="S1582" s="31"/>
      <c r="T1582" s="25"/>
      <c r="U1582" s="2"/>
    </row>
    <row r="1583" spans="1:21" ht="18" customHeight="1">
      <c r="A1583" s="35"/>
      <c r="B1583" s="31"/>
      <c r="C1583" s="133"/>
      <c r="D1583" s="133"/>
      <c r="E1583" s="133"/>
      <c r="F1583" s="133"/>
      <c r="G1583" s="133"/>
      <c r="H1583" s="133"/>
      <c r="I1583" s="133"/>
      <c r="J1583" s="133"/>
      <c r="K1583" s="133"/>
      <c r="L1583" s="133"/>
      <c r="N1583" s="134"/>
      <c r="O1583" s="135"/>
      <c r="P1583" s="135"/>
      <c r="Q1583" s="135"/>
      <c r="R1583" s="2"/>
      <c r="S1583" s="31"/>
      <c r="T1583" s="25"/>
      <c r="U1583" s="2"/>
    </row>
    <row r="1584" spans="1:21" ht="18" customHeight="1">
      <c r="A1584" s="35"/>
      <c r="B1584" s="31"/>
      <c r="C1584" s="133"/>
      <c r="D1584" s="133"/>
      <c r="E1584" s="133"/>
      <c r="F1584" s="133"/>
      <c r="G1584" s="133"/>
      <c r="H1584" s="133"/>
      <c r="I1584" s="133"/>
      <c r="J1584" s="133"/>
      <c r="K1584" s="133"/>
      <c r="L1584" s="133"/>
      <c r="N1584" s="134"/>
      <c r="O1584" s="135"/>
      <c r="P1584" s="135"/>
      <c r="Q1584" s="135"/>
      <c r="R1584" s="2"/>
      <c r="S1584" s="31"/>
      <c r="T1584" s="25"/>
      <c r="U1584" s="2"/>
    </row>
    <row r="1585" spans="1:21" ht="18" customHeight="1">
      <c r="A1585" s="35"/>
      <c r="B1585" s="31"/>
      <c r="C1585" s="133"/>
      <c r="D1585" s="133"/>
      <c r="E1585" s="133"/>
      <c r="F1585" s="133"/>
      <c r="G1585" s="133"/>
      <c r="H1585" s="133"/>
      <c r="I1585" s="133"/>
      <c r="J1585" s="133"/>
      <c r="K1585" s="133"/>
      <c r="L1585" s="133"/>
      <c r="N1585" s="134"/>
      <c r="O1585" s="135"/>
      <c r="P1585" s="135"/>
      <c r="Q1585" s="135"/>
      <c r="R1585" s="2"/>
      <c r="S1585" s="31"/>
      <c r="T1585" s="25"/>
      <c r="U1585" s="2"/>
    </row>
    <row r="1586" spans="1:21" ht="18" customHeight="1">
      <c r="A1586" s="35"/>
      <c r="B1586" s="31"/>
      <c r="C1586" s="133"/>
      <c r="D1586" s="133"/>
      <c r="E1586" s="133"/>
      <c r="F1586" s="133"/>
      <c r="G1586" s="133"/>
      <c r="H1586" s="133"/>
      <c r="I1586" s="133"/>
      <c r="J1586" s="133"/>
      <c r="K1586" s="133"/>
      <c r="L1586" s="133"/>
      <c r="N1586" s="134"/>
      <c r="O1586" s="135"/>
      <c r="P1586" s="135"/>
      <c r="Q1586" s="135"/>
      <c r="R1586" s="2"/>
      <c r="S1586" s="31"/>
      <c r="T1586" s="25"/>
      <c r="U1586" s="2"/>
    </row>
    <row r="1587" spans="1:21" ht="18" customHeight="1">
      <c r="A1587" s="35"/>
      <c r="B1587" s="31"/>
      <c r="C1587" s="133"/>
      <c r="D1587" s="133"/>
      <c r="E1587" s="133"/>
      <c r="F1587" s="133"/>
      <c r="G1587" s="133"/>
      <c r="H1587" s="133"/>
      <c r="I1587" s="133"/>
      <c r="J1587" s="133"/>
      <c r="K1587" s="133"/>
      <c r="L1587" s="133"/>
      <c r="N1587" s="134"/>
      <c r="O1587" s="135"/>
      <c r="P1587" s="135"/>
      <c r="Q1587" s="135"/>
      <c r="R1587" s="2"/>
      <c r="S1587" s="31"/>
      <c r="T1587" s="25"/>
      <c r="U1587" s="2"/>
    </row>
    <row r="1588" spans="1:21" ht="18" customHeight="1">
      <c r="A1588" s="35"/>
      <c r="B1588" s="31"/>
      <c r="C1588" s="133"/>
      <c r="D1588" s="133"/>
      <c r="E1588" s="133"/>
      <c r="F1588" s="133"/>
      <c r="G1588" s="133"/>
      <c r="H1588" s="133"/>
      <c r="I1588" s="133"/>
      <c r="J1588" s="133"/>
      <c r="K1588" s="133"/>
      <c r="L1588" s="133"/>
      <c r="N1588" s="134"/>
      <c r="O1588" s="135"/>
      <c r="P1588" s="135"/>
      <c r="Q1588" s="135"/>
      <c r="R1588" s="2"/>
      <c r="S1588" s="31"/>
      <c r="T1588" s="25"/>
      <c r="U1588" s="2"/>
    </row>
    <row r="1589" spans="1:21" ht="18" customHeight="1">
      <c r="A1589" s="35"/>
      <c r="B1589" s="31"/>
      <c r="C1589" s="133"/>
      <c r="D1589" s="133"/>
      <c r="E1589" s="133"/>
      <c r="F1589" s="133"/>
      <c r="G1589" s="133"/>
      <c r="H1589" s="133"/>
      <c r="I1589" s="133"/>
      <c r="J1589" s="133"/>
      <c r="K1589" s="133"/>
      <c r="L1589" s="133"/>
      <c r="N1589" s="134"/>
      <c r="O1589" s="135"/>
      <c r="P1589" s="135"/>
      <c r="Q1589" s="135"/>
      <c r="R1589" s="2"/>
      <c r="S1589" s="31"/>
      <c r="T1589" s="25"/>
      <c r="U1589" s="2"/>
    </row>
    <row r="1590" spans="1:21" ht="18" customHeight="1">
      <c r="A1590" s="35"/>
      <c r="B1590" s="31"/>
      <c r="C1590" s="133"/>
      <c r="D1590" s="133"/>
      <c r="E1590" s="133"/>
      <c r="F1590" s="133"/>
      <c r="G1590" s="133"/>
      <c r="H1590" s="133"/>
      <c r="I1590" s="133"/>
      <c r="J1590" s="133"/>
      <c r="K1590" s="133"/>
      <c r="L1590" s="133"/>
      <c r="N1590" s="134"/>
      <c r="O1590" s="135"/>
      <c r="P1590" s="135"/>
      <c r="Q1590" s="135"/>
      <c r="R1590" s="2"/>
      <c r="S1590" s="31"/>
      <c r="T1590" s="25"/>
      <c r="U1590" s="2"/>
    </row>
    <row r="1591" spans="1:21" ht="18" customHeight="1">
      <c r="A1591" s="35"/>
      <c r="B1591" s="31"/>
      <c r="C1591" s="133"/>
      <c r="D1591" s="133"/>
      <c r="E1591" s="133"/>
      <c r="F1591" s="133"/>
      <c r="G1591" s="133"/>
      <c r="H1591" s="133"/>
      <c r="I1591" s="133"/>
      <c r="J1591" s="133"/>
      <c r="K1591" s="133"/>
      <c r="L1591" s="133"/>
      <c r="N1591" s="134"/>
      <c r="O1591" s="135"/>
      <c r="P1591" s="135"/>
      <c r="Q1591" s="135"/>
      <c r="R1591" s="2"/>
      <c r="S1591" s="31"/>
      <c r="T1591" s="25"/>
      <c r="U1591" s="2"/>
    </row>
    <row r="1592" spans="1:21" ht="18" customHeight="1">
      <c r="A1592" s="35"/>
      <c r="B1592" s="31"/>
      <c r="C1592" s="133"/>
      <c r="D1592" s="133"/>
      <c r="E1592" s="133"/>
      <c r="F1592" s="133"/>
      <c r="G1592" s="133"/>
      <c r="H1592" s="133"/>
      <c r="I1592" s="133"/>
      <c r="J1592" s="133"/>
      <c r="K1592" s="133"/>
      <c r="L1592" s="133"/>
      <c r="N1592" s="134"/>
      <c r="O1592" s="135"/>
      <c r="P1592" s="135"/>
      <c r="Q1592" s="135"/>
      <c r="R1592" s="2"/>
      <c r="S1592" s="31"/>
      <c r="T1592" s="25"/>
      <c r="U1592" s="2"/>
    </row>
    <row r="1593" spans="1:21" ht="18" customHeight="1">
      <c r="A1593" s="35"/>
      <c r="B1593" s="31"/>
      <c r="C1593" s="133"/>
      <c r="D1593" s="133"/>
      <c r="E1593" s="133"/>
      <c r="F1593" s="133"/>
      <c r="G1593" s="133"/>
      <c r="H1593" s="133"/>
      <c r="I1593" s="133"/>
      <c r="J1593" s="133"/>
      <c r="K1593" s="133"/>
      <c r="L1593" s="133"/>
      <c r="N1593" s="134"/>
      <c r="O1593" s="135"/>
      <c r="P1593" s="135"/>
      <c r="Q1593" s="135"/>
      <c r="R1593" s="2"/>
      <c r="S1593" s="31"/>
      <c r="T1593" s="25"/>
      <c r="U1593" s="2"/>
    </row>
    <row r="1594" spans="1:21" ht="18" customHeight="1">
      <c r="A1594" s="35"/>
      <c r="B1594" s="31"/>
      <c r="C1594" s="133"/>
      <c r="D1594" s="133"/>
      <c r="E1594" s="133"/>
      <c r="F1594" s="133"/>
      <c r="G1594" s="133"/>
      <c r="H1594" s="133"/>
      <c r="I1594" s="133"/>
      <c r="J1594" s="133"/>
      <c r="K1594" s="133"/>
      <c r="L1594" s="133"/>
      <c r="N1594" s="134"/>
      <c r="O1594" s="135"/>
      <c r="P1594" s="135"/>
      <c r="Q1594" s="135"/>
      <c r="R1594" s="2"/>
      <c r="S1594" s="31"/>
      <c r="T1594" s="25"/>
      <c r="U1594" s="2"/>
    </row>
    <row r="1595" spans="1:21" ht="18" customHeight="1">
      <c r="A1595" s="35"/>
      <c r="B1595" s="31"/>
      <c r="C1595" s="133"/>
      <c r="D1595" s="133"/>
      <c r="E1595" s="133"/>
      <c r="F1595" s="133"/>
      <c r="G1595" s="133"/>
      <c r="H1595" s="133"/>
      <c r="I1595" s="133"/>
      <c r="J1595" s="133"/>
      <c r="K1595" s="133"/>
      <c r="L1595" s="133"/>
      <c r="N1595" s="134"/>
      <c r="O1595" s="135"/>
      <c r="P1595" s="135"/>
      <c r="Q1595" s="135"/>
      <c r="R1595" s="2"/>
      <c r="S1595" s="31"/>
      <c r="T1595" s="25"/>
      <c r="U1595" s="2"/>
    </row>
    <row r="1596" spans="1:21" ht="18" customHeight="1">
      <c r="A1596" s="35"/>
      <c r="B1596" s="31"/>
      <c r="C1596" s="133"/>
      <c r="D1596" s="133"/>
      <c r="E1596" s="133"/>
      <c r="F1596" s="133"/>
      <c r="G1596" s="133"/>
      <c r="H1596" s="133"/>
      <c r="I1596" s="133"/>
      <c r="J1596" s="133"/>
      <c r="K1596" s="133"/>
      <c r="L1596" s="133"/>
      <c r="N1596" s="134"/>
      <c r="O1596" s="135"/>
      <c r="P1596" s="135"/>
      <c r="Q1596" s="135"/>
      <c r="R1596" s="2"/>
      <c r="S1596" s="31"/>
      <c r="T1596" s="25"/>
      <c r="U1596" s="2"/>
    </row>
    <row r="1597" spans="1:21" ht="18" customHeight="1">
      <c r="A1597" s="35"/>
      <c r="B1597" s="31"/>
      <c r="C1597" s="133"/>
      <c r="D1597" s="133"/>
      <c r="E1597" s="133"/>
      <c r="F1597" s="133"/>
      <c r="G1597" s="133"/>
      <c r="H1597" s="133"/>
      <c r="I1597" s="133"/>
      <c r="J1597" s="133"/>
      <c r="K1597" s="133"/>
      <c r="L1597" s="133"/>
      <c r="N1597" s="134"/>
      <c r="O1597" s="135"/>
      <c r="P1597" s="135"/>
      <c r="Q1597" s="135"/>
      <c r="R1597" s="2"/>
      <c r="S1597" s="31"/>
      <c r="T1597" s="25"/>
      <c r="U1597" s="2"/>
    </row>
    <row r="1598" spans="1:21" ht="18" customHeight="1">
      <c r="A1598" s="35"/>
      <c r="B1598" s="31"/>
      <c r="C1598" s="133"/>
      <c r="D1598" s="133"/>
      <c r="E1598" s="133"/>
      <c r="F1598" s="133"/>
      <c r="G1598" s="133"/>
      <c r="H1598" s="133"/>
      <c r="I1598" s="133"/>
      <c r="J1598" s="133"/>
      <c r="K1598" s="133"/>
      <c r="L1598" s="133"/>
      <c r="N1598" s="134"/>
      <c r="O1598" s="135"/>
      <c r="P1598" s="135"/>
      <c r="Q1598" s="135"/>
      <c r="R1598" s="2"/>
      <c r="S1598" s="31"/>
      <c r="T1598" s="25"/>
      <c r="U1598" s="2"/>
    </row>
    <row r="1599" spans="1:21" ht="18" customHeight="1">
      <c r="A1599" s="35"/>
      <c r="B1599" s="31"/>
      <c r="C1599" s="133"/>
      <c r="D1599" s="133"/>
      <c r="E1599" s="133"/>
      <c r="F1599" s="133"/>
      <c r="G1599" s="133"/>
      <c r="H1599" s="133"/>
      <c r="I1599" s="133"/>
      <c r="J1599" s="133"/>
      <c r="K1599" s="133"/>
      <c r="L1599" s="133"/>
      <c r="N1599" s="134"/>
      <c r="O1599" s="135"/>
      <c r="P1599" s="135"/>
      <c r="Q1599" s="135"/>
      <c r="R1599" s="2"/>
      <c r="S1599" s="31"/>
      <c r="T1599" s="25"/>
      <c r="U1599" s="2"/>
    </row>
    <row r="1600" spans="1:21" ht="18" customHeight="1">
      <c r="A1600" s="35"/>
      <c r="B1600" s="31"/>
      <c r="C1600" s="133"/>
      <c r="D1600" s="133"/>
      <c r="E1600" s="133"/>
      <c r="F1600" s="133"/>
      <c r="G1600" s="133"/>
      <c r="H1600" s="133"/>
      <c r="I1600" s="133"/>
      <c r="J1600" s="133"/>
      <c r="K1600" s="133"/>
      <c r="L1600" s="133"/>
      <c r="N1600" s="134"/>
      <c r="O1600" s="135"/>
      <c r="P1600" s="135"/>
      <c r="Q1600" s="135"/>
      <c r="R1600" s="2"/>
      <c r="S1600" s="31"/>
      <c r="T1600" s="25"/>
      <c r="U1600" s="2"/>
    </row>
    <row r="1601" spans="1:21" ht="18" customHeight="1">
      <c r="A1601" s="35"/>
      <c r="B1601" s="31"/>
      <c r="C1601" s="133"/>
      <c r="D1601" s="133"/>
      <c r="E1601" s="133"/>
      <c r="F1601" s="133"/>
      <c r="G1601" s="133"/>
      <c r="H1601" s="133"/>
      <c r="I1601" s="133"/>
      <c r="J1601" s="133"/>
      <c r="K1601" s="133"/>
      <c r="L1601" s="133"/>
      <c r="N1601" s="134"/>
      <c r="O1601" s="135"/>
      <c r="P1601" s="135"/>
      <c r="Q1601" s="135"/>
      <c r="R1601" s="2"/>
      <c r="S1601" s="31"/>
      <c r="T1601" s="25"/>
      <c r="U1601" s="2"/>
    </row>
    <row r="1602" spans="1:21" ht="18" customHeight="1">
      <c r="A1602" s="35"/>
      <c r="B1602" s="31"/>
      <c r="C1602" s="133"/>
      <c r="D1602" s="133"/>
      <c r="E1602" s="133"/>
      <c r="F1602" s="133"/>
      <c r="G1602" s="133"/>
      <c r="H1602" s="133"/>
      <c r="I1602" s="133"/>
      <c r="J1602" s="133"/>
      <c r="K1602" s="133"/>
      <c r="L1602" s="133"/>
      <c r="N1602" s="134"/>
      <c r="O1602" s="135"/>
      <c r="P1602" s="135"/>
      <c r="Q1602" s="135"/>
      <c r="R1602" s="2"/>
      <c r="S1602" s="31"/>
      <c r="T1602" s="25"/>
      <c r="U1602" s="2"/>
    </row>
    <row r="1603" spans="1:21" ht="18" customHeight="1">
      <c r="A1603" s="35"/>
      <c r="B1603" s="31"/>
      <c r="C1603" s="133"/>
      <c r="D1603" s="133"/>
      <c r="E1603" s="133"/>
      <c r="F1603" s="133"/>
      <c r="G1603" s="133"/>
      <c r="H1603" s="133"/>
      <c r="I1603" s="133"/>
      <c r="J1603" s="133"/>
      <c r="K1603" s="133"/>
      <c r="L1603" s="133"/>
      <c r="N1603" s="134"/>
      <c r="O1603" s="135"/>
      <c r="P1603" s="135"/>
      <c r="Q1603" s="135"/>
      <c r="R1603" s="2"/>
      <c r="S1603" s="31"/>
      <c r="T1603" s="25"/>
      <c r="U1603" s="2"/>
    </row>
    <row r="1604" spans="1:21" ht="18" customHeight="1">
      <c r="A1604" s="35"/>
      <c r="B1604" s="31"/>
      <c r="C1604" s="133"/>
      <c r="D1604" s="133"/>
      <c r="E1604" s="133"/>
      <c r="F1604" s="133"/>
      <c r="G1604" s="133"/>
      <c r="H1604" s="133"/>
      <c r="I1604" s="133"/>
      <c r="J1604" s="133"/>
      <c r="K1604" s="133"/>
      <c r="L1604" s="133"/>
      <c r="N1604" s="134"/>
      <c r="O1604" s="135"/>
      <c r="P1604" s="135"/>
      <c r="Q1604" s="135"/>
      <c r="R1604" s="2"/>
      <c r="S1604" s="31"/>
      <c r="T1604" s="25"/>
      <c r="U1604" s="2"/>
    </row>
    <row r="1605" spans="1:21" ht="18" customHeight="1">
      <c r="A1605" s="35"/>
      <c r="B1605" s="31"/>
      <c r="C1605" s="133"/>
      <c r="D1605" s="133"/>
      <c r="E1605" s="133"/>
      <c r="F1605" s="133"/>
      <c r="G1605" s="133"/>
      <c r="H1605" s="133"/>
      <c r="I1605" s="133"/>
      <c r="J1605" s="133"/>
      <c r="K1605" s="133"/>
      <c r="L1605" s="133"/>
      <c r="N1605" s="134"/>
      <c r="O1605" s="135"/>
      <c r="P1605" s="135"/>
      <c r="Q1605" s="135"/>
      <c r="R1605" s="2"/>
      <c r="S1605" s="31"/>
      <c r="T1605" s="25"/>
      <c r="U1605" s="2"/>
    </row>
    <row r="1606" spans="1:21" ht="18" customHeight="1">
      <c r="A1606" s="35"/>
      <c r="B1606" s="31"/>
      <c r="C1606" s="133"/>
      <c r="D1606" s="133"/>
      <c r="E1606" s="133"/>
      <c r="F1606" s="133"/>
      <c r="G1606" s="133"/>
      <c r="H1606" s="133"/>
      <c r="I1606" s="133"/>
      <c r="J1606" s="133"/>
      <c r="K1606" s="133"/>
      <c r="L1606" s="133"/>
      <c r="N1606" s="134"/>
      <c r="O1606" s="135"/>
      <c r="P1606" s="135"/>
      <c r="Q1606" s="135"/>
      <c r="R1606" s="2"/>
      <c r="S1606" s="31"/>
      <c r="T1606" s="25"/>
      <c r="U1606" s="2"/>
    </row>
    <row r="1607" spans="1:21" ht="18" customHeight="1">
      <c r="A1607" s="35"/>
      <c r="B1607" s="31"/>
      <c r="C1607" s="133"/>
      <c r="D1607" s="133"/>
      <c r="E1607" s="133"/>
      <c r="F1607" s="133"/>
      <c r="G1607" s="133"/>
      <c r="H1607" s="133"/>
      <c r="I1607" s="133"/>
      <c r="J1607" s="133"/>
      <c r="K1607" s="133"/>
      <c r="L1607" s="133"/>
      <c r="N1607" s="134"/>
      <c r="O1607" s="135"/>
      <c r="P1607" s="135"/>
      <c r="Q1607" s="135"/>
      <c r="R1607" s="2"/>
      <c r="S1607" s="31"/>
      <c r="T1607" s="25"/>
      <c r="U1607" s="2"/>
    </row>
    <row r="1608" spans="1:21" ht="18" customHeight="1">
      <c r="A1608" s="35"/>
      <c r="B1608" s="31"/>
      <c r="C1608" s="133"/>
      <c r="D1608" s="133"/>
      <c r="E1608" s="133"/>
      <c r="F1608" s="133"/>
      <c r="G1608" s="133"/>
      <c r="H1608" s="133"/>
      <c r="I1608" s="133"/>
      <c r="J1608" s="133"/>
      <c r="K1608" s="133"/>
      <c r="L1608" s="133"/>
      <c r="N1608" s="134"/>
      <c r="O1608" s="135"/>
      <c r="P1608" s="135"/>
      <c r="Q1608" s="135"/>
      <c r="R1608" s="2"/>
      <c r="S1608" s="31"/>
      <c r="T1608" s="25"/>
      <c r="U1608" s="2"/>
    </row>
    <row r="1609" spans="1:21" ht="18" customHeight="1">
      <c r="A1609" s="35"/>
      <c r="B1609" s="31"/>
      <c r="C1609" s="133"/>
      <c r="D1609" s="133"/>
      <c r="E1609" s="133"/>
      <c r="F1609" s="133"/>
      <c r="G1609" s="133"/>
      <c r="H1609" s="133"/>
      <c r="I1609" s="133"/>
      <c r="J1609" s="133"/>
      <c r="K1609" s="133"/>
      <c r="L1609" s="133"/>
      <c r="N1609" s="134"/>
      <c r="O1609" s="135"/>
      <c r="P1609" s="135"/>
      <c r="Q1609" s="135"/>
      <c r="R1609" s="2"/>
      <c r="S1609" s="31"/>
      <c r="T1609" s="25"/>
      <c r="U1609" s="2"/>
    </row>
    <row r="1610" spans="1:21" ht="18" customHeight="1">
      <c r="A1610" s="35"/>
      <c r="B1610" s="31"/>
      <c r="C1610" s="133"/>
      <c r="D1610" s="133"/>
      <c r="E1610" s="133"/>
      <c r="F1610" s="133"/>
      <c r="G1610" s="133"/>
      <c r="H1610" s="133"/>
      <c r="I1610" s="133"/>
      <c r="J1610" s="133"/>
      <c r="K1610" s="133"/>
      <c r="L1610" s="133"/>
      <c r="N1610" s="134"/>
      <c r="O1610" s="135"/>
      <c r="P1610" s="135"/>
      <c r="Q1610" s="135"/>
      <c r="R1610" s="2"/>
      <c r="S1610" s="31"/>
      <c r="T1610" s="25"/>
      <c r="U1610" s="2"/>
    </row>
    <row r="1611" spans="1:21" ht="18" customHeight="1">
      <c r="A1611" s="35"/>
      <c r="B1611" s="31"/>
      <c r="C1611" s="133"/>
      <c r="D1611" s="133"/>
      <c r="E1611" s="133"/>
      <c r="F1611" s="133"/>
      <c r="G1611" s="133"/>
      <c r="H1611" s="133"/>
      <c r="I1611" s="133"/>
      <c r="J1611" s="133"/>
      <c r="K1611" s="133"/>
      <c r="L1611" s="133"/>
      <c r="N1611" s="134"/>
      <c r="O1611" s="135"/>
      <c r="P1611" s="135"/>
      <c r="Q1611" s="135"/>
      <c r="R1611" s="2"/>
      <c r="S1611" s="31"/>
      <c r="T1611" s="25"/>
      <c r="U1611" s="2"/>
    </row>
    <row r="1612" spans="1:21" ht="18" customHeight="1">
      <c r="A1612" s="35"/>
      <c r="B1612" s="31"/>
      <c r="C1612" s="133"/>
      <c r="D1612" s="133"/>
      <c r="E1612" s="133"/>
      <c r="F1612" s="133"/>
      <c r="G1612" s="133"/>
      <c r="H1612" s="133"/>
      <c r="I1612" s="133"/>
      <c r="J1612" s="133"/>
      <c r="K1612" s="133"/>
      <c r="L1612" s="133"/>
      <c r="N1612" s="134"/>
      <c r="O1612" s="135"/>
      <c r="P1612" s="135"/>
      <c r="Q1612" s="135"/>
      <c r="R1612" s="2"/>
      <c r="S1612" s="31"/>
      <c r="T1612" s="25"/>
      <c r="U1612" s="2"/>
    </row>
    <row r="1613" spans="1:21" ht="18" customHeight="1">
      <c r="A1613" s="35"/>
      <c r="B1613" s="31"/>
      <c r="C1613" s="133"/>
      <c r="D1613" s="133"/>
      <c r="E1613" s="133"/>
      <c r="F1613" s="133"/>
      <c r="G1613" s="133"/>
      <c r="H1613" s="133"/>
      <c r="I1613" s="133"/>
      <c r="J1613" s="133"/>
      <c r="K1613" s="133"/>
      <c r="L1613" s="133"/>
      <c r="N1613" s="134"/>
      <c r="O1613" s="135"/>
      <c r="P1613" s="135"/>
      <c r="Q1613" s="135"/>
      <c r="R1613" s="2"/>
      <c r="S1613" s="31"/>
      <c r="T1613" s="25"/>
      <c r="U1613" s="2"/>
    </row>
    <row r="1614" spans="1:21" ht="18" customHeight="1">
      <c r="A1614" s="35"/>
      <c r="B1614" s="31"/>
      <c r="C1614" s="133"/>
      <c r="D1614" s="133"/>
      <c r="E1614" s="133"/>
      <c r="F1614" s="133"/>
      <c r="G1614" s="133"/>
      <c r="H1614" s="133"/>
      <c r="I1614" s="133"/>
      <c r="J1614" s="133"/>
      <c r="K1614" s="133"/>
      <c r="L1614" s="133"/>
      <c r="N1614" s="134"/>
      <c r="O1614" s="135"/>
      <c r="P1614" s="135"/>
      <c r="Q1614" s="135"/>
      <c r="R1614" s="2"/>
      <c r="S1614" s="31"/>
      <c r="T1614" s="25"/>
      <c r="U1614" s="2"/>
    </row>
    <row r="1615" spans="1:21" ht="18" customHeight="1">
      <c r="A1615" s="35"/>
      <c r="B1615" s="31"/>
      <c r="C1615" s="133"/>
      <c r="D1615" s="133"/>
      <c r="E1615" s="133"/>
      <c r="F1615" s="133"/>
      <c r="G1615" s="133"/>
      <c r="H1615" s="133"/>
      <c r="I1615" s="133"/>
      <c r="J1615" s="133"/>
      <c r="K1615" s="133"/>
      <c r="L1615" s="133"/>
      <c r="N1615" s="134"/>
      <c r="O1615" s="135"/>
      <c r="P1615" s="135"/>
      <c r="Q1615" s="135"/>
      <c r="R1615" s="2"/>
      <c r="S1615" s="31"/>
      <c r="T1615" s="25"/>
      <c r="U1615" s="2"/>
    </row>
    <row r="1616" spans="1:21" ht="18" customHeight="1">
      <c r="A1616" s="35"/>
      <c r="B1616" s="31"/>
      <c r="C1616" s="133"/>
      <c r="D1616" s="133"/>
      <c r="E1616" s="133"/>
      <c r="F1616" s="133"/>
      <c r="G1616" s="133"/>
      <c r="H1616" s="133"/>
      <c r="I1616" s="133"/>
      <c r="J1616" s="133"/>
      <c r="K1616" s="133"/>
      <c r="L1616" s="133"/>
      <c r="N1616" s="134"/>
      <c r="O1616" s="135"/>
      <c r="P1616" s="135"/>
      <c r="Q1616" s="135"/>
      <c r="R1616" s="2"/>
      <c r="S1616" s="31"/>
      <c r="T1616" s="25"/>
      <c r="U1616" s="2"/>
    </row>
    <row r="1617" spans="1:21" ht="18" customHeight="1">
      <c r="A1617" s="35"/>
      <c r="B1617" s="31"/>
      <c r="C1617" s="133"/>
      <c r="D1617" s="133"/>
      <c r="E1617" s="133"/>
      <c r="F1617" s="133"/>
      <c r="G1617" s="133"/>
      <c r="H1617" s="133"/>
      <c r="I1617" s="133"/>
      <c r="J1617" s="133"/>
      <c r="K1617" s="133"/>
      <c r="L1617" s="133"/>
      <c r="N1617" s="134"/>
      <c r="O1617" s="135"/>
      <c r="P1617" s="135"/>
      <c r="Q1617" s="135"/>
      <c r="R1617" s="2"/>
      <c r="S1617" s="31"/>
      <c r="T1617" s="25"/>
      <c r="U1617" s="2"/>
    </row>
    <row r="1618" spans="1:21" ht="18" customHeight="1">
      <c r="A1618" s="35"/>
      <c r="B1618" s="31"/>
      <c r="C1618" s="133"/>
      <c r="D1618" s="133"/>
      <c r="E1618" s="133"/>
      <c r="F1618" s="133"/>
      <c r="G1618" s="133"/>
      <c r="H1618" s="133"/>
      <c r="I1618" s="133"/>
      <c r="J1618" s="133"/>
      <c r="K1618" s="133"/>
      <c r="L1618" s="133"/>
      <c r="N1618" s="134"/>
      <c r="O1618" s="135"/>
      <c r="P1618" s="135"/>
      <c r="Q1618" s="135"/>
      <c r="R1618" s="2"/>
      <c r="S1618" s="31"/>
      <c r="T1618" s="25"/>
      <c r="U1618" s="2"/>
    </row>
    <row r="1619" spans="1:21" ht="18" customHeight="1">
      <c r="A1619" s="35"/>
      <c r="B1619" s="31"/>
      <c r="C1619" s="133"/>
      <c r="D1619" s="133"/>
      <c r="E1619" s="133"/>
      <c r="F1619" s="133"/>
      <c r="G1619" s="133"/>
      <c r="H1619" s="133"/>
      <c r="I1619" s="133"/>
      <c r="J1619" s="133"/>
      <c r="K1619" s="133"/>
      <c r="L1619" s="133"/>
      <c r="N1619" s="134"/>
      <c r="O1619" s="135"/>
      <c r="P1619" s="135"/>
      <c r="Q1619" s="135"/>
      <c r="R1619" s="2"/>
      <c r="S1619" s="31"/>
      <c r="T1619" s="25"/>
      <c r="U1619" s="2"/>
    </row>
    <row r="1620" spans="1:21" ht="18" customHeight="1">
      <c r="A1620" s="35"/>
      <c r="B1620" s="31"/>
      <c r="C1620" s="133"/>
      <c r="D1620" s="133"/>
      <c r="E1620" s="133"/>
      <c r="F1620" s="133"/>
      <c r="G1620" s="133"/>
      <c r="H1620" s="133"/>
      <c r="I1620" s="133"/>
      <c r="J1620" s="133"/>
      <c r="K1620" s="133"/>
      <c r="L1620" s="133"/>
      <c r="N1620" s="134"/>
      <c r="O1620" s="135"/>
      <c r="P1620" s="135"/>
      <c r="Q1620" s="135"/>
      <c r="R1620" s="2"/>
      <c r="S1620" s="31"/>
      <c r="T1620" s="25"/>
      <c r="U1620" s="2"/>
    </row>
    <row r="1621" spans="1:21" ht="18" customHeight="1">
      <c r="A1621" s="35"/>
      <c r="B1621" s="31"/>
      <c r="C1621" s="133"/>
      <c r="D1621" s="133"/>
      <c r="E1621" s="133"/>
      <c r="F1621" s="133"/>
      <c r="G1621" s="133"/>
      <c r="H1621" s="133"/>
      <c r="I1621" s="133"/>
      <c r="J1621" s="133"/>
      <c r="K1621" s="133"/>
      <c r="L1621" s="133"/>
      <c r="N1621" s="134"/>
      <c r="O1621" s="135"/>
      <c r="P1621" s="135"/>
      <c r="Q1621" s="135"/>
      <c r="R1621" s="2"/>
      <c r="S1621" s="31"/>
      <c r="T1621" s="25"/>
      <c r="U1621" s="2"/>
    </row>
    <row r="1622" spans="1:21" ht="18" customHeight="1">
      <c r="A1622" s="35"/>
      <c r="B1622" s="31"/>
      <c r="C1622" s="133"/>
      <c r="D1622" s="133"/>
      <c r="E1622" s="133"/>
      <c r="F1622" s="133"/>
      <c r="G1622" s="133"/>
      <c r="H1622" s="133"/>
      <c r="I1622" s="133"/>
      <c r="J1622" s="133"/>
      <c r="K1622" s="133"/>
      <c r="L1622" s="133"/>
      <c r="N1622" s="134"/>
      <c r="O1622" s="135"/>
      <c r="P1622" s="135"/>
      <c r="Q1622" s="135"/>
      <c r="R1622" s="2"/>
      <c r="S1622" s="31"/>
      <c r="T1622" s="25"/>
      <c r="U1622" s="2"/>
    </row>
    <row r="1623" spans="1:21" ht="18" customHeight="1">
      <c r="A1623" s="35"/>
      <c r="B1623" s="31"/>
      <c r="C1623" s="133"/>
      <c r="D1623" s="133"/>
      <c r="E1623" s="133"/>
      <c r="F1623" s="133"/>
      <c r="G1623" s="133"/>
      <c r="H1623" s="133"/>
      <c r="I1623" s="133"/>
      <c r="J1623" s="133"/>
      <c r="K1623" s="133"/>
      <c r="L1623" s="133"/>
      <c r="N1623" s="134"/>
      <c r="O1623" s="135"/>
      <c r="P1623" s="135"/>
      <c r="Q1623" s="135"/>
      <c r="R1623" s="2"/>
      <c r="S1623" s="31"/>
      <c r="T1623" s="25"/>
      <c r="U1623" s="2"/>
    </row>
    <row r="1624" spans="1:21" ht="18" customHeight="1">
      <c r="A1624" s="35"/>
      <c r="B1624" s="31"/>
      <c r="C1624" s="133"/>
      <c r="D1624" s="133"/>
      <c r="E1624" s="133"/>
      <c r="F1624" s="133"/>
      <c r="G1624" s="133"/>
      <c r="H1624" s="133"/>
      <c r="I1624" s="133"/>
      <c r="J1624" s="133"/>
      <c r="K1624" s="133"/>
      <c r="L1624" s="133"/>
      <c r="N1624" s="134"/>
      <c r="O1624" s="135"/>
      <c r="P1624" s="135"/>
      <c r="Q1624" s="135"/>
      <c r="R1624" s="2"/>
      <c r="S1624" s="31"/>
      <c r="T1624" s="25"/>
      <c r="U1624" s="2"/>
    </row>
    <row r="1625" spans="1:21" ht="18" customHeight="1">
      <c r="A1625" s="35"/>
      <c r="B1625" s="31"/>
      <c r="C1625" s="133"/>
      <c r="D1625" s="133"/>
      <c r="E1625" s="133"/>
      <c r="F1625" s="133"/>
      <c r="G1625" s="133"/>
      <c r="H1625" s="133"/>
      <c r="I1625" s="133"/>
      <c r="J1625" s="133"/>
      <c r="K1625" s="133"/>
      <c r="L1625" s="133"/>
      <c r="N1625" s="134"/>
      <c r="O1625" s="135"/>
      <c r="P1625" s="135"/>
      <c r="Q1625" s="135"/>
      <c r="R1625" s="2"/>
      <c r="S1625" s="31"/>
      <c r="T1625" s="25"/>
      <c r="U1625" s="2"/>
    </row>
    <row r="1626" spans="1:21" ht="18" customHeight="1">
      <c r="A1626" s="35"/>
      <c r="B1626" s="31"/>
      <c r="C1626" s="133"/>
      <c r="D1626" s="133"/>
      <c r="E1626" s="133"/>
      <c r="F1626" s="133"/>
      <c r="G1626" s="133"/>
      <c r="H1626" s="133"/>
      <c r="I1626" s="133"/>
      <c r="J1626" s="133"/>
      <c r="K1626" s="133"/>
      <c r="L1626" s="133"/>
      <c r="N1626" s="134"/>
      <c r="O1626" s="135"/>
      <c r="P1626" s="135"/>
      <c r="Q1626" s="135"/>
      <c r="R1626" s="2"/>
      <c r="S1626" s="31"/>
      <c r="T1626" s="25"/>
      <c r="U1626" s="2"/>
    </row>
    <row r="1627" spans="1:21" ht="18" customHeight="1">
      <c r="A1627" s="35"/>
      <c r="B1627" s="31"/>
      <c r="C1627" s="133"/>
      <c r="D1627" s="133"/>
      <c r="E1627" s="133"/>
      <c r="F1627" s="133"/>
      <c r="G1627" s="133"/>
      <c r="H1627" s="133"/>
      <c r="I1627" s="133"/>
      <c r="J1627" s="133"/>
      <c r="K1627" s="133"/>
      <c r="L1627" s="133"/>
      <c r="N1627" s="134"/>
      <c r="O1627" s="135"/>
      <c r="P1627" s="135"/>
      <c r="Q1627" s="135"/>
      <c r="R1627" s="2"/>
      <c r="S1627" s="31"/>
      <c r="T1627" s="25"/>
      <c r="U1627" s="2"/>
    </row>
    <row r="1628" spans="1:21" ht="18" customHeight="1">
      <c r="A1628" s="35"/>
      <c r="B1628" s="31"/>
      <c r="C1628" s="133"/>
      <c r="D1628" s="133"/>
      <c r="E1628" s="133"/>
      <c r="F1628" s="133"/>
      <c r="G1628" s="133"/>
      <c r="H1628" s="133"/>
      <c r="I1628" s="133"/>
      <c r="J1628" s="133"/>
      <c r="K1628" s="133"/>
      <c r="L1628" s="133"/>
      <c r="N1628" s="134"/>
      <c r="O1628" s="135"/>
      <c r="P1628" s="135"/>
      <c r="Q1628" s="135"/>
      <c r="R1628" s="2"/>
      <c r="S1628" s="31"/>
      <c r="T1628" s="25"/>
      <c r="U1628" s="2"/>
    </row>
    <row r="1629" spans="1:21" ht="18" customHeight="1">
      <c r="A1629" s="35"/>
      <c r="B1629" s="31"/>
      <c r="C1629" s="133"/>
      <c r="D1629" s="133"/>
      <c r="E1629" s="133"/>
      <c r="F1629" s="133"/>
      <c r="G1629" s="133"/>
      <c r="H1629" s="133"/>
      <c r="I1629" s="133"/>
      <c r="J1629" s="133"/>
      <c r="K1629" s="133"/>
      <c r="L1629" s="133"/>
      <c r="N1629" s="134"/>
      <c r="O1629" s="135"/>
      <c r="P1629" s="135"/>
      <c r="Q1629" s="135"/>
      <c r="R1629" s="2"/>
      <c r="S1629" s="31"/>
      <c r="T1629" s="25"/>
      <c r="U1629" s="2"/>
    </row>
    <row r="1630" spans="1:21" ht="18" customHeight="1">
      <c r="A1630" s="35"/>
      <c r="B1630" s="31"/>
      <c r="C1630" s="133"/>
      <c r="D1630" s="133"/>
      <c r="E1630" s="133"/>
      <c r="F1630" s="133"/>
      <c r="G1630" s="133"/>
      <c r="H1630" s="133"/>
      <c r="I1630" s="133"/>
      <c r="J1630" s="133"/>
      <c r="K1630" s="133"/>
      <c r="L1630" s="133"/>
      <c r="N1630" s="134"/>
      <c r="O1630" s="135"/>
      <c r="P1630" s="135"/>
      <c r="Q1630" s="135"/>
      <c r="R1630" s="2"/>
      <c r="S1630" s="31"/>
      <c r="T1630" s="25"/>
      <c r="U1630" s="2"/>
    </row>
    <row r="1631" spans="1:21" ht="18" customHeight="1">
      <c r="A1631" s="35"/>
      <c r="B1631" s="31"/>
      <c r="C1631" s="133"/>
      <c r="D1631" s="133"/>
      <c r="E1631" s="133"/>
      <c r="F1631" s="133"/>
      <c r="G1631" s="133"/>
      <c r="H1631" s="133"/>
      <c r="I1631" s="133"/>
      <c r="J1631" s="133"/>
      <c r="K1631" s="133"/>
      <c r="L1631" s="133"/>
      <c r="N1631" s="134"/>
      <c r="O1631" s="135"/>
      <c r="P1631" s="135"/>
      <c r="Q1631" s="135"/>
      <c r="R1631" s="2"/>
      <c r="S1631" s="31"/>
      <c r="T1631" s="25"/>
      <c r="U1631" s="2"/>
    </row>
    <row r="1632" spans="1:21" ht="18" customHeight="1">
      <c r="A1632" s="35"/>
      <c r="B1632" s="31"/>
      <c r="C1632" s="133"/>
      <c r="D1632" s="133"/>
      <c r="E1632" s="133"/>
      <c r="F1632" s="133"/>
      <c r="G1632" s="133"/>
      <c r="H1632" s="133"/>
      <c r="I1632" s="133"/>
      <c r="J1632" s="133"/>
      <c r="K1632" s="133"/>
      <c r="L1632" s="133"/>
      <c r="N1632" s="134"/>
      <c r="O1632" s="135"/>
      <c r="P1632" s="135"/>
      <c r="Q1632" s="135"/>
      <c r="R1632" s="2"/>
      <c r="S1632" s="31"/>
      <c r="T1632" s="25"/>
      <c r="U1632" s="2"/>
    </row>
    <row r="1633" spans="1:21" ht="18" customHeight="1">
      <c r="A1633" s="35"/>
      <c r="B1633" s="31"/>
      <c r="C1633" s="133"/>
      <c r="D1633" s="133"/>
      <c r="E1633" s="133"/>
      <c r="F1633" s="133"/>
      <c r="G1633" s="133"/>
      <c r="H1633" s="133"/>
      <c r="I1633" s="133"/>
      <c r="J1633" s="133"/>
      <c r="K1633" s="133"/>
      <c r="L1633" s="133"/>
      <c r="N1633" s="134"/>
      <c r="O1633" s="135"/>
      <c r="P1633" s="135"/>
      <c r="Q1633" s="135"/>
      <c r="R1633" s="2"/>
      <c r="S1633" s="31"/>
      <c r="T1633" s="25"/>
      <c r="U1633" s="2"/>
    </row>
    <row r="1634" spans="1:21" ht="18" customHeight="1">
      <c r="A1634" s="35"/>
      <c r="B1634" s="31"/>
      <c r="C1634" s="133"/>
      <c r="D1634" s="133"/>
      <c r="E1634" s="133"/>
      <c r="F1634" s="133"/>
      <c r="G1634" s="133"/>
      <c r="H1634" s="133"/>
      <c r="I1634" s="133"/>
      <c r="J1634" s="133"/>
      <c r="K1634" s="133"/>
      <c r="L1634" s="133"/>
      <c r="N1634" s="134"/>
      <c r="O1634" s="135"/>
      <c r="P1634" s="135"/>
      <c r="Q1634" s="135"/>
      <c r="R1634" s="2"/>
      <c r="S1634" s="31"/>
      <c r="T1634" s="25"/>
      <c r="U1634" s="2"/>
    </row>
    <row r="1635" spans="1:21" ht="18" customHeight="1">
      <c r="A1635" s="35"/>
      <c r="B1635" s="31"/>
      <c r="C1635" s="133"/>
      <c r="D1635" s="133"/>
      <c r="E1635" s="133"/>
      <c r="F1635" s="133"/>
      <c r="G1635" s="133"/>
      <c r="H1635" s="133"/>
      <c r="I1635" s="133"/>
      <c r="J1635" s="133"/>
      <c r="K1635" s="133"/>
      <c r="L1635" s="133"/>
      <c r="N1635" s="134"/>
      <c r="O1635" s="135"/>
      <c r="P1635" s="135"/>
      <c r="Q1635" s="135"/>
      <c r="R1635" s="2"/>
      <c r="S1635" s="31"/>
      <c r="T1635" s="25"/>
      <c r="U1635" s="2"/>
    </row>
    <row r="1636" spans="1:21" ht="18" customHeight="1">
      <c r="A1636" s="35"/>
      <c r="B1636" s="31"/>
      <c r="C1636" s="133"/>
      <c r="D1636" s="133"/>
      <c r="E1636" s="133"/>
      <c r="F1636" s="133"/>
      <c r="G1636" s="133"/>
      <c r="H1636" s="133"/>
      <c r="I1636" s="133"/>
      <c r="J1636" s="133"/>
      <c r="K1636" s="133"/>
      <c r="L1636" s="133"/>
      <c r="N1636" s="134"/>
      <c r="O1636" s="135"/>
      <c r="P1636" s="135"/>
      <c r="Q1636" s="135"/>
      <c r="R1636" s="2"/>
      <c r="S1636" s="31"/>
      <c r="T1636" s="25"/>
      <c r="U1636" s="2"/>
    </row>
    <row r="1637" spans="1:21" ht="18" customHeight="1">
      <c r="A1637" s="35"/>
      <c r="B1637" s="31"/>
      <c r="C1637" s="133"/>
      <c r="D1637" s="133"/>
      <c r="E1637" s="133"/>
      <c r="F1637" s="133"/>
      <c r="G1637" s="133"/>
      <c r="H1637" s="133"/>
      <c r="I1637" s="133"/>
      <c r="J1637" s="133"/>
      <c r="K1637" s="133"/>
      <c r="L1637" s="133"/>
      <c r="N1637" s="134"/>
      <c r="O1637" s="135"/>
      <c r="P1637" s="135"/>
      <c r="Q1637" s="135"/>
      <c r="R1637" s="2"/>
      <c r="S1637" s="31"/>
      <c r="T1637" s="25"/>
      <c r="U1637" s="2"/>
    </row>
    <row r="1638" spans="1:21" ht="18" customHeight="1">
      <c r="A1638" s="35"/>
      <c r="B1638" s="31"/>
      <c r="C1638" s="133"/>
      <c r="D1638" s="133"/>
      <c r="E1638" s="133"/>
      <c r="F1638" s="133"/>
      <c r="G1638" s="133"/>
      <c r="H1638" s="133"/>
      <c r="I1638" s="133"/>
      <c r="J1638" s="133"/>
      <c r="K1638" s="133"/>
      <c r="L1638" s="133"/>
      <c r="N1638" s="134"/>
      <c r="O1638" s="135"/>
      <c r="P1638" s="135"/>
      <c r="Q1638" s="135"/>
      <c r="R1638" s="2"/>
      <c r="S1638" s="31"/>
      <c r="T1638" s="25"/>
      <c r="U1638" s="2"/>
    </row>
    <row r="1639" spans="1:21" ht="18" customHeight="1">
      <c r="A1639" s="35"/>
      <c r="B1639" s="31"/>
      <c r="C1639" s="133"/>
      <c r="D1639" s="133"/>
      <c r="E1639" s="133"/>
      <c r="F1639" s="133"/>
      <c r="G1639" s="133"/>
      <c r="H1639" s="133"/>
      <c r="I1639" s="133"/>
      <c r="J1639" s="133"/>
      <c r="K1639" s="133"/>
      <c r="L1639" s="133"/>
      <c r="N1639" s="134"/>
      <c r="O1639" s="135"/>
      <c r="P1639" s="135"/>
      <c r="Q1639" s="135"/>
      <c r="R1639" s="2"/>
      <c r="S1639" s="31"/>
      <c r="T1639" s="25"/>
      <c r="U1639" s="2"/>
    </row>
    <row r="1640" spans="1:21" ht="18" customHeight="1">
      <c r="A1640" s="35"/>
      <c r="B1640" s="31"/>
      <c r="C1640" s="133"/>
      <c r="D1640" s="133"/>
      <c r="E1640" s="133"/>
      <c r="F1640" s="133"/>
      <c r="G1640" s="133"/>
      <c r="H1640" s="133"/>
      <c r="I1640" s="133"/>
      <c r="J1640" s="133"/>
      <c r="K1640" s="133"/>
      <c r="L1640" s="133"/>
      <c r="N1640" s="134"/>
      <c r="O1640" s="135"/>
      <c r="P1640" s="135"/>
      <c r="Q1640" s="135"/>
      <c r="R1640" s="2"/>
      <c r="S1640" s="31"/>
      <c r="T1640" s="25"/>
      <c r="U1640" s="2"/>
    </row>
    <row r="1641" spans="1:21" ht="18" customHeight="1">
      <c r="A1641" s="35"/>
      <c r="B1641" s="31"/>
      <c r="C1641" s="133"/>
      <c r="D1641" s="133"/>
      <c r="E1641" s="133"/>
      <c r="F1641" s="133"/>
      <c r="G1641" s="133"/>
      <c r="H1641" s="133"/>
      <c r="I1641" s="133"/>
      <c r="J1641" s="133"/>
      <c r="K1641" s="133"/>
      <c r="L1641" s="133"/>
      <c r="N1641" s="134"/>
      <c r="O1641" s="135"/>
      <c r="P1641" s="135"/>
      <c r="Q1641" s="135"/>
      <c r="R1641" s="2"/>
      <c r="S1641" s="31"/>
      <c r="T1641" s="25"/>
      <c r="U1641" s="2"/>
    </row>
    <row r="1642" spans="1:21" ht="18" customHeight="1">
      <c r="A1642" s="35"/>
      <c r="B1642" s="31"/>
      <c r="C1642" s="133"/>
      <c r="D1642" s="133"/>
      <c r="E1642" s="133"/>
      <c r="F1642" s="133"/>
      <c r="G1642" s="133"/>
      <c r="H1642" s="133"/>
      <c r="I1642" s="133"/>
      <c r="J1642" s="133"/>
      <c r="K1642" s="133"/>
      <c r="L1642" s="133"/>
      <c r="N1642" s="134"/>
      <c r="O1642" s="135"/>
      <c r="P1642" s="135"/>
      <c r="Q1642" s="135"/>
      <c r="R1642" s="2"/>
      <c r="S1642" s="31"/>
      <c r="T1642" s="25"/>
      <c r="U1642" s="2"/>
    </row>
    <row r="1643" spans="1:21" ht="18" customHeight="1">
      <c r="A1643" s="35"/>
      <c r="B1643" s="31"/>
      <c r="C1643" s="133"/>
      <c r="D1643" s="133"/>
      <c r="E1643" s="133"/>
      <c r="F1643" s="133"/>
      <c r="G1643" s="133"/>
      <c r="H1643" s="133"/>
      <c r="I1643" s="133"/>
      <c r="J1643" s="133"/>
      <c r="K1643" s="133"/>
      <c r="L1643" s="133"/>
      <c r="N1643" s="134"/>
      <c r="O1643" s="135"/>
      <c r="P1643" s="135"/>
      <c r="Q1643" s="135"/>
      <c r="R1643" s="2"/>
      <c r="S1643" s="31"/>
      <c r="T1643" s="25"/>
      <c r="U1643" s="2"/>
    </row>
    <row r="1644" spans="1:21" ht="18" customHeight="1">
      <c r="A1644" s="35"/>
      <c r="B1644" s="31"/>
      <c r="C1644" s="133"/>
      <c r="D1644" s="133"/>
      <c r="E1644" s="133"/>
      <c r="F1644" s="133"/>
      <c r="G1644" s="133"/>
      <c r="H1644" s="133"/>
      <c r="I1644" s="133"/>
      <c r="J1644" s="133"/>
      <c r="K1644" s="133"/>
      <c r="L1644" s="133"/>
      <c r="N1644" s="134"/>
      <c r="O1644" s="135"/>
      <c r="P1644" s="135"/>
      <c r="Q1644" s="135"/>
      <c r="R1644" s="2"/>
      <c r="S1644" s="31"/>
      <c r="T1644" s="25"/>
      <c r="U1644" s="2"/>
    </row>
    <row r="1645" spans="1:21" ht="18" customHeight="1">
      <c r="A1645" s="35"/>
      <c r="B1645" s="31"/>
      <c r="C1645" s="133"/>
      <c r="D1645" s="133"/>
      <c r="E1645" s="133"/>
      <c r="F1645" s="133"/>
      <c r="G1645" s="133"/>
      <c r="H1645" s="133"/>
      <c r="I1645" s="133"/>
      <c r="J1645" s="133"/>
      <c r="K1645" s="133"/>
      <c r="L1645" s="133"/>
      <c r="N1645" s="134"/>
      <c r="O1645" s="135"/>
      <c r="P1645" s="135"/>
      <c r="Q1645" s="135"/>
      <c r="R1645" s="2"/>
      <c r="S1645" s="31"/>
      <c r="T1645" s="25"/>
      <c r="U1645" s="2"/>
    </row>
    <row r="1646" spans="1:21" ht="18" customHeight="1">
      <c r="A1646" s="35"/>
      <c r="B1646" s="31"/>
      <c r="C1646" s="133"/>
      <c r="D1646" s="133"/>
      <c r="E1646" s="133"/>
      <c r="F1646" s="133"/>
      <c r="G1646" s="133"/>
      <c r="H1646" s="133"/>
      <c r="I1646" s="133"/>
      <c r="J1646" s="133"/>
      <c r="K1646" s="133"/>
      <c r="L1646" s="133"/>
      <c r="N1646" s="134"/>
      <c r="O1646" s="135"/>
      <c r="P1646" s="135"/>
      <c r="Q1646" s="135"/>
      <c r="R1646" s="2"/>
      <c r="S1646" s="31"/>
      <c r="T1646" s="25"/>
      <c r="U1646" s="2"/>
    </row>
    <row r="1647" spans="1:21" ht="18" customHeight="1">
      <c r="A1647" s="35"/>
      <c r="B1647" s="31"/>
      <c r="C1647" s="133"/>
      <c r="D1647" s="133"/>
      <c r="E1647" s="133"/>
      <c r="F1647" s="133"/>
      <c r="G1647" s="133"/>
      <c r="H1647" s="133"/>
      <c r="I1647" s="133"/>
      <c r="J1647" s="133"/>
      <c r="K1647" s="133"/>
      <c r="L1647" s="133"/>
      <c r="N1647" s="134"/>
      <c r="O1647" s="135"/>
      <c r="P1647" s="135"/>
      <c r="Q1647" s="135"/>
      <c r="R1647" s="2"/>
      <c r="S1647" s="31"/>
      <c r="T1647" s="25"/>
      <c r="U1647" s="2"/>
    </row>
    <row r="1648" spans="1:21" ht="18" customHeight="1">
      <c r="A1648" s="35"/>
      <c r="B1648" s="31"/>
      <c r="C1648" s="133"/>
      <c r="D1648" s="133"/>
      <c r="E1648" s="133"/>
      <c r="F1648" s="133"/>
      <c r="G1648" s="133"/>
      <c r="H1648" s="133"/>
      <c r="I1648" s="133"/>
      <c r="J1648" s="133"/>
      <c r="K1648" s="133"/>
      <c r="L1648" s="133"/>
      <c r="N1648" s="134"/>
      <c r="O1648" s="135"/>
      <c r="P1648" s="135"/>
      <c r="Q1648" s="135"/>
      <c r="R1648" s="2"/>
      <c r="S1648" s="31"/>
      <c r="T1648" s="25"/>
      <c r="U1648" s="2"/>
    </row>
    <row r="1649" spans="1:21" ht="18" customHeight="1">
      <c r="A1649" s="35"/>
      <c r="B1649" s="31"/>
      <c r="C1649" s="133"/>
      <c r="D1649" s="133"/>
      <c r="E1649" s="133"/>
      <c r="F1649" s="133"/>
      <c r="G1649" s="133"/>
      <c r="H1649" s="133"/>
      <c r="I1649" s="133"/>
      <c r="J1649" s="133"/>
      <c r="K1649" s="133"/>
      <c r="L1649" s="133"/>
      <c r="N1649" s="134"/>
      <c r="O1649" s="135"/>
      <c r="P1649" s="135"/>
      <c r="Q1649" s="135"/>
      <c r="R1649" s="2"/>
      <c r="S1649" s="31"/>
      <c r="T1649" s="25"/>
      <c r="U1649" s="2"/>
    </row>
    <row r="1650" spans="1:21" ht="18" customHeight="1">
      <c r="A1650" s="35"/>
      <c r="B1650" s="31"/>
      <c r="C1650" s="133"/>
      <c r="D1650" s="133"/>
      <c r="E1650" s="133"/>
      <c r="F1650" s="133"/>
      <c r="G1650" s="133"/>
      <c r="H1650" s="133"/>
      <c r="I1650" s="133"/>
      <c r="J1650" s="133"/>
      <c r="K1650" s="133"/>
      <c r="L1650" s="133"/>
      <c r="N1650" s="134"/>
      <c r="O1650" s="135"/>
      <c r="P1650" s="135"/>
      <c r="Q1650" s="135"/>
      <c r="R1650" s="2"/>
      <c r="S1650" s="31"/>
      <c r="T1650" s="25"/>
      <c r="U1650" s="2"/>
    </row>
    <row r="1651" spans="1:21" ht="18" customHeight="1">
      <c r="A1651" s="35"/>
      <c r="B1651" s="31"/>
      <c r="C1651" s="133"/>
      <c r="D1651" s="133"/>
      <c r="E1651" s="133"/>
      <c r="F1651" s="133"/>
      <c r="G1651" s="133"/>
      <c r="H1651" s="133"/>
      <c r="I1651" s="133"/>
      <c r="J1651" s="133"/>
      <c r="K1651" s="133"/>
      <c r="L1651" s="133"/>
      <c r="N1651" s="134"/>
      <c r="O1651" s="135"/>
      <c r="P1651" s="135"/>
      <c r="Q1651" s="135"/>
      <c r="R1651" s="2"/>
      <c r="S1651" s="31"/>
      <c r="T1651" s="25"/>
      <c r="U1651" s="2"/>
    </row>
    <row r="1652" spans="1:21" ht="18" customHeight="1">
      <c r="A1652" s="35"/>
      <c r="B1652" s="31"/>
      <c r="C1652" s="133"/>
      <c r="D1652" s="133"/>
      <c r="E1652" s="133"/>
      <c r="F1652" s="133"/>
      <c r="G1652" s="133"/>
      <c r="H1652" s="133"/>
      <c r="I1652" s="133"/>
      <c r="J1652" s="133"/>
      <c r="K1652" s="133"/>
      <c r="L1652" s="133"/>
      <c r="N1652" s="134"/>
      <c r="O1652" s="135"/>
      <c r="P1652" s="135"/>
      <c r="Q1652" s="135"/>
      <c r="R1652" s="2"/>
      <c r="S1652" s="31"/>
      <c r="T1652" s="25"/>
      <c r="U1652" s="2"/>
    </row>
    <row r="1653" spans="1:21" ht="18" customHeight="1">
      <c r="A1653" s="35"/>
      <c r="B1653" s="31"/>
      <c r="C1653" s="133"/>
      <c r="D1653" s="133"/>
      <c r="E1653" s="133"/>
      <c r="F1653" s="133"/>
      <c r="G1653" s="133"/>
      <c r="H1653" s="133"/>
      <c r="I1653" s="133"/>
      <c r="J1653" s="133"/>
      <c r="K1653" s="133"/>
      <c r="L1653" s="133"/>
      <c r="N1653" s="134"/>
      <c r="O1653" s="135"/>
      <c r="P1653" s="135"/>
      <c r="Q1653" s="135"/>
      <c r="R1653" s="2"/>
      <c r="S1653" s="31"/>
      <c r="T1653" s="25"/>
      <c r="U1653" s="2"/>
    </row>
    <row r="1654" spans="1:21" ht="18" customHeight="1">
      <c r="A1654" s="35"/>
      <c r="B1654" s="31"/>
      <c r="C1654" s="133"/>
      <c r="D1654" s="133"/>
      <c r="E1654" s="133"/>
      <c r="F1654" s="133"/>
      <c r="G1654" s="133"/>
      <c r="H1654" s="133"/>
      <c r="I1654" s="133"/>
      <c r="J1654" s="133"/>
      <c r="K1654" s="133"/>
      <c r="L1654" s="133"/>
      <c r="N1654" s="134"/>
      <c r="O1654" s="135"/>
      <c r="P1654" s="135"/>
      <c r="Q1654" s="135"/>
      <c r="R1654" s="2"/>
      <c r="S1654" s="31"/>
      <c r="T1654" s="25"/>
      <c r="U1654" s="2"/>
    </row>
    <row r="1655" spans="1:21" ht="18" customHeight="1">
      <c r="A1655" s="35"/>
      <c r="B1655" s="31"/>
      <c r="C1655" s="133"/>
      <c r="D1655" s="133"/>
      <c r="E1655" s="133"/>
      <c r="F1655" s="133"/>
      <c r="G1655" s="133"/>
      <c r="H1655" s="133"/>
      <c r="I1655" s="133"/>
      <c r="J1655" s="133"/>
      <c r="K1655" s="133"/>
      <c r="L1655" s="133"/>
      <c r="N1655" s="134"/>
      <c r="O1655" s="135"/>
      <c r="P1655" s="135"/>
      <c r="Q1655" s="135"/>
      <c r="R1655" s="2"/>
      <c r="S1655" s="31"/>
      <c r="T1655" s="25"/>
      <c r="U1655" s="2"/>
    </row>
    <row r="1656" spans="1:21" ht="18" customHeight="1">
      <c r="A1656" s="35"/>
      <c r="B1656" s="31"/>
      <c r="C1656" s="133"/>
      <c r="D1656" s="133"/>
      <c r="E1656" s="133"/>
      <c r="F1656" s="133"/>
      <c r="G1656" s="133"/>
      <c r="H1656" s="133"/>
      <c r="I1656" s="133"/>
      <c r="J1656" s="133"/>
      <c r="K1656" s="133"/>
      <c r="L1656" s="133"/>
      <c r="N1656" s="134"/>
      <c r="O1656" s="135"/>
      <c r="P1656" s="135"/>
      <c r="Q1656" s="135"/>
      <c r="R1656" s="2"/>
      <c r="S1656" s="31"/>
      <c r="T1656" s="25"/>
      <c r="U1656" s="2"/>
    </row>
    <row r="1657" spans="1:21" ht="18" customHeight="1">
      <c r="A1657" s="35"/>
      <c r="B1657" s="31"/>
      <c r="C1657" s="133"/>
      <c r="D1657" s="133"/>
      <c r="E1657" s="133"/>
      <c r="F1657" s="133"/>
      <c r="G1657" s="133"/>
      <c r="H1657" s="133"/>
      <c r="I1657" s="133"/>
      <c r="J1657" s="133"/>
      <c r="K1657" s="133"/>
      <c r="L1657" s="133"/>
      <c r="N1657" s="134"/>
      <c r="O1657" s="135"/>
      <c r="P1657" s="135"/>
      <c r="Q1657" s="135"/>
      <c r="R1657" s="2"/>
      <c r="S1657" s="31"/>
      <c r="T1657" s="25"/>
      <c r="U1657" s="2"/>
    </row>
    <row r="1658" spans="1:21" ht="18" customHeight="1">
      <c r="A1658" s="35"/>
      <c r="B1658" s="31"/>
      <c r="C1658" s="133"/>
      <c r="D1658" s="133"/>
      <c r="E1658" s="133"/>
      <c r="F1658" s="133"/>
      <c r="G1658" s="133"/>
      <c r="H1658" s="133"/>
      <c r="I1658" s="133"/>
      <c r="J1658" s="133"/>
      <c r="K1658" s="133"/>
      <c r="L1658" s="133"/>
      <c r="N1658" s="134"/>
      <c r="O1658" s="135"/>
      <c r="P1658" s="135"/>
      <c r="Q1658" s="135"/>
      <c r="R1658" s="2"/>
      <c r="S1658" s="31"/>
      <c r="T1658" s="25"/>
      <c r="U1658" s="2"/>
    </row>
    <row r="1659" spans="1:21" ht="18" customHeight="1">
      <c r="A1659" s="35"/>
      <c r="B1659" s="31"/>
      <c r="C1659" s="133"/>
      <c r="D1659" s="133"/>
      <c r="E1659" s="133"/>
      <c r="F1659" s="133"/>
      <c r="G1659" s="133"/>
      <c r="H1659" s="133"/>
      <c r="I1659" s="133"/>
      <c r="J1659" s="133"/>
      <c r="K1659" s="133"/>
      <c r="L1659" s="133"/>
      <c r="N1659" s="134"/>
      <c r="O1659" s="135"/>
      <c r="P1659" s="135"/>
      <c r="Q1659" s="135"/>
      <c r="R1659" s="2"/>
      <c r="S1659" s="31"/>
      <c r="T1659" s="25"/>
      <c r="U1659" s="2"/>
    </row>
    <row r="1660" spans="1:21" ht="18" customHeight="1">
      <c r="A1660" s="35"/>
      <c r="B1660" s="31"/>
      <c r="C1660" s="133"/>
      <c r="D1660" s="133"/>
      <c r="E1660" s="133"/>
      <c r="F1660" s="133"/>
      <c r="G1660" s="133"/>
      <c r="H1660" s="133"/>
      <c r="I1660" s="133"/>
      <c r="J1660" s="133"/>
      <c r="K1660" s="133"/>
      <c r="L1660" s="133"/>
      <c r="N1660" s="134"/>
      <c r="O1660" s="135"/>
      <c r="P1660" s="135"/>
      <c r="Q1660" s="135"/>
      <c r="R1660" s="2"/>
      <c r="S1660" s="31"/>
      <c r="T1660" s="25"/>
      <c r="U1660" s="2"/>
    </row>
    <row r="1661" spans="1:21" ht="18" customHeight="1">
      <c r="A1661" s="35"/>
      <c r="B1661" s="31"/>
      <c r="C1661" s="133"/>
      <c r="D1661" s="133"/>
      <c r="E1661" s="133"/>
      <c r="F1661" s="133"/>
      <c r="G1661" s="133"/>
      <c r="H1661" s="133"/>
      <c r="I1661" s="133"/>
      <c r="J1661" s="133"/>
      <c r="K1661" s="133"/>
      <c r="L1661" s="133"/>
      <c r="N1661" s="134"/>
      <c r="O1661" s="135"/>
      <c r="P1661" s="135"/>
      <c r="Q1661" s="135"/>
      <c r="R1661" s="2"/>
      <c r="S1661" s="31"/>
      <c r="T1661" s="25"/>
      <c r="U1661" s="2"/>
    </row>
    <row r="1662" spans="1:21" ht="18" customHeight="1">
      <c r="A1662" s="35"/>
      <c r="B1662" s="31"/>
      <c r="C1662" s="133"/>
      <c r="D1662" s="133"/>
      <c r="E1662" s="133"/>
      <c r="F1662" s="133"/>
      <c r="G1662" s="133"/>
      <c r="H1662" s="133"/>
      <c r="I1662" s="133"/>
      <c r="J1662" s="133"/>
      <c r="K1662" s="133"/>
      <c r="L1662" s="133"/>
      <c r="N1662" s="134"/>
      <c r="O1662" s="135"/>
      <c r="P1662" s="135"/>
      <c r="Q1662" s="135"/>
      <c r="R1662" s="2"/>
      <c r="S1662" s="31"/>
      <c r="T1662" s="25"/>
      <c r="U1662" s="2"/>
    </row>
    <row r="1663" spans="1:21" ht="18" customHeight="1">
      <c r="A1663" s="35"/>
      <c r="B1663" s="31"/>
      <c r="C1663" s="133"/>
      <c r="D1663" s="133"/>
      <c r="E1663" s="133"/>
      <c r="F1663" s="133"/>
      <c r="G1663" s="133"/>
      <c r="H1663" s="133"/>
      <c r="I1663" s="133"/>
      <c r="J1663" s="133"/>
      <c r="K1663" s="133"/>
      <c r="L1663" s="133"/>
      <c r="N1663" s="134"/>
      <c r="O1663" s="135"/>
      <c r="P1663" s="135"/>
      <c r="Q1663" s="135"/>
      <c r="R1663" s="2"/>
      <c r="S1663" s="31"/>
      <c r="T1663" s="25"/>
      <c r="U1663" s="2"/>
    </row>
    <row r="1664" spans="1:21" ht="18" customHeight="1">
      <c r="A1664" s="35"/>
      <c r="B1664" s="31"/>
      <c r="C1664" s="133"/>
      <c r="D1664" s="133"/>
      <c r="E1664" s="133"/>
      <c r="F1664" s="133"/>
      <c r="G1664" s="133"/>
      <c r="H1664" s="133"/>
      <c r="I1664" s="133"/>
      <c r="J1664" s="133"/>
      <c r="K1664" s="133"/>
      <c r="L1664" s="133"/>
      <c r="N1664" s="134"/>
      <c r="O1664" s="135"/>
      <c r="P1664" s="135"/>
      <c r="Q1664" s="135"/>
      <c r="R1664" s="2"/>
      <c r="S1664" s="31"/>
      <c r="T1664" s="25"/>
      <c r="U1664" s="2"/>
    </row>
    <row r="1665" spans="1:21" ht="18" customHeight="1">
      <c r="A1665" s="35"/>
      <c r="B1665" s="31"/>
      <c r="C1665" s="133"/>
      <c r="D1665" s="133"/>
      <c r="E1665" s="133"/>
      <c r="F1665" s="133"/>
      <c r="G1665" s="133"/>
      <c r="H1665" s="133"/>
      <c r="I1665" s="133"/>
      <c r="J1665" s="133"/>
      <c r="K1665" s="133"/>
      <c r="L1665" s="133"/>
      <c r="N1665" s="134"/>
      <c r="O1665" s="135"/>
      <c r="P1665" s="135"/>
      <c r="Q1665" s="135"/>
      <c r="R1665" s="2"/>
      <c r="S1665" s="31"/>
      <c r="T1665" s="25"/>
      <c r="U1665" s="2"/>
    </row>
    <row r="1666" spans="1:21" ht="18" customHeight="1">
      <c r="A1666" s="35"/>
      <c r="B1666" s="31"/>
      <c r="C1666" s="133"/>
      <c r="D1666" s="133"/>
      <c r="E1666" s="133"/>
      <c r="F1666" s="133"/>
      <c r="G1666" s="133"/>
      <c r="H1666" s="133"/>
      <c r="I1666" s="133"/>
      <c r="J1666" s="133"/>
      <c r="K1666" s="133"/>
      <c r="L1666" s="133"/>
      <c r="N1666" s="134"/>
      <c r="O1666" s="135"/>
      <c r="P1666" s="135"/>
      <c r="Q1666" s="135"/>
      <c r="R1666" s="2"/>
      <c r="S1666" s="31"/>
      <c r="T1666" s="25"/>
      <c r="U1666" s="2"/>
    </row>
    <row r="1667" spans="1:21" ht="18" customHeight="1">
      <c r="A1667" s="35"/>
      <c r="B1667" s="31"/>
      <c r="C1667" s="133"/>
      <c r="D1667" s="133"/>
      <c r="E1667" s="133"/>
      <c r="F1667" s="133"/>
      <c r="G1667" s="133"/>
      <c r="H1667" s="133"/>
      <c r="I1667" s="133"/>
      <c r="J1667" s="133"/>
      <c r="K1667" s="133"/>
      <c r="L1667" s="133"/>
      <c r="N1667" s="134"/>
      <c r="O1667" s="135"/>
      <c r="P1667" s="135"/>
      <c r="Q1667" s="135"/>
      <c r="R1667" s="2"/>
      <c r="S1667" s="31"/>
      <c r="T1667" s="25"/>
      <c r="U1667" s="2"/>
    </row>
    <row r="1668" spans="1:21" ht="18" customHeight="1">
      <c r="A1668" s="35"/>
      <c r="B1668" s="31"/>
      <c r="C1668" s="133"/>
      <c r="D1668" s="133"/>
      <c r="E1668" s="133"/>
      <c r="F1668" s="133"/>
      <c r="G1668" s="133"/>
      <c r="H1668" s="133"/>
      <c r="I1668" s="133"/>
      <c r="J1668" s="133"/>
      <c r="K1668" s="133"/>
      <c r="L1668" s="133"/>
      <c r="N1668" s="134"/>
      <c r="O1668" s="135"/>
      <c r="P1668" s="135"/>
      <c r="Q1668" s="135"/>
      <c r="R1668" s="2"/>
      <c r="S1668" s="31"/>
      <c r="T1668" s="25"/>
      <c r="U1668" s="2"/>
    </row>
    <row r="1669" spans="1:21" ht="18" customHeight="1">
      <c r="A1669" s="35"/>
      <c r="B1669" s="31"/>
      <c r="C1669" s="133"/>
      <c r="D1669" s="133"/>
      <c r="E1669" s="133"/>
      <c r="F1669" s="133"/>
      <c r="G1669" s="133"/>
      <c r="H1669" s="133"/>
      <c r="I1669" s="133"/>
      <c r="J1669" s="133"/>
      <c r="K1669" s="133"/>
      <c r="L1669" s="133"/>
      <c r="N1669" s="134"/>
      <c r="O1669" s="135"/>
      <c r="P1669" s="135"/>
      <c r="Q1669" s="135"/>
      <c r="R1669" s="2"/>
      <c r="S1669" s="31"/>
      <c r="T1669" s="25"/>
      <c r="U1669" s="2"/>
    </row>
    <row r="1670" spans="1:21" ht="18" customHeight="1">
      <c r="A1670" s="35"/>
      <c r="B1670" s="31"/>
      <c r="C1670" s="133"/>
      <c r="D1670" s="133"/>
      <c r="E1670" s="133"/>
      <c r="F1670" s="133"/>
      <c r="G1670" s="133"/>
      <c r="H1670" s="133"/>
      <c r="I1670" s="133"/>
      <c r="J1670" s="133"/>
      <c r="K1670" s="133"/>
      <c r="L1670" s="133"/>
      <c r="N1670" s="134"/>
      <c r="O1670" s="135"/>
      <c r="P1670" s="135"/>
      <c r="Q1670" s="135"/>
      <c r="R1670" s="2"/>
      <c r="S1670" s="31"/>
      <c r="T1670" s="25"/>
      <c r="U1670" s="2"/>
    </row>
    <row r="1671" spans="1:21" ht="18" customHeight="1">
      <c r="A1671" s="35"/>
      <c r="B1671" s="31"/>
      <c r="C1671" s="133"/>
      <c r="D1671" s="133"/>
      <c r="E1671" s="133"/>
      <c r="F1671" s="133"/>
      <c r="G1671" s="133"/>
      <c r="H1671" s="133"/>
      <c r="I1671" s="133"/>
      <c r="J1671" s="133"/>
      <c r="K1671" s="133"/>
      <c r="L1671" s="133"/>
      <c r="N1671" s="134"/>
      <c r="O1671" s="135"/>
      <c r="P1671" s="135"/>
      <c r="Q1671" s="135"/>
      <c r="R1671" s="2"/>
      <c r="S1671" s="31"/>
      <c r="T1671" s="25"/>
      <c r="U1671" s="2"/>
    </row>
    <row r="1672" spans="1:21" ht="18" customHeight="1">
      <c r="A1672" s="35"/>
      <c r="B1672" s="31"/>
      <c r="C1672" s="133"/>
      <c r="D1672" s="133"/>
      <c r="E1672" s="133"/>
      <c r="F1672" s="133"/>
      <c r="G1672" s="133"/>
      <c r="H1672" s="133"/>
      <c r="I1672" s="133"/>
      <c r="J1672" s="133"/>
      <c r="K1672" s="133"/>
      <c r="L1672" s="133"/>
      <c r="N1672" s="134"/>
      <c r="O1672" s="135"/>
      <c r="P1672" s="135"/>
      <c r="Q1672" s="135"/>
      <c r="R1672" s="2"/>
      <c r="S1672" s="31"/>
      <c r="T1672" s="25"/>
      <c r="U1672" s="2"/>
    </row>
    <row r="1673" spans="1:21" ht="18" customHeight="1">
      <c r="A1673" s="35"/>
      <c r="B1673" s="31"/>
      <c r="C1673" s="133"/>
      <c r="D1673" s="133"/>
      <c r="E1673" s="133"/>
      <c r="F1673" s="133"/>
      <c r="G1673" s="133"/>
      <c r="H1673" s="133"/>
      <c r="I1673" s="133"/>
      <c r="J1673" s="133"/>
      <c r="K1673" s="133"/>
      <c r="L1673" s="133"/>
      <c r="N1673" s="134"/>
      <c r="O1673" s="135"/>
      <c r="P1673" s="135"/>
      <c r="Q1673" s="135"/>
      <c r="R1673" s="2"/>
      <c r="S1673" s="31"/>
      <c r="T1673" s="25"/>
      <c r="U1673" s="2"/>
    </row>
    <row r="1674" spans="1:21" ht="18" customHeight="1">
      <c r="A1674" s="35"/>
      <c r="B1674" s="31"/>
      <c r="C1674" s="133"/>
      <c r="D1674" s="133"/>
      <c r="E1674" s="133"/>
      <c r="F1674" s="133"/>
      <c r="G1674" s="133"/>
      <c r="H1674" s="133"/>
      <c r="I1674" s="133"/>
      <c r="J1674" s="133"/>
      <c r="K1674" s="133"/>
      <c r="L1674" s="133"/>
      <c r="N1674" s="134"/>
      <c r="O1674" s="135"/>
      <c r="P1674" s="135"/>
      <c r="Q1674" s="135"/>
      <c r="R1674" s="2"/>
      <c r="S1674" s="31"/>
      <c r="T1674" s="25"/>
      <c r="U1674" s="2"/>
    </row>
    <row r="1675" spans="1:21" ht="18" customHeight="1">
      <c r="A1675" s="35"/>
      <c r="B1675" s="31"/>
      <c r="C1675" s="133"/>
      <c r="D1675" s="133"/>
      <c r="E1675" s="133"/>
      <c r="F1675" s="133"/>
      <c r="G1675" s="133"/>
      <c r="H1675" s="133"/>
      <c r="I1675" s="133"/>
      <c r="J1675" s="133"/>
      <c r="K1675" s="133"/>
      <c r="L1675" s="133"/>
      <c r="N1675" s="134"/>
      <c r="O1675" s="135"/>
      <c r="P1675" s="135"/>
      <c r="Q1675" s="135"/>
      <c r="R1675" s="2"/>
      <c r="S1675" s="31"/>
      <c r="T1675" s="25"/>
      <c r="U1675" s="2"/>
    </row>
    <row r="1676" spans="1:21" ht="18" customHeight="1">
      <c r="A1676" s="35"/>
      <c r="B1676" s="31"/>
      <c r="C1676" s="133"/>
      <c r="D1676" s="133"/>
      <c r="E1676" s="133"/>
      <c r="F1676" s="133"/>
      <c r="G1676" s="133"/>
      <c r="H1676" s="133"/>
      <c r="I1676" s="133"/>
      <c r="J1676" s="133"/>
      <c r="K1676" s="133"/>
      <c r="L1676" s="133"/>
      <c r="N1676" s="134"/>
      <c r="O1676" s="135"/>
      <c r="P1676" s="135"/>
      <c r="Q1676" s="135"/>
      <c r="R1676" s="2"/>
      <c r="S1676" s="31"/>
      <c r="T1676" s="25"/>
      <c r="U1676" s="2"/>
    </row>
    <row r="1677" spans="1:21" ht="18" customHeight="1">
      <c r="A1677" s="35"/>
      <c r="B1677" s="31"/>
      <c r="C1677" s="133"/>
      <c r="D1677" s="133"/>
      <c r="E1677" s="133"/>
      <c r="F1677" s="133"/>
      <c r="G1677" s="133"/>
      <c r="H1677" s="133"/>
      <c r="I1677" s="133"/>
      <c r="J1677" s="133"/>
      <c r="K1677" s="133"/>
      <c r="L1677" s="133"/>
      <c r="N1677" s="134"/>
      <c r="O1677" s="135"/>
      <c r="P1677" s="135"/>
      <c r="Q1677" s="135"/>
      <c r="R1677" s="2"/>
      <c r="S1677" s="31"/>
      <c r="T1677" s="25"/>
      <c r="U1677" s="2"/>
    </row>
    <row r="1678" spans="1:21" ht="18" customHeight="1">
      <c r="A1678" s="35"/>
      <c r="B1678" s="31"/>
      <c r="C1678" s="133"/>
      <c r="D1678" s="133"/>
      <c r="E1678" s="133"/>
      <c r="F1678" s="133"/>
      <c r="G1678" s="133"/>
      <c r="H1678" s="133"/>
      <c r="I1678" s="133"/>
      <c r="J1678" s="133"/>
      <c r="K1678" s="133"/>
      <c r="L1678" s="133"/>
      <c r="N1678" s="134"/>
      <c r="O1678" s="135"/>
      <c r="P1678" s="135"/>
      <c r="Q1678" s="135"/>
      <c r="R1678" s="2"/>
      <c r="S1678" s="31"/>
      <c r="T1678" s="25"/>
      <c r="U1678" s="2"/>
    </row>
    <row r="1679" spans="1:21" ht="18" customHeight="1">
      <c r="A1679" s="35"/>
      <c r="B1679" s="31"/>
      <c r="C1679" s="133"/>
      <c r="D1679" s="133"/>
      <c r="E1679" s="133"/>
      <c r="F1679" s="133"/>
      <c r="G1679" s="133"/>
      <c r="H1679" s="133"/>
      <c r="I1679" s="133"/>
      <c r="J1679" s="133"/>
      <c r="K1679" s="133"/>
      <c r="L1679" s="133"/>
      <c r="N1679" s="134"/>
      <c r="O1679" s="135"/>
      <c r="P1679" s="135"/>
      <c r="Q1679" s="135"/>
      <c r="R1679" s="2"/>
      <c r="S1679" s="31"/>
      <c r="T1679" s="25"/>
      <c r="U1679" s="2"/>
    </row>
    <row r="1680" spans="1:21" ht="18" customHeight="1">
      <c r="A1680" s="35"/>
      <c r="B1680" s="31"/>
      <c r="C1680" s="133"/>
      <c r="D1680" s="133"/>
      <c r="E1680" s="133"/>
      <c r="F1680" s="133"/>
      <c r="G1680" s="133"/>
      <c r="H1680" s="133"/>
      <c r="I1680" s="133"/>
      <c r="J1680" s="133"/>
      <c r="K1680" s="133"/>
      <c r="L1680" s="133"/>
      <c r="N1680" s="134"/>
      <c r="O1680" s="135"/>
      <c r="P1680" s="135"/>
      <c r="Q1680" s="135"/>
      <c r="R1680" s="2"/>
      <c r="S1680" s="31"/>
      <c r="T1680" s="25"/>
      <c r="U1680" s="2"/>
    </row>
    <row r="1681" spans="1:21" ht="18" customHeight="1">
      <c r="A1681" s="35"/>
      <c r="B1681" s="31"/>
      <c r="C1681" s="133"/>
      <c r="D1681" s="133"/>
      <c r="E1681" s="133"/>
      <c r="F1681" s="133"/>
      <c r="G1681" s="133"/>
      <c r="H1681" s="133"/>
      <c r="I1681" s="133"/>
      <c r="J1681" s="133"/>
      <c r="K1681" s="133"/>
      <c r="L1681" s="133"/>
      <c r="N1681" s="134"/>
      <c r="O1681" s="135"/>
      <c r="P1681" s="135"/>
      <c r="Q1681" s="135"/>
      <c r="R1681" s="2"/>
      <c r="S1681" s="31"/>
      <c r="T1681" s="25"/>
      <c r="U1681" s="2"/>
    </row>
    <row r="1682" spans="1:21" ht="18" customHeight="1">
      <c r="A1682" s="35"/>
      <c r="B1682" s="31"/>
      <c r="C1682" s="133"/>
      <c r="D1682" s="133"/>
      <c r="E1682" s="133"/>
      <c r="F1682" s="133"/>
      <c r="G1682" s="133"/>
      <c r="H1682" s="133"/>
      <c r="I1682" s="133"/>
      <c r="J1682" s="133"/>
      <c r="K1682" s="133"/>
      <c r="L1682" s="133"/>
      <c r="N1682" s="134"/>
      <c r="O1682" s="135"/>
      <c r="P1682" s="135"/>
      <c r="Q1682" s="135"/>
      <c r="R1682" s="2"/>
      <c r="S1682" s="31"/>
      <c r="T1682" s="25"/>
      <c r="U1682" s="2"/>
    </row>
    <row r="1683" spans="1:21" ht="18" customHeight="1">
      <c r="A1683" s="35"/>
      <c r="B1683" s="31"/>
      <c r="C1683" s="133"/>
      <c r="D1683" s="133"/>
      <c r="E1683" s="133"/>
      <c r="F1683" s="133"/>
      <c r="G1683" s="133"/>
      <c r="H1683" s="133"/>
      <c r="I1683" s="133"/>
      <c r="J1683" s="133"/>
      <c r="K1683" s="133"/>
      <c r="L1683" s="133"/>
      <c r="N1683" s="134"/>
      <c r="O1683" s="135"/>
      <c r="P1683" s="135"/>
      <c r="Q1683" s="135"/>
      <c r="R1683" s="2"/>
      <c r="S1683" s="31"/>
      <c r="T1683" s="25"/>
      <c r="U1683" s="2"/>
    </row>
    <row r="1684" spans="1:21" ht="18" customHeight="1">
      <c r="A1684" s="35"/>
      <c r="B1684" s="31"/>
      <c r="C1684" s="133"/>
      <c r="D1684" s="133"/>
      <c r="E1684" s="133"/>
      <c r="F1684" s="133"/>
      <c r="G1684" s="133"/>
      <c r="H1684" s="133"/>
      <c r="I1684" s="133"/>
      <c r="J1684" s="133"/>
      <c r="K1684" s="133"/>
      <c r="L1684" s="133"/>
      <c r="N1684" s="134"/>
      <c r="O1684" s="135"/>
      <c r="P1684" s="135"/>
      <c r="Q1684" s="135"/>
      <c r="R1684" s="2"/>
      <c r="S1684" s="31"/>
      <c r="T1684" s="25"/>
      <c r="U1684" s="2"/>
    </row>
    <row r="1685" spans="1:21" ht="18" customHeight="1">
      <c r="A1685" s="35"/>
      <c r="B1685" s="31"/>
      <c r="C1685" s="133"/>
      <c r="D1685" s="133"/>
      <c r="E1685" s="133"/>
      <c r="F1685" s="133"/>
      <c r="G1685" s="133"/>
      <c r="H1685" s="133"/>
      <c r="I1685" s="133"/>
      <c r="J1685" s="133"/>
      <c r="K1685" s="133"/>
      <c r="L1685" s="133"/>
      <c r="N1685" s="134"/>
      <c r="O1685" s="135"/>
      <c r="P1685" s="135"/>
      <c r="Q1685" s="135"/>
      <c r="R1685" s="2"/>
      <c r="S1685" s="31"/>
      <c r="T1685" s="25"/>
      <c r="U1685" s="2"/>
    </row>
    <row r="1686" spans="1:21" ht="18" customHeight="1">
      <c r="A1686" s="35"/>
      <c r="B1686" s="31"/>
      <c r="C1686" s="133"/>
      <c r="D1686" s="133"/>
      <c r="E1686" s="133"/>
      <c r="F1686" s="133"/>
      <c r="G1686" s="133"/>
      <c r="H1686" s="133"/>
      <c r="I1686" s="133"/>
      <c r="J1686" s="133"/>
      <c r="K1686" s="133"/>
      <c r="L1686" s="133"/>
      <c r="N1686" s="134"/>
      <c r="O1686" s="135"/>
      <c r="P1686" s="135"/>
      <c r="Q1686" s="135"/>
      <c r="R1686" s="2"/>
      <c r="S1686" s="31"/>
      <c r="T1686" s="25"/>
      <c r="U1686" s="2"/>
    </row>
    <row r="1687" spans="1:21" ht="18" customHeight="1">
      <c r="A1687" s="35"/>
      <c r="B1687" s="31"/>
      <c r="C1687" s="133"/>
      <c r="D1687" s="133"/>
      <c r="E1687" s="133"/>
      <c r="F1687" s="133"/>
      <c r="G1687" s="133"/>
      <c r="H1687" s="133"/>
      <c r="I1687" s="133"/>
      <c r="J1687" s="133"/>
      <c r="K1687" s="133"/>
      <c r="L1687" s="133"/>
      <c r="N1687" s="134"/>
      <c r="O1687" s="135"/>
      <c r="P1687" s="135"/>
      <c r="Q1687" s="135"/>
      <c r="R1687" s="2"/>
      <c r="S1687" s="31"/>
      <c r="T1687" s="25"/>
      <c r="U1687" s="2"/>
    </row>
    <row r="1688" spans="1:21" ht="18" customHeight="1">
      <c r="A1688" s="35"/>
      <c r="B1688" s="31"/>
      <c r="C1688" s="133"/>
      <c r="D1688" s="133"/>
      <c r="E1688" s="133"/>
      <c r="F1688" s="133"/>
      <c r="G1688" s="133"/>
      <c r="H1688" s="133"/>
      <c r="I1688" s="133"/>
      <c r="J1688" s="133"/>
      <c r="K1688" s="133"/>
      <c r="L1688" s="133"/>
      <c r="N1688" s="134"/>
      <c r="O1688" s="135"/>
      <c r="P1688" s="135"/>
      <c r="Q1688" s="135"/>
      <c r="R1688" s="2"/>
      <c r="S1688" s="31"/>
      <c r="T1688" s="25"/>
      <c r="U1688" s="2"/>
    </row>
    <row r="1689" spans="1:21" ht="18" customHeight="1">
      <c r="A1689" s="35"/>
      <c r="B1689" s="31"/>
      <c r="C1689" s="133"/>
      <c r="D1689" s="133"/>
      <c r="E1689" s="133"/>
      <c r="F1689" s="133"/>
      <c r="G1689" s="133"/>
      <c r="H1689" s="133"/>
      <c r="I1689" s="133"/>
      <c r="J1689" s="133"/>
      <c r="K1689" s="133"/>
      <c r="L1689" s="133"/>
      <c r="N1689" s="134"/>
      <c r="O1689" s="135"/>
      <c r="P1689" s="135"/>
      <c r="Q1689" s="135"/>
      <c r="R1689" s="2"/>
      <c r="S1689" s="31"/>
      <c r="T1689" s="25"/>
      <c r="U1689" s="2"/>
    </row>
    <row r="1690" spans="1:21" ht="18" customHeight="1">
      <c r="A1690" s="35"/>
      <c r="B1690" s="31"/>
      <c r="C1690" s="133"/>
      <c r="D1690" s="133"/>
      <c r="E1690" s="133"/>
      <c r="F1690" s="133"/>
      <c r="G1690" s="133"/>
      <c r="H1690" s="133"/>
      <c r="I1690" s="133"/>
      <c r="J1690" s="133"/>
      <c r="K1690" s="133"/>
      <c r="L1690" s="133"/>
      <c r="N1690" s="134"/>
      <c r="O1690" s="135"/>
      <c r="P1690" s="135"/>
      <c r="Q1690" s="135"/>
      <c r="R1690" s="2"/>
      <c r="S1690" s="31"/>
      <c r="T1690" s="25"/>
      <c r="U1690" s="2"/>
    </row>
    <row r="1691" spans="1:21" ht="18" customHeight="1">
      <c r="A1691" s="35"/>
      <c r="B1691" s="31"/>
      <c r="C1691" s="133"/>
      <c r="D1691" s="133"/>
      <c r="E1691" s="133"/>
      <c r="F1691" s="133"/>
      <c r="G1691" s="133"/>
      <c r="H1691" s="133"/>
      <c r="I1691" s="133"/>
      <c r="J1691" s="133"/>
      <c r="K1691" s="133"/>
      <c r="L1691" s="133"/>
      <c r="N1691" s="134"/>
      <c r="O1691" s="135"/>
      <c r="P1691" s="135"/>
      <c r="Q1691" s="135"/>
      <c r="R1691" s="2"/>
      <c r="S1691" s="31"/>
      <c r="T1691" s="25"/>
      <c r="U1691" s="2"/>
    </row>
    <row r="1692" spans="1:21" ht="18" customHeight="1">
      <c r="A1692" s="35"/>
      <c r="B1692" s="31"/>
      <c r="C1692" s="133"/>
      <c r="D1692" s="133"/>
      <c r="E1692" s="133"/>
      <c r="F1692" s="133"/>
      <c r="G1692" s="133"/>
      <c r="H1692" s="133"/>
      <c r="I1692" s="133"/>
      <c r="J1692" s="133"/>
      <c r="K1692" s="133"/>
      <c r="L1692" s="133"/>
      <c r="N1692" s="134"/>
      <c r="O1692" s="135"/>
      <c r="P1692" s="135"/>
      <c r="Q1692" s="135"/>
      <c r="R1692" s="2"/>
      <c r="S1692" s="31"/>
      <c r="T1692" s="25"/>
      <c r="U1692" s="2"/>
    </row>
    <row r="1693" spans="1:21" ht="18" customHeight="1">
      <c r="A1693" s="35"/>
      <c r="B1693" s="31"/>
      <c r="C1693" s="133"/>
      <c r="D1693" s="133"/>
      <c r="E1693" s="133"/>
      <c r="F1693" s="133"/>
      <c r="G1693" s="133"/>
      <c r="H1693" s="133"/>
      <c r="I1693" s="133"/>
      <c r="J1693" s="133"/>
      <c r="K1693" s="133"/>
      <c r="L1693" s="133"/>
      <c r="N1693" s="134"/>
      <c r="O1693" s="135"/>
      <c r="P1693" s="135"/>
      <c r="Q1693" s="135"/>
      <c r="R1693" s="2"/>
      <c r="S1693" s="31"/>
      <c r="T1693" s="25"/>
      <c r="U1693" s="2"/>
    </row>
    <row r="1694" spans="1:21" ht="18" customHeight="1">
      <c r="A1694" s="35"/>
      <c r="B1694" s="31"/>
      <c r="C1694" s="133"/>
      <c r="D1694" s="133"/>
      <c r="E1694" s="133"/>
      <c r="F1694" s="133"/>
      <c r="G1694" s="133"/>
      <c r="H1694" s="133"/>
      <c r="I1694" s="133"/>
      <c r="J1694" s="133"/>
      <c r="K1694" s="133"/>
      <c r="L1694" s="133"/>
      <c r="N1694" s="134"/>
      <c r="O1694" s="135"/>
      <c r="P1694" s="135"/>
      <c r="Q1694" s="135"/>
      <c r="R1694" s="2"/>
      <c r="S1694" s="31"/>
      <c r="T1694" s="25"/>
      <c r="U1694" s="2"/>
    </row>
    <row r="1695" spans="1:21" ht="18" customHeight="1">
      <c r="A1695" s="35"/>
      <c r="B1695" s="31"/>
      <c r="C1695" s="133"/>
      <c r="D1695" s="133"/>
      <c r="E1695" s="133"/>
      <c r="F1695" s="133"/>
      <c r="G1695" s="133"/>
      <c r="H1695" s="133"/>
      <c r="I1695" s="133"/>
      <c r="J1695" s="133"/>
      <c r="K1695" s="133"/>
      <c r="L1695" s="133"/>
      <c r="N1695" s="134"/>
      <c r="O1695" s="135"/>
      <c r="P1695" s="135"/>
      <c r="Q1695" s="135"/>
      <c r="R1695" s="2"/>
      <c r="S1695" s="31"/>
      <c r="T1695" s="25"/>
      <c r="U1695" s="2"/>
    </row>
    <row r="1696" spans="1:21" ht="18" customHeight="1">
      <c r="A1696" s="35"/>
      <c r="B1696" s="31"/>
      <c r="C1696" s="133"/>
      <c r="D1696" s="133"/>
      <c r="E1696" s="133"/>
      <c r="F1696" s="133"/>
      <c r="G1696" s="133"/>
      <c r="H1696" s="133"/>
      <c r="I1696" s="133"/>
      <c r="J1696" s="133"/>
      <c r="K1696" s="133"/>
      <c r="L1696" s="133"/>
      <c r="N1696" s="134"/>
      <c r="O1696" s="135"/>
      <c r="P1696" s="135"/>
      <c r="Q1696" s="135"/>
      <c r="R1696" s="2"/>
      <c r="S1696" s="31"/>
      <c r="T1696" s="25"/>
      <c r="U1696" s="2"/>
    </row>
    <row r="1697" spans="1:21" ht="18" customHeight="1">
      <c r="A1697" s="35"/>
      <c r="B1697" s="31"/>
      <c r="C1697" s="133"/>
      <c r="D1697" s="133"/>
      <c r="E1697" s="133"/>
      <c r="F1697" s="133"/>
      <c r="G1697" s="133"/>
      <c r="H1697" s="133"/>
      <c r="I1697" s="133"/>
      <c r="J1697" s="133"/>
      <c r="K1697" s="133"/>
      <c r="L1697" s="133"/>
      <c r="N1697" s="134"/>
      <c r="O1697" s="135"/>
      <c r="P1697" s="135"/>
      <c r="Q1697" s="135"/>
      <c r="R1697" s="2"/>
      <c r="S1697" s="31"/>
      <c r="T1697" s="25"/>
      <c r="U1697" s="2"/>
    </row>
    <row r="1698" spans="1:21" ht="18" customHeight="1">
      <c r="A1698" s="35"/>
      <c r="B1698" s="31"/>
      <c r="C1698" s="133"/>
      <c r="D1698" s="133"/>
      <c r="E1698" s="133"/>
      <c r="F1698" s="133"/>
      <c r="G1698" s="133"/>
      <c r="H1698" s="133"/>
      <c r="I1698" s="133"/>
      <c r="J1698" s="133"/>
      <c r="K1698" s="133"/>
      <c r="L1698" s="133"/>
      <c r="N1698" s="134"/>
      <c r="O1698" s="135"/>
      <c r="P1698" s="135"/>
      <c r="Q1698" s="135"/>
      <c r="R1698" s="2"/>
      <c r="S1698" s="31"/>
      <c r="T1698" s="25"/>
      <c r="U1698" s="2"/>
    </row>
    <row r="1699" spans="1:21" ht="18" customHeight="1">
      <c r="A1699" s="35"/>
      <c r="B1699" s="31"/>
      <c r="C1699" s="133"/>
      <c r="D1699" s="133"/>
      <c r="E1699" s="133"/>
      <c r="F1699" s="133"/>
      <c r="G1699" s="133"/>
      <c r="H1699" s="133"/>
      <c r="I1699" s="133"/>
      <c r="J1699" s="133"/>
      <c r="K1699" s="133"/>
      <c r="L1699" s="133"/>
      <c r="N1699" s="134"/>
      <c r="O1699" s="135"/>
      <c r="P1699" s="135"/>
      <c r="Q1699" s="135"/>
      <c r="R1699" s="2"/>
      <c r="S1699" s="31"/>
      <c r="T1699" s="25"/>
      <c r="U1699" s="2"/>
    </row>
    <row r="1700" spans="1:21" ht="18" customHeight="1">
      <c r="A1700" s="35"/>
      <c r="B1700" s="31"/>
      <c r="C1700" s="133"/>
      <c r="D1700" s="133"/>
      <c r="E1700" s="133"/>
      <c r="F1700" s="133"/>
      <c r="G1700" s="133"/>
      <c r="H1700" s="133"/>
      <c r="I1700" s="133"/>
      <c r="J1700" s="133"/>
      <c r="K1700" s="133"/>
      <c r="L1700" s="133"/>
      <c r="N1700" s="134"/>
      <c r="O1700" s="135"/>
      <c r="P1700" s="135"/>
      <c r="Q1700" s="135"/>
      <c r="R1700" s="2"/>
      <c r="S1700" s="31"/>
      <c r="T1700" s="25"/>
      <c r="U1700" s="2"/>
    </row>
    <row r="1701" spans="1:21" ht="18" customHeight="1">
      <c r="A1701" s="35"/>
      <c r="B1701" s="31"/>
      <c r="C1701" s="133"/>
      <c r="D1701" s="133"/>
      <c r="E1701" s="133"/>
      <c r="F1701" s="133"/>
      <c r="G1701" s="133"/>
      <c r="H1701" s="133"/>
      <c r="I1701" s="133"/>
      <c r="J1701" s="133"/>
      <c r="K1701" s="133"/>
      <c r="L1701" s="133"/>
      <c r="N1701" s="134"/>
      <c r="O1701" s="135"/>
      <c r="P1701" s="135"/>
      <c r="Q1701" s="135"/>
      <c r="R1701" s="2"/>
      <c r="S1701" s="31"/>
      <c r="T1701" s="25"/>
      <c r="U1701" s="2"/>
    </row>
    <row r="1702" spans="1:21" ht="18" customHeight="1">
      <c r="A1702" s="35"/>
      <c r="B1702" s="31"/>
      <c r="C1702" s="133"/>
      <c r="D1702" s="133"/>
      <c r="E1702" s="133"/>
      <c r="F1702" s="133"/>
      <c r="G1702" s="133"/>
      <c r="H1702" s="133"/>
      <c r="I1702" s="133"/>
      <c r="J1702" s="133"/>
      <c r="K1702" s="133"/>
      <c r="L1702" s="133"/>
      <c r="N1702" s="134"/>
      <c r="O1702" s="135"/>
      <c r="P1702" s="135"/>
      <c r="Q1702" s="135"/>
      <c r="R1702" s="2"/>
      <c r="S1702" s="31"/>
      <c r="T1702" s="25"/>
      <c r="U1702" s="2"/>
    </row>
    <row r="1703" spans="1:21" ht="18" customHeight="1">
      <c r="A1703" s="35"/>
      <c r="B1703" s="31"/>
      <c r="C1703" s="133"/>
      <c r="D1703" s="133"/>
      <c r="E1703" s="133"/>
      <c r="F1703" s="133"/>
      <c r="G1703" s="133"/>
      <c r="H1703" s="133"/>
      <c r="I1703" s="133"/>
      <c r="J1703" s="133"/>
      <c r="K1703" s="133"/>
      <c r="L1703" s="133"/>
      <c r="N1703" s="134"/>
      <c r="O1703" s="135"/>
      <c r="P1703" s="135"/>
      <c r="Q1703" s="135"/>
      <c r="R1703" s="2"/>
      <c r="S1703" s="31"/>
      <c r="T1703" s="25"/>
      <c r="U1703" s="2"/>
    </row>
    <row r="1704" spans="1:21" ht="18" customHeight="1">
      <c r="A1704" s="35"/>
      <c r="B1704" s="31"/>
      <c r="C1704" s="133"/>
      <c r="D1704" s="133"/>
      <c r="E1704" s="133"/>
      <c r="F1704" s="133"/>
      <c r="G1704" s="133"/>
      <c r="H1704" s="133"/>
      <c r="I1704" s="133"/>
      <c r="J1704" s="133"/>
      <c r="K1704" s="133"/>
      <c r="L1704" s="133"/>
      <c r="N1704" s="134"/>
      <c r="O1704" s="135"/>
      <c r="P1704" s="135"/>
      <c r="Q1704" s="135"/>
      <c r="R1704" s="2"/>
      <c r="S1704" s="31"/>
      <c r="T1704" s="25"/>
      <c r="U1704" s="2"/>
    </row>
    <row r="1705" spans="1:21" ht="18" customHeight="1">
      <c r="A1705" s="35"/>
      <c r="B1705" s="31"/>
      <c r="C1705" s="133"/>
      <c r="D1705" s="133"/>
      <c r="E1705" s="133"/>
      <c r="F1705" s="133"/>
      <c r="G1705" s="133"/>
      <c r="H1705" s="133"/>
      <c r="I1705" s="133"/>
      <c r="J1705" s="133"/>
      <c r="K1705" s="133"/>
      <c r="L1705" s="133"/>
      <c r="N1705" s="134"/>
      <c r="O1705" s="135"/>
      <c r="P1705" s="135"/>
      <c r="Q1705" s="135"/>
      <c r="R1705" s="2"/>
      <c r="S1705" s="31"/>
      <c r="T1705" s="25"/>
      <c r="U1705" s="2"/>
    </row>
    <row r="1706" spans="1:21" ht="18" customHeight="1">
      <c r="A1706" s="35"/>
      <c r="B1706" s="31"/>
      <c r="C1706" s="133"/>
      <c r="D1706" s="133"/>
      <c r="E1706" s="133"/>
      <c r="F1706" s="133"/>
      <c r="G1706" s="133"/>
      <c r="H1706" s="133"/>
      <c r="I1706" s="133"/>
      <c r="J1706" s="133"/>
      <c r="K1706" s="133"/>
      <c r="L1706" s="133"/>
      <c r="N1706" s="134"/>
      <c r="O1706" s="135"/>
      <c r="P1706" s="135"/>
      <c r="Q1706" s="135"/>
      <c r="R1706" s="2"/>
      <c r="S1706" s="31"/>
      <c r="T1706" s="25"/>
      <c r="U1706" s="2"/>
    </row>
    <row r="1707" spans="1:21" ht="18" customHeight="1">
      <c r="A1707" s="35"/>
      <c r="B1707" s="31"/>
      <c r="C1707" s="133"/>
      <c r="D1707" s="133"/>
      <c r="E1707" s="133"/>
      <c r="F1707" s="133"/>
      <c r="G1707" s="133"/>
      <c r="H1707" s="133"/>
      <c r="I1707" s="133"/>
      <c r="J1707" s="133"/>
      <c r="K1707" s="133"/>
      <c r="L1707" s="133"/>
      <c r="N1707" s="134"/>
      <c r="O1707" s="135"/>
      <c r="P1707" s="135"/>
      <c r="Q1707" s="135"/>
      <c r="R1707" s="2"/>
      <c r="S1707" s="31"/>
      <c r="T1707" s="25"/>
      <c r="U1707" s="2"/>
    </row>
    <row r="1708" spans="1:21" ht="18" customHeight="1">
      <c r="A1708" s="35"/>
      <c r="B1708" s="31"/>
      <c r="C1708" s="133"/>
      <c r="D1708" s="133"/>
      <c r="E1708" s="133"/>
      <c r="F1708" s="133"/>
      <c r="G1708" s="133"/>
      <c r="H1708" s="133"/>
      <c r="I1708" s="133"/>
      <c r="J1708" s="133"/>
      <c r="K1708" s="133"/>
      <c r="L1708" s="133"/>
      <c r="N1708" s="134"/>
      <c r="O1708" s="135"/>
      <c r="P1708" s="135"/>
      <c r="Q1708" s="135"/>
      <c r="R1708" s="2"/>
      <c r="S1708" s="31"/>
      <c r="T1708" s="25"/>
      <c r="U1708" s="2"/>
    </row>
    <row r="1709" spans="1:21" ht="18" customHeight="1">
      <c r="A1709" s="35"/>
      <c r="B1709" s="31"/>
      <c r="C1709" s="133"/>
      <c r="D1709" s="133"/>
      <c r="E1709" s="133"/>
      <c r="F1709" s="133"/>
      <c r="G1709" s="133"/>
      <c r="H1709" s="133"/>
      <c r="I1709" s="133"/>
      <c r="J1709" s="133"/>
      <c r="K1709" s="133"/>
      <c r="L1709" s="133"/>
      <c r="N1709" s="134"/>
      <c r="O1709" s="135"/>
      <c r="P1709" s="135"/>
      <c r="Q1709" s="135"/>
      <c r="R1709" s="2"/>
      <c r="S1709" s="31"/>
      <c r="T1709" s="25"/>
      <c r="U1709" s="2"/>
    </row>
    <row r="1710" spans="1:21" ht="18" customHeight="1">
      <c r="A1710" s="35"/>
      <c r="B1710" s="31"/>
      <c r="C1710" s="133"/>
      <c r="D1710" s="133"/>
      <c r="E1710" s="133"/>
      <c r="F1710" s="133"/>
      <c r="G1710" s="133"/>
      <c r="H1710" s="133"/>
      <c r="I1710" s="133"/>
      <c r="J1710" s="133"/>
      <c r="K1710" s="133"/>
      <c r="L1710" s="133"/>
      <c r="N1710" s="134"/>
      <c r="O1710" s="135"/>
      <c r="P1710" s="135"/>
      <c r="Q1710" s="135"/>
      <c r="R1710" s="2"/>
      <c r="S1710" s="31"/>
      <c r="T1710" s="25"/>
      <c r="U1710" s="2"/>
    </row>
    <row r="1711" spans="1:21" ht="18" customHeight="1">
      <c r="A1711" s="35"/>
      <c r="B1711" s="31"/>
      <c r="C1711" s="133"/>
      <c r="D1711" s="133"/>
      <c r="E1711" s="133"/>
      <c r="F1711" s="133"/>
      <c r="G1711" s="133"/>
      <c r="H1711" s="133"/>
      <c r="I1711" s="133"/>
      <c r="J1711" s="133"/>
      <c r="K1711" s="133"/>
      <c r="L1711" s="133"/>
      <c r="N1711" s="134"/>
      <c r="O1711" s="135"/>
      <c r="P1711" s="135"/>
      <c r="Q1711" s="135"/>
      <c r="R1711" s="2"/>
      <c r="S1711" s="31"/>
      <c r="T1711" s="25"/>
      <c r="U1711" s="2"/>
    </row>
    <row r="1712" spans="1:21" ht="18" customHeight="1">
      <c r="A1712" s="35"/>
      <c r="B1712" s="31"/>
      <c r="C1712" s="133"/>
      <c r="D1712" s="133"/>
      <c r="E1712" s="133"/>
      <c r="F1712" s="133"/>
      <c r="G1712" s="133"/>
      <c r="H1712" s="133"/>
      <c r="I1712" s="133"/>
      <c r="J1712" s="133"/>
      <c r="K1712" s="133"/>
      <c r="L1712" s="133"/>
      <c r="N1712" s="134"/>
      <c r="O1712" s="135"/>
      <c r="P1712" s="135"/>
      <c r="Q1712" s="135"/>
      <c r="R1712" s="2"/>
      <c r="S1712" s="31"/>
      <c r="T1712" s="25"/>
      <c r="U1712" s="2"/>
    </row>
    <row r="1713" spans="1:21" ht="18" customHeight="1">
      <c r="A1713" s="35"/>
      <c r="B1713" s="31"/>
      <c r="C1713" s="133"/>
      <c r="D1713" s="133"/>
      <c r="E1713" s="133"/>
      <c r="F1713" s="133"/>
      <c r="G1713" s="133"/>
      <c r="H1713" s="133"/>
      <c r="I1713" s="133"/>
      <c r="J1713" s="133"/>
      <c r="K1713" s="133"/>
      <c r="L1713" s="133"/>
      <c r="N1713" s="134"/>
      <c r="O1713" s="135"/>
      <c r="P1713" s="135"/>
      <c r="Q1713" s="135"/>
      <c r="R1713" s="2"/>
      <c r="S1713" s="31"/>
      <c r="T1713" s="25"/>
      <c r="U1713" s="2"/>
    </row>
    <row r="1714" spans="1:21" ht="18" customHeight="1">
      <c r="A1714" s="35"/>
      <c r="B1714" s="31"/>
      <c r="C1714" s="133"/>
      <c r="D1714" s="133"/>
      <c r="E1714" s="133"/>
      <c r="F1714" s="133"/>
      <c r="G1714" s="133"/>
      <c r="H1714" s="133"/>
      <c r="I1714" s="133"/>
      <c r="J1714" s="133"/>
      <c r="K1714" s="133"/>
      <c r="L1714" s="133"/>
      <c r="N1714" s="134"/>
      <c r="O1714" s="135"/>
      <c r="P1714" s="135"/>
      <c r="Q1714" s="135"/>
      <c r="R1714" s="2"/>
      <c r="S1714" s="31"/>
      <c r="T1714" s="25"/>
      <c r="U1714" s="2"/>
    </row>
    <row r="1715" spans="1:21" ht="18" customHeight="1">
      <c r="A1715" s="35"/>
      <c r="B1715" s="31"/>
      <c r="C1715" s="133"/>
      <c r="D1715" s="133"/>
      <c r="E1715" s="133"/>
      <c r="F1715" s="133"/>
      <c r="G1715" s="133"/>
      <c r="H1715" s="133"/>
      <c r="I1715" s="133"/>
      <c r="J1715" s="133"/>
      <c r="K1715" s="133"/>
      <c r="L1715" s="133"/>
      <c r="N1715" s="134"/>
      <c r="O1715" s="135"/>
      <c r="P1715" s="135"/>
      <c r="Q1715" s="135"/>
      <c r="R1715" s="2"/>
      <c r="S1715" s="31"/>
      <c r="T1715" s="25"/>
      <c r="U1715" s="2"/>
    </row>
    <row r="1716" spans="1:21" ht="18" customHeight="1">
      <c r="A1716" s="35"/>
      <c r="B1716" s="31"/>
      <c r="C1716" s="133"/>
      <c r="D1716" s="133"/>
      <c r="E1716" s="133"/>
      <c r="F1716" s="133"/>
      <c r="G1716" s="133"/>
      <c r="H1716" s="133"/>
      <c r="I1716" s="133"/>
      <c r="J1716" s="133"/>
      <c r="K1716" s="133"/>
      <c r="L1716" s="133"/>
      <c r="N1716" s="134"/>
      <c r="O1716" s="135"/>
      <c r="P1716" s="135"/>
      <c r="Q1716" s="135"/>
      <c r="R1716" s="2"/>
      <c r="S1716" s="31"/>
      <c r="T1716" s="25"/>
      <c r="U1716" s="2"/>
    </row>
    <row r="1717" spans="1:21" ht="18" customHeight="1">
      <c r="A1717" s="35"/>
      <c r="B1717" s="31"/>
      <c r="C1717" s="133"/>
      <c r="D1717" s="133"/>
      <c r="E1717" s="133"/>
      <c r="F1717" s="133"/>
      <c r="G1717" s="133"/>
      <c r="H1717" s="133"/>
      <c r="I1717" s="133"/>
      <c r="J1717" s="133"/>
      <c r="K1717" s="133"/>
      <c r="L1717" s="133"/>
      <c r="N1717" s="134"/>
      <c r="O1717" s="135"/>
      <c r="P1717" s="135"/>
      <c r="Q1717" s="135"/>
      <c r="R1717" s="2"/>
      <c r="S1717" s="31"/>
      <c r="T1717" s="25"/>
      <c r="U1717" s="2"/>
    </row>
    <row r="1718" spans="1:21" ht="18" customHeight="1">
      <c r="A1718" s="35"/>
      <c r="B1718" s="31"/>
      <c r="C1718" s="133"/>
      <c r="D1718" s="133"/>
      <c r="E1718" s="133"/>
      <c r="F1718" s="133"/>
      <c r="G1718" s="133"/>
      <c r="H1718" s="133"/>
      <c r="I1718" s="133"/>
      <c r="J1718" s="133"/>
      <c r="K1718" s="133"/>
      <c r="L1718" s="133"/>
      <c r="N1718" s="134"/>
      <c r="O1718" s="135"/>
      <c r="P1718" s="135"/>
      <c r="Q1718" s="135"/>
      <c r="R1718" s="2"/>
      <c r="S1718" s="31"/>
      <c r="T1718" s="25"/>
      <c r="U1718" s="2"/>
    </row>
    <row r="1719" spans="1:21" ht="18" customHeight="1">
      <c r="A1719" s="35"/>
      <c r="B1719" s="31"/>
      <c r="C1719" s="133"/>
      <c r="D1719" s="133"/>
      <c r="E1719" s="133"/>
      <c r="F1719" s="133"/>
      <c r="G1719" s="133"/>
      <c r="H1719" s="133"/>
      <c r="I1719" s="133"/>
      <c r="J1719" s="133"/>
      <c r="K1719" s="133"/>
      <c r="L1719" s="133"/>
      <c r="N1719" s="134"/>
      <c r="O1719" s="135"/>
      <c r="P1719" s="135"/>
      <c r="Q1719" s="135"/>
      <c r="R1719" s="2"/>
      <c r="S1719" s="31"/>
      <c r="T1719" s="25"/>
      <c r="U1719" s="2"/>
    </row>
    <row r="1720" spans="1:21" ht="18" customHeight="1">
      <c r="A1720" s="35"/>
      <c r="B1720" s="31"/>
      <c r="C1720" s="133"/>
      <c r="D1720" s="133"/>
      <c r="E1720" s="133"/>
      <c r="F1720" s="133"/>
      <c r="G1720" s="133"/>
      <c r="H1720" s="133"/>
      <c r="I1720" s="133"/>
      <c r="J1720" s="133"/>
      <c r="K1720" s="133"/>
      <c r="L1720" s="133"/>
      <c r="N1720" s="134"/>
      <c r="O1720" s="135"/>
      <c r="P1720" s="135"/>
      <c r="Q1720" s="135"/>
      <c r="R1720" s="2"/>
      <c r="S1720" s="31"/>
      <c r="T1720" s="25"/>
      <c r="U1720" s="2"/>
    </row>
    <row r="1721" spans="1:21" ht="18" customHeight="1">
      <c r="A1721" s="35"/>
      <c r="B1721" s="31"/>
      <c r="C1721" s="133"/>
      <c r="D1721" s="133"/>
      <c r="E1721" s="133"/>
      <c r="F1721" s="133"/>
      <c r="G1721" s="133"/>
      <c r="H1721" s="133"/>
      <c r="I1721" s="133"/>
      <c r="J1721" s="133"/>
      <c r="K1721" s="133"/>
      <c r="L1721" s="133"/>
      <c r="N1721" s="134"/>
      <c r="O1721" s="135"/>
      <c r="P1721" s="135"/>
      <c r="Q1721" s="135"/>
      <c r="R1721" s="2"/>
      <c r="S1721" s="31"/>
      <c r="T1721" s="25"/>
      <c r="U1721" s="2"/>
    </row>
    <row r="1722" spans="1:21" ht="18" customHeight="1">
      <c r="A1722" s="35"/>
      <c r="B1722" s="31"/>
      <c r="C1722" s="133"/>
      <c r="D1722" s="133"/>
      <c r="E1722" s="133"/>
      <c r="F1722" s="133"/>
      <c r="G1722" s="133"/>
      <c r="H1722" s="133"/>
      <c r="I1722" s="133"/>
      <c r="J1722" s="133"/>
      <c r="K1722" s="133"/>
      <c r="L1722" s="133"/>
      <c r="N1722" s="134"/>
      <c r="O1722" s="135"/>
      <c r="P1722" s="135"/>
      <c r="Q1722" s="135"/>
      <c r="R1722" s="2"/>
      <c r="S1722" s="31"/>
      <c r="T1722" s="25"/>
      <c r="U1722" s="2"/>
    </row>
    <row r="1723" spans="1:21" ht="18" customHeight="1">
      <c r="A1723" s="35"/>
      <c r="B1723" s="31"/>
      <c r="C1723" s="133"/>
      <c r="D1723" s="133"/>
      <c r="E1723" s="133"/>
      <c r="F1723" s="133"/>
      <c r="G1723" s="133"/>
      <c r="H1723" s="133"/>
      <c r="I1723" s="133"/>
      <c r="J1723" s="133"/>
      <c r="K1723" s="133"/>
      <c r="L1723" s="133"/>
      <c r="N1723" s="134"/>
      <c r="O1723" s="135"/>
      <c r="P1723" s="135"/>
      <c r="Q1723" s="135"/>
      <c r="R1723" s="2"/>
      <c r="S1723" s="31"/>
      <c r="T1723" s="25"/>
      <c r="U1723" s="2"/>
    </row>
    <row r="1724" spans="1:21" ht="18" customHeight="1">
      <c r="A1724" s="35"/>
      <c r="B1724" s="31"/>
      <c r="C1724" s="133"/>
      <c r="D1724" s="133"/>
      <c r="E1724" s="133"/>
      <c r="F1724" s="133"/>
      <c r="G1724" s="133"/>
      <c r="H1724" s="133"/>
      <c r="I1724" s="133"/>
      <c r="J1724" s="133"/>
      <c r="K1724" s="133"/>
      <c r="L1724" s="133"/>
      <c r="N1724" s="134"/>
      <c r="O1724" s="135"/>
      <c r="P1724" s="135"/>
      <c r="Q1724" s="135"/>
      <c r="R1724" s="2"/>
      <c r="S1724" s="31"/>
      <c r="T1724" s="25"/>
      <c r="U1724" s="2"/>
    </row>
    <row r="1725" spans="1:21" ht="18" customHeight="1">
      <c r="A1725" s="35"/>
      <c r="B1725" s="31"/>
      <c r="C1725" s="133"/>
      <c r="D1725" s="133"/>
      <c r="E1725" s="133"/>
      <c r="F1725" s="133"/>
      <c r="G1725" s="133"/>
      <c r="H1725" s="133"/>
      <c r="I1725" s="133"/>
      <c r="J1725" s="133"/>
      <c r="K1725" s="133"/>
      <c r="L1725" s="133"/>
      <c r="N1725" s="134"/>
      <c r="O1725" s="135"/>
      <c r="P1725" s="135"/>
      <c r="Q1725" s="135"/>
      <c r="R1725" s="2"/>
      <c r="S1725" s="31"/>
      <c r="T1725" s="25"/>
      <c r="U1725" s="2"/>
    </row>
    <row r="1726" spans="1:21" ht="18" customHeight="1">
      <c r="A1726" s="35"/>
      <c r="B1726" s="31"/>
      <c r="C1726" s="133"/>
      <c r="D1726" s="133"/>
      <c r="E1726" s="133"/>
      <c r="F1726" s="133"/>
      <c r="G1726" s="133"/>
      <c r="H1726" s="133"/>
      <c r="I1726" s="133"/>
      <c r="J1726" s="133"/>
      <c r="K1726" s="133"/>
      <c r="L1726" s="133"/>
      <c r="N1726" s="134"/>
      <c r="O1726" s="135"/>
      <c r="P1726" s="135"/>
      <c r="Q1726" s="135"/>
      <c r="R1726" s="2"/>
      <c r="S1726" s="31"/>
      <c r="T1726" s="25"/>
      <c r="U1726" s="2"/>
    </row>
    <row r="1727" spans="1:21" ht="18" customHeight="1">
      <c r="A1727" s="35"/>
      <c r="B1727" s="31"/>
      <c r="C1727" s="133"/>
      <c r="D1727" s="133"/>
      <c r="E1727" s="133"/>
      <c r="F1727" s="133"/>
      <c r="G1727" s="133"/>
      <c r="H1727" s="133"/>
      <c r="I1727" s="133"/>
      <c r="J1727" s="133"/>
      <c r="K1727" s="133"/>
      <c r="L1727" s="133"/>
      <c r="N1727" s="134"/>
      <c r="O1727" s="135"/>
      <c r="P1727" s="135"/>
      <c r="Q1727" s="135"/>
      <c r="R1727" s="2"/>
      <c r="S1727" s="31"/>
      <c r="T1727" s="25"/>
      <c r="U1727" s="2"/>
    </row>
    <row r="1728" spans="1:21" ht="18" customHeight="1">
      <c r="A1728" s="35"/>
      <c r="B1728" s="31"/>
      <c r="C1728" s="133"/>
      <c r="D1728" s="133"/>
      <c r="E1728" s="133"/>
      <c r="F1728" s="133"/>
      <c r="G1728" s="133"/>
      <c r="H1728" s="133"/>
      <c r="I1728" s="133"/>
      <c r="J1728" s="133"/>
      <c r="K1728" s="133"/>
      <c r="L1728" s="133"/>
      <c r="N1728" s="134"/>
      <c r="O1728" s="135"/>
      <c r="P1728" s="135"/>
      <c r="Q1728" s="135"/>
      <c r="R1728" s="2"/>
      <c r="S1728" s="31"/>
      <c r="T1728" s="25"/>
      <c r="U1728" s="2"/>
    </row>
    <row r="1729" spans="1:21" ht="18" customHeight="1">
      <c r="A1729" s="35"/>
      <c r="B1729" s="31"/>
      <c r="C1729" s="133"/>
      <c r="D1729" s="133"/>
      <c r="E1729" s="133"/>
      <c r="F1729" s="133"/>
      <c r="G1729" s="133"/>
      <c r="H1729" s="133"/>
      <c r="I1729" s="133"/>
      <c r="J1729" s="133"/>
      <c r="K1729" s="133"/>
      <c r="L1729" s="133"/>
      <c r="N1729" s="134"/>
      <c r="O1729" s="135"/>
      <c r="P1729" s="135"/>
      <c r="Q1729" s="135"/>
      <c r="R1729" s="2"/>
      <c r="S1729" s="31"/>
      <c r="T1729" s="25"/>
      <c r="U1729" s="2"/>
    </row>
    <row r="1730" spans="1:21" ht="18" customHeight="1">
      <c r="A1730" s="35"/>
      <c r="B1730" s="31"/>
      <c r="C1730" s="133"/>
      <c r="D1730" s="133"/>
      <c r="E1730" s="133"/>
      <c r="F1730" s="133"/>
      <c r="G1730" s="133"/>
      <c r="H1730" s="133"/>
      <c r="I1730" s="133"/>
      <c r="J1730" s="133"/>
      <c r="K1730" s="133"/>
      <c r="L1730" s="133"/>
      <c r="N1730" s="134"/>
      <c r="O1730" s="135"/>
      <c r="P1730" s="135"/>
      <c r="Q1730" s="135"/>
      <c r="R1730" s="2"/>
      <c r="S1730" s="31"/>
      <c r="T1730" s="25"/>
      <c r="U1730" s="2"/>
    </row>
    <row r="1731" spans="1:21" ht="18" customHeight="1">
      <c r="A1731" s="35"/>
      <c r="B1731" s="31"/>
      <c r="C1731" s="133"/>
      <c r="D1731" s="133"/>
      <c r="E1731" s="133"/>
      <c r="F1731" s="133"/>
      <c r="G1731" s="133"/>
      <c r="H1731" s="133"/>
      <c r="I1731" s="133"/>
      <c r="J1731" s="133"/>
      <c r="K1731" s="133"/>
      <c r="L1731" s="133"/>
      <c r="N1731" s="134"/>
      <c r="O1731" s="135"/>
      <c r="P1731" s="135"/>
      <c r="Q1731" s="135"/>
      <c r="R1731" s="2"/>
      <c r="S1731" s="31"/>
      <c r="T1731" s="25"/>
      <c r="U1731" s="2"/>
    </row>
    <row r="1732" spans="1:21" ht="18" customHeight="1">
      <c r="A1732" s="35"/>
      <c r="B1732" s="31"/>
      <c r="C1732" s="133"/>
      <c r="D1732" s="133"/>
      <c r="E1732" s="133"/>
      <c r="F1732" s="133"/>
      <c r="G1732" s="133"/>
      <c r="H1732" s="133"/>
      <c r="I1732" s="133"/>
      <c r="J1732" s="133"/>
      <c r="K1732" s="133"/>
      <c r="L1732" s="133"/>
      <c r="N1732" s="134"/>
      <c r="O1732" s="135"/>
      <c r="P1732" s="135"/>
      <c r="Q1732" s="135"/>
      <c r="R1732" s="2"/>
      <c r="S1732" s="31"/>
      <c r="T1732" s="25"/>
      <c r="U1732" s="2"/>
    </row>
    <row r="1733" spans="1:21" ht="18" customHeight="1">
      <c r="A1733" s="35"/>
      <c r="B1733" s="31"/>
      <c r="C1733" s="133"/>
      <c r="D1733" s="133"/>
      <c r="E1733" s="133"/>
      <c r="F1733" s="133"/>
      <c r="G1733" s="133"/>
      <c r="H1733" s="133"/>
      <c r="I1733" s="133"/>
      <c r="J1733" s="133"/>
      <c r="K1733" s="133"/>
      <c r="L1733" s="133"/>
      <c r="N1733" s="134"/>
      <c r="O1733" s="135"/>
      <c r="P1733" s="135"/>
      <c r="Q1733" s="135"/>
      <c r="R1733" s="2"/>
      <c r="S1733" s="31"/>
      <c r="T1733" s="25"/>
      <c r="U1733" s="2"/>
    </row>
    <row r="1734" spans="1:21" ht="18" customHeight="1">
      <c r="A1734" s="35"/>
      <c r="B1734" s="31"/>
      <c r="C1734" s="133"/>
      <c r="D1734" s="133"/>
      <c r="E1734" s="133"/>
      <c r="F1734" s="133"/>
      <c r="G1734" s="133"/>
      <c r="H1734" s="133"/>
      <c r="I1734" s="133"/>
      <c r="J1734" s="133"/>
      <c r="K1734" s="133"/>
      <c r="L1734" s="133"/>
      <c r="N1734" s="134"/>
      <c r="O1734" s="135"/>
      <c r="P1734" s="135"/>
      <c r="Q1734" s="135"/>
      <c r="R1734" s="2"/>
      <c r="S1734" s="31"/>
      <c r="T1734" s="25"/>
      <c r="U1734" s="2"/>
    </row>
    <row r="1735" spans="1:21" ht="18" customHeight="1">
      <c r="A1735" s="35"/>
      <c r="B1735" s="31"/>
      <c r="C1735" s="133"/>
      <c r="D1735" s="133"/>
      <c r="E1735" s="133"/>
      <c r="F1735" s="133"/>
      <c r="G1735" s="133"/>
      <c r="H1735" s="133"/>
      <c r="I1735" s="133"/>
      <c r="J1735" s="133"/>
      <c r="K1735" s="133"/>
      <c r="L1735" s="133"/>
      <c r="N1735" s="134"/>
      <c r="O1735" s="135"/>
      <c r="P1735" s="135"/>
      <c r="Q1735" s="135"/>
      <c r="R1735" s="2"/>
      <c r="S1735" s="31"/>
      <c r="T1735" s="25"/>
      <c r="U1735" s="2"/>
    </row>
    <row r="1736" spans="1:21" ht="18" customHeight="1">
      <c r="A1736" s="35"/>
      <c r="B1736" s="31"/>
      <c r="C1736" s="133"/>
      <c r="D1736" s="133"/>
      <c r="E1736" s="133"/>
      <c r="F1736" s="133"/>
      <c r="G1736" s="133"/>
      <c r="H1736" s="133"/>
      <c r="I1736" s="133"/>
      <c r="J1736" s="133"/>
      <c r="K1736" s="133"/>
      <c r="L1736" s="133"/>
      <c r="N1736" s="134"/>
      <c r="O1736" s="135"/>
      <c r="P1736" s="135"/>
      <c r="Q1736" s="135"/>
      <c r="R1736" s="2"/>
      <c r="S1736" s="31"/>
      <c r="T1736" s="25"/>
      <c r="U1736" s="2"/>
    </row>
    <row r="1737" spans="1:21" ht="18" customHeight="1">
      <c r="A1737" s="35"/>
      <c r="B1737" s="31"/>
      <c r="C1737" s="133"/>
      <c r="D1737" s="133"/>
      <c r="E1737" s="133"/>
      <c r="F1737" s="133"/>
      <c r="G1737" s="133"/>
      <c r="H1737" s="133"/>
      <c r="I1737" s="133"/>
      <c r="J1737" s="133"/>
      <c r="K1737" s="133"/>
      <c r="L1737" s="133"/>
      <c r="N1737" s="134"/>
      <c r="O1737" s="135"/>
      <c r="P1737" s="135"/>
      <c r="Q1737" s="135"/>
      <c r="R1737" s="2"/>
      <c r="S1737" s="31"/>
      <c r="T1737" s="25"/>
      <c r="U1737" s="2"/>
    </row>
    <row r="1738" spans="1:21" ht="18" customHeight="1">
      <c r="A1738" s="35"/>
      <c r="B1738" s="31"/>
      <c r="C1738" s="133"/>
      <c r="D1738" s="133"/>
      <c r="E1738" s="133"/>
      <c r="F1738" s="133"/>
      <c r="G1738" s="133"/>
      <c r="H1738" s="133"/>
      <c r="I1738" s="133"/>
      <c r="J1738" s="133"/>
      <c r="K1738" s="133"/>
      <c r="L1738" s="133"/>
      <c r="N1738" s="134"/>
      <c r="O1738" s="135"/>
      <c r="P1738" s="135"/>
      <c r="Q1738" s="135"/>
      <c r="R1738" s="2"/>
      <c r="S1738" s="31"/>
      <c r="T1738" s="25"/>
      <c r="U1738" s="2"/>
    </row>
    <row r="1739" spans="1:21" ht="18" customHeight="1">
      <c r="A1739" s="35"/>
      <c r="B1739" s="31"/>
      <c r="C1739" s="133"/>
      <c r="D1739" s="133"/>
      <c r="E1739" s="133"/>
      <c r="F1739" s="133"/>
      <c r="G1739" s="133"/>
      <c r="H1739" s="133"/>
      <c r="I1739" s="133"/>
      <c r="J1739" s="133"/>
      <c r="K1739" s="133"/>
      <c r="L1739" s="133"/>
      <c r="N1739" s="134"/>
      <c r="O1739" s="135"/>
      <c r="P1739" s="135"/>
      <c r="Q1739" s="135"/>
      <c r="R1739" s="2"/>
      <c r="S1739" s="31"/>
      <c r="T1739" s="25"/>
      <c r="U1739" s="2"/>
    </row>
    <row r="1740" spans="1:21" ht="18" customHeight="1">
      <c r="A1740" s="35"/>
      <c r="B1740" s="31"/>
      <c r="C1740" s="133"/>
      <c r="D1740" s="133"/>
      <c r="E1740" s="133"/>
      <c r="F1740" s="133"/>
      <c r="G1740" s="133"/>
      <c r="H1740" s="133"/>
      <c r="I1740" s="133"/>
      <c r="J1740" s="133"/>
      <c r="K1740" s="133"/>
      <c r="L1740" s="133"/>
      <c r="N1740" s="134"/>
      <c r="O1740" s="135"/>
      <c r="P1740" s="135"/>
      <c r="Q1740" s="135"/>
      <c r="R1740" s="2"/>
      <c r="S1740" s="31"/>
      <c r="T1740" s="25"/>
      <c r="U1740" s="2"/>
    </row>
    <row r="1741" spans="1:21" ht="18" customHeight="1">
      <c r="A1741" s="35"/>
      <c r="B1741" s="31"/>
      <c r="C1741" s="133"/>
      <c r="D1741" s="133"/>
      <c r="E1741" s="133"/>
      <c r="F1741" s="133"/>
      <c r="G1741" s="133"/>
      <c r="H1741" s="133"/>
      <c r="I1741" s="133"/>
      <c r="J1741" s="133"/>
      <c r="K1741" s="133"/>
      <c r="L1741" s="133"/>
      <c r="N1741" s="134"/>
      <c r="O1741" s="135"/>
      <c r="P1741" s="135"/>
      <c r="Q1741" s="135"/>
      <c r="R1741" s="2"/>
      <c r="S1741" s="31"/>
      <c r="T1741" s="25"/>
      <c r="U1741" s="2"/>
    </row>
    <row r="1742" spans="1:21" ht="18" customHeight="1">
      <c r="A1742" s="35"/>
      <c r="B1742" s="31"/>
      <c r="C1742" s="133"/>
      <c r="D1742" s="133"/>
      <c r="E1742" s="133"/>
      <c r="F1742" s="133"/>
      <c r="G1742" s="133"/>
      <c r="H1742" s="133"/>
      <c r="I1742" s="133"/>
      <c r="J1742" s="133"/>
      <c r="K1742" s="133"/>
      <c r="L1742" s="133"/>
      <c r="N1742" s="134"/>
      <c r="O1742" s="135"/>
      <c r="P1742" s="135"/>
      <c r="Q1742" s="135"/>
      <c r="R1742" s="2"/>
      <c r="S1742" s="31"/>
      <c r="T1742" s="25"/>
      <c r="U1742" s="2"/>
    </row>
    <row r="1743" spans="1:21" ht="18" customHeight="1">
      <c r="A1743" s="35"/>
      <c r="B1743" s="31"/>
      <c r="C1743" s="133"/>
      <c r="D1743" s="133"/>
      <c r="E1743" s="133"/>
      <c r="F1743" s="133"/>
      <c r="G1743" s="133"/>
      <c r="H1743" s="133"/>
      <c r="I1743" s="133"/>
      <c r="J1743" s="133"/>
      <c r="K1743" s="133"/>
      <c r="L1743" s="133"/>
      <c r="N1743" s="134"/>
      <c r="O1743" s="135"/>
      <c r="P1743" s="135"/>
      <c r="Q1743" s="135"/>
      <c r="R1743" s="2"/>
      <c r="S1743" s="31"/>
      <c r="T1743" s="25"/>
      <c r="U1743" s="2"/>
    </row>
    <row r="1744" spans="1:21" ht="18" customHeight="1">
      <c r="A1744" s="35"/>
      <c r="B1744" s="31"/>
      <c r="C1744" s="133"/>
      <c r="D1744" s="133"/>
      <c r="E1744" s="133"/>
      <c r="F1744" s="133"/>
      <c r="G1744" s="133"/>
      <c r="H1744" s="133"/>
      <c r="I1744" s="133"/>
      <c r="J1744" s="133"/>
      <c r="K1744" s="133"/>
      <c r="L1744" s="133"/>
      <c r="N1744" s="134"/>
      <c r="O1744" s="135"/>
      <c r="P1744" s="135"/>
      <c r="Q1744" s="135"/>
      <c r="R1744" s="2"/>
      <c r="S1744" s="31"/>
      <c r="T1744" s="25"/>
      <c r="U1744" s="2"/>
    </row>
    <row r="1745" spans="1:21" ht="18" customHeight="1">
      <c r="A1745" s="35"/>
      <c r="B1745" s="31"/>
      <c r="C1745" s="133"/>
      <c r="D1745" s="133"/>
      <c r="E1745" s="133"/>
      <c r="F1745" s="133"/>
      <c r="G1745" s="133"/>
      <c r="H1745" s="133"/>
      <c r="I1745" s="133"/>
      <c r="J1745" s="133"/>
      <c r="K1745" s="133"/>
      <c r="L1745" s="133"/>
      <c r="N1745" s="134"/>
      <c r="O1745" s="135"/>
      <c r="P1745" s="135"/>
      <c r="Q1745" s="135"/>
      <c r="R1745" s="2"/>
      <c r="S1745" s="31"/>
      <c r="T1745" s="25"/>
      <c r="U1745" s="2"/>
    </row>
    <row r="1746" spans="1:21" ht="18" customHeight="1">
      <c r="A1746" s="35"/>
      <c r="B1746" s="31"/>
      <c r="C1746" s="133"/>
      <c r="D1746" s="133"/>
      <c r="E1746" s="133"/>
      <c r="F1746" s="133"/>
      <c r="G1746" s="133"/>
      <c r="H1746" s="133"/>
      <c r="I1746" s="133"/>
      <c r="J1746" s="133"/>
      <c r="K1746" s="133"/>
      <c r="L1746" s="133"/>
      <c r="N1746" s="134"/>
      <c r="O1746" s="135"/>
      <c r="P1746" s="135"/>
      <c r="Q1746" s="135"/>
      <c r="R1746" s="2"/>
      <c r="S1746" s="31"/>
      <c r="T1746" s="25"/>
      <c r="U1746" s="2"/>
    </row>
    <row r="1747" spans="1:21" ht="18" customHeight="1">
      <c r="A1747" s="35"/>
      <c r="B1747" s="31"/>
      <c r="C1747" s="133"/>
      <c r="D1747" s="133"/>
      <c r="E1747" s="133"/>
      <c r="F1747" s="133"/>
      <c r="G1747" s="133"/>
      <c r="H1747" s="133"/>
      <c r="I1747" s="133"/>
      <c r="J1747" s="133"/>
      <c r="K1747" s="133"/>
      <c r="L1747" s="133"/>
      <c r="N1747" s="134"/>
      <c r="O1747" s="135"/>
      <c r="P1747" s="135"/>
      <c r="Q1747" s="135"/>
      <c r="R1747" s="2"/>
      <c r="S1747" s="31"/>
      <c r="T1747" s="25"/>
      <c r="U1747" s="2"/>
    </row>
    <row r="1748" spans="1:21" ht="18" customHeight="1">
      <c r="A1748" s="35"/>
      <c r="B1748" s="31"/>
      <c r="C1748" s="133"/>
      <c r="D1748" s="133"/>
      <c r="E1748" s="133"/>
      <c r="F1748" s="133"/>
      <c r="G1748" s="133"/>
      <c r="H1748" s="133"/>
      <c r="I1748" s="133"/>
      <c r="J1748" s="133"/>
      <c r="K1748" s="133"/>
      <c r="L1748" s="133"/>
      <c r="N1748" s="134"/>
      <c r="O1748" s="135"/>
      <c r="P1748" s="135"/>
      <c r="Q1748" s="135"/>
      <c r="R1748" s="2"/>
      <c r="S1748" s="31"/>
      <c r="T1748" s="25"/>
      <c r="U1748" s="2"/>
    </row>
    <row r="1749" spans="1:21" ht="18" customHeight="1">
      <c r="A1749" s="35"/>
      <c r="B1749" s="31"/>
      <c r="C1749" s="133"/>
      <c r="D1749" s="133"/>
      <c r="E1749" s="133"/>
      <c r="F1749" s="133"/>
      <c r="G1749" s="133"/>
      <c r="H1749" s="133"/>
      <c r="I1749" s="133"/>
      <c r="J1749" s="133"/>
      <c r="K1749" s="133"/>
      <c r="L1749" s="133"/>
      <c r="N1749" s="134"/>
      <c r="O1749" s="135"/>
      <c r="P1749" s="135"/>
      <c r="Q1749" s="135"/>
      <c r="R1749" s="2"/>
      <c r="S1749" s="31"/>
      <c r="T1749" s="25"/>
      <c r="U1749" s="2"/>
    </row>
    <row r="1750" spans="1:21" ht="18" customHeight="1">
      <c r="A1750" s="35"/>
      <c r="B1750" s="31"/>
      <c r="C1750" s="133"/>
      <c r="D1750" s="133"/>
      <c r="E1750" s="133"/>
      <c r="F1750" s="133"/>
      <c r="G1750" s="133"/>
      <c r="H1750" s="133"/>
      <c r="I1750" s="133"/>
      <c r="J1750" s="133"/>
      <c r="K1750" s="133"/>
      <c r="L1750" s="133"/>
      <c r="N1750" s="134"/>
      <c r="O1750" s="135"/>
      <c r="P1750" s="135"/>
      <c r="Q1750" s="135"/>
      <c r="R1750" s="2"/>
      <c r="S1750" s="31"/>
      <c r="T1750" s="25"/>
      <c r="U1750" s="2"/>
    </row>
    <row r="1751" spans="1:21" ht="18" customHeight="1">
      <c r="A1751" s="35"/>
      <c r="B1751" s="31"/>
      <c r="C1751" s="133"/>
      <c r="D1751" s="133"/>
      <c r="E1751" s="133"/>
      <c r="F1751" s="133"/>
      <c r="G1751" s="133"/>
      <c r="H1751" s="133"/>
      <c r="I1751" s="133"/>
      <c r="J1751" s="133"/>
      <c r="K1751" s="133"/>
      <c r="L1751" s="133"/>
      <c r="N1751" s="134"/>
      <c r="O1751" s="135"/>
      <c r="P1751" s="135"/>
      <c r="Q1751" s="135"/>
      <c r="R1751" s="2"/>
      <c r="S1751" s="31"/>
      <c r="T1751" s="25"/>
      <c r="U1751" s="2"/>
    </row>
    <row r="1752" spans="1:21" ht="18" customHeight="1">
      <c r="A1752" s="35"/>
      <c r="B1752" s="31"/>
      <c r="C1752" s="133"/>
      <c r="D1752" s="133"/>
      <c r="E1752" s="133"/>
      <c r="F1752" s="133"/>
      <c r="G1752" s="133"/>
      <c r="H1752" s="133"/>
      <c r="I1752" s="133"/>
      <c r="J1752" s="133"/>
      <c r="K1752" s="133"/>
      <c r="L1752" s="133"/>
      <c r="N1752" s="134"/>
      <c r="O1752" s="135"/>
      <c r="P1752" s="135"/>
      <c r="Q1752" s="135"/>
      <c r="R1752" s="2"/>
      <c r="S1752" s="31"/>
      <c r="T1752" s="25"/>
      <c r="U1752" s="2"/>
    </row>
    <row r="1753" spans="1:21" ht="18" customHeight="1">
      <c r="A1753" s="35"/>
      <c r="B1753" s="31"/>
      <c r="C1753" s="133"/>
      <c r="D1753" s="133"/>
      <c r="E1753" s="133"/>
      <c r="F1753" s="133"/>
      <c r="G1753" s="133"/>
      <c r="H1753" s="133"/>
      <c r="I1753" s="133"/>
      <c r="J1753" s="133"/>
      <c r="K1753" s="133"/>
      <c r="L1753" s="133"/>
      <c r="N1753" s="134"/>
      <c r="O1753" s="135"/>
      <c r="P1753" s="135"/>
      <c r="Q1753" s="135"/>
      <c r="R1753" s="2"/>
      <c r="S1753" s="31"/>
      <c r="T1753" s="25"/>
      <c r="U1753" s="2"/>
    </row>
    <row r="1754" spans="1:21" ht="18" customHeight="1">
      <c r="A1754" s="35"/>
      <c r="B1754" s="31"/>
      <c r="C1754" s="133"/>
      <c r="D1754" s="133"/>
      <c r="E1754" s="133"/>
      <c r="F1754" s="133"/>
      <c r="G1754" s="133"/>
      <c r="H1754" s="133"/>
      <c r="I1754" s="133"/>
      <c r="J1754" s="133"/>
      <c r="K1754" s="133"/>
      <c r="L1754" s="133"/>
      <c r="N1754" s="134"/>
      <c r="O1754" s="135"/>
      <c r="P1754" s="135"/>
      <c r="Q1754" s="135"/>
      <c r="R1754" s="2"/>
      <c r="S1754" s="31"/>
      <c r="T1754" s="25"/>
      <c r="U1754" s="2"/>
    </row>
    <row r="1755" spans="1:21" ht="18" customHeight="1">
      <c r="A1755" s="35"/>
      <c r="B1755" s="31"/>
      <c r="C1755" s="133"/>
      <c r="D1755" s="133"/>
      <c r="E1755" s="133"/>
      <c r="F1755" s="133"/>
      <c r="G1755" s="133"/>
      <c r="H1755" s="133"/>
      <c r="I1755" s="133"/>
      <c r="J1755" s="133"/>
      <c r="K1755" s="133"/>
      <c r="L1755" s="133"/>
      <c r="N1755" s="134"/>
      <c r="O1755" s="135"/>
      <c r="P1755" s="135"/>
      <c r="Q1755" s="135"/>
      <c r="R1755" s="2"/>
      <c r="S1755" s="31"/>
      <c r="T1755" s="25"/>
      <c r="U1755" s="2"/>
    </row>
    <row r="1756" spans="1:21" ht="18" customHeight="1">
      <c r="A1756" s="35"/>
      <c r="B1756" s="31"/>
      <c r="C1756" s="133"/>
      <c r="D1756" s="133"/>
      <c r="E1756" s="133"/>
      <c r="F1756" s="133"/>
      <c r="G1756" s="133"/>
      <c r="H1756" s="133"/>
      <c r="I1756" s="133"/>
      <c r="J1756" s="133"/>
      <c r="K1756" s="133"/>
      <c r="L1756" s="133"/>
      <c r="N1756" s="134"/>
      <c r="O1756" s="135"/>
      <c r="P1756" s="135"/>
      <c r="Q1756" s="135"/>
      <c r="R1756" s="2"/>
      <c r="S1756" s="31"/>
      <c r="T1756" s="25"/>
      <c r="U1756" s="2"/>
    </row>
    <row r="1757" spans="1:21" ht="18" customHeight="1">
      <c r="A1757" s="35"/>
      <c r="B1757" s="31"/>
      <c r="C1757" s="133"/>
      <c r="D1757" s="133"/>
      <c r="E1757" s="133"/>
      <c r="F1757" s="133"/>
      <c r="G1757" s="133"/>
      <c r="H1757" s="133"/>
      <c r="I1757" s="133"/>
      <c r="J1757" s="133"/>
      <c r="K1757" s="133"/>
      <c r="L1757" s="133"/>
      <c r="N1757" s="134"/>
      <c r="O1757" s="135"/>
      <c r="P1757" s="135"/>
      <c r="Q1757" s="135"/>
      <c r="R1757" s="2"/>
      <c r="S1757" s="31"/>
      <c r="T1757" s="25"/>
      <c r="U1757" s="2"/>
    </row>
    <row r="1758" spans="1:21" ht="18" customHeight="1">
      <c r="A1758" s="35"/>
      <c r="B1758" s="31"/>
      <c r="C1758" s="133"/>
      <c r="D1758" s="133"/>
      <c r="E1758" s="133"/>
      <c r="F1758" s="133"/>
      <c r="G1758" s="133"/>
      <c r="H1758" s="133"/>
      <c r="I1758" s="133"/>
      <c r="J1758" s="133"/>
      <c r="K1758" s="133"/>
      <c r="L1758" s="133"/>
      <c r="N1758" s="134"/>
      <c r="O1758" s="135"/>
      <c r="P1758" s="135"/>
      <c r="Q1758" s="135"/>
      <c r="R1758" s="2"/>
      <c r="S1758" s="31"/>
      <c r="T1758" s="25"/>
      <c r="U1758" s="2"/>
    </row>
    <row r="1759" spans="1:21" ht="18" customHeight="1">
      <c r="A1759" s="35"/>
      <c r="B1759" s="31"/>
      <c r="C1759" s="133"/>
      <c r="D1759" s="133"/>
      <c r="E1759" s="133"/>
      <c r="F1759" s="133"/>
      <c r="G1759" s="133"/>
      <c r="H1759" s="133"/>
      <c r="I1759" s="133"/>
      <c r="J1759" s="133"/>
      <c r="K1759" s="133"/>
      <c r="L1759" s="133"/>
      <c r="N1759" s="134"/>
      <c r="O1759" s="135"/>
      <c r="P1759" s="135"/>
      <c r="Q1759" s="135"/>
      <c r="R1759" s="2"/>
      <c r="S1759" s="31"/>
      <c r="T1759" s="25"/>
      <c r="U1759" s="2"/>
    </row>
    <row r="1760" spans="1:21" ht="18" customHeight="1">
      <c r="A1760" s="35"/>
      <c r="B1760" s="31"/>
      <c r="C1760" s="133"/>
      <c r="D1760" s="133"/>
      <c r="E1760" s="133"/>
      <c r="F1760" s="133"/>
      <c r="G1760" s="133"/>
      <c r="H1760" s="133"/>
      <c r="I1760" s="133"/>
      <c r="J1760" s="133"/>
      <c r="K1760" s="133"/>
      <c r="L1760" s="133"/>
      <c r="N1760" s="134"/>
      <c r="O1760" s="135"/>
      <c r="P1760" s="135"/>
      <c r="Q1760" s="135"/>
      <c r="R1760" s="2"/>
      <c r="S1760" s="31"/>
      <c r="T1760" s="25"/>
      <c r="U1760" s="2"/>
    </row>
    <row r="1761" spans="1:21" ht="18" customHeight="1">
      <c r="A1761" s="35"/>
      <c r="B1761" s="31"/>
      <c r="C1761" s="133"/>
      <c r="D1761" s="133"/>
      <c r="E1761" s="133"/>
      <c r="F1761" s="133"/>
      <c r="G1761" s="133"/>
      <c r="H1761" s="133"/>
      <c r="I1761" s="133"/>
      <c r="J1761" s="133"/>
      <c r="K1761" s="133"/>
      <c r="L1761" s="133"/>
      <c r="N1761" s="134"/>
      <c r="O1761" s="135"/>
      <c r="P1761" s="135"/>
      <c r="Q1761" s="135"/>
      <c r="R1761" s="2"/>
      <c r="S1761" s="31"/>
      <c r="T1761" s="25"/>
      <c r="U1761" s="2"/>
    </row>
    <row r="1762" spans="1:21" ht="18" customHeight="1">
      <c r="A1762" s="35"/>
      <c r="B1762" s="31"/>
      <c r="C1762" s="133"/>
      <c r="D1762" s="133"/>
      <c r="E1762" s="133"/>
      <c r="F1762" s="133"/>
      <c r="G1762" s="133"/>
      <c r="H1762" s="133"/>
      <c r="I1762" s="133"/>
      <c r="J1762" s="133"/>
      <c r="K1762" s="133"/>
      <c r="L1762" s="133"/>
      <c r="N1762" s="134"/>
      <c r="O1762" s="135"/>
      <c r="P1762" s="135"/>
      <c r="Q1762" s="135"/>
      <c r="R1762" s="2"/>
      <c r="S1762" s="31"/>
      <c r="T1762" s="25"/>
      <c r="U1762" s="2"/>
    </row>
    <row r="1763" spans="1:21" ht="18" customHeight="1">
      <c r="A1763" s="35"/>
      <c r="B1763" s="31"/>
      <c r="C1763" s="133"/>
      <c r="D1763" s="133"/>
      <c r="E1763" s="133"/>
      <c r="F1763" s="133"/>
      <c r="G1763" s="133"/>
      <c r="H1763" s="133"/>
      <c r="I1763" s="133"/>
      <c r="J1763" s="133"/>
      <c r="K1763" s="133"/>
      <c r="L1763" s="133"/>
      <c r="N1763" s="134"/>
      <c r="O1763" s="135"/>
      <c r="P1763" s="135"/>
      <c r="Q1763" s="135"/>
      <c r="R1763" s="2"/>
      <c r="S1763" s="31"/>
      <c r="T1763" s="25"/>
      <c r="U1763" s="2"/>
    </row>
    <row r="1764" spans="1:21" ht="18" customHeight="1">
      <c r="A1764" s="35"/>
      <c r="B1764" s="31"/>
      <c r="C1764" s="133"/>
      <c r="D1764" s="133"/>
      <c r="E1764" s="133"/>
      <c r="F1764" s="133"/>
      <c r="G1764" s="133"/>
      <c r="H1764" s="133"/>
      <c r="I1764" s="133"/>
      <c r="J1764" s="133"/>
      <c r="K1764" s="133"/>
      <c r="L1764" s="133"/>
      <c r="N1764" s="134"/>
      <c r="O1764" s="135"/>
      <c r="P1764" s="135"/>
      <c r="Q1764" s="135"/>
      <c r="R1764" s="2"/>
      <c r="S1764" s="31"/>
      <c r="T1764" s="25"/>
      <c r="U1764" s="2"/>
    </row>
    <row r="1765" spans="1:21" ht="18" customHeight="1">
      <c r="A1765" s="35"/>
      <c r="B1765" s="31"/>
      <c r="C1765" s="133"/>
      <c r="D1765" s="133"/>
      <c r="E1765" s="133"/>
      <c r="F1765" s="133"/>
      <c r="G1765" s="133"/>
      <c r="H1765" s="133"/>
      <c r="I1765" s="133"/>
      <c r="J1765" s="133"/>
      <c r="K1765" s="133"/>
      <c r="L1765" s="133"/>
      <c r="N1765" s="134"/>
      <c r="O1765" s="135"/>
      <c r="P1765" s="135"/>
      <c r="Q1765" s="135"/>
      <c r="R1765" s="2"/>
      <c r="S1765" s="31"/>
      <c r="T1765" s="25"/>
      <c r="U1765" s="2"/>
    </row>
    <row r="1766" spans="1:21" ht="18" customHeight="1">
      <c r="A1766" s="35"/>
      <c r="B1766" s="31"/>
      <c r="C1766" s="133"/>
      <c r="D1766" s="133"/>
      <c r="E1766" s="133"/>
      <c r="F1766" s="133"/>
      <c r="G1766" s="133"/>
      <c r="H1766" s="133"/>
      <c r="I1766" s="133"/>
      <c r="J1766" s="133"/>
      <c r="K1766" s="133"/>
      <c r="L1766" s="133"/>
      <c r="N1766" s="134"/>
      <c r="O1766" s="135"/>
      <c r="P1766" s="135"/>
      <c r="Q1766" s="135"/>
      <c r="R1766" s="2"/>
      <c r="S1766" s="31"/>
      <c r="T1766" s="25"/>
      <c r="U1766" s="2"/>
    </row>
    <row r="1767" spans="1:21" ht="18" customHeight="1">
      <c r="A1767" s="35"/>
      <c r="B1767" s="31"/>
      <c r="C1767" s="133"/>
      <c r="D1767" s="133"/>
      <c r="E1767" s="133"/>
      <c r="F1767" s="133"/>
      <c r="G1767" s="133"/>
      <c r="H1767" s="133"/>
      <c r="I1767" s="133"/>
      <c r="J1767" s="133"/>
      <c r="K1767" s="133"/>
      <c r="L1767" s="133"/>
      <c r="N1767" s="134"/>
      <c r="O1767" s="135"/>
      <c r="P1767" s="135"/>
      <c r="Q1767" s="135"/>
      <c r="R1767" s="2"/>
      <c r="S1767" s="31"/>
      <c r="T1767" s="25"/>
      <c r="U1767" s="2"/>
    </row>
    <row r="1768" spans="1:21" ht="18" customHeight="1">
      <c r="A1768" s="35"/>
      <c r="B1768" s="31"/>
      <c r="C1768" s="133"/>
      <c r="D1768" s="133"/>
      <c r="E1768" s="133"/>
      <c r="F1768" s="133"/>
      <c r="G1768" s="133"/>
      <c r="H1768" s="133"/>
      <c r="I1768" s="133"/>
      <c r="J1768" s="133"/>
      <c r="K1768" s="133"/>
      <c r="L1768" s="133"/>
      <c r="N1768" s="134"/>
      <c r="O1768" s="135"/>
      <c r="P1768" s="135"/>
      <c r="Q1768" s="135"/>
      <c r="R1768" s="2"/>
      <c r="S1768" s="31"/>
      <c r="T1768" s="25"/>
      <c r="U1768" s="2"/>
    </row>
    <row r="1769" spans="1:21" ht="18" customHeight="1">
      <c r="A1769" s="35"/>
      <c r="B1769" s="31"/>
      <c r="C1769" s="133"/>
      <c r="D1769" s="133"/>
      <c r="E1769" s="133"/>
      <c r="F1769" s="133"/>
      <c r="G1769" s="133"/>
      <c r="H1769" s="133"/>
      <c r="I1769" s="133"/>
      <c r="J1769" s="133"/>
      <c r="K1769" s="133"/>
      <c r="L1769" s="133"/>
      <c r="N1769" s="134"/>
      <c r="O1769" s="135"/>
      <c r="P1769" s="135"/>
      <c r="Q1769" s="135"/>
      <c r="R1769" s="2"/>
      <c r="S1769" s="31"/>
      <c r="T1769" s="25"/>
      <c r="U1769" s="2"/>
    </row>
    <row r="1770" spans="1:21" ht="18" customHeight="1">
      <c r="A1770" s="35"/>
      <c r="B1770" s="31"/>
      <c r="C1770" s="133"/>
      <c r="D1770" s="133"/>
      <c r="E1770" s="133"/>
      <c r="F1770" s="133"/>
      <c r="G1770" s="133"/>
      <c r="H1770" s="133"/>
      <c r="I1770" s="133"/>
      <c r="J1770" s="133"/>
      <c r="K1770" s="133"/>
      <c r="L1770" s="133"/>
      <c r="N1770" s="134"/>
      <c r="O1770" s="135"/>
      <c r="P1770" s="135"/>
      <c r="Q1770" s="135"/>
      <c r="R1770" s="2"/>
      <c r="S1770" s="31"/>
      <c r="T1770" s="25"/>
      <c r="U1770" s="2"/>
    </row>
    <row r="1771" spans="1:21" ht="18" customHeight="1">
      <c r="A1771" s="35"/>
      <c r="B1771" s="31"/>
      <c r="C1771" s="133"/>
      <c r="D1771" s="133"/>
      <c r="E1771" s="133"/>
      <c r="F1771" s="133"/>
      <c r="G1771" s="133"/>
      <c r="H1771" s="133"/>
      <c r="I1771" s="133"/>
      <c r="J1771" s="133"/>
      <c r="K1771" s="133"/>
      <c r="L1771" s="133"/>
      <c r="N1771" s="134"/>
      <c r="O1771" s="135"/>
      <c r="P1771" s="135"/>
      <c r="Q1771" s="135"/>
      <c r="R1771" s="2"/>
      <c r="S1771" s="31"/>
      <c r="T1771" s="25"/>
      <c r="U1771" s="2"/>
    </row>
    <row r="1772" spans="1:21" ht="18" customHeight="1">
      <c r="A1772" s="35"/>
      <c r="B1772" s="31"/>
      <c r="C1772" s="133"/>
      <c r="D1772" s="133"/>
      <c r="E1772" s="133"/>
      <c r="F1772" s="133"/>
      <c r="G1772" s="133"/>
      <c r="H1772" s="133"/>
      <c r="I1772" s="133"/>
      <c r="J1772" s="133"/>
      <c r="K1772" s="133"/>
      <c r="L1772" s="133"/>
      <c r="N1772" s="134"/>
      <c r="O1772" s="135"/>
      <c r="P1772" s="135"/>
      <c r="Q1772" s="135"/>
      <c r="R1772" s="2"/>
      <c r="S1772" s="31"/>
      <c r="T1772" s="25"/>
      <c r="U1772" s="2"/>
    </row>
    <row r="1773" spans="1:21" ht="18" customHeight="1">
      <c r="A1773" s="35"/>
      <c r="B1773" s="31"/>
      <c r="C1773" s="133"/>
      <c r="D1773" s="133"/>
      <c r="E1773" s="133"/>
      <c r="F1773" s="133"/>
      <c r="G1773" s="133"/>
      <c r="H1773" s="133"/>
      <c r="I1773" s="133"/>
      <c r="J1773" s="133"/>
      <c r="K1773" s="133"/>
      <c r="L1773" s="133"/>
      <c r="N1773" s="134"/>
      <c r="O1773" s="135"/>
      <c r="P1773" s="135"/>
      <c r="Q1773" s="135"/>
      <c r="R1773" s="2"/>
      <c r="S1773" s="31"/>
      <c r="T1773" s="25"/>
      <c r="U1773" s="2"/>
    </row>
    <row r="1774" spans="1:21" ht="18" customHeight="1">
      <c r="A1774" s="35"/>
      <c r="B1774" s="31"/>
      <c r="C1774" s="133"/>
      <c r="D1774" s="133"/>
      <c r="E1774" s="133"/>
      <c r="F1774" s="133"/>
      <c r="G1774" s="133"/>
      <c r="H1774" s="133"/>
      <c r="I1774" s="133"/>
      <c r="J1774" s="133"/>
      <c r="K1774" s="133"/>
      <c r="L1774" s="133"/>
      <c r="N1774" s="134"/>
      <c r="O1774" s="135"/>
      <c r="P1774" s="135"/>
      <c r="Q1774" s="135"/>
      <c r="R1774" s="2"/>
      <c r="S1774" s="31"/>
      <c r="T1774" s="25"/>
      <c r="U1774" s="2"/>
    </row>
    <row r="1775" spans="1:21" ht="18" customHeight="1">
      <c r="A1775" s="35"/>
      <c r="B1775" s="31"/>
      <c r="C1775" s="133"/>
      <c r="D1775" s="133"/>
      <c r="E1775" s="133"/>
      <c r="F1775" s="133"/>
      <c r="G1775" s="133"/>
      <c r="H1775" s="133"/>
      <c r="I1775" s="133"/>
      <c r="J1775" s="133"/>
      <c r="K1775" s="133"/>
      <c r="L1775" s="133"/>
      <c r="N1775" s="134"/>
      <c r="O1775" s="135"/>
      <c r="P1775" s="135"/>
      <c r="Q1775" s="135"/>
      <c r="R1775" s="2"/>
      <c r="S1775" s="31"/>
      <c r="T1775" s="25"/>
      <c r="U1775" s="2"/>
    </row>
    <row r="1776" spans="1:21" ht="18" customHeight="1">
      <c r="A1776" s="35"/>
      <c r="B1776" s="31"/>
      <c r="C1776" s="133"/>
      <c r="D1776" s="133"/>
      <c r="E1776" s="133"/>
      <c r="F1776" s="133"/>
      <c r="G1776" s="133"/>
      <c r="H1776" s="133"/>
      <c r="I1776" s="133"/>
      <c r="J1776" s="133"/>
      <c r="K1776" s="133"/>
      <c r="L1776" s="133"/>
      <c r="N1776" s="134"/>
      <c r="O1776" s="135"/>
      <c r="P1776" s="135"/>
      <c r="Q1776" s="135"/>
      <c r="R1776" s="2"/>
      <c r="S1776" s="31"/>
      <c r="T1776" s="25"/>
      <c r="U1776" s="2"/>
    </row>
    <row r="1777" spans="1:21" ht="18" customHeight="1">
      <c r="A1777" s="35"/>
      <c r="B1777" s="31"/>
      <c r="C1777" s="133"/>
      <c r="D1777" s="133"/>
      <c r="E1777" s="133"/>
      <c r="F1777" s="133"/>
      <c r="G1777" s="133"/>
      <c r="H1777" s="133"/>
      <c r="I1777" s="133"/>
      <c r="J1777" s="133"/>
      <c r="K1777" s="133"/>
      <c r="L1777" s="133"/>
      <c r="N1777" s="134"/>
      <c r="O1777" s="135"/>
      <c r="P1777" s="135"/>
      <c r="Q1777" s="135"/>
      <c r="R1777" s="2"/>
      <c r="S1777" s="31"/>
      <c r="T1777" s="25"/>
      <c r="U1777" s="2"/>
    </row>
    <row r="1778" spans="1:21" ht="18" customHeight="1">
      <c r="A1778" s="35"/>
      <c r="B1778" s="31"/>
      <c r="C1778" s="133"/>
      <c r="D1778" s="133"/>
      <c r="E1778" s="133"/>
      <c r="F1778" s="133"/>
      <c r="G1778" s="133"/>
      <c r="H1778" s="133"/>
      <c r="I1778" s="133"/>
      <c r="J1778" s="133"/>
      <c r="K1778" s="133"/>
      <c r="L1778" s="133"/>
      <c r="N1778" s="134"/>
      <c r="O1778" s="135"/>
      <c r="P1778" s="135"/>
      <c r="Q1778" s="135"/>
      <c r="R1778" s="2"/>
      <c r="S1778" s="31"/>
      <c r="T1778" s="25"/>
      <c r="U1778" s="2"/>
    </row>
    <row r="1779" spans="1:21" ht="18" customHeight="1">
      <c r="A1779" s="35"/>
      <c r="B1779" s="31"/>
      <c r="C1779" s="133"/>
      <c r="D1779" s="133"/>
      <c r="E1779" s="133"/>
      <c r="F1779" s="133"/>
      <c r="G1779" s="133"/>
      <c r="H1779" s="133"/>
      <c r="I1779" s="133"/>
      <c r="J1779" s="133"/>
      <c r="K1779" s="133"/>
      <c r="L1779" s="133"/>
      <c r="N1779" s="134"/>
      <c r="O1779" s="135"/>
      <c r="P1779" s="135"/>
      <c r="Q1779" s="135"/>
      <c r="R1779" s="2"/>
      <c r="S1779" s="31"/>
      <c r="T1779" s="25"/>
      <c r="U1779" s="2"/>
    </row>
    <row r="1780" spans="1:21" ht="18" customHeight="1">
      <c r="A1780" s="35"/>
      <c r="B1780" s="31"/>
      <c r="C1780" s="133"/>
      <c r="D1780" s="133"/>
      <c r="E1780" s="133"/>
      <c r="F1780" s="133"/>
      <c r="G1780" s="133"/>
      <c r="H1780" s="133"/>
      <c r="I1780" s="133"/>
      <c r="J1780" s="133"/>
      <c r="K1780" s="133"/>
      <c r="L1780" s="133"/>
      <c r="N1780" s="134"/>
      <c r="O1780" s="135"/>
      <c r="P1780" s="135"/>
      <c r="Q1780" s="135"/>
      <c r="R1780" s="2"/>
      <c r="S1780" s="31"/>
      <c r="T1780" s="25"/>
      <c r="U1780" s="2"/>
    </row>
    <row r="1781" spans="1:21" ht="18" customHeight="1">
      <c r="A1781" s="35"/>
      <c r="B1781" s="31"/>
      <c r="C1781" s="133"/>
      <c r="D1781" s="133"/>
      <c r="E1781" s="133"/>
      <c r="F1781" s="133"/>
      <c r="G1781" s="133"/>
      <c r="H1781" s="133"/>
      <c r="I1781" s="133"/>
      <c r="J1781" s="133"/>
      <c r="K1781" s="133"/>
      <c r="L1781" s="133"/>
      <c r="N1781" s="134"/>
      <c r="O1781" s="135"/>
      <c r="P1781" s="135"/>
      <c r="Q1781" s="135"/>
      <c r="R1781" s="2"/>
      <c r="S1781" s="31"/>
      <c r="T1781" s="25"/>
      <c r="U1781" s="2"/>
    </row>
    <row r="1782" spans="1:21" ht="18" customHeight="1">
      <c r="A1782" s="35"/>
      <c r="B1782" s="31"/>
      <c r="C1782" s="133"/>
      <c r="D1782" s="133"/>
      <c r="E1782" s="133"/>
      <c r="F1782" s="133"/>
      <c r="G1782" s="133"/>
      <c r="H1782" s="133"/>
      <c r="I1782" s="133"/>
      <c r="J1782" s="133"/>
      <c r="K1782" s="133"/>
      <c r="L1782" s="133"/>
      <c r="N1782" s="134"/>
      <c r="O1782" s="135"/>
      <c r="P1782" s="135"/>
      <c r="Q1782" s="135"/>
      <c r="R1782" s="2"/>
      <c r="S1782" s="31"/>
      <c r="T1782" s="25"/>
      <c r="U1782" s="2"/>
    </row>
    <row r="1783" spans="1:21" ht="18" customHeight="1">
      <c r="A1783" s="35"/>
      <c r="B1783" s="31"/>
      <c r="C1783" s="133"/>
      <c r="D1783" s="133"/>
      <c r="E1783" s="133"/>
      <c r="F1783" s="133"/>
      <c r="G1783" s="133"/>
      <c r="H1783" s="133"/>
      <c r="I1783" s="133"/>
      <c r="J1783" s="133"/>
      <c r="K1783" s="133"/>
      <c r="L1783" s="133"/>
      <c r="N1783" s="134"/>
      <c r="O1783" s="135"/>
      <c r="P1783" s="135"/>
      <c r="Q1783" s="135"/>
      <c r="R1783" s="2"/>
      <c r="S1783" s="31"/>
      <c r="T1783" s="25"/>
      <c r="U1783" s="2"/>
    </row>
    <row r="1784" spans="1:21" ht="18" customHeight="1">
      <c r="A1784" s="35"/>
      <c r="B1784" s="31"/>
      <c r="C1784" s="133"/>
      <c r="D1784" s="133"/>
      <c r="E1784" s="133"/>
      <c r="F1784" s="133"/>
      <c r="G1784" s="133"/>
      <c r="H1784" s="133"/>
      <c r="I1784" s="133"/>
      <c r="J1784" s="133"/>
      <c r="K1784" s="133"/>
      <c r="L1784" s="133"/>
      <c r="N1784" s="134"/>
      <c r="O1784" s="135"/>
      <c r="P1784" s="135"/>
      <c r="Q1784" s="135"/>
      <c r="R1784" s="2"/>
      <c r="S1784" s="31"/>
      <c r="T1784" s="25"/>
      <c r="U1784" s="2"/>
    </row>
    <row r="1785" spans="1:21" ht="18" customHeight="1">
      <c r="A1785" s="35"/>
      <c r="B1785" s="31"/>
      <c r="C1785" s="133"/>
      <c r="D1785" s="133"/>
      <c r="E1785" s="133"/>
      <c r="F1785" s="133"/>
      <c r="G1785" s="133"/>
      <c r="H1785" s="133"/>
      <c r="I1785" s="133"/>
      <c r="J1785" s="133"/>
      <c r="K1785" s="133"/>
      <c r="L1785" s="133"/>
      <c r="N1785" s="134"/>
      <c r="O1785" s="135"/>
      <c r="P1785" s="135"/>
      <c r="Q1785" s="135"/>
      <c r="R1785" s="2"/>
      <c r="S1785" s="31"/>
      <c r="T1785" s="25"/>
      <c r="U1785" s="2"/>
    </row>
    <row r="1786" spans="1:21" ht="18" customHeight="1">
      <c r="A1786" s="35"/>
      <c r="B1786" s="31"/>
      <c r="C1786" s="133"/>
      <c r="D1786" s="133"/>
      <c r="E1786" s="133"/>
      <c r="F1786" s="133"/>
      <c r="G1786" s="133"/>
      <c r="H1786" s="133"/>
      <c r="I1786" s="133"/>
      <c r="J1786" s="133"/>
      <c r="K1786" s="133"/>
      <c r="L1786" s="133"/>
      <c r="N1786" s="134"/>
      <c r="O1786" s="135"/>
      <c r="P1786" s="135"/>
      <c r="Q1786" s="135"/>
      <c r="R1786" s="2"/>
      <c r="S1786" s="31"/>
      <c r="T1786" s="25"/>
      <c r="U1786" s="2"/>
    </row>
    <row r="1787" spans="1:21" ht="18" customHeight="1">
      <c r="A1787" s="35"/>
      <c r="B1787" s="31"/>
      <c r="C1787" s="133"/>
      <c r="D1787" s="133"/>
      <c r="E1787" s="133"/>
      <c r="F1787" s="133"/>
      <c r="G1787" s="133"/>
      <c r="H1787" s="133"/>
      <c r="I1787" s="133"/>
      <c r="J1787" s="133"/>
      <c r="K1787" s="133"/>
      <c r="L1787" s="133"/>
      <c r="N1787" s="134"/>
      <c r="O1787" s="135"/>
      <c r="P1787" s="135"/>
      <c r="Q1787" s="135"/>
      <c r="R1787" s="2"/>
      <c r="S1787" s="31"/>
      <c r="T1787" s="25"/>
      <c r="U1787" s="2"/>
    </row>
    <row r="1788" spans="1:21" ht="18" customHeight="1">
      <c r="A1788" s="35"/>
      <c r="B1788" s="31"/>
      <c r="C1788" s="133"/>
      <c r="D1788" s="133"/>
      <c r="E1788" s="133"/>
      <c r="F1788" s="133"/>
      <c r="G1788" s="133"/>
      <c r="H1788" s="133"/>
      <c r="I1788" s="133"/>
      <c r="J1788" s="133"/>
      <c r="K1788" s="133"/>
      <c r="L1788" s="133"/>
      <c r="N1788" s="134"/>
      <c r="O1788" s="135"/>
      <c r="P1788" s="135"/>
      <c r="Q1788" s="135"/>
      <c r="R1788" s="2"/>
      <c r="S1788" s="31"/>
      <c r="T1788" s="25"/>
      <c r="U1788" s="2"/>
    </row>
    <row r="1789" spans="1:21" ht="18" customHeight="1">
      <c r="A1789" s="35"/>
      <c r="B1789" s="31"/>
      <c r="C1789" s="133"/>
      <c r="D1789" s="133"/>
      <c r="E1789" s="133"/>
      <c r="F1789" s="133"/>
      <c r="G1789" s="133"/>
      <c r="H1789" s="133"/>
      <c r="I1789" s="133"/>
      <c r="J1789" s="133"/>
      <c r="K1789" s="133"/>
      <c r="L1789" s="133"/>
      <c r="N1789" s="134"/>
      <c r="O1789" s="135"/>
      <c r="P1789" s="135"/>
      <c r="Q1789" s="135"/>
      <c r="R1789" s="2"/>
      <c r="S1789" s="31"/>
      <c r="T1789" s="25"/>
      <c r="U1789" s="2"/>
    </row>
    <row r="1790" spans="1:21" ht="18" customHeight="1">
      <c r="A1790" s="35"/>
      <c r="B1790" s="31"/>
      <c r="C1790" s="133"/>
      <c r="D1790" s="133"/>
      <c r="E1790" s="133"/>
      <c r="F1790" s="133"/>
      <c r="G1790" s="133"/>
      <c r="H1790" s="133"/>
      <c r="I1790" s="133"/>
      <c r="J1790" s="133"/>
      <c r="K1790" s="133"/>
      <c r="L1790" s="133"/>
      <c r="N1790" s="134"/>
      <c r="O1790" s="135"/>
      <c r="P1790" s="135"/>
      <c r="Q1790" s="135"/>
      <c r="R1790" s="2"/>
      <c r="S1790" s="31"/>
      <c r="T1790" s="25"/>
      <c r="U1790" s="2"/>
    </row>
    <row r="1791" spans="1:21" ht="18" customHeight="1">
      <c r="A1791" s="35"/>
      <c r="B1791" s="31"/>
      <c r="C1791" s="133"/>
      <c r="D1791" s="133"/>
      <c r="E1791" s="133"/>
      <c r="F1791" s="133"/>
      <c r="G1791" s="133"/>
      <c r="H1791" s="133"/>
      <c r="I1791" s="133"/>
      <c r="J1791" s="133"/>
      <c r="K1791" s="133"/>
      <c r="L1791" s="133"/>
      <c r="N1791" s="134"/>
      <c r="O1791" s="135"/>
      <c r="P1791" s="135"/>
      <c r="Q1791" s="135"/>
      <c r="R1791" s="2"/>
      <c r="S1791" s="31"/>
      <c r="T1791" s="25"/>
      <c r="U1791" s="2"/>
    </row>
    <row r="1792" spans="1:21" ht="18" customHeight="1">
      <c r="A1792" s="35"/>
      <c r="B1792" s="31"/>
      <c r="C1792" s="133"/>
      <c r="D1792" s="133"/>
      <c r="E1792" s="133"/>
      <c r="F1792" s="133"/>
      <c r="G1792" s="133"/>
      <c r="H1792" s="133"/>
      <c r="I1792" s="133"/>
      <c r="J1792" s="133"/>
      <c r="K1792" s="133"/>
      <c r="L1792" s="133"/>
      <c r="N1792" s="134"/>
      <c r="O1792" s="135"/>
      <c r="P1792" s="135"/>
      <c r="Q1792" s="135"/>
      <c r="R1792" s="2"/>
      <c r="S1792" s="31"/>
      <c r="T1792" s="25"/>
      <c r="U1792" s="2"/>
    </row>
    <row r="1793" spans="1:21" ht="18" customHeight="1">
      <c r="A1793" s="35"/>
      <c r="B1793" s="31"/>
      <c r="C1793" s="133"/>
      <c r="D1793" s="133"/>
      <c r="E1793" s="133"/>
      <c r="F1793" s="133"/>
      <c r="G1793" s="133"/>
      <c r="H1793" s="133"/>
      <c r="I1793" s="133"/>
      <c r="J1793" s="133"/>
      <c r="K1793" s="133"/>
      <c r="L1793" s="133"/>
      <c r="N1793" s="134"/>
      <c r="O1793" s="135"/>
      <c r="P1793" s="135"/>
      <c r="Q1793" s="135"/>
      <c r="R1793" s="2"/>
      <c r="S1793" s="31"/>
      <c r="T1793" s="25"/>
      <c r="U1793" s="2"/>
    </row>
    <row r="1794" spans="1:21" ht="18" customHeight="1">
      <c r="A1794" s="35"/>
      <c r="B1794" s="31"/>
      <c r="C1794" s="133"/>
      <c r="D1794" s="133"/>
      <c r="E1794" s="133"/>
      <c r="F1794" s="133"/>
      <c r="G1794" s="133"/>
      <c r="H1794" s="133"/>
      <c r="I1794" s="133"/>
      <c r="J1794" s="133"/>
      <c r="K1794" s="133"/>
      <c r="L1794" s="133"/>
      <c r="N1794" s="134"/>
      <c r="O1794" s="135"/>
      <c r="P1794" s="135"/>
      <c r="Q1794" s="135"/>
      <c r="R1794" s="2"/>
      <c r="S1794" s="31"/>
      <c r="T1794" s="25"/>
      <c r="U1794" s="2"/>
    </row>
    <row r="1795" spans="1:21" ht="18" customHeight="1">
      <c r="A1795" s="35"/>
      <c r="B1795" s="31"/>
      <c r="C1795" s="133"/>
      <c r="D1795" s="133"/>
      <c r="E1795" s="133"/>
      <c r="F1795" s="133"/>
      <c r="G1795" s="133"/>
      <c r="H1795" s="133"/>
      <c r="I1795" s="133"/>
      <c r="J1795" s="133"/>
      <c r="K1795" s="133"/>
      <c r="L1795" s="133"/>
      <c r="N1795" s="134"/>
      <c r="O1795" s="135"/>
      <c r="P1795" s="135"/>
      <c r="Q1795" s="135"/>
      <c r="R1795" s="2"/>
      <c r="S1795" s="31"/>
      <c r="T1795" s="25"/>
      <c r="U1795" s="2"/>
    </row>
    <row r="1796" spans="1:21" ht="18" customHeight="1">
      <c r="A1796" s="35"/>
      <c r="B1796" s="31"/>
      <c r="C1796" s="133"/>
      <c r="D1796" s="133"/>
      <c r="E1796" s="133"/>
      <c r="F1796" s="133"/>
      <c r="G1796" s="133"/>
      <c r="H1796" s="133"/>
      <c r="I1796" s="133"/>
      <c r="J1796" s="133"/>
      <c r="K1796" s="133"/>
      <c r="L1796" s="133"/>
      <c r="N1796" s="134"/>
      <c r="O1796" s="135"/>
      <c r="P1796" s="135"/>
      <c r="Q1796" s="135"/>
      <c r="R1796" s="2"/>
      <c r="S1796" s="31"/>
      <c r="T1796" s="25"/>
      <c r="U1796" s="2"/>
    </row>
    <row r="1797" spans="1:21" ht="18" customHeight="1">
      <c r="A1797" s="35"/>
      <c r="B1797" s="31"/>
      <c r="C1797" s="133"/>
      <c r="D1797" s="133"/>
      <c r="E1797" s="133"/>
      <c r="F1797" s="133"/>
      <c r="G1797" s="133"/>
      <c r="H1797" s="133"/>
      <c r="I1797" s="133"/>
      <c r="J1797" s="133"/>
      <c r="K1797" s="133"/>
      <c r="L1797" s="133"/>
      <c r="N1797" s="134"/>
      <c r="O1797" s="135"/>
      <c r="P1797" s="135"/>
      <c r="Q1797" s="135"/>
      <c r="R1797" s="2"/>
      <c r="S1797" s="31"/>
      <c r="T1797" s="25"/>
      <c r="U1797" s="2"/>
    </row>
    <row r="1798" spans="1:21" ht="18" customHeight="1">
      <c r="A1798" s="35"/>
      <c r="B1798" s="31"/>
      <c r="C1798" s="133"/>
      <c r="D1798" s="133"/>
      <c r="E1798" s="133"/>
      <c r="F1798" s="133"/>
      <c r="G1798" s="133"/>
      <c r="H1798" s="133"/>
      <c r="I1798" s="133"/>
      <c r="J1798" s="133"/>
      <c r="K1798" s="133"/>
      <c r="L1798" s="133"/>
      <c r="N1798" s="134"/>
      <c r="O1798" s="135"/>
      <c r="P1798" s="135"/>
      <c r="Q1798" s="135"/>
      <c r="R1798" s="2"/>
      <c r="S1798" s="31"/>
      <c r="T1798" s="25"/>
      <c r="U1798" s="2"/>
    </row>
    <row r="1799" spans="1:21" ht="18" customHeight="1">
      <c r="A1799" s="35"/>
      <c r="B1799" s="31"/>
      <c r="C1799" s="133"/>
      <c r="D1799" s="133"/>
      <c r="E1799" s="133"/>
      <c r="F1799" s="133"/>
      <c r="G1799" s="133"/>
      <c r="H1799" s="133"/>
      <c r="I1799" s="133"/>
      <c r="J1799" s="133"/>
      <c r="K1799" s="133"/>
      <c r="L1799" s="133"/>
      <c r="N1799" s="134"/>
      <c r="O1799" s="135"/>
      <c r="P1799" s="135"/>
      <c r="Q1799" s="135"/>
      <c r="R1799" s="2"/>
      <c r="S1799" s="31"/>
      <c r="T1799" s="25"/>
      <c r="U1799" s="2"/>
    </row>
    <row r="1800" spans="1:21" ht="18" customHeight="1">
      <c r="A1800" s="35"/>
      <c r="B1800" s="31"/>
      <c r="C1800" s="133"/>
      <c r="D1800" s="133"/>
      <c r="E1800" s="133"/>
      <c r="F1800" s="133"/>
      <c r="G1800" s="133"/>
      <c r="H1800" s="133"/>
      <c r="I1800" s="133"/>
      <c r="J1800" s="133"/>
      <c r="K1800" s="133"/>
      <c r="L1800" s="133"/>
      <c r="N1800" s="134"/>
      <c r="O1800" s="135"/>
      <c r="P1800" s="135"/>
      <c r="Q1800" s="135"/>
      <c r="R1800" s="2"/>
      <c r="S1800" s="31"/>
      <c r="T1800" s="25"/>
      <c r="U1800" s="2"/>
    </row>
    <row r="1801" spans="1:21" ht="18" customHeight="1">
      <c r="A1801" s="35"/>
      <c r="B1801" s="31"/>
      <c r="C1801" s="133"/>
      <c r="D1801" s="133"/>
      <c r="E1801" s="133"/>
      <c r="F1801" s="133"/>
      <c r="G1801" s="133"/>
      <c r="H1801" s="133"/>
      <c r="I1801" s="133"/>
      <c r="J1801" s="133"/>
      <c r="K1801" s="133"/>
      <c r="L1801" s="133"/>
      <c r="N1801" s="134"/>
      <c r="O1801" s="135"/>
      <c r="P1801" s="135"/>
      <c r="Q1801" s="135"/>
      <c r="R1801" s="2"/>
      <c r="S1801" s="31"/>
      <c r="T1801" s="25"/>
      <c r="U1801" s="2"/>
    </row>
    <row r="1802" spans="1:21" ht="18" customHeight="1">
      <c r="A1802" s="35"/>
      <c r="B1802" s="31"/>
      <c r="C1802" s="133"/>
      <c r="D1802" s="133"/>
      <c r="E1802" s="133"/>
      <c r="F1802" s="133"/>
      <c r="G1802" s="133"/>
      <c r="H1802" s="133"/>
      <c r="I1802" s="133"/>
      <c r="J1802" s="133"/>
      <c r="K1802" s="133"/>
      <c r="L1802" s="133"/>
      <c r="N1802" s="134"/>
      <c r="O1802" s="135"/>
      <c r="P1802" s="135"/>
      <c r="Q1802" s="135"/>
      <c r="R1802" s="2"/>
      <c r="S1802" s="31"/>
      <c r="T1802" s="25"/>
      <c r="U1802" s="2"/>
    </row>
    <row r="1803" spans="1:21" ht="18" customHeight="1">
      <c r="A1803" s="35"/>
      <c r="B1803" s="31"/>
      <c r="C1803" s="133"/>
      <c r="D1803" s="133"/>
      <c r="E1803" s="133"/>
      <c r="F1803" s="133"/>
      <c r="G1803" s="133"/>
      <c r="H1803" s="133"/>
      <c r="I1803" s="133"/>
      <c r="J1803" s="133"/>
      <c r="K1803" s="133"/>
      <c r="L1803" s="133"/>
      <c r="N1803" s="134"/>
      <c r="O1803" s="135"/>
      <c r="P1803" s="135"/>
      <c r="Q1803" s="135"/>
      <c r="R1803" s="2"/>
      <c r="S1803" s="31"/>
      <c r="T1803" s="25"/>
      <c r="U1803" s="2"/>
    </row>
    <row r="1804" spans="1:21" ht="18" customHeight="1">
      <c r="A1804" s="35"/>
      <c r="B1804" s="31"/>
      <c r="C1804" s="133"/>
      <c r="D1804" s="133"/>
      <c r="E1804" s="133"/>
      <c r="F1804" s="133"/>
      <c r="G1804" s="133"/>
      <c r="H1804" s="133"/>
      <c r="I1804" s="133"/>
      <c r="J1804" s="133"/>
      <c r="K1804" s="133"/>
      <c r="L1804" s="133"/>
      <c r="N1804" s="134"/>
      <c r="O1804" s="135"/>
      <c r="P1804" s="135"/>
      <c r="Q1804" s="135"/>
      <c r="R1804" s="2"/>
      <c r="S1804" s="31"/>
      <c r="T1804" s="25"/>
      <c r="U1804" s="2"/>
    </row>
    <row r="1805" spans="1:21" ht="18" customHeight="1">
      <c r="A1805" s="35"/>
      <c r="B1805" s="31"/>
      <c r="C1805" s="133"/>
      <c r="D1805" s="133"/>
      <c r="E1805" s="133"/>
      <c r="F1805" s="133"/>
      <c r="G1805" s="133"/>
      <c r="H1805" s="133"/>
      <c r="I1805" s="133"/>
      <c r="J1805" s="133"/>
      <c r="K1805" s="133"/>
      <c r="L1805" s="133"/>
      <c r="N1805" s="134"/>
      <c r="O1805" s="135"/>
      <c r="P1805" s="135"/>
      <c r="Q1805" s="135"/>
      <c r="R1805" s="2"/>
      <c r="S1805" s="31"/>
      <c r="T1805" s="25"/>
      <c r="U1805" s="2"/>
    </row>
    <row r="1806" spans="1:21" ht="18" customHeight="1">
      <c r="A1806" s="35"/>
      <c r="B1806" s="31"/>
      <c r="C1806" s="133"/>
      <c r="D1806" s="133"/>
      <c r="E1806" s="133"/>
      <c r="F1806" s="133"/>
      <c r="G1806" s="133"/>
      <c r="H1806" s="133"/>
      <c r="I1806" s="133"/>
      <c r="J1806" s="133"/>
      <c r="K1806" s="133"/>
      <c r="L1806" s="133"/>
      <c r="N1806" s="134"/>
      <c r="O1806" s="135"/>
      <c r="P1806" s="135"/>
      <c r="Q1806" s="135"/>
      <c r="R1806" s="2"/>
      <c r="S1806" s="31"/>
      <c r="T1806" s="25"/>
      <c r="U1806" s="2"/>
    </row>
    <row r="1807" spans="1:21" ht="18" customHeight="1">
      <c r="A1807" s="35"/>
      <c r="B1807" s="31"/>
      <c r="C1807" s="133"/>
      <c r="D1807" s="133"/>
      <c r="E1807" s="133"/>
      <c r="F1807" s="133"/>
      <c r="G1807" s="133"/>
      <c r="H1807" s="133"/>
      <c r="I1807" s="133"/>
      <c r="J1807" s="133"/>
      <c r="K1807" s="133"/>
      <c r="L1807" s="133"/>
      <c r="N1807" s="134"/>
      <c r="O1807" s="135"/>
      <c r="P1807" s="135"/>
      <c r="Q1807" s="135"/>
      <c r="R1807" s="2"/>
      <c r="S1807" s="31"/>
      <c r="T1807" s="25"/>
      <c r="U1807" s="2"/>
    </row>
    <row r="1808" spans="1:21" ht="18" customHeight="1">
      <c r="A1808" s="35"/>
      <c r="B1808" s="31"/>
      <c r="C1808" s="133"/>
      <c r="D1808" s="133"/>
      <c r="E1808" s="133"/>
      <c r="F1808" s="133"/>
      <c r="G1808" s="133"/>
      <c r="H1808" s="133"/>
      <c r="I1808" s="133"/>
      <c r="J1808" s="133"/>
      <c r="K1808" s="133"/>
      <c r="L1808" s="133"/>
      <c r="N1808" s="134"/>
      <c r="O1808" s="135"/>
      <c r="P1808" s="135"/>
      <c r="Q1808" s="135"/>
      <c r="R1808" s="2"/>
      <c r="S1808" s="31"/>
      <c r="T1808" s="25"/>
      <c r="U1808" s="2"/>
    </row>
    <row r="1809" spans="1:21" ht="18" customHeight="1">
      <c r="A1809" s="35"/>
      <c r="B1809" s="31"/>
      <c r="C1809" s="133"/>
      <c r="D1809" s="133"/>
      <c r="E1809" s="133"/>
      <c r="F1809" s="133"/>
      <c r="G1809" s="133"/>
      <c r="H1809" s="133"/>
      <c r="I1809" s="133"/>
      <c r="J1809" s="133"/>
      <c r="K1809" s="133"/>
      <c r="L1809" s="133"/>
      <c r="N1809" s="134"/>
      <c r="O1809" s="135"/>
      <c r="P1809" s="135"/>
      <c r="Q1809" s="135"/>
      <c r="R1809" s="2"/>
      <c r="S1809" s="31"/>
      <c r="T1809" s="25"/>
      <c r="U1809" s="2"/>
    </row>
    <row r="1810" spans="1:21" ht="18" customHeight="1">
      <c r="A1810" s="35"/>
      <c r="B1810" s="31"/>
      <c r="C1810" s="133"/>
      <c r="D1810" s="133"/>
      <c r="E1810" s="133"/>
      <c r="F1810" s="133"/>
      <c r="G1810" s="133"/>
      <c r="H1810" s="133"/>
      <c r="I1810" s="133"/>
      <c r="J1810" s="133"/>
      <c r="K1810" s="133"/>
      <c r="L1810" s="133"/>
      <c r="N1810" s="134"/>
      <c r="O1810" s="135"/>
      <c r="P1810" s="135"/>
      <c r="Q1810" s="135"/>
      <c r="R1810" s="2"/>
      <c r="S1810" s="31"/>
      <c r="T1810" s="25"/>
      <c r="U1810" s="2"/>
    </row>
    <row r="1811" spans="1:21" ht="18" customHeight="1">
      <c r="A1811" s="35"/>
      <c r="B1811" s="31"/>
      <c r="C1811" s="133"/>
      <c r="D1811" s="133"/>
      <c r="E1811" s="133"/>
      <c r="F1811" s="133"/>
      <c r="G1811" s="133"/>
      <c r="H1811" s="133"/>
      <c r="I1811" s="133"/>
      <c r="J1811" s="133"/>
      <c r="K1811" s="133"/>
      <c r="L1811" s="133"/>
      <c r="N1811" s="134"/>
      <c r="O1811" s="135"/>
      <c r="P1811" s="135"/>
      <c r="Q1811" s="135"/>
      <c r="R1811" s="2"/>
      <c r="S1811" s="31"/>
      <c r="T1811" s="25"/>
      <c r="U1811" s="2"/>
    </row>
    <row r="1812" spans="1:21" ht="18" customHeight="1">
      <c r="A1812" s="35"/>
      <c r="B1812" s="31"/>
      <c r="C1812" s="133"/>
      <c r="D1812" s="133"/>
      <c r="E1812" s="133"/>
      <c r="F1812" s="133"/>
      <c r="G1812" s="133"/>
      <c r="H1812" s="133"/>
      <c r="I1812" s="133"/>
      <c r="J1812" s="133"/>
      <c r="K1812" s="133"/>
      <c r="L1812" s="133"/>
      <c r="N1812" s="134"/>
      <c r="O1812" s="135"/>
      <c r="P1812" s="135"/>
      <c r="Q1812" s="135"/>
      <c r="R1812" s="2"/>
      <c r="S1812" s="31"/>
      <c r="T1812" s="25"/>
      <c r="U1812" s="2"/>
    </row>
    <row r="1813" spans="1:21" ht="18" customHeight="1">
      <c r="A1813" s="35"/>
      <c r="B1813" s="31"/>
      <c r="C1813" s="133"/>
      <c r="D1813" s="133"/>
      <c r="E1813" s="133"/>
      <c r="F1813" s="133"/>
      <c r="G1813" s="133"/>
      <c r="H1813" s="133"/>
      <c r="I1813" s="133"/>
      <c r="J1813" s="133"/>
      <c r="K1813" s="133"/>
      <c r="L1813" s="133"/>
      <c r="N1813" s="134"/>
      <c r="O1813" s="135"/>
      <c r="P1813" s="135"/>
      <c r="Q1813" s="135"/>
      <c r="R1813" s="2"/>
      <c r="S1813" s="31"/>
      <c r="T1813" s="25"/>
      <c r="U1813" s="2"/>
    </row>
    <row r="1814" spans="1:21" ht="18" customHeight="1">
      <c r="A1814" s="35"/>
      <c r="B1814" s="31"/>
      <c r="C1814" s="133"/>
      <c r="D1814" s="133"/>
      <c r="E1814" s="133"/>
      <c r="F1814" s="133"/>
      <c r="G1814" s="133"/>
      <c r="H1814" s="133"/>
      <c r="I1814" s="133"/>
      <c r="J1814" s="133"/>
      <c r="K1814" s="133"/>
      <c r="L1814" s="133"/>
      <c r="N1814" s="134"/>
      <c r="O1814" s="135"/>
      <c r="P1814" s="135"/>
      <c r="Q1814" s="135"/>
      <c r="R1814" s="2"/>
      <c r="S1814" s="31"/>
      <c r="T1814" s="25"/>
      <c r="U1814" s="2"/>
    </row>
    <row r="1815" spans="1:21" ht="18" customHeight="1">
      <c r="A1815" s="35"/>
      <c r="B1815" s="31"/>
      <c r="C1815" s="133"/>
      <c r="D1815" s="133"/>
      <c r="E1815" s="133"/>
      <c r="F1815" s="133"/>
      <c r="G1815" s="133"/>
      <c r="H1815" s="133"/>
      <c r="I1815" s="133"/>
      <c r="J1815" s="133"/>
      <c r="K1815" s="133"/>
      <c r="L1815" s="133"/>
      <c r="N1815" s="134"/>
      <c r="O1815" s="135"/>
      <c r="P1815" s="135"/>
      <c r="Q1815" s="135"/>
      <c r="R1815" s="2"/>
      <c r="S1815" s="31"/>
      <c r="T1815" s="25"/>
      <c r="U1815" s="2"/>
    </row>
    <row r="1816" spans="1:21" ht="18" customHeight="1">
      <c r="A1816" s="35"/>
      <c r="B1816" s="31"/>
      <c r="C1816" s="133"/>
      <c r="D1816" s="133"/>
      <c r="E1816" s="133"/>
      <c r="F1816" s="133"/>
      <c r="G1816" s="133"/>
      <c r="H1816" s="133"/>
      <c r="I1816" s="133"/>
      <c r="J1816" s="133"/>
      <c r="K1816" s="133"/>
      <c r="L1816" s="133"/>
      <c r="N1816" s="134"/>
      <c r="O1816" s="135"/>
      <c r="P1816" s="135"/>
      <c r="Q1816" s="135"/>
      <c r="R1816" s="2"/>
      <c r="S1816" s="31"/>
      <c r="T1816" s="25"/>
      <c r="U1816" s="2"/>
    </row>
    <row r="1817" spans="1:21" ht="18" customHeight="1">
      <c r="A1817" s="35"/>
      <c r="B1817" s="31"/>
      <c r="C1817" s="133"/>
      <c r="D1817" s="133"/>
      <c r="E1817" s="133"/>
      <c r="F1817" s="133"/>
      <c r="G1817" s="133"/>
      <c r="H1817" s="133"/>
      <c r="I1817" s="133"/>
      <c r="J1817" s="133"/>
      <c r="K1817" s="133"/>
      <c r="L1817" s="133"/>
      <c r="N1817" s="134"/>
      <c r="O1817" s="135"/>
      <c r="P1817" s="135"/>
      <c r="Q1817" s="135"/>
      <c r="R1817" s="2"/>
      <c r="S1817" s="31"/>
      <c r="T1817" s="25"/>
      <c r="U1817" s="2"/>
    </row>
    <row r="1818" spans="1:21" ht="18" customHeight="1">
      <c r="A1818" s="35"/>
      <c r="B1818" s="31"/>
      <c r="C1818" s="133"/>
      <c r="D1818" s="133"/>
      <c r="E1818" s="133"/>
      <c r="F1818" s="133"/>
      <c r="G1818" s="133"/>
      <c r="H1818" s="133"/>
      <c r="I1818" s="133"/>
      <c r="J1818" s="133"/>
      <c r="K1818" s="133"/>
      <c r="L1818" s="133"/>
      <c r="N1818" s="134"/>
      <c r="O1818" s="135"/>
      <c r="P1818" s="135"/>
      <c r="Q1818" s="135"/>
      <c r="R1818" s="2"/>
      <c r="S1818" s="31"/>
      <c r="T1818" s="25"/>
      <c r="U1818" s="2"/>
    </row>
    <row r="1819" spans="1:21" ht="18" customHeight="1">
      <c r="A1819" s="35"/>
      <c r="B1819" s="31"/>
      <c r="C1819" s="133"/>
      <c r="D1819" s="133"/>
      <c r="E1819" s="133"/>
      <c r="F1819" s="133"/>
      <c r="G1819" s="133"/>
      <c r="H1819" s="133"/>
      <c r="I1819" s="133"/>
      <c r="J1819" s="133"/>
      <c r="K1819" s="133"/>
      <c r="L1819" s="133"/>
      <c r="N1819" s="134"/>
      <c r="O1819" s="135"/>
      <c r="P1819" s="135"/>
      <c r="Q1819" s="135"/>
      <c r="R1819" s="2"/>
      <c r="S1819" s="31"/>
      <c r="T1819" s="25"/>
      <c r="U1819" s="2"/>
    </row>
    <row r="1820" spans="1:21" ht="18" customHeight="1">
      <c r="A1820" s="35"/>
      <c r="B1820" s="31"/>
      <c r="C1820" s="133"/>
      <c r="D1820" s="133"/>
      <c r="E1820" s="133"/>
      <c r="F1820" s="133"/>
      <c r="G1820" s="133"/>
      <c r="H1820" s="133"/>
      <c r="I1820" s="133"/>
      <c r="J1820" s="133"/>
      <c r="K1820" s="133"/>
      <c r="L1820" s="133"/>
      <c r="N1820" s="134"/>
      <c r="O1820" s="135"/>
      <c r="P1820" s="135"/>
      <c r="Q1820" s="135"/>
      <c r="R1820" s="2"/>
      <c r="S1820" s="31"/>
      <c r="T1820" s="25"/>
      <c r="U1820" s="2"/>
    </row>
    <row r="1821" spans="1:21" ht="18" customHeight="1">
      <c r="A1821" s="35"/>
      <c r="B1821" s="31"/>
      <c r="C1821" s="133"/>
      <c r="D1821" s="133"/>
      <c r="E1821" s="133"/>
      <c r="F1821" s="133"/>
      <c r="G1821" s="133"/>
      <c r="H1821" s="133"/>
      <c r="I1821" s="133"/>
      <c r="J1821" s="133"/>
      <c r="K1821" s="133"/>
      <c r="L1821" s="133"/>
      <c r="N1821" s="134"/>
      <c r="O1821" s="135"/>
      <c r="P1821" s="135"/>
      <c r="Q1821" s="135"/>
      <c r="R1821" s="2"/>
      <c r="S1821" s="31"/>
      <c r="T1821" s="25"/>
      <c r="U1821" s="2"/>
    </row>
    <row r="1822" spans="1:21" ht="18" customHeight="1">
      <c r="A1822" s="35"/>
      <c r="B1822" s="31"/>
      <c r="C1822" s="133"/>
      <c r="D1822" s="133"/>
      <c r="E1822" s="133"/>
      <c r="F1822" s="133"/>
      <c r="G1822" s="133"/>
      <c r="H1822" s="133"/>
      <c r="I1822" s="133"/>
      <c r="J1822" s="133"/>
      <c r="K1822" s="133"/>
      <c r="L1822" s="133"/>
      <c r="N1822" s="134"/>
      <c r="O1822" s="135"/>
      <c r="P1822" s="135"/>
      <c r="Q1822" s="135"/>
      <c r="R1822" s="2"/>
      <c r="S1822" s="31"/>
      <c r="T1822" s="25"/>
      <c r="U1822" s="2"/>
    </row>
    <row r="1823" spans="1:21" ht="18" customHeight="1">
      <c r="A1823" s="35"/>
      <c r="B1823" s="31"/>
      <c r="C1823" s="133"/>
      <c r="D1823" s="133"/>
      <c r="E1823" s="133"/>
      <c r="F1823" s="133"/>
      <c r="G1823" s="133"/>
      <c r="H1823" s="133"/>
      <c r="I1823" s="133"/>
      <c r="J1823" s="133"/>
      <c r="K1823" s="133"/>
      <c r="L1823" s="133"/>
      <c r="N1823" s="134"/>
      <c r="O1823" s="135"/>
      <c r="P1823" s="135"/>
      <c r="Q1823" s="135"/>
      <c r="R1823" s="2"/>
      <c r="S1823" s="31"/>
      <c r="T1823" s="25"/>
      <c r="U1823" s="2"/>
    </row>
    <row r="1824" spans="1:21" ht="18" customHeight="1">
      <c r="A1824" s="35"/>
      <c r="B1824" s="31"/>
      <c r="C1824" s="133"/>
      <c r="D1824" s="133"/>
      <c r="E1824" s="133"/>
      <c r="F1824" s="133"/>
      <c r="G1824" s="133"/>
      <c r="H1824" s="133"/>
      <c r="I1824" s="133"/>
      <c r="J1824" s="133"/>
      <c r="K1824" s="133"/>
      <c r="L1824" s="133"/>
      <c r="N1824" s="134"/>
      <c r="O1824" s="135"/>
      <c r="P1824" s="135"/>
      <c r="Q1824" s="135"/>
      <c r="R1824" s="2"/>
      <c r="S1824" s="31"/>
      <c r="T1824" s="25"/>
      <c r="U1824" s="2"/>
    </row>
    <row r="1825" spans="1:21" ht="18" customHeight="1">
      <c r="A1825" s="35"/>
      <c r="B1825" s="31"/>
      <c r="C1825" s="133"/>
      <c r="D1825" s="133"/>
      <c r="E1825" s="133"/>
      <c r="F1825" s="133"/>
      <c r="G1825" s="133"/>
      <c r="H1825" s="133"/>
      <c r="I1825" s="133"/>
      <c r="J1825" s="133"/>
      <c r="K1825" s="133"/>
      <c r="L1825" s="133"/>
      <c r="N1825" s="134"/>
      <c r="O1825" s="135"/>
      <c r="P1825" s="135"/>
      <c r="Q1825" s="135"/>
      <c r="R1825" s="2"/>
      <c r="S1825" s="31"/>
      <c r="T1825" s="25"/>
      <c r="U1825" s="2"/>
    </row>
    <row r="1826" spans="1:21" ht="18" customHeight="1">
      <c r="A1826" s="35"/>
      <c r="B1826" s="31"/>
      <c r="C1826" s="133"/>
      <c r="D1826" s="133"/>
      <c r="E1826" s="133"/>
      <c r="F1826" s="133"/>
      <c r="G1826" s="133"/>
      <c r="H1826" s="133"/>
      <c r="I1826" s="133"/>
      <c r="J1826" s="133"/>
      <c r="K1826" s="133"/>
      <c r="L1826" s="133"/>
      <c r="N1826" s="134"/>
      <c r="O1826" s="135"/>
      <c r="P1826" s="135"/>
      <c r="Q1826" s="135"/>
      <c r="R1826" s="2"/>
      <c r="S1826" s="31"/>
      <c r="T1826" s="25"/>
      <c r="U1826" s="2"/>
    </row>
    <row r="1827" spans="1:21" ht="18" customHeight="1">
      <c r="A1827" s="35"/>
      <c r="B1827" s="31"/>
      <c r="C1827" s="133"/>
      <c r="D1827" s="133"/>
      <c r="E1827" s="133"/>
      <c r="F1827" s="133"/>
      <c r="G1827" s="133"/>
      <c r="H1827" s="133"/>
      <c r="I1827" s="133"/>
      <c r="J1827" s="133"/>
      <c r="K1827" s="133"/>
      <c r="L1827" s="133"/>
      <c r="N1827" s="134"/>
      <c r="O1827" s="135"/>
      <c r="P1827" s="135"/>
      <c r="Q1827" s="135"/>
      <c r="R1827" s="2"/>
      <c r="S1827" s="31"/>
      <c r="T1827" s="25"/>
      <c r="U1827" s="2"/>
    </row>
    <row r="1828" spans="1:21" ht="18" customHeight="1">
      <c r="A1828" s="35"/>
      <c r="B1828" s="31"/>
      <c r="C1828" s="133"/>
      <c r="D1828" s="133"/>
      <c r="E1828" s="133"/>
      <c r="F1828" s="133"/>
      <c r="G1828" s="133"/>
      <c r="H1828" s="133"/>
      <c r="I1828" s="133"/>
      <c r="J1828" s="133"/>
      <c r="K1828" s="133"/>
      <c r="L1828" s="133"/>
      <c r="N1828" s="134"/>
      <c r="O1828" s="135"/>
      <c r="P1828" s="135"/>
      <c r="Q1828" s="135"/>
      <c r="R1828" s="2"/>
      <c r="S1828" s="31"/>
      <c r="T1828" s="25"/>
      <c r="U1828" s="2"/>
    </row>
    <row r="1829" spans="1:21" ht="18" customHeight="1">
      <c r="A1829" s="35"/>
      <c r="B1829" s="31"/>
      <c r="C1829" s="133"/>
      <c r="D1829" s="133"/>
      <c r="E1829" s="133"/>
      <c r="F1829" s="133"/>
      <c r="G1829" s="133"/>
      <c r="H1829" s="133"/>
      <c r="I1829" s="133"/>
      <c r="J1829" s="133"/>
      <c r="K1829" s="133"/>
      <c r="L1829" s="133"/>
      <c r="N1829" s="134"/>
      <c r="O1829" s="135"/>
      <c r="P1829" s="135"/>
      <c r="Q1829" s="135"/>
      <c r="R1829" s="2"/>
      <c r="S1829" s="31"/>
      <c r="T1829" s="25"/>
      <c r="U1829" s="2"/>
    </row>
    <row r="1830" spans="1:21" ht="18" customHeight="1">
      <c r="A1830" s="35"/>
      <c r="B1830" s="31"/>
      <c r="C1830" s="133"/>
      <c r="D1830" s="133"/>
      <c r="E1830" s="133"/>
      <c r="F1830" s="133"/>
      <c r="G1830" s="133"/>
      <c r="H1830" s="133"/>
      <c r="I1830" s="133"/>
      <c r="J1830" s="133"/>
      <c r="K1830" s="133"/>
      <c r="L1830" s="133"/>
      <c r="N1830" s="134"/>
      <c r="O1830" s="135"/>
      <c r="P1830" s="135"/>
      <c r="Q1830" s="135"/>
      <c r="R1830" s="2"/>
      <c r="S1830" s="31"/>
      <c r="T1830" s="25"/>
      <c r="U1830" s="2"/>
    </row>
    <row r="1831" spans="1:21" ht="18" customHeight="1">
      <c r="A1831" s="35"/>
      <c r="B1831" s="31"/>
      <c r="C1831" s="133"/>
      <c r="D1831" s="133"/>
      <c r="E1831" s="133"/>
      <c r="F1831" s="133"/>
      <c r="G1831" s="133"/>
      <c r="H1831" s="133"/>
      <c r="I1831" s="133"/>
      <c r="J1831" s="133"/>
      <c r="K1831" s="133"/>
      <c r="L1831" s="133"/>
      <c r="N1831" s="134"/>
      <c r="O1831" s="135"/>
      <c r="P1831" s="135"/>
      <c r="Q1831" s="135"/>
      <c r="R1831" s="2"/>
      <c r="S1831" s="31"/>
      <c r="T1831" s="25"/>
      <c r="U1831" s="2"/>
    </row>
    <row r="1832" spans="1:21" ht="18" customHeight="1">
      <c r="A1832" s="35"/>
      <c r="B1832" s="31"/>
      <c r="C1832" s="133"/>
      <c r="D1832" s="133"/>
      <c r="E1832" s="133"/>
      <c r="F1832" s="133"/>
      <c r="G1832" s="133"/>
      <c r="H1832" s="133"/>
      <c r="I1832" s="133"/>
      <c r="J1832" s="133"/>
      <c r="K1832" s="133"/>
      <c r="L1832" s="133"/>
      <c r="N1832" s="134"/>
      <c r="O1832" s="135"/>
      <c r="P1832" s="135"/>
      <c r="Q1832" s="135"/>
      <c r="R1832" s="2"/>
      <c r="S1832" s="31"/>
      <c r="T1832" s="25"/>
      <c r="U1832" s="2"/>
    </row>
    <row r="1833" spans="1:21" ht="18" customHeight="1">
      <c r="A1833" s="35"/>
      <c r="B1833" s="31"/>
      <c r="C1833" s="133"/>
      <c r="D1833" s="133"/>
      <c r="E1833" s="133"/>
      <c r="F1833" s="133"/>
      <c r="G1833" s="133"/>
      <c r="H1833" s="133"/>
      <c r="I1833" s="133"/>
      <c r="J1833" s="133"/>
      <c r="K1833" s="133"/>
      <c r="L1833" s="133"/>
      <c r="N1833" s="134"/>
      <c r="O1833" s="135"/>
      <c r="P1833" s="135"/>
      <c r="Q1833" s="135"/>
      <c r="R1833" s="2"/>
      <c r="S1833" s="31"/>
      <c r="T1833" s="25"/>
      <c r="U1833" s="2"/>
    </row>
    <row r="1834" spans="1:21" ht="18" customHeight="1">
      <c r="A1834" s="35"/>
      <c r="B1834" s="31"/>
      <c r="C1834" s="133"/>
      <c r="D1834" s="133"/>
      <c r="E1834" s="133"/>
      <c r="F1834" s="133"/>
      <c r="G1834" s="133"/>
      <c r="H1834" s="133"/>
      <c r="I1834" s="133"/>
      <c r="J1834" s="133"/>
      <c r="K1834" s="133"/>
      <c r="L1834" s="133"/>
      <c r="N1834" s="134"/>
      <c r="O1834" s="135"/>
      <c r="P1834" s="135"/>
      <c r="Q1834" s="135"/>
      <c r="R1834" s="2"/>
      <c r="S1834" s="31"/>
      <c r="T1834" s="25"/>
      <c r="U1834" s="2"/>
    </row>
    <row r="1835" spans="1:21" ht="18" customHeight="1">
      <c r="A1835" s="35"/>
      <c r="B1835" s="31"/>
      <c r="C1835" s="133"/>
      <c r="D1835" s="133"/>
      <c r="E1835" s="133"/>
      <c r="F1835" s="133"/>
      <c r="G1835" s="133"/>
      <c r="H1835" s="133"/>
      <c r="I1835" s="133"/>
      <c r="J1835" s="133"/>
      <c r="K1835" s="133"/>
      <c r="L1835" s="133"/>
      <c r="N1835" s="134"/>
      <c r="O1835" s="135"/>
      <c r="P1835" s="135"/>
      <c r="Q1835" s="135"/>
      <c r="R1835" s="2"/>
      <c r="S1835" s="31"/>
      <c r="T1835" s="25"/>
      <c r="U1835" s="2"/>
    </row>
    <row r="1836" spans="1:21" ht="18" customHeight="1">
      <c r="A1836" s="35"/>
      <c r="B1836" s="31"/>
      <c r="C1836" s="133"/>
      <c r="D1836" s="133"/>
      <c r="E1836" s="133"/>
      <c r="F1836" s="133"/>
      <c r="G1836" s="133"/>
      <c r="H1836" s="133"/>
      <c r="I1836" s="133"/>
      <c r="J1836" s="133"/>
      <c r="K1836" s="133"/>
      <c r="L1836" s="133"/>
      <c r="N1836" s="134"/>
      <c r="O1836" s="135"/>
      <c r="P1836" s="135"/>
      <c r="Q1836" s="135"/>
      <c r="R1836" s="2"/>
      <c r="S1836" s="31"/>
      <c r="T1836" s="25"/>
      <c r="U1836" s="2"/>
    </row>
    <row r="1837" spans="1:21" ht="18" customHeight="1">
      <c r="A1837" s="35"/>
      <c r="B1837" s="31"/>
      <c r="C1837" s="133"/>
      <c r="D1837" s="133"/>
      <c r="E1837" s="133"/>
      <c r="F1837" s="133"/>
      <c r="G1837" s="133"/>
      <c r="H1837" s="133"/>
      <c r="I1837" s="133"/>
      <c r="J1837" s="133"/>
      <c r="K1837" s="133"/>
      <c r="L1837" s="133"/>
      <c r="N1837" s="134"/>
      <c r="O1837" s="135"/>
      <c r="P1837" s="135"/>
      <c r="Q1837" s="135"/>
      <c r="R1837" s="2"/>
      <c r="S1837" s="31"/>
      <c r="T1837" s="25"/>
      <c r="U1837" s="2"/>
    </row>
    <row r="1838" spans="1:21" ht="18" customHeight="1">
      <c r="A1838" s="35"/>
      <c r="B1838" s="31"/>
      <c r="C1838" s="133"/>
      <c r="D1838" s="133"/>
      <c r="E1838" s="133"/>
      <c r="F1838" s="133"/>
      <c r="G1838" s="133"/>
      <c r="H1838" s="133"/>
      <c r="I1838" s="133"/>
      <c r="J1838" s="133"/>
      <c r="K1838" s="133"/>
      <c r="L1838" s="133"/>
      <c r="N1838" s="134"/>
      <c r="O1838" s="135"/>
      <c r="P1838" s="135"/>
      <c r="Q1838" s="135"/>
      <c r="R1838" s="2"/>
      <c r="S1838" s="31"/>
      <c r="T1838" s="25"/>
      <c r="U1838" s="2"/>
    </row>
    <row r="1839" spans="1:21" ht="18" customHeight="1">
      <c r="A1839" s="35"/>
      <c r="B1839" s="31"/>
      <c r="C1839" s="133"/>
      <c r="D1839" s="133"/>
      <c r="E1839" s="133"/>
      <c r="F1839" s="133"/>
      <c r="G1839" s="133"/>
      <c r="H1839" s="133"/>
      <c r="I1839" s="133"/>
      <c r="J1839" s="133"/>
      <c r="K1839" s="133"/>
      <c r="L1839" s="133"/>
      <c r="N1839" s="134"/>
      <c r="O1839" s="135"/>
      <c r="P1839" s="135"/>
      <c r="Q1839" s="135"/>
      <c r="R1839" s="2"/>
      <c r="S1839" s="31"/>
      <c r="T1839" s="25"/>
      <c r="U1839" s="2"/>
    </row>
    <row r="1840" spans="1:21" ht="18" customHeight="1">
      <c r="A1840" s="35"/>
      <c r="B1840" s="31"/>
      <c r="C1840" s="133"/>
      <c r="D1840" s="133"/>
      <c r="E1840" s="133"/>
      <c r="F1840" s="133"/>
      <c r="G1840" s="133"/>
      <c r="H1840" s="133"/>
      <c r="I1840" s="133"/>
      <c r="J1840" s="133"/>
      <c r="K1840" s="133"/>
      <c r="L1840" s="133"/>
      <c r="N1840" s="134"/>
      <c r="O1840" s="135"/>
      <c r="P1840" s="135"/>
      <c r="Q1840" s="135"/>
      <c r="R1840" s="2"/>
      <c r="S1840" s="31"/>
      <c r="T1840" s="25"/>
      <c r="U1840" s="2"/>
    </row>
    <row r="1841" spans="1:21" ht="18" customHeight="1">
      <c r="A1841" s="35"/>
      <c r="B1841" s="31"/>
      <c r="C1841" s="133"/>
      <c r="D1841" s="133"/>
      <c r="E1841" s="133"/>
      <c r="F1841" s="133"/>
      <c r="G1841" s="133"/>
      <c r="H1841" s="133"/>
      <c r="I1841" s="133"/>
      <c r="J1841" s="133"/>
      <c r="K1841" s="133"/>
      <c r="L1841" s="133"/>
      <c r="N1841" s="134"/>
      <c r="O1841" s="135"/>
      <c r="P1841" s="135"/>
      <c r="Q1841" s="135"/>
      <c r="R1841" s="2"/>
      <c r="S1841" s="31"/>
      <c r="T1841" s="25"/>
      <c r="U1841" s="2"/>
    </row>
    <row r="1842" spans="1:21" ht="18" customHeight="1">
      <c r="A1842" s="35"/>
      <c r="B1842" s="31"/>
      <c r="C1842" s="133"/>
      <c r="D1842" s="133"/>
      <c r="E1842" s="133"/>
      <c r="F1842" s="133"/>
      <c r="G1842" s="133"/>
      <c r="H1842" s="133"/>
      <c r="I1842" s="133"/>
      <c r="J1842" s="133"/>
      <c r="K1842" s="133"/>
      <c r="L1842" s="133"/>
      <c r="N1842" s="134"/>
      <c r="O1842" s="135"/>
      <c r="P1842" s="135"/>
      <c r="Q1842" s="135"/>
      <c r="R1842" s="2"/>
      <c r="S1842" s="31"/>
      <c r="T1842" s="25"/>
      <c r="U1842" s="2"/>
    </row>
    <row r="1843" spans="1:21" ht="18" customHeight="1">
      <c r="A1843" s="35"/>
      <c r="B1843" s="31"/>
      <c r="C1843" s="133"/>
      <c r="D1843" s="133"/>
      <c r="E1843" s="133"/>
      <c r="F1843" s="133"/>
      <c r="G1843" s="133"/>
      <c r="H1843" s="133"/>
      <c r="I1843" s="133"/>
      <c r="J1843" s="133"/>
      <c r="K1843" s="133"/>
      <c r="L1843" s="133"/>
      <c r="N1843" s="134"/>
      <c r="O1843" s="135"/>
      <c r="P1843" s="135"/>
      <c r="Q1843" s="135"/>
      <c r="R1843" s="2"/>
      <c r="S1843" s="31"/>
      <c r="T1843" s="25"/>
      <c r="U1843" s="2"/>
    </row>
    <row r="1844" spans="1:21" ht="18" customHeight="1">
      <c r="A1844" s="35"/>
      <c r="B1844" s="31"/>
      <c r="C1844" s="133"/>
      <c r="D1844" s="133"/>
      <c r="E1844" s="133"/>
      <c r="F1844" s="133"/>
      <c r="G1844" s="133"/>
      <c r="H1844" s="133"/>
      <c r="I1844" s="133"/>
      <c r="J1844" s="133"/>
      <c r="K1844" s="133"/>
      <c r="L1844" s="133"/>
      <c r="N1844" s="134"/>
      <c r="O1844" s="135"/>
      <c r="P1844" s="135"/>
      <c r="Q1844" s="135"/>
      <c r="R1844" s="2"/>
      <c r="S1844" s="31"/>
      <c r="T1844" s="25"/>
      <c r="U1844" s="2"/>
    </row>
    <row r="1845" spans="1:21" ht="18" customHeight="1">
      <c r="A1845" s="35"/>
      <c r="B1845" s="31"/>
      <c r="C1845" s="133"/>
      <c r="D1845" s="133"/>
      <c r="E1845" s="133"/>
      <c r="F1845" s="133"/>
      <c r="G1845" s="133"/>
      <c r="H1845" s="133"/>
      <c r="I1845" s="133"/>
      <c r="J1845" s="133"/>
      <c r="K1845" s="133"/>
      <c r="L1845" s="133"/>
      <c r="N1845" s="134"/>
      <c r="O1845" s="135"/>
      <c r="P1845" s="135"/>
      <c r="Q1845" s="135"/>
      <c r="R1845" s="2"/>
      <c r="S1845" s="31"/>
      <c r="T1845" s="25"/>
      <c r="U1845" s="2"/>
    </row>
    <row r="1846" spans="1:21" ht="18" customHeight="1">
      <c r="A1846" s="35"/>
      <c r="B1846" s="31"/>
      <c r="C1846" s="133"/>
      <c r="D1846" s="133"/>
      <c r="E1846" s="133"/>
      <c r="F1846" s="133"/>
      <c r="G1846" s="133"/>
      <c r="H1846" s="133"/>
      <c r="I1846" s="133"/>
      <c r="J1846" s="133"/>
      <c r="K1846" s="133"/>
      <c r="L1846" s="133"/>
      <c r="N1846" s="134"/>
      <c r="O1846" s="135"/>
      <c r="P1846" s="135"/>
      <c r="Q1846" s="135"/>
      <c r="R1846" s="2"/>
      <c r="S1846" s="31"/>
      <c r="T1846" s="25"/>
      <c r="U1846" s="2"/>
    </row>
    <row r="1847" spans="1:21" ht="18" customHeight="1">
      <c r="A1847" s="35"/>
      <c r="B1847" s="31"/>
      <c r="C1847" s="133"/>
      <c r="D1847" s="133"/>
      <c r="E1847" s="133"/>
      <c r="F1847" s="133"/>
      <c r="G1847" s="133"/>
      <c r="H1847" s="133"/>
      <c r="I1847" s="133"/>
      <c r="J1847" s="133"/>
      <c r="K1847" s="133"/>
      <c r="L1847" s="133"/>
      <c r="N1847" s="134"/>
      <c r="O1847" s="135"/>
      <c r="P1847" s="135"/>
      <c r="Q1847" s="135"/>
      <c r="R1847" s="2"/>
      <c r="S1847" s="31"/>
      <c r="T1847" s="25"/>
      <c r="U1847" s="2"/>
    </row>
    <row r="1848" spans="1:21" ht="18" customHeight="1">
      <c r="A1848" s="35"/>
      <c r="B1848" s="31"/>
      <c r="C1848" s="133"/>
      <c r="D1848" s="133"/>
      <c r="E1848" s="133"/>
      <c r="F1848" s="133"/>
      <c r="G1848" s="133"/>
      <c r="H1848" s="133"/>
      <c r="I1848" s="133"/>
      <c r="J1848" s="133"/>
      <c r="K1848" s="133"/>
      <c r="L1848" s="133"/>
      <c r="N1848" s="134"/>
      <c r="O1848" s="135"/>
      <c r="P1848" s="135"/>
      <c r="Q1848" s="135"/>
      <c r="R1848" s="2"/>
      <c r="S1848" s="31"/>
      <c r="T1848" s="25"/>
      <c r="U1848" s="2"/>
    </row>
    <row r="1849" spans="1:21" ht="18" customHeight="1">
      <c r="A1849" s="35"/>
      <c r="B1849" s="31"/>
      <c r="C1849" s="133"/>
      <c r="D1849" s="133"/>
      <c r="E1849" s="133"/>
      <c r="F1849" s="133"/>
      <c r="G1849" s="133"/>
      <c r="H1849" s="133"/>
      <c r="I1849" s="133"/>
      <c r="J1849" s="133"/>
      <c r="K1849" s="133"/>
      <c r="L1849" s="133"/>
      <c r="N1849" s="134"/>
      <c r="O1849" s="135"/>
      <c r="P1849" s="135"/>
      <c r="Q1849" s="135"/>
      <c r="R1849" s="2"/>
      <c r="S1849" s="31"/>
      <c r="T1849" s="25"/>
      <c r="U1849" s="2"/>
    </row>
    <row r="1850" spans="1:21" ht="18" customHeight="1">
      <c r="A1850" s="35"/>
      <c r="B1850" s="31"/>
      <c r="C1850" s="133"/>
      <c r="D1850" s="133"/>
      <c r="E1850" s="133"/>
      <c r="F1850" s="133"/>
      <c r="G1850" s="133"/>
      <c r="H1850" s="133"/>
      <c r="I1850" s="133"/>
      <c r="J1850" s="133"/>
      <c r="K1850" s="133"/>
      <c r="L1850" s="133"/>
      <c r="N1850" s="134"/>
      <c r="O1850" s="135"/>
      <c r="P1850" s="135"/>
      <c r="Q1850" s="135"/>
      <c r="R1850" s="2"/>
      <c r="S1850" s="31"/>
      <c r="T1850" s="25"/>
      <c r="U1850" s="2"/>
    </row>
    <row r="1851" spans="1:21" ht="18" customHeight="1">
      <c r="A1851" s="35"/>
      <c r="B1851" s="31"/>
      <c r="C1851" s="133"/>
      <c r="D1851" s="133"/>
      <c r="E1851" s="133"/>
      <c r="F1851" s="133"/>
      <c r="G1851" s="133"/>
      <c r="H1851" s="133"/>
      <c r="I1851" s="133"/>
      <c r="J1851" s="133"/>
      <c r="K1851" s="133"/>
      <c r="L1851" s="133"/>
      <c r="N1851" s="134"/>
      <c r="O1851" s="135"/>
      <c r="P1851" s="135"/>
      <c r="Q1851" s="135"/>
      <c r="R1851" s="2"/>
      <c r="S1851" s="31"/>
      <c r="T1851" s="25"/>
      <c r="U1851" s="2"/>
    </row>
    <row r="1852" spans="1:21" ht="18" customHeight="1">
      <c r="A1852" s="35"/>
      <c r="B1852" s="31"/>
      <c r="C1852" s="133"/>
      <c r="D1852" s="133"/>
      <c r="E1852" s="133"/>
      <c r="F1852" s="133"/>
      <c r="G1852" s="133"/>
      <c r="H1852" s="133"/>
      <c r="I1852" s="133"/>
      <c r="J1852" s="133"/>
      <c r="K1852" s="133"/>
      <c r="L1852" s="133"/>
      <c r="N1852" s="134"/>
      <c r="O1852" s="135"/>
      <c r="P1852" s="135"/>
      <c r="Q1852" s="135"/>
      <c r="R1852" s="2"/>
      <c r="S1852" s="31"/>
      <c r="T1852" s="25"/>
      <c r="U1852" s="2"/>
    </row>
    <row r="1853" spans="1:21" ht="18" customHeight="1">
      <c r="A1853" s="35"/>
      <c r="B1853" s="31"/>
      <c r="C1853" s="133"/>
      <c r="D1853" s="133"/>
      <c r="E1853" s="133"/>
      <c r="F1853" s="133"/>
      <c r="G1853" s="133"/>
      <c r="H1853" s="133"/>
      <c r="I1853" s="133"/>
      <c r="J1853" s="133"/>
      <c r="K1853" s="133"/>
      <c r="L1853" s="133"/>
      <c r="N1853" s="134"/>
      <c r="O1853" s="135"/>
      <c r="P1853" s="135"/>
      <c r="Q1853" s="135"/>
      <c r="R1853" s="2"/>
      <c r="S1853" s="31"/>
      <c r="T1853" s="25"/>
      <c r="U1853" s="2"/>
    </row>
    <row r="1854" spans="1:21" ht="18" customHeight="1">
      <c r="A1854" s="35"/>
      <c r="B1854" s="31"/>
      <c r="C1854" s="133"/>
      <c r="D1854" s="133"/>
      <c r="E1854" s="133"/>
      <c r="F1854" s="133"/>
      <c r="G1854" s="133"/>
      <c r="H1854" s="133"/>
      <c r="I1854" s="133"/>
      <c r="J1854" s="133"/>
      <c r="K1854" s="133"/>
      <c r="L1854" s="133"/>
      <c r="N1854" s="134"/>
      <c r="O1854" s="135"/>
      <c r="P1854" s="135"/>
      <c r="Q1854" s="135"/>
      <c r="R1854" s="2"/>
      <c r="S1854" s="31"/>
      <c r="T1854" s="25"/>
      <c r="U1854" s="2"/>
    </row>
    <row r="1855" spans="1:21" ht="18" customHeight="1">
      <c r="A1855" s="35"/>
      <c r="B1855" s="31"/>
      <c r="C1855" s="133"/>
      <c r="D1855" s="133"/>
      <c r="E1855" s="133"/>
      <c r="F1855" s="133"/>
      <c r="G1855" s="133"/>
      <c r="H1855" s="133"/>
      <c r="I1855" s="133"/>
      <c r="J1855" s="133"/>
      <c r="K1855" s="133"/>
      <c r="L1855" s="133"/>
      <c r="N1855" s="134"/>
      <c r="O1855" s="135"/>
      <c r="P1855" s="135"/>
      <c r="Q1855" s="135"/>
      <c r="R1855" s="2"/>
      <c r="S1855" s="31"/>
      <c r="T1855" s="25"/>
      <c r="U1855" s="2"/>
    </row>
    <row r="1856" spans="1:21" ht="18" customHeight="1">
      <c r="A1856" s="35"/>
      <c r="B1856" s="31"/>
      <c r="C1856" s="133"/>
      <c r="D1856" s="133"/>
      <c r="E1856" s="133"/>
      <c r="F1856" s="133"/>
      <c r="G1856" s="133"/>
      <c r="H1856" s="133"/>
      <c r="I1856" s="133"/>
      <c r="J1856" s="133"/>
      <c r="K1856" s="133"/>
      <c r="L1856" s="133"/>
      <c r="N1856" s="134"/>
      <c r="O1856" s="135"/>
      <c r="P1856" s="135"/>
      <c r="Q1856" s="135"/>
      <c r="R1856" s="2"/>
      <c r="S1856" s="31"/>
      <c r="T1856" s="25"/>
      <c r="U1856" s="2"/>
    </row>
    <row r="1857" spans="1:21" ht="18" customHeight="1">
      <c r="A1857" s="35"/>
      <c r="B1857" s="31"/>
      <c r="C1857" s="133"/>
      <c r="D1857" s="133"/>
      <c r="E1857" s="133"/>
      <c r="F1857" s="133"/>
      <c r="G1857" s="133"/>
      <c r="H1857" s="133"/>
      <c r="I1857" s="133"/>
      <c r="J1857" s="133"/>
      <c r="K1857" s="133"/>
      <c r="L1857" s="133"/>
      <c r="N1857" s="134"/>
      <c r="O1857" s="135"/>
      <c r="P1857" s="135"/>
      <c r="Q1857" s="135"/>
      <c r="R1857" s="2"/>
      <c r="S1857" s="31"/>
      <c r="T1857" s="25"/>
      <c r="U1857" s="2"/>
    </row>
    <row r="1858" spans="1:21" ht="18" customHeight="1">
      <c r="A1858" s="35"/>
      <c r="B1858" s="31"/>
      <c r="C1858" s="133"/>
      <c r="D1858" s="133"/>
      <c r="E1858" s="133"/>
      <c r="F1858" s="133"/>
      <c r="G1858" s="133"/>
      <c r="H1858" s="133"/>
      <c r="I1858" s="133"/>
      <c r="J1858" s="133"/>
      <c r="K1858" s="133"/>
      <c r="L1858" s="133"/>
      <c r="N1858" s="134"/>
      <c r="O1858" s="135"/>
      <c r="P1858" s="135"/>
      <c r="Q1858" s="135"/>
      <c r="R1858" s="2"/>
      <c r="S1858" s="31"/>
      <c r="T1858" s="25"/>
      <c r="U1858" s="2"/>
    </row>
    <row r="1859" spans="1:21" ht="18" customHeight="1">
      <c r="A1859" s="35"/>
      <c r="B1859" s="31"/>
      <c r="C1859" s="133"/>
      <c r="D1859" s="133"/>
      <c r="E1859" s="133"/>
      <c r="F1859" s="133"/>
      <c r="G1859" s="133"/>
      <c r="H1859" s="133"/>
      <c r="I1859" s="133"/>
      <c r="J1859" s="133"/>
      <c r="K1859" s="133"/>
      <c r="L1859" s="133"/>
      <c r="N1859" s="134"/>
      <c r="O1859" s="135"/>
      <c r="P1859" s="135"/>
      <c r="Q1859" s="135"/>
      <c r="R1859" s="2"/>
      <c r="S1859" s="31"/>
      <c r="T1859" s="25"/>
      <c r="U1859" s="2"/>
    </row>
    <row r="1860" spans="1:21" ht="18" customHeight="1">
      <c r="A1860" s="35"/>
      <c r="B1860" s="31"/>
      <c r="C1860" s="133"/>
      <c r="D1860" s="133"/>
      <c r="E1860" s="133"/>
      <c r="F1860" s="133"/>
      <c r="G1860" s="133"/>
      <c r="H1860" s="133"/>
      <c r="I1860" s="133"/>
      <c r="J1860" s="133"/>
      <c r="K1860" s="133"/>
      <c r="L1860" s="133"/>
      <c r="N1860" s="134"/>
      <c r="O1860" s="135"/>
      <c r="P1860" s="135"/>
      <c r="Q1860" s="135"/>
      <c r="R1860" s="2"/>
      <c r="S1860" s="31"/>
      <c r="T1860" s="25"/>
      <c r="U1860" s="2"/>
    </row>
    <row r="1861" spans="1:21" ht="18" customHeight="1">
      <c r="A1861" s="35"/>
      <c r="B1861" s="31"/>
      <c r="C1861" s="133"/>
      <c r="D1861" s="133"/>
      <c r="E1861" s="133"/>
      <c r="F1861" s="133"/>
      <c r="G1861" s="133"/>
      <c r="H1861" s="133"/>
      <c r="I1861" s="133"/>
      <c r="J1861" s="133"/>
      <c r="K1861" s="133"/>
      <c r="L1861" s="133"/>
      <c r="N1861" s="134"/>
      <c r="O1861" s="135"/>
      <c r="P1861" s="135"/>
      <c r="Q1861" s="135"/>
      <c r="R1861" s="2"/>
      <c r="S1861" s="31"/>
      <c r="T1861" s="25"/>
      <c r="U1861" s="2"/>
    </row>
    <row r="1862" spans="1:21" ht="18" customHeight="1">
      <c r="A1862" s="35"/>
      <c r="B1862" s="31"/>
      <c r="C1862" s="133"/>
      <c r="D1862" s="133"/>
      <c r="E1862" s="133"/>
      <c r="F1862" s="133"/>
      <c r="G1862" s="133"/>
      <c r="H1862" s="133"/>
      <c r="I1862" s="133"/>
      <c r="J1862" s="133"/>
      <c r="K1862" s="133"/>
      <c r="L1862" s="133"/>
      <c r="N1862" s="134"/>
      <c r="O1862" s="135"/>
      <c r="P1862" s="135"/>
      <c r="Q1862" s="135"/>
      <c r="R1862" s="2"/>
      <c r="S1862" s="31"/>
      <c r="T1862" s="25"/>
      <c r="U1862" s="2"/>
    </row>
    <row r="1863" spans="1:21" ht="18" customHeight="1">
      <c r="A1863" s="35"/>
      <c r="B1863" s="31"/>
      <c r="C1863" s="133"/>
      <c r="D1863" s="133"/>
      <c r="E1863" s="133"/>
      <c r="F1863" s="133"/>
      <c r="G1863" s="133"/>
      <c r="H1863" s="133"/>
      <c r="I1863" s="133"/>
      <c r="J1863" s="133"/>
      <c r="K1863" s="133"/>
      <c r="L1863" s="133"/>
      <c r="N1863" s="134"/>
      <c r="O1863" s="135"/>
      <c r="P1863" s="135"/>
      <c r="Q1863" s="135"/>
      <c r="R1863" s="2"/>
      <c r="S1863" s="31"/>
      <c r="T1863" s="25"/>
      <c r="U1863" s="2"/>
    </row>
    <row r="1864" spans="1:21" ht="18" customHeight="1">
      <c r="A1864" s="35"/>
      <c r="B1864" s="31"/>
      <c r="C1864" s="133"/>
      <c r="D1864" s="133"/>
      <c r="E1864" s="133"/>
      <c r="F1864" s="133"/>
      <c r="G1864" s="133"/>
      <c r="H1864" s="133"/>
      <c r="I1864" s="133"/>
      <c r="J1864" s="133"/>
      <c r="K1864" s="133"/>
      <c r="L1864" s="133"/>
      <c r="N1864" s="134"/>
      <c r="O1864" s="135"/>
      <c r="P1864" s="135"/>
      <c r="Q1864" s="135"/>
      <c r="R1864" s="2"/>
      <c r="S1864" s="31"/>
      <c r="T1864" s="25"/>
      <c r="U1864" s="2"/>
    </row>
    <row r="1865" spans="1:21" ht="18" customHeight="1">
      <c r="A1865" s="35"/>
      <c r="B1865" s="31"/>
      <c r="C1865" s="133"/>
      <c r="D1865" s="133"/>
      <c r="E1865" s="133"/>
      <c r="F1865" s="133"/>
      <c r="G1865" s="133"/>
      <c r="H1865" s="133"/>
      <c r="I1865" s="133"/>
      <c r="J1865" s="133"/>
      <c r="K1865" s="133"/>
      <c r="L1865" s="133"/>
      <c r="N1865" s="134"/>
      <c r="O1865" s="135"/>
      <c r="P1865" s="135"/>
      <c r="Q1865" s="135"/>
      <c r="R1865" s="2"/>
      <c r="S1865" s="31"/>
      <c r="T1865" s="25"/>
      <c r="U1865" s="2"/>
    </row>
    <row r="1866" spans="1:21" ht="18" customHeight="1">
      <c r="A1866" s="35"/>
      <c r="B1866" s="31"/>
      <c r="C1866" s="133"/>
      <c r="D1866" s="133"/>
      <c r="E1866" s="133"/>
      <c r="F1866" s="133"/>
      <c r="G1866" s="133"/>
      <c r="H1866" s="133"/>
      <c r="I1866" s="133"/>
      <c r="J1866" s="133"/>
      <c r="K1866" s="133"/>
      <c r="L1866" s="133"/>
      <c r="N1866" s="134"/>
      <c r="O1866" s="135"/>
      <c r="P1866" s="135"/>
      <c r="Q1866" s="135"/>
      <c r="R1866" s="2"/>
      <c r="S1866" s="31"/>
      <c r="T1866" s="25"/>
      <c r="U1866" s="2"/>
    </row>
    <row r="1867" spans="1:21" ht="18" customHeight="1">
      <c r="A1867" s="35"/>
      <c r="B1867" s="31"/>
      <c r="C1867" s="133"/>
      <c r="D1867" s="133"/>
      <c r="E1867" s="133"/>
      <c r="F1867" s="133"/>
      <c r="G1867" s="133"/>
      <c r="H1867" s="133"/>
      <c r="I1867" s="133"/>
      <c r="J1867" s="133"/>
      <c r="K1867" s="133"/>
      <c r="L1867" s="133"/>
      <c r="N1867" s="134"/>
      <c r="O1867" s="135"/>
      <c r="P1867" s="135"/>
      <c r="Q1867" s="135"/>
      <c r="R1867" s="2"/>
      <c r="S1867" s="31"/>
      <c r="T1867" s="25"/>
      <c r="U1867" s="2"/>
    </row>
    <row r="1868" spans="1:21" ht="18" customHeight="1">
      <c r="A1868" s="35"/>
      <c r="B1868" s="31"/>
      <c r="C1868" s="133"/>
      <c r="D1868" s="133"/>
      <c r="E1868" s="133"/>
      <c r="F1868" s="133"/>
      <c r="G1868" s="133"/>
      <c r="H1868" s="133"/>
      <c r="I1868" s="133"/>
      <c r="J1868" s="133"/>
      <c r="K1868" s="133"/>
      <c r="L1868" s="133"/>
      <c r="N1868" s="134"/>
      <c r="O1868" s="135"/>
      <c r="P1868" s="135"/>
      <c r="Q1868" s="135"/>
      <c r="R1868" s="2"/>
      <c r="S1868" s="31"/>
      <c r="T1868" s="25"/>
      <c r="U1868" s="2"/>
    </row>
    <row r="1869" spans="1:21" ht="18" customHeight="1">
      <c r="A1869" s="35"/>
      <c r="B1869" s="31"/>
      <c r="C1869" s="133"/>
      <c r="D1869" s="133"/>
      <c r="E1869" s="133"/>
      <c r="F1869" s="133"/>
      <c r="G1869" s="133"/>
      <c r="H1869" s="133"/>
      <c r="I1869" s="133"/>
      <c r="J1869" s="133"/>
      <c r="K1869" s="133"/>
      <c r="L1869" s="133"/>
      <c r="N1869" s="134"/>
      <c r="O1869" s="135"/>
      <c r="P1869" s="135"/>
      <c r="Q1869" s="135"/>
      <c r="R1869" s="2"/>
      <c r="S1869" s="31"/>
      <c r="T1869" s="25"/>
      <c r="U1869" s="2"/>
    </row>
    <row r="1870" spans="1:21" ht="18" customHeight="1">
      <c r="A1870" s="35"/>
      <c r="B1870" s="31"/>
      <c r="C1870" s="133"/>
      <c r="D1870" s="133"/>
      <c r="E1870" s="133"/>
      <c r="F1870" s="133"/>
      <c r="G1870" s="133"/>
      <c r="H1870" s="133"/>
      <c r="I1870" s="133"/>
      <c r="J1870" s="133"/>
      <c r="K1870" s="133"/>
      <c r="L1870" s="133"/>
      <c r="N1870" s="134"/>
      <c r="O1870" s="135"/>
      <c r="P1870" s="135"/>
      <c r="Q1870" s="135"/>
      <c r="R1870" s="2"/>
      <c r="S1870" s="31"/>
      <c r="T1870" s="25"/>
      <c r="U1870" s="2"/>
    </row>
    <row r="1871" spans="1:21" ht="18" customHeight="1">
      <c r="A1871" s="35"/>
      <c r="B1871" s="31"/>
      <c r="C1871" s="133"/>
      <c r="D1871" s="133"/>
      <c r="E1871" s="133"/>
      <c r="F1871" s="133"/>
      <c r="G1871" s="133"/>
      <c r="H1871" s="133"/>
      <c r="I1871" s="133"/>
      <c r="J1871" s="133"/>
      <c r="K1871" s="133"/>
      <c r="L1871" s="133"/>
      <c r="N1871" s="134"/>
      <c r="O1871" s="135"/>
      <c r="P1871" s="135"/>
      <c r="Q1871" s="135"/>
      <c r="R1871" s="2"/>
      <c r="S1871" s="31"/>
      <c r="T1871" s="25"/>
      <c r="U1871" s="2"/>
    </row>
    <row r="1872" spans="1:21" ht="18" customHeight="1">
      <c r="A1872" s="35"/>
      <c r="B1872" s="31"/>
      <c r="C1872" s="133"/>
      <c r="D1872" s="133"/>
      <c r="E1872" s="133"/>
      <c r="F1872" s="133"/>
      <c r="G1872" s="133"/>
      <c r="H1872" s="133"/>
      <c r="I1872" s="133"/>
      <c r="J1872" s="133"/>
      <c r="K1872" s="133"/>
      <c r="L1872" s="133"/>
      <c r="N1872" s="134"/>
      <c r="O1872" s="135"/>
      <c r="P1872" s="135"/>
      <c r="Q1872" s="135"/>
      <c r="R1872" s="2"/>
      <c r="S1872" s="31"/>
      <c r="T1872" s="25"/>
      <c r="U1872" s="2"/>
    </row>
    <row r="1873" spans="1:21" ht="18" customHeight="1">
      <c r="A1873" s="35"/>
      <c r="B1873" s="31"/>
      <c r="C1873" s="133"/>
      <c r="D1873" s="133"/>
      <c r="E1873" s="133"/>
      <c r="F1873" s="133"/>
      <c r="G1873" s="133"/>
      <c r="H1873" s="133"/>
      <c r="I1873" s="133"/>
      <c r="J1873" s="133"/>
      <c r="K1873" s="133"/>
      <c r="L1873" s="133"/>
      <c r="N1873" s="134"/>
      <c r="O1873" s="135"/>
      <c r="P1873" s="135"/>
      <c r="Q1873" s="135"/>
      <c r="R1873" s="2"/>
      <c r="S1873" s="31"/>
      <c r="T1873" s="25"/>
      <c r="U1873" s="2"/>
    </row>
    <row r="1874" spans="1:21" ht="18" customHeight="1">
      <c r="A1874" s="35"/>
      <c r="B1874" s="31"/>
      <c r="C1874" s="133"/>
      <c r="D1874" s="133"/>
      <c r="E1874" s="133"/>
      <c r="F1874" s="133"/>
      <c r="G1874" s="133"/>
      <c r="H1874" s="133"/>
      <c r="I1874" s="133"/>
      <c r="J1874" s="133"/>
      <c r="K1874" s="133"/>
      <c r="L1874" s="133"/>
      <c r="N1874" s="134"/>
      <c r="O1874" s="135"/>
      <c r="P1874" s="135"/>
      <c r="Q1874" s="135"/>
      <c r="R1874" s="2"/>
      <c r="S1874" s="31"/>
      <c r="T1874" s="25"/>
      <c r="U1874" s="2"/>
    </row>
    <row r="1875" spans="1:21" ht="18" customHeight="1">
      <c r="A1875" s="35"/>
      <c r="B1875" s="31"/>
      <c r="C1875" s="133"/>
      <c r="D1875" s="133"/>
      <c r="E1875" s="133"/>
      <c r="F1875" s="133"/>
      <c r="G1875" s="133"/>
      <c r="H1875" s="133"/>
      <c r="I1875" s="133"/>
      <c r="J1875" s="133"/>
      <c r="K1875" s="133"/>
      <c r="L1875" s="133"/>
      <c r="N1875" s="134"/>
      <c r="O1875" s="135"/>
      <c r="P1875" s="135"/>
      <c r="Q1875" s="135"/>
      <c r="R1875" s="2"/>
      <c r="S1875" s="31"/>
      <c r="T1875" s="25"/>
      <c r="U1875" s="2"/>
    </row>
    <row r="1876" spans="1:21" ht="18" customHeight="1">
      <c r="A1876" s="35"/>
      <c r="B1876" s="31"/>
      <c r="C1876" s="133"/>
      <c r="D1876" s="133"/>
      <c r="E1876" s="133"/>
      <c r="F1876" s="133"/>
      <c r="G1876" s="133"/>
      <c r="H1876" s="133"/>
      <c r="I1876" s="133"/>
      <c r="J1876" s="133"/>
      <c r="K1876" s="133"/>
      <c r="L1876" s="133"/>
      <c r="N1876" s="134"/>
      <c r="O1876" s="135"/>
      <c r="P1876" s="135"/>
      <c r="Q1876" s="135"/>
      <c r="R1876" s="2"/>
      <c r="S1876" s="31"/>
      <c r="T1876" s="25"/>
      <c r="U1876" s="2"/>
    </row>
    <row r="1877" spans="1:21" ht="18" customHeight="1">
      <c r="A1877" s="35"/>
      <c r="B1877" s="31"/>
      <c r="C1877" s="133"/>
      <c r="D1877" s="133"/>
      <c r="E1877" s="133"/>
      <c r="F1877" s="133"/>
      <c r="G1877" s="133"/>
      <c r="H1877" s="133"/>
      <c r="I1877" s="133"/>
      <c r="J1877" s="133"/>
      <c r="K1877" s="133"/>
      <c r="L1877" s="133"/>
      <c r="N1877" s="134"/>
      <c r="O1877" s="135"/>
      <c r="P1877" s="135"/>
      <c r="Q1877" s="135"/>
      <c r="R1877" s="2"/>
      <c r="S1877" s="31"/>
      <c r="T1877" s="25"/>
      <c r="U1877" s="2"/>
    </row>
    <row r="1878" spans="1:21" ht="18" customHeight="1">
      <c r="A1878" s="35"/>
      <c r="B1878" s="31"/>
      <c r="C1878" s="133"/>
      <c r="D1878" s="133"/>
      <c r="E1878" s="133"/>
      <c r="F1878" s="133"/>
      <c r="G1878" s="133"/>
      <c r="H1878" s="133"/>
      <c r="I1878" s="133"/>
      <c r="J1878" s="133"/>
      <c r="K1878" s="133"/>
      <c r="L1878" s="133"/>
      <c r="N1878" s="134"/>
      <c r="O1878" s="135"/>
      <c r="P1878" s="135"/>
      <c r="Q1878" s="135"/>
      <c r="R1878" s="2"/>
      <c r="S1878" s="31"/>
      <c r="T1878" s="25"/>
      <c r="U1878" s="2"/>
    </row>
    <row r="1879" spans="1:21" ht="18" customHeight="1">
      <c r="A1879" s="35"/>
      <c r="B1879" s="31"/>
      <c r="C1879" s="133"/>
      <c r="D1879" s="133"/>
      <c r="E1879" s="133"/>
      <c r="F1879" s="133"/>
      <c r="G1879" s="133"/>
      <c r="H1879" s="133"/>
      <c r="I1879" s="133"/>
      <c r="J1879" s="133"/>
      <c r="K1879" s="133"/>
      <c r="L1879" s="133"/>
      <c r="N1879" s="134"/>
      <c r="O1879" s="135"/>
      <c r="P1879" s="135"/>
      <c r="Q1879" s="135"/>
      <c r="R1879" s="2"/>
      <c r="S1879" s="31"/>
      <c r="T1879" s="25"/>
      <c r="U1879" s="2"/>
    </row>
    <row r="1880" spans="1:21" ht="18" customHeight="1">
      <c r="A1880" s="35"/>
      <c r="B1880" s="31"/>
      <c r="C1880" s="133"/>
      <c r="D1880" s="133"/>
      <c r="E1880" s="133"/>
      <c r="F1880" s="133"/>
      <c r="G1880" s="133"/>
      <c r="H1880" s="133"/>
      <c r="I1880" s="133"/>
      <c r="J1880" s="133"/>
      <c r="K1880" s="133"/>
      <c r="L1880" s="133"/>
      <c r="N1880" s="134"/>
      <c r="O1880" s="135"/>
      <c r="P1880" s="135"/>
      <c r="Q1880" s="135"/>
      <c r="R1880" s="2"/>
      <c r="S1880" s="31"/>
      <c r="T1880" s="25"/>
      <c r="U1880" s="2"/>
    </row>
    <row r="1881" spans="1:21" ht="18" customHeight="1">
      <c r="A1881" s="35"/>
      <c r="B1881" s="31"/>
      <c r="C1881" s="133"/>
      <c r="D1881" s="133"/>
      <c r="E1881" s="133"/>
      <c r="F1881" s="133"/>
      <c r="G1881" s="133"/>
      <c r="H1881" s="133"/>
      <c r="I1881" s="133"/>
      <c r="J1881" s="133"/>
      <c r="K1881" s="133"/>
      <c r="L1881" s="133"/>
      <c r="N1881" s="134"/>
      <c r="O1881" s="135"/>
      <c r="P1881" s="135"/>
      <c r="Q1881" s="135"/>
      <c r="R1881" s="2"/>
      <c r="S1881" s="31"/>
      <c r="T1881" s="25"/>
      <c r="U1881" s="2"/>
    </row>
    <row r="1882" spans="1:21" ht="18" customHeight="1">
      <c r="A1882" s="35"/>
      <c r="B1882" s="31"/>
      <c r="C1882" s="133"/>
      <c r="D1882" s="133"/>
      <c r="E1882" s="133"/>
      <c r="F1882" s="133"/>
      <c r="G1882" s="133"/>
      <c r="H1882" s="133"/>
      <c r="I1882" s="133"/>
      <c r="J1882" s="133"/>
      <c r="K1882" s="133"/>
      <c r="L1882" s="133"/>
      <c r="N1882" s="134"/>
      <c r="O1882" s="135"/>
      <c r="P1882" s="135"/>
      <c r="Q1882" s="135"/>
      <c r="R1882" s="2"/>
      <c r="S1882" s="31"/>
      <c r="T1882" s="25"/>
      <c r="U1882" s="2"/>
    </row>
    <row r="1883" spans="1:21" ht="18" customHeight="1">
      <c r="A1883" s="35"/>
      <c r="B1883" s="31"/>
      <c r="C1883" s="133"/>
      <c r="D1883" s="133"/>
      <c r="E1883" s="133"/>
      <c r="F1883" s="133"/>
      <c r="G1883" s="133"/>
      <c r="H1883" s="133"/>
      <c r="I1883" s="133"/>
      <c r="J1883" s="133"/>
      <c r="K1883" s="133"/>
      <c r="L1883" s="133"/>
      <c r="N1883" s="134"/>
      <c r="O1883" s="135"/>
      <c r="P1883" s="135"/>
      <c r="Q1883" s="135"/>
      <c r="R1883" s="2"/>
      <c r="S1883" s="31"/>
      <c r="T1883" s="25"/>
      <c r="U1883" s="2"/>
    </row>
    <row r="1884" spans="1:21" ht="18" customHeight="1">
      <c r="A1884" s="35"/>
      <c r="B1884" s="31"/>
      <c r="C1884" s="133"/>
      <c r="D1884" s="133"/>
      <c r="E1884" s="133"/>
      <c r="F1884" s="133"/>
      <c r="G1884" s="133"/>
      <c r="H1884" s="133"/>
      <c r="I1884" s="133"/>
      <c r="J1884" s="133"/>
      <c r="K1884" s="133"/>
      <c r="L1884" s="133"/>
      <c r="N1884" s="134"/>
      <c r="O1884" s="135"/>
      <c r="P1884" s="135"/>
      <c r="Q1884" s="135"/>
      <c r="R1884" s="2"/>
      <c r="S1884" s="31"/>
      <c r="T1884" s="25"/>
      <c r="U1884" s="2"/>
    </row>
    <row r="1885" spans="1:21" ht="18" customHeight="1">
      <c r="A1885" s="35"/>
      <c r="B1885" s="31"/>
      <c r="C1885" s="133"/>
      <c r="D1885" s="133"/>
      <c r="E1885" s="133"/>
      <c r="F1885" s="133"/>
      <c r="G1885" s="133"/>
      <c r="H1885" s="133"/>
      <c r="I1885" s="133"/>
      <c r="J1885" s="133"/>
      <c r="K1885" s="133"/>
      <c r="L1885" s="133"/>
      <c r="N1885" s="134"/>
      <c r="O1885" s="135"/>
      <c r="P1885" s="135"/>
      <c r="Q1885" s="135"/>
      <c r="R1885" s="2"/>
      <c r="S1885" s="31"/>
      <c r="T1885" s="25"/>
      <c r="U1885" s="2"/>
    </row>
    <row r="1886" spans="1:21" ht="18" customHeight="1">
      <c r="A1886" s="35"/>
      <c r="B1886" s="31"/>
      <c r="C1886" s="133"/>
      <c r="D1886" s="133"/>
      <c r="E1886" s="133"/>
      <c r="F1886" s="133"/>
      <c r="G1886" s="133"/>
      <c r="H1886" s="133"/>
      <c r="I1886" s="133"/>
      <c r="J1886" s="133"/>
      <c r="K1886" s="133"/>
      <c r="L1886" s="133"/>
      <c r="N1886" s="134"/>
      <c r="O1886" s="135"/>
      <c r="P1886" s="135"/>
      <c r="Q1886" s="135"/>
      <c r="R1886" s="2"/>
      <c r="S1886" s="31"/>
      <c r="T1886" s="25"/>
      <c r="U1886" s="2"/>
    </row>
    <row r="1887" spans="1:21" ht="18" customHeight="1">
      <c r="A1887" s="35"/>
      <c r="B1887" s="31"/>
      <c r="C1887" s="133"/>
      <c r="D1887" s="133"/>
      <c r="E1887" s="133"/>
      <c r="F1887" s="133"/>
      <c r="G1887" s="133"/>
      <c r="H1887" s="133"/>
      <c r="I1887" s="133"/>
      <c r="J1887" s="133"/>
      <c r="K1887" s="133"/>
      <c r="L1887" s="133"/>
      <c r="N1887" s="134"/>
      <c r="O1887" s="135"/>
      <c r="P1887" s="135"/>
      <c r="Q1887" s="135"/>
      <c r="R1887" s="2"/>
      <c r="S1887" s="31"/>
      <c r="T1887" s="25"/>
      <c r="U1887" s="2"/>
    </row>
    <row r="1888" spans="1:21" ht="18" customHeight="1">
      <c r="A1888" s="35"/>
      <c r="B1888" s="31"/>
      <c r="C1888" s="133"/>
      <c r="D1888" s="133"/>
      <c r="E1888" s="133"/>
      <c r="F1888" s="133"/>
      <c r="G1888" s="133"/>
      <c r="H1888" s="133"/>
      <c r="I1888" s="133"/>
      <c r="J1888" s="133"/>
      <c r="K1888" s="133"/>
      <c r="L1888" s="133"/>
      <c r="N1888" s="134"/>
      <c r="O1888" s="135"/>
      <c r="P1888" s="135"/>
      <c r="Q1888" s="135"/>
      <c r="R1888" s="2"/>
      <c r="S1888" s="31"/>
      <c r="T1888" s="25"/>
      <c r="U1888" s="2"/>
    </row>
    <row r="1889" spans="1:21" ht="18" customHeight="1">
      <c r="A1889" s="35"/>
      <c r="B1889" s="31"/>
      <c r="C1889" s="133"/>
      <c r="D1889" s="133"/>
      <c r="E1889" s="133"/>
      <c r="F1889" s="133"/>
      <c r="G1889" s="133"/>
      <c r="H1889" s="133"/>
      <c r="I1889" s="133"/>
      <c r="J1889" s="133"/>
      <c r="K1889" s="133"/>
      <c r="L1889" s="133"/>
      <c r="N1889" s="134"/>
      <c r="O1889" s="135"/>
      <c r="P1889" s="135"/>
      <c r="Q1889" s="135"/>
      <c r="R1889" s="2"/>
      <c r="S1889" s="31"/>
      <c r="T1889" s="25"/>
      <c r="U1889" s="2"/>
    </row>
    <row r="1890" spans="1:21" ht="18" customHeight="1">
      <c r="A1890" s="35"/>
      <c r="B1890" s="31"/>
      <c r="C1890" s="133"/>
      <c r="D1890" s="133"/>
      <c r="E1890" s="133"/>
      <c r="F1890" s="133"/>
      <c r="G1890" s="133"/>
      <c r="H1890" s="133"/>
      <c r="I1890" s="133"/>
      <c r="J1890" s="133"/>
      <c r="K1890" s="133"/>
      <c r="L1890" s="133"/>
      <c r="N1890" s="134"/>
      <c r="O1890" s="135"/>
      <c r="P1890" s="135"/>
      <c r="Q1890" s="135"/>
      <c r="R1890" s="2"/>
      <c r="S1890" s="31"/>
      <c r="T1890" s="25"/>
      <c r="U1890" s="2"/>
    </row>
    <row r="1891" spans="1:21" ht="18" customHeight="1">
      <c r="A1891" s="35"/>
      <c r="B1891" s="31"/>
      <c r="C1891" s="133"/>
      <c r="D1891" s="133"/>
      <c r="E1891" s="133"/>
      <c r="F1891" s="133"/>
      <c r="G1891" s="133"/>
      <c r="H1891" s="133"/>
      <c r="I1891" s="133"/>
      <c r="J1891" s="133"/>
      <c r="K1891" s="133"/>
      <c r="L1891" s="133"/>
      <c r="N1891" s="134"/>
      <c r="O1891" s="135"/>
      <c r="P1891" s="135"/>
      <c r="Q1891" s="135"/>
      <c r="R1891" s="2"/>
      <c r="S1891" s="31"/>
      <c r="T1891" s="25"/>
      <c r="U1891" s="2"/>
    </row>
    <row r="1892" spans="1:21" ht="18" customHeight="1">
      <c r="A1892" s="35"/>
      <c r="B1892" s="31"/>
      <c r="C1892" s="133"/>
      <c r="D1892" s="133"/>
      <c r="E1892" s="133"/>
      <c r="F1892" s="133"/>
      <c r="G1892" s="133"/>
      <c r="H1892" s="133"/>
      <c r="I1892" s="133"/>
      <c r="J1892" s="133"/>
      <c r="K1892" s="133"/>
      <c r="L1892" s="133"/>
      <c r="N1892" s="134"/>
      <c r="O1892" s="135"/>
      <c r="P1892" s="135"/>
      <c r="Q1892" s="135"/>
      <c r="R1892" s="2"/>
      <c r="S1892" s="31"/>
      <c r="T1892" s="25"/>
      <c r="U1892" s="2"/>
    </row>
    <row r="1893" spans="1:21" ht="18" customHeight="1">
      <c r="A1893" s="35"/>
      <c r="B1893" s="31"/>
      <c r="C1893" s="133"/>
      <c r="D1893" s="133"/>
      <c r="E1893" s="133"/>
      <c r="F1893" s="133"/>
      <c r="G1893" s="133"/>
      <c r="H1893" s="133"/>
      <c r="I1893" s="133"/>
      <c r="J1893" s="133"/>
      <c r="K1893" s="133"/>
      <c r="L1893" s="133"/>
      <c r="N1893" s="134"/>
      <c r="O1893" s="135"/>
      <c r="P1893" s="135"/>
      <c r="Q1893" s="135"/>
      <c r="R1893" s="2"/>
      <c r="S1893" s="31"/>
      <c r="T1893" s="25"/>
      <c r="U1893" s="2"/>
    </row>
    <row r="1894" spans="1:21" ht="18" customHeight="1">
      <c r="A1894" s="35"/>
      <c r="B1894" s="31"/>
      <c r="C1894" s="133"/>
      <c r="D1894" s="133"/>
      <c r="E1894" s="133"/>
      <c r="F1894" s="133"/>
      <c r="G1894" s="133"/>
      <c r="H1894" s="133"/>
      <c r="I1894" s="133"/>
      <c r="J1894" s="133"/>
      <c r="K1894" s="133"/>
      <c r="L1894" s="133"/>
      <c r="N1894" s="134"/>
      <c r="O1894" s="135"/>
      <c r="P1894" s="135"/>
      <c r="Q1894" s="135"/>
      <c r="R1894" s="2"/>
      <c r="S1894" s="31"/>
      <c r="T1894" s="25"/>
      <c r="U1894" s="2"/>
    </row>
    <row r="1895" spans="1:21" ht="18" customHeight="1">
      <c r="A1895" s="35"/>
      <c r="B1895" s="31"/>
      <c r="C1895" s="133"/>
      <c r="D1895" s="133"/>
      <c r="E1895" s="133"/>
      <c r="F1895" s="133"/>
      <c r="G1895" s="133"/>
      <c r="H1895" s="133"/>
      <c r="I1895" s="133"/>
      <c r="J1895" s="133"/>
      <c r="K1895" s="133"/>
      <c r="L1895" s="133"/>
      <c r="N1895" s="134"/>
      <c r="O1895" s="135"/>
      <c r="P1895" s="135"/>
      <c r="Q1895" s="135"/>
      <c r="R1895" s="2"/>
      <c r="S1895" s="31"/>
      <c r="T1895" s="25"/>
      <c r="U1895" s="2"/>
    </row>
    <row r="1896" spans="1:21" ht="18" customHeight="1">
      <c r="A1896" s="35"/>
      <c r="B1896" s="31"/>
      <c r="C1896" s="133"/>
      <c r="D1896" s="133"/>
      <c r="E1896" s="133"/>
      <c r="F1896" s="133"/>
      <c r="G1896" s="133"/>
      <c r="H1896" s="133"/>
      <c r="I1896" s="133"/>
      <c r="J1896" s="133"/>
      <c r="K1896" s="133"/>
      <c r="L1896" s="133"/>
      <c r="N1896" s="134"/>
      <c r="O1896" s="135"/>
      <c r="P1896" s="135"/>
      <c r="Q1896" s="135"/>
      <c r="R1896" s="2"/>
      <c r="S1896" s="31"/>
      <c r="T1896" s="25"/>
      <c r="U1896" s="2"/>
    </row>
    <row r="1897" spans="1:21" ht="18" customHeight="1">
      <c r="A1897" s="35"/>
      <c r="B1897" s="31"/>
      <c r="C1897" s="133"/>
      <c r="D1897" s="133"/>
      <c r="E1897" s="133"/>
      <c r="F1897" s="133"/>
      <c r="G1897" s="133"/>
      <c r="H1897" s="133"/>
      <c r="I1897" s="133"/>
      <c r="J1897" s="133"/>
      <c r="K1897" s="133"/>
      <c r="L1897" s="133"/>
      <c r="N1897" s="134"/>
      <c r="O1897" s="135"/>
      <c r="P1897" s="135"/>
      <c r="Q1897" s="135"/>
      <c r="R1897" s="2"/>
      <c r="S1897" s="31"/>
      <c r="T1897" s="25"/>
      <c r="U1897" s="2"/>
    </row>
    <row r="1898" spans="1:21" ht="18" customHeight="1">
      <c r="A1898" s="35"/>
      <c r="B1898" s="31"/>
      <c r="C1898" s="133"/>
      <c r="D1898" s="133"/>
      <c r="E1898" s="133"/>
      <c r="F1898" s="133"/>
      <c r="G1898" s="133"/>
      <c r="H1898" s="133"/>
      <c r="I1898" s="133"/>
      <c r="J1898" s="133"/>
      <c r="K1898" s="133"/>
      <c r="L1898" s="133"/>
      <c r="N1898" s="134"/>
      <c r="O1898" s="135"/>
      <c r="P1898" s="135"/>
      <c r="Q1898" s="135"/>
      <c r="R1898" s="2"/>
      <c r="S1898" s="31"/>
      <c r="T1898" s="25"/>
      <c r="U1898" s="2"/>
    </row>
    <row r="1899" spans="1:21" ht="18" customHeight="1">
      <c r="A1899" s="35"/>
      <c r="B1899" s="31"/>
      <c r="C1899" s="133"/>
      <c r="D1899" s="133"/>
      <c r="E1899" s="133"/>
      <c r="F1899" s="133"/>
      <c r="G1899" s="133"/>
      <c r="H1899" s="133"/>
      <c r="I1899" s="133"/>
      <c r="J1899" s="133"/>
      <c r="K1899" s="133"/>
      <c r="L1899" s="133"/>
      <c r="N1899" s="134"/>
      <c r="O1899" s="135"/>
      <c r="P1899" s="135"/>
      <c r="Q1899" s="135"/>
      <c r="R1899" s="2"/>
      <c r="S1899" s="31"/>
      <c r="T1899" s="25"/>
      <c r="U1899" s="2"/>
    </row>
    <row r="1900" spans="1:21" ht="18" customHeight="1">
      <c r="A1900" s="35"/>
      <c r="B1900" s="31"/>
      <c r="C1900" s="133"/>
      <c r="D1900" s="133"/>
      <c r="E1900" s="133"/>
      <c r="F1900" s="133"/>
      <c r="G1900" s="133"/>
      <c r="H1900" s="133"/>
      <c r="I1900" s="133"/>
      <c r="J1900" s="133"/>
      <c r="K1900" s="133"/>
      <c r="L1900" s="133"/>
      <c r="N1900" s="134"/>
      <c r="O1900" s="135"/>
      <c r="P1900" s="135"/>
      <c r="Q1900" s="135"/>
      <c r="R1900" s="2"/>
      <c r="S1900" s="31"/>
      <c r="T1900" s="25"/>
      <c r="U1900" s="2"/>
    </row>
    <row r="1901" spans="1:21" ht="18" customHeight="1">
      <c r="A1901" s="35"/>
      <c r="B1901" s="31"/>
      <c r="C1901" s="133"/>
      <c r="D1901" s="133"/>
      <c r="E1901" s="133"/>
      <c r="F1901" s="133"/>
      <c r="G1901" s="133"/>
      <c r="H1901" s="133"/>
      <c r="I1901" s="133"/>
      <c r="J1901" s="133"/>
      <c r="K1901" s="133"/>
      <c r="L1901" s="133"/>
      <c r="N1901" s="134"/>
      <c r="O1901" s="135"/>
      <c r="P1901" s="135"/>
      <c r="Q1901" s="135"/>
      <c r="R1901" s="2"/>
      <c r="S1901" s="31"/>
      <c r="T1901" s="25"/>
      <c r="U1901" s="2"/>
    </row>
    <row r="1902" spans="1:21" ht="18" customHeight="1">
      <c r="A1902" s="35"/>
      <c r="B1902" s="31"/>
      <c r="C1902" s="133"/>
      <c r="D1902" s="133"/>
      <c r="E1902" s="133"/>
      <c r="F1902" s="133"/>
      <c r="G1902" s="133"/>
      <c r="H1902" s="133"/>
      <c r="I1902" s="133"/>
      <c r="J1902" s="133"/>
      <c r="K1902" s="133"/>
      <c r="L1902" s="133"/>
      <c r="N1902" s="134"/>
      <c r="O1902" s="135"/>
      <c r="P1902" s="135"/>
      <c r="Q1902" s="135"/>
      <c r="R1902" s="2"/>
      <c r="S1902" s="31"/>
      <c r="T1902" s="25"/>
      <c r="U1902" s="2"/>
    </row>
    <row r="1903" spans="1:21" ht="18" customHeight="1">
      <c r="A1903" s="35"/>
      <c r="B1903" s="31"/>
      <c r="C1903" s="133"/>
      <c r="D1903" s="133"/>
      <c r="E1903" s="133"/>
      <c r="F1903" s="133"/>
      <c r="G1903" s="133"/>
      <c r="H1903" s="133"/>
      <c r="I1903" s="133"/>
      <c r="J1903" s="133"/>
      <c r="K1903" s="133"/>
      <c r="L1903" s="133"/>
      <c r="N1903" s="134"/>
      <c r="O1903" s="135"/>
      <c r="P1903" s="135"/>
      <c r="Q1903" s="135"/>
      <c r="R1903" s="2"/>
      <c r="S1903" s="31"/>
      <c r="T1903" s="25"/>
      <c r="U1903" s="2"/>
    </row>
    <row r="1904" spans="1:21" ht="18" customHeight="1">
      <c r="A1904" s="35"/>
      <c r="B1904" s="31"/>
      <c r="C1904" s="133"/>
      <c r="D1904" s="133"/>
      <c r="E1904" s="133"/>
      <c r="F1904" s="133"/>
      <c r="G1904" s="133"/>
      <c r="H1904" s="133"/>
      <c r="I1904" s="133"/>
      <c r="J1904" s="133"/>
      <c r="K1904" s="133"/>
      <c r="L1904" s="133"/>
      <c r="N1904" s="134"/>
      <c r="O1904" s="135"/>
      <c r="P1904" s="135"/>
      <c r="Q1904" s="135"/>
      <c r="R1904" s="2"/>
      <c r="S1904" s="31"/>
      <c r="T1904" s="25"/>
      <c r="U1904" s="2"/>
    </row>
    <row r="1905" spans="1:21" ht="18" customHeight="1">
      <c r="A1905" s="35"/>
      <c r="B1905" s="31"/>
      <c r="C1905" s="133"/>
      <c r="D1905" s="133"/>
      <c r="E1905" s="133"/>
      <c r="F1905" s="133"/>
      <c r="G1905" s="133"/>
      <c r="H1905" s="133"/>
      <c r="I1905" s="133"/>
      <c r="J1905" s="133"/>
      <c r="K1905" s="133"/>
      <c r="L1905" s="133"/>
      <c r="N1905" s="134"/>
      <c r="O1905" s="135"/>
      <c r="P1905" s="135"/>
      <c r="Q1905" s="135"/>
      <c r="R1905" s="2"/>
      <c r="S1905" s="31"/>
      <c r="T1905" s="25"/>
      <c r="U1905" s="2"/>
    </row>
    <row r="1906" spans="1:21" ht="18" customHeight="1">
      <c r="A1906" s="35"/>
      <c r="B1906" s="31"/>
      <c r="C1906" s="133"/>
      <c r="D1906" s="133"/>
      <c r="E1906" s="133"/>
      <c r="F1906" s="133"/>
      <c r="G1906" s="133"/>
      <c r="H1906" s="133"/>
      <c r="I1906" s="133"/>
      <c r="J1906" s="133"/>
      <c r="K1906" s="133"/>
      <c r="L1906" s="133"/>
      <c r="N1906" s="134"/>
      <c r="O1906" s="135"/>
      <c r="P1906" s="135"/>
      <c r="Q1906" s="135"/>
      <c r="R1906" s="2"/>
      <c r="S1906" s="31"/>
      <c r="T1906" s="25"/>
      <c r="U1906" s="2"/>
    </row>
    <row r="1907" spans="1:21" ht="18" customHeight="1">
      <c r="A1907" s="35"/>
      <c r="B1907" s="31"/>
      <c r="C1907" s="133"/>
      <c r="D1907" s="133"/>
      <c r="E1907" s="133"/>
      <c r="F1907" s="133"/>
      <c r="G1907" s="133"/>
      <c r="H1907" s="133"/>
      <c r="I1907" s="133"/>
      <c r="J1907" s="133"/>
      <c r="K1907" s="133"/>
      <c r="L1907" s="133"/>
      <c r="N1907" s="134"/>
      <c r="O1907" s="135"/>
      <c r="P1907" s="135"/>
      <c r="Q1907" s="135"/>
      <c r="R1907" s="2"/>
      <c r="S1907" s="31"/>
      <c r="T1907" s="25"/>
      <c r="U1907" s="2"/>
    </row>
    <row r="1908" spans="1:21" ht="18" customHeight="1">
      <c r="A1908" s="35"/>
      <c r="B1908" s="31"/>
      <c r="C1908" s="133"/>
      <c r="D1908" s="133"/>
      <c r="E1908" s="133"/>
      <c r="F1908" s="133"/>
      <c r="G1908" s="133"/>
      <c r="H1908" s="133"/>
      <c r="I1908" s="133"/>
      <c r="J1908" s="133"/>
      <c r="K1908" s="133"/>
      <c r="L1908" s="133"/>
      <c r="N1908" s="134"/>
      <c r="O1908" s="135"/>
      <c r="P1908" s="135"/>
      <c r="Q1908" s="135"/>
      <c r="R1908" s="2"/>
      <c r="S1908" s="31"/>
      <c r="T1908" s="25"/>
      <c r="U1908" s="2"/>
    </row>
    <row r="1909" spans="1:21" ht="18" customHeight="1">
      <c r="A1909" s="35"/>
      <c r="B1909" s="31"/>
      <c r="C1909" s="133"/>
      <c r="D1909" s="133"/>
      <c r="E1909" s="133"/>
      <c r="F1909" s="133"/>
      <c r="G1909" s="133"/>
      <c r="H1909" s="133"/>
      <c r="I1909" s="133"/>
      <c r="J1909" s="133"/>
      <c r="K1909" s="133"/>
      <c r="L1909" s="133"/>
      <c r="N1909" s="134"/>
      <c r="O1909" s="135"/>
      <c r="P1909" s="135"/>
      <c r="Q1909" s="135"/>
      <c r="R1909" s="2"/>
      <c r="S1909" s="31"/>
      <c r="T1909" s="25"/>
      <c r="U1909" s="2"/>
    </row>
    <row r="1910" spans="1:21" ht="18" customHeight="1">
      <c r="A1910" s="35"/>
      <c r="B1910" s="31"/>
      <c r="C1910" s="133"/>
      <c r="D1910" s="133"/>
      <c r="E1910" s="133"/>
      <c r="F1910" s="133"/>
      <c r="G1910" s="133"/>
      <c r="H1910" s="133"/>
      <c r="I1910" s="133"/>
      <c r="J1910" s="133"/>
      <c r="K1910" s="133"/>
      <c r="L1910" s="133"/>
      <c r="N1910" s="134"/>
      <c r="O1910" s="135"/>
      <c r="P1910" s="135"/>
      <c r="Q1910" s="135"/>
      <c r="R1910" s="2"/>
      <c r="S1910" s="31"/>
      <c r="T1910" s="25"/>
      <c r="U1910" s="2"/>
    </row>
    <row r="1911" spans="1:21" ht="18" customHeight="1">
      <c r="A1911" s="35"/>
      <c r="B1911" s="31"/>
      <c r="C1911" s="133"/>
      <c r="D1911" s="133"/>
      <c r="E1911" s="133"/>
      <c r="F1911" s="133"/>
      <c r="G1911" s="133"/>
      <c r="H1911" s="133"/>
      <c r="I1911" s="133"/>
      <c r="J1911" s="133"/>
      <c r="K1911" s="133"/>
      <c r="L1911" s="133"/>
      <c r="N1911" s="134"/>
      <c r="O1911" s="135"/>
      <c r="P1911" s="135"/>
      <c r="Q1911" s="135"/>
      <c r="R1911" s="2"/>
      <c r="S1911" s="31"/>
      <c r="T1911" s="25"/>
      <c r="U1911" s="2"/>
    </row>
    <row r="1912" spans="1:21" ht="18" customHeight="1">
      <c r="A1912" s="35"/>
      <c r="B1912" s="31"/>
      <c r="C1912" s="133"/>
      <c r="D1912" s="133"/>
      <c r="E1912" s="133"/>
      <c r="F1912" s="133"/>
      <c r="G1912" s="133"/>
      <c r="H1912" s="133"/>
      <c r="I1912" s="133"/>
      <c r="J1912" s="133"/>
      <c r="K1912" s="133"/>
      <c r="L1912" s="133"/>
      <c r="N1912" s="134"/>
      <c r="O1912" s="135"/>
      <c r="P1912" s="135"/>
      <c r="Q1912" s="135"/>
      <c r="R1912" s="2"/>
      <c r="S1912" s="31"/>
      <c r="T1912" s="25"/>
      <c r="U1912" s="2"/>
    </row>
    <row r="1913" spans="1:21" ht="18" customHeight="1">
      <c r="A1913" s="35"/>
      <c r="B1913" s="31"/>
      <c r="C1913" s="133"/>
      <c r="D1913" s="133"/>
      <c r="E1913" s="133"/>
      <c r="F1913" s="133"/>
      <c r="G1913" s="133"/>
      <c r="H1913" s="133"/>
      <c r="I1913" s="133"/>
      <c r="J1913" s="133"/>
      <c r="K1913" s="133"/>
      <c r="L1913" s="133"/>
      <c r="N1913" s="134"/>
      <c r="O1913" s="135"/>
      <c r="P1913" s="135"/>
      <c r="Q1913" s="135"/>
      <c r="R1913" s="2"/>
      <c r="S1913" s="31"/>
      <c r="T1913" s="25"/>
      <c r="U1913" s="2"/>
    </row>
    <row r="1914" spans="1:21" ht="18" customHeight="1">
      <c r="A1914" s="35"/>
      <c r="B1914" s="31"/>
      <c r="C1914" s="133"/>
      <c r="D1914" s="133"/>
      <c r="E1914" s="133"/>
      <c r="F1914" s="133"/>
      <c r="G1914" s="133"/>
      <c r="H1914" s="133"/>
      <c r="I1914" s="133"/>
      <c r="J1914" s="133"/>
      <c r="K1914" s="133"/>
      <c r="L1914" s="133"/>
      <c r="N1914" s="134"/>
      <c r="O1914" s="135"/>
      <c r="P1914" s="135"/>
      <c r="Q1914" s="135"/>
      <c r="R1914" s="2"/>
      <c r="S1914" s="31"/>
      <c r="T1914" s="25"/>
      <c r="U1914" s="2"/>
    </row>
    <row r="1915" spans="1:21" ht="18" customHeight="1">
      <c r="A1915" s="35"/>
      <c r="B1915" s="31"/>
      <c r="C1915" s="133"/>
      <c r="D1915" s="133"/>
      <c r="E1915" s="133"/>
      <c r="F1915" s="133"/>
      <c r="G1915" s="133"/>
      <c r="H1915" s="133"/>
      <c r="I1915" s="133"/>
      <c r="J1915" s="133"/>
      <c r="K1915" s="133"/>
      <c r="L1915" s="133"/>
      <c r="N1915" s="134"/>
      <c r="O1915" s="135"/>
      <c r="P1915" s="135"/>
      <c r="Q1915" s="135"/>
      <c r="R1915" s="2"/>
      <c r="S1915" s="31"/>
      <c r="T1915" s="25"/>
      <c r="U1915" s="2"/>
    </row>
    <row r="1916" spans="1:21" ht="18" customHeight="1">
      <c r="A1916" s="35"/>
      <c r="B1916" s="31"/>
      <c r="C1916" s="133"/>
      <c r="D1916" s="133"/>
      <c r="E1916" s="133"/>
      <c r="F1916" s="133"/>
      <c r="G1916" s="133"/>
      <c r="H1916" s="133"/>
      <c r="I1916" s="133"/>
      <c r="J1916" s="133"/>
      <c r="K1916" s="133"/>
      <c r="L1916" s="133"/>
      <c r="N1916" s="134"/>
      <c r="O1916" s="135"/>
      <c r="P1916" s="135"/>
      <c r="Q1916" s="135"/>
      <c r="R1916" s="2"/>
      <c r="S1916" s="31"/>
      <c r="T1916" s="25"/>
      <c r="U1916" s="2"/>
    </row>
    <row r="1917" spans="1:21" ht="18" customHeight="1">
      <c r="A1917" s="35"/>
      <c r="B1917" s="31"/>
      <c r="C1917" s="133"/>
      <c r="D1917" s="133"/>
      <c r="E1917" s="133"/>
      <c r="F1917" s="133"/>
      <c r="G1917" s="133"/>
      <c r="H1917" s="133"/>
      <c r="I1917" s="133"/>
      <c r="J1917" s="133"/>
      <c r="K1917" s="133"/>
      <c r="L1917" s="133"/>
      <c r="N1917" s="134"/>
      <c r="O1917" s="135"/>
      <c r="P1917" s="135"/>
      <c r="Q1917" s="135"/>
      <c r="R1917" s="2"/>
      <c r="S1917" s="31"/>
      <c r="T1917" s="25"/>
      <c r="U1917" s="2"/>
    </row>
    <row r="1918" spans="1:21" ht="18" customHeight="1">
      <c r="A1918" s="35"/>
      <c r="B1918" s="31"/>
      <c r="C1918" s="133"/>
      <c r="D1918" s="133"/>
      <c r="E1918" s="133"/>
      <c r="F1918" s="133"/>
      <c r="G1918" s="133"/>
      <c r="H1918" s="133"/>
      <c r="I1918" s="133"/>
      <c r="J1918" s="133"/>
      <c r="K1918" s="133"/>
      <c r="L1918" s="133"/>
      <c r="N1918" s="134"/>
      <c r="O1918" s="135"/>
      <c r="P1918" s="135"/>
      <c r="Q1918" s="135"/>
      <c r="R1918" s="2"/>
      <c r="S1918" s="31"/>
      <c r="T1918" s="25"/>
      <c r="U1918" s="2"/>
    </row>
    <row r="1919" spans="1:21" ht="18" customHeight="1">
      <c r="A1919" s="35"/>
      <c r="B1919" s="31"/>
      <c r="C1919" s="133"/>
      <c r="D1919" s="133"/>
      <c r="E1919" s="133"/>
      <c r="F1919" s="133"/>
      <c r="G1919" s="133"/>
      <c r="H1919" s="133"/>
      <c r="I1919" s="133"/>
      <c r="J1919" s="133"/>
      <c r="K1919" s="133"/>
      <c r="L1919" s="133"/>
      <c r="N1919" s="134"/>
      <c r="O1919" s="135"/>
      <c r="P1919" s="135"/>
      <c r="Q1919" s="135"/>
      <c r="R1919" s="2"/>
      <c r="S1919" s="31"/>
      <c r="T1919" s="25"/>
      <c r="U1919" s="2"/>
    </row>
    <row r="1920" spans="1:21" ht="18" customHeight="1">
      <c r="A1920" s="35"/>
      <c r="B1920" s="31"/>
      <c r="C1920" s="133"/>
      <c r="D1920" s="133"/>
      <c r="E1920" s="133"/>
      <c r="F1920" s="133"/>
      <c r="G1920" s="133"/>
      <c r="H1920" s="133"/>
      <c r="I1920" s="133"/>
      <c r="J1920" s="133"/>
      <c r="K1920" s="133"/>
      <c r="L1920" s="133"/>
      <c r="N1920" s="134"/>
      <c r="O1920" s="135"/>
      <c r="P1920" s="135"/>
      <c r="Q1920" s="135"/>
      <c r="R1920" s="2"/>
      <c r="S1920" s="31"/>
      <c r="T1920" s="25"/>
      <c r="U1920" s="2"/>
    </row>
    <row r="1921" spans="1:21" ht="18" customHeight="1">
      <c r="A1921" s="35"/>
      <c r="B1921" s="31"/>
      <c r="C1921" s="133"/>
      <c r="D1921" s="133"/>
      <c r="E1921" s="133"/>
      <c r="F1921" s="133"/>
      <c r="G1921" s="133"/>
      <c r="H1921" s="133"/>
      <c r="I1921" s="133"/>
      <c r="J1921" s="133"/>
      <c r="K1921" s="133"/>
      <c r="L1921" s="133"/>
      <c r="N1921" s="134"/>
      <c r="O1921" s="135"/>
      <c r="P1921" s="135"/>
      <c r="Q1921" s="135"/>
      <c r="R1921" s="2"/>
      <c r="S1921" s="31"/>
      <c r="T1921" s="25"/>
      <c r="U1921" s="2"/>
    </row>
    <row r="1922" spans="1:21" ht="18" customHeight="1">
      <c r="A1922" s="35"/>
      <c r="B1922" s="31"/>
      <c r="C1922" s="133"/>
      <c r="D1922" s="133"/>
      <c r="E1922" s="133"/>
      <c r="F1922" s="133"/>
      <c r="G1922" s="133"/>
      <c r="H1922" s="133"/>
      <c r="I1922" s="133"/>
      <c r="J1922" s="133"/>
      <c r="K1922" s="133"/>
      <c r="L1922" s="133"/>
      <c r="N1922" s="134"/>
      <c r="O1922" s="135"/>
      <c r="P1922" s="135"/>
      <c r="Q1922" s="135"/>
      <c r="R1922" s="2"/>
      <c r="S1922" s="31"/>
      <c r="T1922" s="25"/>
      <c r="U1922" s="2"/>
    </row>
    <row r="1923" spans="1:21" ht="18" customHeight="1">
      <c r="A1923" s="35"/>
      <c r="B1923" s="31"/>
      <c r="C1923" s="133"/>
      <c r="D1923" s="133"/>
      <c r="E1923" s="133"/>
      <c r="F1923" s="133"/>
      <c r="G1923" s="133"/>
      <c r="H1923" s="133"/>
      <c r="I1923" s="133"/>
      <c r="J1923" s="133"/>
      <c r="K1923" s="133"/>
      <c r="L1923" s="133"/>
      <c r="N1923" s="134"/>
      <c r="O1923" s="135"/>
      <c r="P1923" s="135"/>
      <c r="Q1923" s="135"/>
      <c r="R1923" s="2"/>
      <c r="S1923" s="31"/>
      <c r="T1923" s="25"/>
      <c r="U1923" s="2"/>
    </row>
    <row r="1924" spans="1:21" ht="18" customHeight="1">
      <c r="A1924" s="35"/>
      <c r="B1924" s="31"/>
      <c r="C1924" s="133"/>
      <c r="D1924" s="133"/>
      <c r="E1924" s="133"/>
      <c r="F1924" s="133"/>
      <c r="G1924" s="133"/>
      <c r="H1924" s="133"/>
      <c r="I1924" s="133"/>
      <c r="J1924" s="133"/>
      <c r="K1924" s="133"/>
      <c r="L1924" s="133"/>
      <c r="N1924" s="134"/>
      <c r="O1924" s="135"/>
      <c r="P1924" s="135"/>
      <c r="Q1924" s="135"/>
      <c r="R1924" s="2"/>
      <c r="S1924" s="31"/>
      <c r="T1924" s="25"/>
      <c r="U1924" s="2"/>
    </row>
    <row r="1925" spans="1:21" ht="18" customHeight="1">
      <c r="A1925" s="35"/>
      <c r="B1925" s="31"/>
      <c r="C1925" s="133"/>
      <c r="D1925" s="133"/>
      <c r="E1925" s="133"/>
      <c r="F1925" s="133"/>
      <c r="G1925" s="133"/>
      <c r="H1925" s="133"/>
      <c r="I1925" s="133"/>
      <c r="J1925" s="133"/>
      <c r="K1925" s="133"/>
      <c r="L1925" s="133"/>
      <c r="N1925" s="134"/>
      <c r="O1925" s="135"/>
      <c r="P1925" s="135"/>
      <c r="Q1925" s="135"/>
      <c r="R1925" s="2"/>
      <c r="S1925" s="31"/>
      <c r="T1925" s="25"/>
      <c r="U1925" s="2"/>
    </row>
    <row r="1926" spans="1:21" ht="18" customHeight="1">
      <c r="A1926" s="35"/>
      <c r="B1926" s="31"/>
      <c r="C1926" s="133"/>
      <c r="D1926" s="133"/>
      <c r="E1926" s="133"/>
      <c r="F1926" s="133"/>
      <c r="G1926" s="133"/>
      <c r="H1926" s="133"/>
      <c r="I1926" s="133"/>
      <c r="J1926" s="133"/>
      <c r="K1926" s="133"/>
      <c r="L1926" s="133"/>
      <c r="N1926" s="134"/>
      <c r="O1926" s="135"/>
      <c r="P1926" s="135"/>
      <c r="Q1926" s="135"/>
      <c r="R1926" s="2"/>
      <c r="S1926" s="31"/>
      <c r="T1926" s="25"/>
      <c r="U1926" s="2"/>
    </row>
    <row r="1927" spans="1:21" ht="18" customHeight="1">
      <c r="A1927" s="35"/>
      <c r="B1927" s="31"/>
      <c r="C1927" s="133"/>
      <c r="D1927" s="133"/>
      <c r="E1927" s="133"/>
      <c r="F1927" s="133"/>
      <c r="G1927" s="133"/>
      <c r="H1927" s="133"/>
      <c r="I1927" s="133"/>
      <c r="J1927" s="133"/>
      <c r="K1927" s="133"/>
      <c r="L1927" s="133"/>
      <c r="N1927" s="134"/>
      <c r="O1927" s="135"/>
      <c r="P1927" s="135"/>
      <c r="Q1927" s="135"/>
      <c r="R1927" s="2"/>
      <c r="S1927" s="31"/>
      <c r="T1927" s="25"/>
      <c r="U1927" s="2"/>
    </row>
    <row r="1928" spans="1:21" ht="18" customHeight="1">
      <c r="A1928" s="35"/>
      <c r="B1928" s="31"/>
      <c r="C1928" s="133"/>
      <c r="D1928" s="133"/>
      <c r="E1928" s="133"/>
      <c r="F1928" s="133"/>
      <c r="G1928" s="133"/>
      <c r="H1928" s="133"/>
      <c r="I1928" s="133"/>
      <c r="J1928" s="133"/>
      <c r="K1928" s="133"/>
      <c r="L1928" s="133"/>
      <c r="N1928" s="134"/>
      <c r="O1928" s="135"/>
      <c r="P1928" s="135"/>
      <c r="Q1928" s="135"/>
      <c r="R1928" s="2"/>
      <c r="S1928" s="31"/>
      <c r="T1928" s="25"/>
      <c r="U1928" s="2"/>
    </row>
    <row r="1929" spans="1:21" ht="18" customHeight="1">
      <c r="A1929" s="35"/>
      <c r="B1929" s="31"/>
      <c r="C1929" s="133"/>
      <c r="D1929" s="133"/>
      <c r="E1929" s="133"/>
      <c r="F1929" s="133"/>
      <c r="G1929" s="133"/>
      <c r="H1929" s="133"/>
      <c r="I1929" s="133"/>
      <c r="J1929" s="133"/>
      <c r="K1929" s="133"/>
      <c r="L1929" s="133"/>
      <c r="N1929" s="134"/>
      <c r="O1929" s="135"/>
      <c r="P1929" s="135"/>
      <c r="Q1929" s="135"/>
      <c r="R1929" s="2"/>
      <c r="S1929" s="31"/>
      <c r="T1929" s="25"/>
      <c r="U1929" s="2"/>
    </row>
    <row r="1930" spans="1:21" ht="18" customHeight="1">
      <c r="A1930" s="35"/>
      <c r="B1930" s="31"/>
      <c r="C1930" s="133"/>
      <c r="D1930" s="133"/>
      <c r="E1930" s="133"/>
      <c r="F1930" s="133"/>
      <c r="G1930" s="133"/>
      <c r="H1930" s="133"/>
      <c r="I1930" s="133"/>
      <c r="J1930" s="133"/>
      <c r="K1930" s="133"/>
      <c r="L1930" s="133"/>
      <c r="N1930" s="134"/>
      <c r="O1930" s="135"/>
      <c r="P1930" s="135"/>
      <c r="Q1930" s="135"/>
      <c r="R1930" s="2"/>
      <c r="S1930" s="31"/>
      <c r="T1930" s="25"/>
      <c r="U1930" s="2"/>
    </row>
    <row r="1931" spans="1:21" ht="18" customHeight="1">
      <c r="A1931" s="35"/>
      <c r="B1931" s="31"/>
      <c r="C1931" s="133"/>
      <c r="D1931" s="133"/>
      <c r="E1931" s="133"/>
      <c r="F1931" s="133"/>
      <c r="G1931" s="133"/>
      <c r="H1931" s="133"/>
      <c r="I1931" s="133"/>
      <c r="J1931" s="133"/>
      <c r="K1931" s="133"/>
      <c r="L1931" s="133"/>
      <c r="N1931" s="134"/>
      <c r="O1931" s="135"/>
      <c r="P1931" s="135"/>
      <c r="Q1931" s="135"/>
      <c r="R1931" s="2"/>
      <c r="S1931" s="31"/>
      <c r="T1931" s="25"/>
      <c r="U1931" s="2"/>
    </row>
    <row r="1932" spans="1:21" ht="18" customHeight="1">
      <c r="A1932" s="35"/>
      <c r="B1932" s="31"/>
      <c r="C1932" s="133"/>
      <c r="D1932" s="133"/>
      <c r="E1932" s="133"/>
      <c r="F1932" s="133"/>
      <c r="G1932" s="133"/>
      <c r="H1932" s="133"/>
      <c r="I1932" s="133"/>
      <c r="J1932" s="133"/>
      <c r="K1932" s="133"/>
      <c r="L1932" s="133"/>
      <c r="N1932" s="134"/>
      <c r="O1932" s="135"/>
      <c r="P1932" s="135"/>
      <c r="Q1932" s="135"/>
      <c r="R1932" s="2"/>
      <c r="S1932" s="31"/>
      <c r="T1932" s="25"/>
      <c r="U1932" s="2"/>
    </row>
    <row r="1933" spans="1:21" ht="18" customHeight="1">
      <c r="A1933" s="35"/>
      <c r="B1933" s="31"/>
      <c r="C1933" s="133"/>
      <c r="D1933" s="133"/>
      <c r="E1933" s="133"/>
      <c r="F1933" s="133"/>
      <c r="G1933" s="133"/>
      <c r="H1933" s="133"/>
      <c r="I1933" s="133"/>
      <c r="J1933" s="133"/>
      <c r="K1933" s="133"/>
      <c r="L1933" s="133"/>
      <c r="N1933" s="134"/>
      <c r="O1933" s="135"/>
      <c r="P1933" s="135"/>
      <c r="Q1933" s="135"/>
      <c r="R1933" s="2"/>
      <c r="S1933" s="31"/>
      <c r="T1933" s="25"/>
      <c r="U1933" s="2"/>
    </row>
    <row r="1934" spans="1:21" ht="18" customHeight="1">
      <c r="A1934" s="35"/>
      <c r="B1934" s="31"/>
      <c r="C1934" s="133"/>
      <c r="D1934" s="133"/>
      <c r="E1934" s="133"/>
      <c r="F1934" s="133"/>
      <c r="G1934" s="133"/>
      <c r="H1934" s="133"/>
      <c r="I1934" s="133"/>
      <c r="J1934" s="133"/>
      <c r="K1934" s="133"/>
      <c r="L1934" s="133"/>
      <c r="N1934" s="134"/>
      <c r="O1934" s="135"/>
      <c r="P1934" s="135"/>
      <c r="Q1934" s="135"/>
      <c r="R1934" s="2"/>
      <c r="S1934" s="31"/>
      <c r="T1934" s="25"/>
      <c r="U1934" s="2"/>
    </row>
    <row r="1935" spans="1:21" ht="18" customHeight="1">
      <c r="A1935" s="35"/>
      <c r="B1935" s="31"/>
      <c r="C1935" s="133"/>
      <c r="D1935" s="133"/>
      <c r="E1935" s="133"/>
      <c r="F1935" s="133"/>
      <c r="G1935" s="133"/>
      <c r="H1935" s="133"/>
      <c r="I1935" s="133"/>
      <c r="J1935" s="133"/>
      <c r="K1935" s="133"/>
      <c r="L1935" s="133"/>
      <c r="N1935" s="134"/>
      <c r="O1935" s="135"/>
      <c r="P1935" s="135"/>
      <c r="Q1935" s="135"/>
      <c r="R1935" s="2"/>
      <c r="S1935" s="31"/>
      <c r="T1935" s="25"/>
      <c r="U1935" s="2"/>
    </row>
    <row r="1936" spans="1:21" ht="18" customHeight="1">
      <c r="A1936" s="35"/>
      <c r="B1936" s="31"/>
      <c r="C1936" s="133"/>
      <c r="D1936" s="133"/>
      <c r="E1936" s="133"/>
      <c r="F1936" s="133"/>
      <c r="G1936" s="133"/>
      <c r="H1936" s="133"/>
      <c r="I1936" s="133"/>
      <c r="J1936" s="133"/>
      <c r="K1936" s="133"/>
      <c r="L1936" s="133"/>
      <c r="N1936" s="134"/>
      <c r="O1936" s="135"/>
      <c r="P1936" s="135"/>
      <c r="Q1936" s="135"/>
      <c r="R1936" s="2"/>
      <c r="S1936" s="31"/>
      <c r="T1936" s="25"/>
      <c r="U1936" s="2"/>
    </row>
    <row r="1937" spans="1:21" ht="18" customHeight="1">
      <c r="A1937" s="35"/>
      <c r="B1937" s="31"/>
      <c r="C1937" s="133"/>
      <c r="D1937" s="133"/>
      <c r="E1937" s="133"/>
      <c r="F1937" s="133"/>
      <c r="G1937" s="133"/>
      <c r="H1937" s="133"/>
      <c r="I1937" s="133"/>
      <c r="J1937" s="133"/>
      <c r="K1937" s="133"/>
      <c r="L1937" s="133"/>
      <c r="N1937" s="134"/>
      <c r="O1937" s="135"/>
      <c r="P1937" s="135"/>
      <c r="Q1937" s="135"/>
      <c r="R1937" s="2"/>
      <c r="S1937" s="31"/>
      <c r="T1937" s="25"/>
      <c r="U1937" s="2"/>
    </row>
    <row r="1938" spans="1:21" ht="18" customHeight="1">
      <c r="A1938" s="35"/>
      <c r="B1938" s="31"/>
      <c r="C1938" s="133"/>
      <c r="D1938" s="133"/>
      <c r="E1938" s="133"/>
      <c r="F1938" s="133"/>
      <c r="G1938" s="133"/>
      <c r="H1938" s="133"/>
      <c r="I1938" s="133"/>
      <c r="J1938" s="133"/>
      <c r="K1938" s="133"/>
      <c r="L1938" s="133"/>
      <c r="N1938" s="134"/>
      <c r="O1938" s="135"/>
      <c r="P1938" s="135"/>
      <c r="Q1938" s="135"/>
      <c r="R1938" s="2"/>
      <c r="S1938" s="31"/>
      <c r="T1938" s="25"/>
      <c r="U1938" s="2"/>
    </row>
    <row r="1939" spans="1:21" ht="18" customHeight="1">
      <c r="A1939" s="35"/>
      <c r="B1939" s="31"/>
      <c r="C1939" s="133"/>
      <c r="D1939" s="133"/>
      <c r="E1939" s="133"/>
      <c r="F1939" s="133"/>
      <c r="G1939" s="133"/>
      <c r="H1939" s="133"/>
      <c r="I1939" s="133"/>
      <c r="J1939" s="133"/>
      <c r="K1939" s="133"/>
      <c r="L1939" s="133"/>
      <c r="N1939" s="134"/>
      <c r="O1939" s="135"/>
      <c r="P1939" s="135"/>
      <c r="Q1939" s="135"/>
      <c r="R1939" s="2"/>
      <c r="S1939" s="31"/>
      <c r="T1939" s="25"/>
      <c r="U1939" s="2"/>
    </row>
    <row r="1940" spans="1:21" ht="18" customHeight="1">
      <c r="A1940" s="35"/>
      <c r="B1940" s="31"/>
      <c r="C1940" s="133"/>
      <c r="D1940" s="133"/>
      <c r="E1940" s="133"/>
      <c r="F1940" s="133"/>
      <c r="G1940" s="133"/>
      <c r="H1940" s="133"/>
      <c r="I1940" s="133"/>
      <c r="J1940" s="133"/>
      <c r="K1940" s="133"/>
      <c r="L1940" s="133"/>
      <c r="N1940" s="134"/>
      <c r="O1940" s="135"/>
      <c r="P1940" s="135"/>
      <c r="Q1940" s="135"/>
      <c r="R1940" s="2"/>
      <c r="S1940" s="31"/>
      <c r="T1940" s="25"/>
      <c r="U1940" s="2"/>
    </row>
    <row r="1941" spans="1:21" ht="18" customHeight="1">
      <c r="A1941" s="35"/>
      <c r="B1941" s="31"/>
      <c r="C1941" s="133"/>
      <c r="D1941" s="133"/>
      <c r="E1941" s="133"/>
      <c r="F1941" s="133"/>
      <c r="G1941" s="133"/>
      <c r="H1941" s="133"/>
      <c r="I1941" s="133"/>
      <c r="J1941" s="133"/>
      <c r="K1941" s="133"/>
      <c r="L1941" s="133"/>
      <c r="N1941" s="134"/>
      <c r="O1941" s="135"/>
      <c r="P1941" s="135"/>
      <c r="Q1941" s="135"/>
      <c r="R1941" s="2"/>
      <c r="S1941" s="31"/>
      <c r="T1941" s="25"/>
      <c r="U1941" s="2"/>
    </row>
    <row r="1942" spans="1:21" ht="18" customHeight="1">
      <c r="A1942" s="35"/>
      <c r="B1942" s="31"/>
      <c r="C1942" s="133"/>
      <c r="D1942" s="133"/>
      <c r="E1942" s="133"/>
      <c r="F1942" s="133"/>
      <c r="G1942" s="133"/>
      <c r="H1942" s="133"/>
      <c r="I1942" s="133"/>
      <c r="J1942" s="133"/>
      <c r="K1942" s="133"/>
      <c r="L1942" s="133"/>
      <c r="N1942" s="134"/>
      <c r="O1942" s="135"/>
      <c r="P1942" s="135"/>
      <c r="Q1942" s="135"/>
      <c r="R1942" s="2"/>
      <c r="S1942" s="31"/>
      <c r="T1942" s="25"/>
      <c r="U1942" s="2"/>
    </row>
    <row r="1943" spans="1:21" ht="18" customHeight="1">
      <c r="A1943" s="35"/>
      <c r="B1943" s="31"/>
      <c r="C1943" s="133"/>
      <c r="D1943" s="133"/>
      <c r="E1943" s="133"/>
      <c r="F1943" s="133"/>
      <c r="G1943" s="133"/>
      <c r="H1943" s="133"/>
      <c r="I1943" s="133"/>
      <c r="J1943" s="133"/>
      <c r="K1943" s="133"/>
      <c r="L1943" s="133"/>
      <c r="N1943" s="134"/>
      <c r="O1943" s="135"/>
      <c r="P1943" s="135"/>
      <c r="Q1943" s="135"/>
      <c r="R1943" s="2"/>
      <c r="S1943" s="31"/>
      <c r="T1943" s="25"/>
      <c r="U1943" s="2"/>
    </row>
    <row r="1944" spans="1:21" ht="18" customHeight="1">
      <c r="A1944" s="35"/>
      <c r="B1944" s="31"/>
      <c r="C1944" s="133"/>
      <c r="D1944" s="133"/>
      <c r="E1944" s="133"/>
      <c r="F1944" s="133"/>
      <c r="G1944" s="133"/>
      <c r="H1944" s="133"/>
      <c r="I1944" s="133"/>
      <c r="J1944" s="133"/>
      <c r="K1944" s="133"/>
      <c r="L1944" s="133"/>
      <c r="N1944" s="134"/>
      <c r="O1944" s="135"/>
      <c r="P1944" s="135"/>
      <c r="Q1944" s="135"/>
      <c r="R1944" s="2"/>
      <c r="S1944" s="31"/>
      <c r="T1944" s="25"/>
      <c r="U1944" s="2"/>
    </row>
    <row r="1945" spans="1:21" ht="18" customHeight="1">
      <c r="A1945" s="35"/>
      <c r="B1945" s="31"/>
      <c r="C1945" s="133"/>
      <c r="D1945" s="133"/>
      <c r="E1945" s="133"/>
      <c r="F1945" s="133"/>
      <c r="G1945" s="133"/>
      <c r="H1945" s="133"/>
      <c r="I1945" s="133"/>
      <c r="J1945" s="133"/>
      <c r="K1945" s="133"/>
      <c r="L1945" s="133"/>
      <c r="N1945" s="134"/>
      <c r="O1945" s="135"/>
      <c r="P1945" s="135"/>
      <c r="Q1945" s="135"/>
      <c r="R1945" s="2"/>
      <c r="S1945" s="31"/>
      <c r="T1945" s="25"/>
      <c r="U1945" s="2"/>
    </row>
    <row r="1946" spans="1:21" ht="18" customHeight="1">
      <c r="A1946" s="35"/>
      <c r="B1946" s="31"/>
      <c r="C1946" s="133"/>
      <c r="D1946" s="133"/>
      <c r="E1946" s="133"/>
      <c r="F1946" s="133"/>
      <c r="G1946" s="133"/>
      <c r="H1946" s="133"/>
      <c r="I1946" s="133"/>
      <c r="J1946" s="133"/>
      <c r="K1946" s="133"/>
      <c r="L1946" s="133"/>
      <c r="N1946" s="134"/>
      <c r="O1946" s="135"/>
      <c r="P1946" s="135"/>
      <c r="Q1946" s="135"/>
      <c r="R1946" s="2"/>
      <c r="S1946" s="31"/>
      <c r="T1946" s="25"/>
      <c r="U1946" s="2"/>
    </row>
    <row r="1947" spans="1:21" ht="18" customHeight="1">
      <c r="A1947" s="35"/>
      <c r="B1947" s="31"/>
      <c r="C1947" s="133"/>
      <c r="D1947" s="133"/>
      <c r="E1947" s="133"/>
      <c r="F1947" s="133"/>
      <c r="G1947" s="133"/>
      <c r="H1947" s="133"/>
      <c r="I1947" s="133"/>
      <c r="J1947" s="133"/>
      <c r="K1947" s="133"/>
      <c r="L1947" s="133"/>
      <c r="N1947" s="134"/>
      <c r="O1947" s="135"/>
      <c r="P1947" s="135"/>
      <c r="Q1947" s="135"/>
      <c r="R1947" s="2"/>
      <c r="S1947" s="31"/>
      <c r="T1947" s="25"/>
      <c r="U1947" s="2"/>
    </row>
    <row r="1948" spans="1:21" ht="18" customHeight="1">
      <c r="A1948" s="35"/>
      <c r="B1948" s="31"/>
      <c r="C1948" s="133"/>
      <c r="D1948" s="133"/>
      <c r="E1948" s="133"/>
      <c r="F1948" s="133"/>
      <c r="G1948" s="133"/>
      <c r="H1948" s="133"/>
      <c r="I1948" s="133"/>
      <c r="J1948" s="133"/>
      <c r="K1948" s="133"/>
      <c r="L1948" s="133"/>
      <c r="N1948" s="134"/>
      <c r="O1948" s="135"/>
      <c r="P1948" s="135"/>
      <c r="Q1948" s="135"/>
      <c r="R1948" s="2"/>
      <c r="S1948" s="31"/>
      <c r="T1948" s="25"/>
      <c r="U1948" s="2"/>
    </row>
    <row r="1949" spans="1:21" ht="18" customHeight="1">
      <c r="A1949" s="35"/>
      <c r="B1949" s="31"/>
      <c r="C1949" s="133"/>
      <c r="D1949" s="133"/>
      <c r="E1949" s="133"/>
      <c r="F1949" s="133"/>
      <c r="G1949" s="133"/>
      <c r="H1949" s="133"/>
      <c r="I1949" s="133"/>
      <c r="J1949" s="133"/>
      <c r="K1949" s="133"/>
      <c r="L1949" s="133"/>
      <c r="N1949" s="134"/>
      <c r="O1949" s="135"/>
      <c r="P1949" s="135"/>
      <c r="Q1949" s="135"/>
      <c r="R1949" s="2"/>
      <c r="S1949" s="31"/>
      <c r="T1949" s="25"/>
      <c r="U1949" s="2"/>
    </row>
    <row r="1950" spans="1:21" ht="18" customHeight="1">
      <c r="A1950" s="35"/>
      <c r="B1950" s="31"/>
      <c r="C1950" s="133"/>
      <c r="D1950" s="133"/>
      <c r="E1950" s="133"/>
      <c r="F1950" s="133"/>
      <c r="G1950" s="133"/>
      <c r="H1950" s="133"/>
      <c r="I1950" s="133"/>
      <c r="J1950" s="133"/>
      <c r="K1950" s="133"/>
      <c r="L1950" s="133"/>
      <c r="N1950" s="134"/>
      <c r="O1950" s="135"/>
      <c r="P1950" s="135"/>
      <c r="Q1950" s="135"/>
      <c r="R1950" s="2"/>
      <c r="S1950" s="31"/>
      <c r="T1950" s="25"/>
      <c r="U1950" s="2"/>
    </row>
    <row r="1951" spans="1:21" ht="18" customHeight="1">
      <c r="A1951" s="35"/>
      <c r="B1951" s="31"/>
      <c r="C1951" s="133"/>
      <c r="D1951" s="133"/>
      <c r="E1951" s="133"/>
      <c r="F1951" s="133"/>
      <c r="G1951" s="133"/>
      <c r="H1951" s="133"/>
      <c r="I1951" s="133"/>
      <c r="J1951" s="133"/>
      <c r="K1951" s="133"/>
      <c r="L1951" s="133"/>
      <c r="N1951" s="134"/>
      <c r="O1951" s="135"/>
      <c r="P1951" s="135"/>
      <c r="Q1951" s="135"/>
      <c r="R1951" s="2"/>
      <c r="S1951" s="31"/>
      <c r="T1951" s="25"/>
      <c r="U1951" s="2"/>
    </row>
    <row r="1952" spans="1:21" ht="18" customHeight="1">
      <c r="A1952" s="35"/>
      <c r="B1952" s="31"/>
      <c r="C1952" s="133"/>
      <c r="D1952" s="133"/>
      <c r="E1952" s="133"/>
      <c r="F1952" s="133"/>
      <c r="G1952" s="133"/>
      <c r="H1952" s="133"/>
      <c r="I1952" s="133"/>
      <c r="J1952" s="133"/>
      <c r="K1952" s="133"/>
      <c r="L1952" s="133"/>
      <c r="N1952" s="134"/>
      <c r="O1952" s="135"/>
      <c r="P1952" s="135"/>
      <c r="Q1952" s="135"/>
      <c r="R1952" s="2"/>
      <c r="S1952" s="31"/>
      <c r="T1952" s="25"/>
      <c r="U1952" s="2"/>
    </row>
    <row r="1953" spans="1:21" ht="18" customHeight="1">
      <c r="A1953" s="35"/>
      <c r="B1953" s="31"/>
      <c r="C1953" s="133"/>
      <c r="D1953" s="133"/>
      <c r="E1953" s="133"/>
      <c r="F1953" s="133"/>
      <c r="G1953" s="133"/>
      <c r="H1953" s="133"/>
      <c r="I1953" s="133"/>
      <c r="J1953" s="133"/>
      <c r="K1953" s="133"/>
      <c r="L1953" s="133"/>
      <c r="N1953" s="134"/>
      <c r="O1953" s="135"/>
      <c r="P1953" s="135"/>
      <c r="Q1953" s="135"/>
      <c r="R1953" s="2"/>
      <c r="S1953" s="31"/>
      <c r="T1953" s="25"/>
      <c r="U1953" s="2"/>
    </row>
    <row r="1954" spans="1:21" ht="18" customHeight="1">
      <c r="A1954" s="35"/>
      <c r="B1954" s="31"/>
      <c r="C1954" s="133"/>
      <c r="D1954" s="133"/>
      <c r="E1954" s="133"/>
      <c r="F1954" s="133"/>
      <c r="G1954" s="133"/>
      <c r="H1954" s="133"/>
      <c r="I1954" s="133"/>
      <c r="J1954" s="133"/>
      <c r="K1954" s="133"/>
      <c r="L1954" s="133"/>
      <c r="N1954" s="134"/>
      <c r="O1954" s="135"/>
      <c r="P1954" s="135"/>
      <c r="Q1954" s="135"/>
      <c r="R1954" s="2"/>
      <c r="S1954" s="31"/>
      <c r="T1954" s="25"/>
      <c r="U1954" s="2"/>
    </row>
    <row r="1955" spans="1:21" ht="18" customHeight="1">
      <c r="A1955" s="35"/>
      <c r="B1955" s="31"/>
      <c r="C1955" s="133"/>
      <c r="D1955" s="133"/>
      <c r="E1955" s="133"/>
      <c r="F1955" s="133"/>
      <c r="G1955" s="133"/>
      <c r="H1955" s="133"/>
      <c r="I1955" s="133"/>
      <c r="J1955" s="133"/>
      <c r="K1955" s="133"/>
      <c r="L1955" s="133"/>
      <c r="N1955" s="134"/>
      <c r="O1955" s="135"/>
      <c r="P1955" s="135"/>
      <c r="Q1955" s="135"/>
      <c r="R1955" s="2"/>
      <c r="S1955" s="31"/>
      <c r="T1955" s="25"/>
      <c r="U1955" s="2"/>
    </row>
    <row r="1956" spans="1:21" ht="18" customHeight="1">
      <c r="A1956" s="35"/>
      <c r="B1956" s="31"/>
      <c r="C1956" s="133"/>
      <c r="D1956" s="133"/>
      <c r="E1956" s="133"/>
      <c r="F1956" s="133"/>
      <c r="G1956" s="133"/>
      <c r="H1956" s="133"/>
      <c r="I1956" s="133"/>
      <c r="J1956" s="133"/>
      <c r="K1956" s="133"/>
      <c r="L1956" s="133"/>
      <c r="N1956" s="134"/>
      <c r="O1956" s="135"/>
      <c r="P1956" s="135"/>
      <c r="Q1956" s="135"/>
      <c r="R1956" s="2"/>
      <c r="S1956" s="31"/>
      <c r="T1956" s="25"/>
      <c r="U1956" s="2"/>
    </row>
    <row r="1957" spans="1:21" ht="18" customHeight="1">
      <c r="A1957" s="35"/>
      <c r="B1957" s="31"/>
      <c r="C1957" s="133"/>
      <c r="D1957" s="133"/>
      <c r="E1957" s="133"/>
      <c r="F1957" s="133"/>
      <c r="G1957" s="133"/>
      <c r="H1957" s="133"/>
      <c r="I1957" s="133"/>
      <c r="J1957" s="133"/>
      <c r="K1957" s="133"/>
      <c r="L1957" s="133"/>
      <c r="N1957" s="134"/>
      <c r="O1957" s="135"/>
      <c r="P1957" s="135"/>
      <c r="Q1957" s="135"/>
      <c r="R1957" s="2"/>
      <c r="S1957" s="31"/>
      <c r="T1957" s="25"/>
      <c r="U1957" s="2"/>
    </row>
    <row r="1958" spans="1:21" ht="18" customHeight="1">
      <c r="A1958" s="35"/>
      <c r="B1958" s="31"/>
      <c r="C1958" s="133"/>
      <c r="D1958" s="133"/>
      <c r="E1958" s="133"/>
      <c r="F1958" s="133"/>
      <c r="G1958" s="133"/>
      <c r="H1958" s="133"/>
      <c r="I1958" s="133"/>
      <c r="J1958" s="133"/>
      <c r="K1958" s="133"/>
      <c r="L1958" s="133"/>
      <c r="N1958" s="134"/>
      <c r="O1958" s="135"/>
      <c r="P1958" s="135"/>
      <c r="Q1958" s="135"/>
      <c r="R1958" s="2"/>
      <c r="S1958" s="31"/>
      <c r="T1958" s="25"/>
      <c r="U1958" s="2"/>
    </row>
    <row r="1959" spans="1:21" ht="18" customHeight="1">
      <c r="A1959" s="35"/>
      <c r="B1959" s="31"/>
      <c r="C1959" s="133"/>
      <c r="D1959" s="133"/>
      <c r="E1959" s="133"/>
      <c r="F1959" s="133"/>
      <c r="G1959" s="133"/>
      <c r="H1959" s="133"/>
      <c r="I1959" s="133"/>
      <c r="J1959" s="133"/>
      <c r="K1959" s="133"/>
      <c r="L1959" s="133"/>
      <c r="N1959" s="134"/>
      <c r="O1959" s="135"/>
      <c r="P1959" s="135"/>
      <c r="Q1959" s="135"/>
      <c r="R1959" s="2"/>
      <c r="S1959" s="31"/>
      <c r="T1959" s="25"/>
      <c r="U1959" s="2"/>
    </row>
    <row r="1960" spans="1:21" ht="18" customHeight="1">
      <c r="A1960" s="35"/>
      <c r="B1960" s="31"/>
      <c r="C1960" s="133"/>
      <c r="D1960" s="133"/>
      <c r="E1960" s="133"/>
      <c r="F1960" s="133"/>
      <c r="G1960" s="133"/>
      <c r="H1960" s="133"/>
      <c r="I1960" s="133"/>
      <c r="J1960" s="133"/>
      <c r="K1960" s="133"/>
      <c r="L1960" s="133"/>
      <c r="N1960" s="134"/>
      <c r="O1960" s="135"/>
      <c r="P1960" s="135"/>
      <c r="Q1960" s="135"/>
      <c r="R1960" s="2"/>
      <c r="S1960" s="31"/>
      <c r="T1960" s="25"/>
      <c r="U1960" s="2"/>
    </row>
    <row r="1961" spans="1:21" ht="18" customHeight="1">
      <c r="A1961" s="35"/>
      <c r="B1961" s="31"/>
      <c r="C1961" s="133"/>
      <c r="D1961" s="133"/>
      <c r="E1961" s="133"/>
      <c r="F1961" s="133"/>
      <c r="G1961" s="133"/>
      <c r="H1961" s="133"/>
      <c r="I1961" s="133"/>
      <c r="J1961" s="133"/>
      <c r="K1961" s="133"/>
      <c r="L1961" s="133"/>
      <c r="N1961" s="134"/>
      <c r="O1961" s="135"/>
      <c r="P1961" s="135"/>
      <c r="Q1961" s="135"/>
      <c r="R1961" s="2"/>
      <c r="S1961" s="31"/>
      <c r="T1961" s="25"/>
      <c r="U1961" s="2"/>
    </row>
    <row r="1962" spans="1:21" ht="18" customHeight="1">
      <c r="A1962" s="35"/>
      <c r="B1962" s="31"/>
      <c r="C1962" s="133"/>
      <c r="D1962" s="133"/>
      <c r="E1962" s="133"/>
      <c r="F1962" s="133"/>
      <c r="G1962" s="133"/>
      <c r="H1962" s="133"/>
      <c r="I1962" s="133"/>
      <c r="J1962" s="133"/>
      <c r="K1962" s="133"/>
      <c r="L1962" s="133"/>
      <c r="N1962" s="134"/>
      <c r="O1962" s="135"/>
      <c r="P1962" s="135"/>
      <c r="Q1962" s="135"/>
      <c r="R1962" s="2"/>
      <c r="S1962" s="31"/>
      <c r="T1962" s="25"/>
      <c r="U1962" s="2"/>
    </row>
    <row r="1963" spans="1:21" ht="18" customHeight="1">
      <c r="A1963" s="35"/>
      <c r="B1963" s="31"/>
      <c r="C1963" s="133"/>
      <c r="D1963" s="133"/>
      <c r="E1963" s="133"/>
      <c r="F1963" s="133"/>
      <c r="G1963" s="133"/>
      <c r="H1963" s="133"/>
      <c r="I1963" s="133"/>
      <c r="J1963" s="133"/>
      <c r="K1963" s="133"/>
      <c r="L1963" s="133"/>
      <c r="N1963" s="134"/>
      <c r="O1963" s="135"/>
      <c r="P1963" s="135"/>
      <c r="Q1963" s="135"/>
      <c r="R1963" s="2"/>
      <c r="S1963" s="31"/>
      <c r="T1963" s="25"/>
      <c r="U1963" s="2"/>
    </row>
    <row r="1964" spans="1:21" ht="18" customHeight="1">
      <c r="A1964" s="35"/>
      <c r="B1964" s="31"/>
      <c r="C1964" s="133"/>
      <c r="D1964" s="133"/>
      <c r="E1964" s="133"/>
      <c r="F1964" s="133"/>
      <c r="G1964" s="133"/>
      <c r="H1964" s="133"/>
      <c r="I1964" s="133"/>
      <c r="J1964" s="133"/>
      <c r="K1964" s="133"/>
      <c r="L1964" s="133"/>
      <c r="N1964" s="134"/>
      <c r="O1964" s="135"/>
      <c r="P1964" s="135"/>
      <c r="Q1964" s="135"/>
      <c r="R1964" s="2"/>
      <c r="S1964" s="31"/>
      <c r="T1964" s="25"/>
      <c r="U1964" s="2"/>
    </row>
    <row r="1965" spans="1:21" ht="18" customHeight="1">
      <c r="A1965" s="35"/>
      <c r="B1965" s="31"/>
      <c r="C1965" s="133"/>
      <c r="D1965" s="133"/>
      <c r="E1965" s="133"/>
      <c r="F1965" s="133"/>
      <c r="G1965" s="133"/>
      <c r="H1965" s="133"/>
      <c r="I1965" s="133"/>
      <c r="J1965" s="133"/>
      <c r="K1965" s="133"/>
      <c r="L1965" s="133"/>
      <c r="N1965" s="134"/>
      <c r="O1965" s="135"/>
      <c r="P1965" s="135"/>
      <c r="Q1965" s="135"/>
      <c r="R1965" s="2"/>
      <c r="S1965" s="31"/>
      <c r="T1965" s="25"/>
      <c r="U1965" s="2"/>
    </row>
    <row r="1966" spans="1:21" ht="18" customHeight="1">
      <c r="A1966" s="35"/>
      <c r="B1966" s="31"/>
      <c r="C1966" s="133"/>
      <c r="D1966" s="133"/>
      <c r="E1966" s="133"/>
      <c r="F1966" s="133"/>
      <c r="G1966" s="133"/>
      <c r="H1966" s="133"/>
      <c r="I1966" s="133"/>
      <c r="J1966" s="133"/>
      <c r="K1966" s="133"/>
      <c r="L1966" s="133"/>
      <c r="N1966" s="134"/>
      <c r="O1966" s="135"/>
      <c r="P1966" s="135"/>
      <c r="Q1966" s="135"/>
      <c r="R1966" s="2"/>
      <c r="S1966" s="31"/>
      <c r="T1966" s="25"/>
      <c r="U1966" s="2"/>
    </row>
    <row r="1967" spans="1:21" ht="18" customHeight="1">
      <c r="A1967" s="35"/>
      <c r="B1967" s="31"/>
      <c r="C1967" s="133"/>
      <c r="D1967" s="133"/>
      <c r="E1967" s="133"/>
      <c r="F1967" s="133"/>
      <c r="G1967" s="133"/>
      <c r="H1967" s="133"/>
      <c r="I1967" s="133"/>
      <c r="J1967" s="133"/>
      <c r="K1967" s="133"/>
      <c r="L1967" s="133"/>
      <c r="N1967" s="134"/>
      <c r="O1967" s="135"/>
      <c r="P1967" s="135"/>
      <c r="Q1967" s="135"/>
      <c r="R1967" s="2"/>
      <c r="S1967" s="31"/>
      <c r="T1967" s="25"/>
      <c r="U1967" s="2"/>
    </row>
    <row r="1968" spans="1:21" ht="18" customHeight="1">
      <c r="A1968" s="35"/>
      <c r="B1968" s="31"/>
      <c r="C1968" s="133"/>
      <c r="D1968" s="133"/>
      <c r="E1968" s="133"/>
      <c r="F1968" s="133"/>
      <c r="G1968" s="133"/>
      <c r="H1968" s="133"/>
      <c r="I1968" s="133"/>
      <c r="J1968" s="133"/>
      <c r="K1968" s="133"/>
      <c r="L1968" s="133"/>
      <c r="N1968" s="134"/>
      <c r="O1968" s="135"/>
      <c r="P1968" s="135"/>
      <c r="Q1968" s="135"/>
      <c r="R1968" s="2"/>
      <c r="S1968" s="31"/>
      <c r="T1968" s="25"/>
      <c r="U1968" s="2"/>
    </row>
    <row r="1969" spans="1:21" ht="18" customHeight="1">
      <c r="A1969" s="35"/>
      <c r="B1969" s="31"/>
      <c r="C1969" s="133"/>
      <c r="D1969" s="133"/>
      <c r="E1969" s="133"/>
      <c r="F1969" s="133"/>
      <c r="G1969" s="133"/>
      <c r="H1969" s="133"/>
      <c r="I1969" s="133"/>
      <c r="J1969" s="133"/>
      <c r="K1969" s="133"/>
      <c r="L1969" s="133"/>
      <c r="N1969" s="134"/>
      <c r="O1969" s="135"/>
      <c r="P1969" s="135"/>
      <c r="Q1969" s="135"/>
      <c r="R1969" s="2"/>
      <c r="S1969" s="31"/>
      <c r="T1969" s="25"/>
      <c r="U1969" s="2"/>
    </row>
    <row r="1970" spans="1:21" ht="18" customHeight="1">
      <c r="A1970" s="35"/>
      <c r="B1970" s="31"/>
      <c r="C1970" s="133"/>
      <c r="D1970" s="133"/>
      <c r="E1970" s="133"/>
      <c r="F1970" s="133"/>
      <c r="G1970" s="133"/>
      <c r="H1970" s="133"/>
      <c r="I1970" s="133"/>
      <c r="J1970" s="133"/>
      <c r="K1970" s="133"/>
      <c r="L1970" s="133"/>
      <c r="N1970" s="134"/>
      <c r="O1970" s="135"/>
      <c r="P1970" s="135"/>
      <c r="Q1970" s="135"/>
      <c r="R1970" s="2"/>
      <c r="S1970" s="31"/>
      <c r="T1970" s="25"/>
      <c r="U1970" s="2"/>
    </row>
    <row r="1971" spans="1:21" ht="18" customHeight="1">
      <c r="A1971" s="35"/>
      <c r="B1971" s="31"/>
      <c r="C1971" s="133"/>
      <c r="D1971" s="133"/>
      <c r="E1971" s="133"/>
      <c r="F1971" s="133"/>
      <c r="G1971" s="133"/>
      <c r="H1971" s="133"/>
      <c r="I1971" s="133"/>
      <c r="J1971" s="133"/>
      <c r="K1971" s="133"/>
      <c r="L1971" s="133"/>
      <c r="N1971" s="134"/>
      <c r="O1971" s="135"/>
      <c r="P1971" s="135"/>
      <c r="Q1971" s="135"/>
      <c r="R1971" s="2"/>
      <c r="S1971" s="31"/>
      <c r="T1971" s="25"/>
      <c r="U1971" s="2"/>
    </row>
    <row r="1972" spans="1:21" ht="18" customHeight="1">
      <c r="A1972" s="35"/>
      <c r="B1972" s="31"/>
      <c r="C1972" s="133"/>
      <c r="D1972" s="133"/>
      <c r="E1972" s="133"/>
      <c r="F1972" s="133"/>
      <c r="G1972" s="133"/>
      <c r="H1972" s="133"/>
      <c r="I1972" s="133"/>
      <c r="J1972" s="133"/>
      <c r="K1972" s="133"/>
      <c r="L1972" s="133"/>
      <c r="N1972" s="134"/>
      <c r="O1972" s="135"/>
      <c r="P1972" s="135"/>
      <c r="Q1972" s="135"/>
      <c r="R1972" s="2"/>
      <c r="S1972" s="31"/>
      <c r="T1972" s="25"/>
      <c r="U1972" s="2"/>
    </row>
    <row r="1973" spans="1:21" ht="18" customHeight="1">
      <c r="A1973" s="35"/>
      <c r="B1973" s="31"/>
      <c r="C1973" s="133"/>
      <c r="D1973" s="133"/>
      <c r="E1973" s="133"/>
      <c r="F1973" s="133"/>
      <c r="G1973" s="133"/>
      <c r="H1973" s="133"/>
      <c r="I1973" s="133"/>
      <c r="J1973" s="133"/>
      <c r="K1973" s="133"/>
      <c r="L1973" s="133"/>
      <c r="N1973" s="134"/>
      <c r="O1973" s="135"/>
      <c r="P1973" s="135"/>
      <c r="Q1973" s="135"/>
      <c r="R1973" s="2"/>
      <c r="S1973" s="31"/>
      <c r="T1973" s="25"/>
      <c r="U1973" s="2"/>
    </row>
    <row r="1974" spans="1:21" ht="18" customHeight="1">
      <c r="A1974" s="35"/>
      <c r="B1974" s="31"/>
      <c r="C1974" s="133"/>
      <c r="D1974" s="133"/>
      <c r="E1974" s="133"/>
      <c r="F1974" s="133"/>
      <c r="G1974" s="133"/>
      <c r="H1974" s="133"/>
      <c r="I1974" s="133"/>
      <c r="J1974" s="133"/>
      <c r="K1974" s="133"/>
      <c r="L1974" s="133"/>
      <c r="N1974" s="134"/>
      <c r="O1974" s="135"/>
      <c r="P1974" s="135"/>
      <c r="Q1974" s="135"/>
      <c r="R1974" s="2"/>
      <c r="S1974" s="31"/>
      <c r="T1974" s="25"/>
      <c r="U1974" s="2"/>
    </row>
    <row r="1975" spans="1:21" ht="18" customHeight="1">
      <c r="A1975" s="35"/>
      <c r="B1975" s="31"/>
      <c r="C1975" s="133"/>
      <c r="D1975" s="133"/>
      <c r="E1975" s="133"/>
      <c r="F1975" s="133"/>
      <c r="G1975" s="133"/>
      <c r="H1975" s="133"/>
      <c r="I1975" s="133"/>
      <c r="J1975" s="133"/>
      <c r="K1975" s="133"/>
      <c r="L1975" s="133"/>
      <c r="N1975" s="134"/>
      <c r="O1975" s="135"/>
      <c r="P1975" s="135"/>
      <c r="Q1975" s="135"/>
      <c r="R1975" s="2"/>
      <c r="S1975" s="31"/>
      <c r="T1975" s="25"/>
      <c r="U1975" s="2"/>
    </row>
    <row r="1976" spans="1:21" ht="18" customHeight="1">
      <c r="A1976" s="35"/>
      <c r="B1976" s="31"/>
      <c r="C1976" s="133"/>
      <c r="D1976" s="133"/>
      <c r="E1976" s="133"/>
      <c r="F1976" s="133"/>
      <c r="G1976" s="133"/>
      <c r="H1976" s="133"/>
      <c r="I1976" s="133"/>
      <c r="J1976" s="133"/>
      <c r="K1976" s="133"/>
      <c r="L1976" s="133"/>
      <c r="N1976" s="134"/>
      <c r="O1976" s="135"/>
      <c r="P1976" s="135"/>
      <c r="Q1976" s="135"/>
      <c r="R1976" s="2"/>
      <c r="S1976" s="31"/>
      <c r="T1976" s="25"/>
      <c r="U1976" s="2"/>
    </row>
    <row r="1977" spans="1:21" ht="18" customHeight="1">
      <c r="A1977" s="35"/>
      <c r="B1977" s="31"/>
      <c r="C1977" s="133"/>
      <c r="D1977" s="133"/>
      <c r="E1977" s="133"/>
      <c r="F1977" s="133"/>
      <c r="G1977" s="133"/>
      <c r="H1977" s="133"/>
      <c r="I1977" s="133"/>
      <c r="J1977" s="133"/>
      <c r="K1977" s="133"/>
      <c r="L1977" s="133"/>
      <c r="N1977" s="134"/>
      <c r="O1977" s="135"/>
      <c r="P1977" s="135"/>
      <c r="Q1977" s="135"/>
      <c r="R1977" s="2"/>
      <c r="S1977" s="31"/>
      <c r="T1977" s="25"/>
      <c r="U1977" s="2"/>
    </row>
    <row r="1978" spans="1:21" ht="18" customHeight="1">
      <c r="A1978" s="35"/>
      <c r="B1978" s="31"/>
      <c r="C1978" s="133"/>
      <c r="D1978" s="133"/>
      <c r="E1978" s="133"/>
      <c r="F1978" s="133"/>
      <c r="G1978" s="133"/>
      <c r="H1978" s="133"/>
      <c r="I1978" s="133"/>
      <c r="J1978" s="133"/>
      <c r="K1978" s="133"/>
      <c r="L1978" s="133"/>
      <c r="N1978" s="134"/>
      <c r="O1978" s="135"/>
      <c r="P1978" s="135"/>
      <c r="Q1978" s="135"/>
      <c r="R1978" s="2"/>
      <c r="S1978" s="31"/>
      <c r="T1978" s="25"/>
      <c r="U1978" s="2"/>
    </row>
    <row r="1979" spans="1:21" ht="18" customHeight="1">
      <c r="A1979" s="35"/>
      <c r="B1979" s="31"/>
      <c r="C1979" s="133"/>
      <c r="D1979" s="133"/>
      <c r="E1979" s="133"/>
      <c r="F1979" s="133"/>
      <c r="G1979" s="133"/>
      <c r="H1979" s="133"/>
      <c r="I1979" s="133"/>
      <c r="J1979" s="133"/>
      <c r="K1979" s="133"/>
      <c r="L1979" s="133"/>
      <c r="N1979" s="134"/>
      <c r="O1979" s="135"/>
      <c r="P1979" s="135"/>
      <c r="Q1979" s="135"/>
      <c r="R1979" s="2"/>
      <c r="S1979" s="31"/>
      <c r="T1979" s="25"/>
      <c r="U1979" s="2"/>
    </row>
    <row r="1980" spans="1:21" ht="18" customHeight="1">
      <c r="A1980" s="35"/>
      <c r="B1980" s="31"/>
      <c r="C1980" s="133"/>
      <c r="D1980" s="133"/>
      <c r="E1980" s="133"/>
      <c r="F1980" s="133"/>
      <c r="G1980" s="133"/>
      <c r="H1980" s="133"/>
      <c r="I1980" s="133"/>
      <c r="J1980" s="133"/>
      <c r="K1980" s="133"/>
      <c r="L1980" s="133"/>
      <c r="N1980" s="134"/>
      <c r="O1980" s="135"/>
      <c r="P1980" s="135"/>
      <c r="Q1980" s="135"/>
      <c r="R1980" s="2"/>
      <c r="S1980" s="31"/>
      <c r="T1980" s="25"/>
      <c r="U1980" s="2"/>
    </row>
    <row r="1981" spans="1:21" ht="18" customHeight="1">
      <c r="A1981" s="35"/>
      <c r="B1981" s="31"/>
      <c r="C1981" s="133"/>
      <c r="D1981" s="133"/>
      <c r="E1981" s="133"/>
      <c r="F1981" s="133"/>
      <c r="G1981" s="133"/>
      <c r="H1981" s="133"/>
      <c r="I1981" s="133"/>
      <c r="J1981" s="133"/>
      <c r="K1981" s="133"/>
      <c r="L1981" s="133"/>
      <c r="N1981" s="134"/>
      <c r="O1981" s="135"/>
      <c r="P1981" s="135"/>
      <c r="Q1981" s="135"/>
      <c r="R1981" s="2"/>
      <c r="S1981" s="31"/>
      <c r="T1981" s="25"/>
      <c r="U1981" s="2"/>
    </row>
    <row r="1982" spans="1:21" ht="18" customHeight="1">
      <c r="A1982" s="35"/>
      <c r="B1982" s="31"/>
      <c r="C1982" s="133"/>
      <c r="D1982" s="133"/>
      <c r="E1982" s="133"/>
      <c r="F1982" s="133"/>
      <c r="G1982" s="133"/>
      <c r="H1982" s="133"/>
      <c r="I1982" s="133"/>
      <c r="J1982" s="133"/>
      <c r="K1982" s="133"/>
      <c r="L1982" s="133"/>
      <c r="N1982" s="134"/>
      <c r="O1982" s="135"/>
      <c r="P1982" s="135"/>
      <c r="Q1982" s="135"/>
      <c r="R1982" s="2"/>
      <c r="S1982" s="31"/>
      <c r="T1982" s="25"/>
      <c r="U1982" s="2"/>
    </row>
    <row r="1983" spans="1:21" ht="18" customHeight="1">
      <c r="A1983" s="35"/>
      <c r="B1983" s="31"/>
      <c r="C1983" s="133"/>
      <c r="D1983" s="133"/>
      <c r="E1983" s="133"/>
      <c r="F1983" s="133"/>
      <c r="G1983" s="133"/>
      <c r="H1983" s="133"/>
      <c r="I1983" s="133"/>
      <c r="J1983" s="133"/>
      <c r="K1983" s="133"/>
      <c r="L1983" s="133"/>
      <c r="N1983" s="134"/>
      <c r="O1983" s="135"/>
      <c r="P1983" s="135"/>
      <c r="Q1983" s="135"/>
      <c r="R1983" s="2"/>
      <c r="S1983" s="31"/>
      <c r="T1983" s="25"/>
      <c r="U1983" s="2"/>
    </row>
    <row r="1984" spans="1:21" ht="18" customHeight="1">
      <c r="A1984" s="35"/>
      <c r="B1984" s="31"/>
      <c r="C1984" s="133"/>
      <c r="D1984" s="133"/>
      <c r="E1984" s="133"/>
      <c r="F1984" s="133"/>
      <c r="G1984" s="133"/>
      <c r="H1984" s="133"/>
      <c r="I1984" s="133"/>
      <c r="J1984" s="133"/>
      <c r="K1984" s="133"/>
      <c r="L1984" s="133"/>
      <c r="N1984" s="134"/>
      <c r="O1984" s="135"/>
      <c r="P1984" s="135"/>
      <c r="Q1984" s="135"/>
      <c r="R1984" s="2"/>
      <c r="S1984" s="31"/>
      <c r="T1984" s="25"/>
      <c r="U1984" s="2"/>
    </row>
    <row r="1985" spans="1:21" ht="18" customHeight="1">
      <c r="A1985" s="35"/>
      <c r="B1985" s="31"/>
      <c r="C1985" s="133"/>
      <c r="D1985" s="133"/>
      <c r="E1985" s="133"/>
      <c r="F1985" s="133"/>
      <c r="G1985" s="133"/>
      <c r="H1985" s="133"/>
      <c r="I1985" s="133"/>
      <c r="J1985" s="133"/>
      <c r="K1985" s="133"/>
      <c r="L1985" s="133"/>
      <c r="N1985" s="134"/>
      <c r="O1985" s="135"/>
      <c r="P1985" s="135"/>
      <c r="Q1985" s="135"/>
      <c r="R1985" s="2"/>
      <c r="S1985" s="31"/>
      <c r="T1985" s="25"/>
      <c r="U1985" s="2"/>
    </row>
    <row r="1986" spans="1:21" ht="18" customHeight="1">
      <c r="A1986" s="35"/>
      <c r="B1986" s="31"/>
      <c r="C1986" s="133"/>
      <c r="D1986" s="133"/>
      <c r="E1986" s="133"/>
      <c r="F1986" s="133"/>
      <c r="G1986" s="133"/>
      <c r="H1986" s="133"/>
      <c r="I1986" s="133"/>
      <c r="J1986" s="133"/>
      <c r="K1986" s="133"/>
      <c r="L1986" s="133"/>
      <c r="N1986" s="134"/>
      <c r="O1986" s="135"/>
      <c r="P1986" s="135"/>
      <c r="Q1986" s="135"/>
      <c r="R1986" s="2"/>
      <c r="S1986" s="31"/>
      <c r="T1986" s="25"/>
      <c r="U1986" s="2"/>
    </row>
    <row r="1987" spans="1:21" ht="18" customHeight="1">
      <c r="A1987" s="35"/>
      <c r="B1987" s="31"/>
      <c r="C1987" s="133"/>
      <c r="D1987" s="133"/>
      <c r="E1987" s="133"/>
      <c r="F1987" s="133"/>
      <c r="G1987" s="133"/>
      <c r="H1987" s="133"/>
      <c r="I1987" s="133"/>
      <c r="J1987" s="133"/>
      <c r="K1987" s="133"/>
      <c r="L1987" s="133"/>
      <c r="N1987" s="134"/>
      <c r="O1987" s="135"/>
      <c r="P1987" s="135"/>
      <c r="Q1987" s="135"/>
      <c r="R1987" s="2"/>
      <c r="S1987" s="31"/>
      <c r="T1987" s="25"/>
      <c r="U1987" s="2"/>
    </row>
    <row r="1988" spans="1:21" ht="18" customHeight="1">
      <c r="A1988" s="35"/>
      <c r="B1988" s="31"/>
      <c r="C1988" s="133"/>
      <c r="D1988" s="133"/>
      <c r="E1988" s="133"/>
      <c r="F1988" s="133"/>
      <c r="G1988" s="133"/>
      <c r="H1988" s="133"/>
      <c r="I1988" s="133"/>
      <c r="J1988" s="133"/>
      <c r="K1988" s="133"/>
      <c r="L1988" s="133"/>
      <c r="N1988" s="134"/>
      <c r="O1988" s="135"/>
      <c r="P1988" s="135"/>
      <c r="Q1988" s="135"/>
      <c r="R1988" s="2"/>
      <c r="S1988" s="31"/>
      <c r="T1988" s="25"/>
      <c r="U1988" s="2"/>
    </row>
    <row r="1989" spans="1:21" ht="18" customHeight="1">
      <c r="A1989" s="35"/>
      <c r="B1989" s="31"/>
      <c r="C1989" s="133"/>
      <c r="D1989" s="133"/>
      <c r="E1989" s="133"/>
      <c r="F1989" s="133"/>
      <c r="G1989" s="133"/>
      <c r="H1989" s="133"/>
      <c r="I1989" s="133"/>
      <c r="J1989" s="133"/>
      <c r="K1989" s="133"/>
      <c r="L1989" s="133"/>
      <c r="N1989" s="134"/>
      <c r="O1989" s="135"/>
      <c r="P1989" s="135"/>
      <c r="Q1989" s="135"/>
      <c r="R1989" s="2"/>
      <c r="S1989" s="31"/>
      <c r="T1989" s="25"/>
      <c r="U1989" s="2"/>
    </row>
    <row r="1990" spans="1:21" ht="18" customHeight="1">
      <c r="A1990" s="35"/>
      <c r="B1990" s="31"/>
      <c r="C1990" s="133"/>
      <c r="D1990" s="133"/>
      <c r="E1990" s="133"/>
      <c r="F1990" s="133"/>
      <c r="G1990" s="133"/>
      <c r="H1990" s="133"/>
      <c r="I1990" s="133"/>
      <c r="J1990" s="133"/>
      <c r="K1990" s="133"/>
      <c r="L1990" s="133"/>
      <c r="N1990" s="134"/>
      <c r="O1990" s="135"/>
      <c r="P1990" s="135"/>
      <c r="Q1990" s="135"/>
      <c r="R1990" s="2"/>
      <c r="S1990" s="31"/>
      <c r="T1990" s="25"/>
      <c r="U1990" s="2"/>
    </row>
    <row r="1991" spans="1:21" ht="18" customHeight="1">
      <c r="A1991" s="35"/>
      <c r="B1991" s="31"/>
      <c r="C1991" s="133"/>
      <c r="D1991" s="133"/>
      <c r="E1991" s="133"/>
      <c r="F1991" s="133"/>
      <c r="G1991" s="133"/>
      <c r="H1991" s="133"/>
      <c r="I1991" s="133"/>
      <c r="J1991" s="133"/>
      <c r="K1991" s="133"/>
      <c r="L1991" s="133"/>
      <c r="N1991" s="134"/>
      <c r="O1991" s="135"/>
      <c r="P1991" s="135"/>
      <c r="Q1991" s="135"/>
      <c r="R1991" s="2"/>
      <c r="S1991" s="31"/>
      <c r="T1991" s="25"/>
      <c r="U1991" s="2"/>
    </row>
    <row r="1992" spans="1:21" ht="18" customHeight="1">
      <c r="A1992" s="35"/>
      <c r="B1992" s="31"/>
      <c r="C1992" s="133"/>
      <c r="D1992" s="133"/>
      <c r="E1992" s="133"/>
      <c r="F1992" s="133"/>
      <c r="G1992" s="133"/>
      <c r="H1992" s="133"/>
      <c r="I1992" s="133"/>
      <c r="J1992" s="133"/>
      <c r="K1992" s="133"/>
      <c r="L1992" s="133"/>
      <c r="N1992" s="134"/>
      <c r="O1992" s="135"/>
      <c r="P1992" s="135"/>
      <c r="Q1992" s="135"/>
      <c r="R1992" s="2"/>
      <c r="S1992" s="31"/>
      <c r="T1992" s="25"/>
      <c r="U1992" s="2"/>
    </row>
    <row r="1993" spans="1:21" ht="18" customHeight="1">
      <c r="A1993" s="35"/>
      <c r="B1993" s="31"/>
      <c r="C1993" s="133"/>
      <c r="D1993" s="133"/>
      <c r="E1993" s="133"/>
      <c r="F1993" s="133"/>
      <c r="G1993" s="133"/>
      <c r="H1993" s="133"/>
      <c r="I1993" s="133"/>
      <c r="J1993" s="133"/>
      <c r="K1993" s="133"/>
      <c r="L1993" s="133"/>
      <c r="N1993" s="134"/>
      <c r="O1993" s="135"/>
      <c r="P1993" s="135"/>
      <c r="Q1993" s="135"/>
      <c r="R1993" s="2"/>
      <c r="S1993" s="31"/>
      <c r="T1993" s="25"/>
      <c r="U1993" s="2"/>
    </row>
    <row r="1994" spans="1:21" ht="18" customHeight="1">
      <c r="A1994" s="35"/>
      <c r="B1994" s="31"/>
      <c r="C1994" s="133"/>
      <c r="D1994" s="133"/>
      <c r="E1994" s="133"/>
      <c r="F1994" s="133"/>
      <c r="G1994" s="133"/>
      <c r="H1994" s="133"/>
      <c r="I1994" s="133"/>
      <c r="J1994" s="133"/>
      <c r="K1994" s="133"/>
      <c r="L1994" s="133"/>
      <c r="N1994" s="134"/>
      <c r="O1994" s="135"/>
      <c r="P1994" s="135"/>
      <c r="Q1994" s="135"/>
      <c r="R1994" s="2"/>
      <c r="S1994" s="31"/>
      <c r="T1994" s="25"/>
      <c r="U1994" s="2"/>
    </row>
    <row r="1995" spans="1:21" ht="18" customHeight="1">
      <c r="A1995" s="35"/>
      <c r="B1995" s="31"/>
      <c r="C1995" s="133"/>
      <c r="D1995" s="133"/>
      <c r="E1995" s="133"/>
      <c r="F1995" s="133"/>
      <c r="G1995" s="133"/>
      <c r="H1995" s="133"/>
      <c r="I1995" s="133"/>
      <c r="J1995" s="133"/>
      <c r="K1995" s="133"/>
      <c r="L1995" s="133"/>
      <c r="N1995" s="134"/>
      <c r="O1995" s="135"/>
      <c r="P1995" s="135"/>
      <c r="Q1995" s="135"/>
      <c r="R1995" s="2"/>
      <c r="S1995" s="31"/>
      <c r="T1995" s="25"/>
      <c r="U1995" s="2"/>
    </row>
    <row r="1996" spans="1:21" ht="18" customHeight="1">
      <c r="A1996" s="35"/>
      <c r="B1996" s="31"/>
      <c r="C1996" s="133"/>
      <c r="D1996" s="133"/>
      <c r="E1996" s="133"/>
      <c r="F1996" s="133"/>
      <c r="G1996" s="133"/>
      <c r="H1996" s="133"/>
      <c r="I1996" s="133"/>
      <c r="J1996" s="133"/>
      <c r="K1996" s="133"/>
      <c r="L1996" s="133"/>
      <c r="N1996" s="134"/>
      <c r="O1996" s="135"/>
      <c r="P1996" s="135"/>
      <c r="Q1996" s="135"/>
      <c r="R1996" s="2"/>
      <c r="S1996" s="31"/>
      <c r="T1996" s="25"/>
      <c r="U1996" s="2"/>
    </row>
    <row r="1997" spans="1:21" ht="18" customHeight="1">
      <c r="A1997" s="35"/>
      <c r="B1997" s="31"/>
      <c r="C1997" s="133"/>
      <c r="D1997" s="133"/>
      <c r="E1997" s="133"/>
      <c r="F1997" s="133"/>
      <c r="G1997" s="133"/>
      <c r="H1997" s="133"/>
      <c r="I1997" s="133"/>
      <c r="J1997" s="133"/>
      <c r="K1997" s="133"/>
      <c r="L1997" s="133"/>
      <c r="N1997" s="134"/>
      <c r="O1997" s="135"/>
      <c r="P1997" s="135"/>
      <c r="Q1997" s="135"/>
      <c r="R1997" s="2"/>
      <c r="S1997" s="31"/>
      <c r="T1997" s="25"/>
      <c r="U1997" s="2"/>
    </row>
    <row r="1998" spans="1:21" ht="18" customHeight="1">
      <c r="A1998" s="35"/>
      <c r="B1998" s="31"/>
      <c r="C1998" s="133"/>
      <c r="D1998" s="133"/>
      <c r="E1998" s="133"/>
      <c r="F1998" s="133"/>
      <c r="G1998" s="133"/>
      <c r="H1998" s="133"/>
      <c r="I1998" s="133"/>
      <c r="J1998" s="133"/>
      <c r="K1998" s="133"/>
      <c r="L1998" s="133"/>
      <c r="N1998" s="134"/>
      <c r="O1998" s="135"/>
      <c r="P1998" s="135"/>
      <c r="Q1998" s="135"/>
      <c r="R1998" s="2"/>
      <c r="S1998" s="31"/>
      <c r="T1998" s="25"/>
      <c r="U1998" s="2"/>
    </row>
    <row r="1999" spans="1:21" ht="18" customHeight="1">
      <c r="A1999" s="35"/>
      <c r="B1999" s="31"/>
      <c r="C1999" s="133"/>
      <c r="D1999" s="133"/>
      <c r="E1999" s="133"/>
      <c r="F1999" s="133"/>
      <c r="G1999" s="133"/>
      <c r="H1999" s="133"/>
      <c r="I1999" s="133"/>
      <c r="J1999" s="133"/>
      <c r="K1999" s="133"/>
      <c r="L1999" s="133"/>
      <c r="N1999" s="134"/>
      <c r="O1999" s="135"/>
      <c r="P1999" s="135"/>
      <c r="Q1999" s="135"/>
      <c r="R1999" s="2"/>
      <c r="S1999" s="31"/>
      <c r="T1999" s="25"/>
      <c r="U1999" s="2"/>
    </row>
    <row r="2000" spans="1:21" ht="18" customHeight="1">
      <c r="A2000" s="35"/>
      <c r="B2000" s="31"/>
      <c r="C2000" s="133"/>
      <c r="D2000" s="133"/>
      <c r="E2000" s="133"/>
      <c r="F2000" s="133"/>
      <c r="G2000" s="133"/>
      <c r="H2000" s="133"/>
      <c r="I2000" s="133"/>
      <c r="J2000" s="133"/>
      <c r="K2000" s="133"/>
      <c r="L2000" s="133"/>
      <c r="N2000" s="134"/>
      <c r="O2000" s="135"/>
      <c r="P2000" s="135"/>
      <c r="Q2000" s="135"/>
      <c r="R2000" s="2"/>
      <c r="S2000" s="31"/>
      <c r="T2000" s="25"/>
      <c r="U2000" s="2"/>
    </row>
    <row r="2001" spans="1:21" ht="18" customHeight="1">
      <c r="A2001" s="35"/>
      <c r="B2001" s="31"/>
      <c r="C2001" s="133"/>
      <c r="D2001" s="133"/>
      <c r="E2001" s="133"/>
      <c r="F2001" s="133"/>
      <c r="G2001" s="133"/>
      <c r="H2001" s="133"/>
      <c r="I2001" s="133"/>
      <c r="J2001" s="133"/>
      <c r="K2001" s="133"/>
      <c r="L2001" s="133"/>
      <c r="N2001" s="134"/>
      <c r="O2001" s="135"/>
      <c r="P2001" s="135"/>
      <c r="Q2001" s="135"/>
      <c r="R2001" s="2"/>
      <c r="S2001" s="31"/>
      <c r="T2001" s="25"/>
      <c r="U2001" s="2"/>
    </row>
    <row r="2002" spans="1:21" ht="18" customHeight="1">
      <c r="A2002" s="35"/>
      <c r="B2002" s="31"/>
      <c r="C2002" s="133"/>
      <c r="D2002" s="133"/>
      <c r="E2002" s="133"/>
      <c r="F2002" s="133"/>
      <c r="G2002" s="133"/>
      <c r="H2002" s="133"/>
      <c r="I2002" s="133"/>
      <c r="J2002" s="133"/>
      <c r="K2002" s="133"/>
      <c r="L2002" s="133"/>
      <c r="N2002" s="134"/>
      <c r="O2002" s="135"/>
      <c r="P2002" s="135"/>
      <c r="Q2002" s="135"/>
      <c r="R2002" s="2"/>
      <c r="S2002" s="31"/>
      <c r="T2002" s="25"/>
      <c r="U2002" s="2"/>
    </row>
    <row r="2003" spans="1:21" ht="18" customHeight="1">
      <c r="A2003" s="35"/>
      <c r="B2003" s="31"/>
      <c r="C2003" s="133"/>
      <c r="D2003" s="133"/>
      <c r="E2003" s="133"/>
      <c r="F2003" s="133"/>
      <c r="G2003" s="133"/>
      <c r="H2003" s="133"/>
      <c r="I2003" s="133"/>
      <c r="J2003" s="133"/>
      <c r="K2003" s="133"/>
      <c r="L2003" s="133"/>
      <c r="N2003" s="134"/>
      <c r="O2003" s="135"/>
      <c r="P2003" s="135"/>
      <c r="Q2003" s="135"/>
      <c r="R2003" s="2"/>
      <c r="S2003" s="31"/>
      <c r="T2003" s="25"/>
      <c r="U2003" s="2"/>
    </row>
    <row r="2004" spans="1:21" ht="18" customHeight="1">
      <c r="A2004" s="35"/>
      <c r="B2004" s="31"/>
      <c r="C2004" s="133"/>
      <c r="D2004" s="133"/>
      <c r="E2004" s="133"/>
      <c r="F2004" s="133"/>
      <c r="G2004" s="133"/>
      <c r="H2004" s="133"/>
      <c r="I2004" s="133"/>
      <c r="J2004" s="133"/>
      <c r="K2004" s="133"/>
      <c r="L2004" s="133"/>
      <c r="N2004" s="134"/>
      <c r="O2004" s="135"/>
      <c r="P2004" s="135"/>
      <c r="Q2004" s="135"/>
      <c r="R2004" s="2"/>
      <c r="S2004" s="31"/>
      <c r="T2004" s="25"/>
      <c r="U2004" s="2"/>
    </row>
    <row r="2005" spans="1:21" ht="18" customHeight="1">
      <c r="A2005" s="35"/>
      <c r="B2005" s="31"/>
      <c r="C2005" s="133"/>
      <c r="D2005" s="133"/>
      <c r="E2005" s="133"/>
      <c r="F2005" s="133"/>
      <c r="G2005" s="133"/>
      <c r="H2005" s="133"/>
      <c r="I2005" s="133"/>
      <c r="J2005" s="133"/>
      <c r="K2005" s="133"/>
      <c r="L2005" s="133"/>
      <c r="N2005" s="134"/>
      <c r="O2005" s="135"/>
      <c r="P2005" s="135"/>
      <c r="Q2005" s="135"/>
      <c r="R2005" s="2"/>
      <c r="S2005" s="31"/>
      <c r="T2005" s="25"/>
      <c r="U2005" s="2"/>
    </row>
    <row r="2006" spans="1:21" ht="18" customHeight="1">
      <c r="A2006" s="35"/>
      <c r="B2006" s="31"/>
      <c r="C2006" s="133"/>
      <c r="D2006" s="133"/>
      <c r="E2006" s="133"/>
      <c r="F2006" s="133"/>
      <c r="G2006" s="133"/>
      <c r="H2006" s="133"/>
      <c r="I2006" s="133"/>
      <c r="J2006" s="133"/>
      <c r="K2006" s="133"/>
      <c r="L2006" s="133"/>
      <c r="N2006" s="134"/>
      <c r="O2006" s="135"/>
      <c r="P2006" s="135"/>
      <c r="Q2006" s="135"/>
      <c r="R2006" s="2"/>
      <c r="S2006" s="31"/>
      <c r="T2006" s="25"/>
      <c r="U2006" s="2"/>
    </row>
    <row r="2007" spans="1:21" ht="18" customHeight="1">
      <c r="A2007" s="35"/>
      <c r="B2007" s="31"/>
      <c r="C2007" s="133"/>
      <c r="D2007" s="133"/>
      <c r="E2007" s="133"/>
      <c r="F2007" s="133"/>
      <c r="G2007" s="133"/>
      <c r="H2007" s="133"/>
      <c r="I2007" s="133"/>
      <c r="J2007" s="133"/>
      <c r="K2007" s="133"/>
      <c r="L2007" s="133"/>
      <c r="N2007" s="134"/>
      <c r="O2007" s="135"/>
      <c r="P2007" s="135"/>
      <c r="Q2007" s="135"/>
      <c r="R2007" s="2"/>
      <c r="S2007" s="31"/>
      <c r="T2007" s="25"/>
      <c r="U2007" s="2"/>
    </row>
    <row r="2008" spans="1:21" ht="18" customHeight="1">
      <c r="A2008" s="35"/>
      <c r="B2008" s="31"/>
      <c r="C2008" s="133"/>
      <c r="D2008" s="133"/>
      <c r="E2008" s="133"/>
      <c r="F2008" s="133"/>
      <c r="G2008" s="133"/>
      <c r="H2008" s="133"/>
      <c r="I2008" s="133"/>
      <c r="J2008" s="133"/>
      <c r="K2008" s="133"/>
      <c r="L2008" s="133"/>
      <c r="N2008" s="134"/>
      <c r="O2008" s="135"/>
      <c r="P2008" s="135"/>
      <c r="Q2008" s="135"/>
      <c r="R2008" s="2"/>
      <c r="S2008" s="31"/>
      <c r="T2008" s="25"/>
      <c r="U2008" s="2"/>
    </row>
    <row r="2009" spans="1:21" ht="18" customHeight="1">
      <c r="A2009" s="35"/>
      <c r="B2009" s="31"/>
      <c r="C2009" s="133"/>
      <c r="D2009" s="133"/>
      <c r="E2009" s="133"/>
      <c r="F2009" s="133"/>
      <c r="G2009" s="133"/>
      <c r="H2009" s="133"/>
      <c r="I2009" s="133"/>
      <c r="J2009" s="133"/>
      <c r="K2009" s="133"/>
      <c r="L2009" s="133"/>
      <c r="N2009" s="134"/>
      <c r="O2009" s="135"/>
      <c r="P2009" s="135"/>
      <c r="Q2009" s="135"/>
      <c r="R2009" s="2"/>
      <c r="S2009" s="31"/>
      <c r="T2009" s="25"/>
      <c r="U2009" s="2"/>
    </row>
    <row r="2010" spans="1:21" ht="18" customHeight="1">
      <c r="A2010" s="35"/>
      <c r="B2010" s="31"/>
      <c r="C2010" s="133"/>
      <c r="D2010" s="133"/>
      <c r="E2010" s="133"/>
      <c r="F2010" s="133"/>
      <c r="G2010" s="133"/>
      <c r="H2010" s="133"/>
      <c r="I2010" s="133"/>
      <c r="J2010" s="133"/>
      <c r="K2010" s="133"/>
      <c r="L2010" s="133"/>
      <c r="N2010" s="134"/>
      <c r="O2010" s="135"/>
      <c r="P2010" s="135"/>
      <c r="Q2010" s="135"/>
      <c r="R2010" s="2"/>
      <c r="S2010" s="31"/>
      <c r="T2010" s="25"/>
      <c r="U2010" s="2"/>
    </row>
    <row r="2011" spans="1:21" ht="18" customHeight="1">
      <c r="A2011" s="35"/>
      <c r="B2011" s="31"/>
      <c r="C2011" s="133"/>
      <c r="D2011" s="133"/>
      <c r="E2011" s="133"/>
      <c r="F2011" s="133"/>
      <c r="G2011" s="133"/>
      <c r="H2011" s="133"/>
      <c r="I2011" s="133"/>
      <c r="J2011" s="133"/>
      <c r="K2011" s="133"/>
      <c r="L2011" s="133"/>
      <c r="N2011" s="134"/>
      <c r="O2011" s="135"/>
      <c r="P2011" s="135"/>
      <c r="Q2011" s="135"/>
      <c r="R2011" s="2"/>
      <c r="S2011" s="31"/>
      <c r="T2011" s="25"/>
      <c r="U2011" s="2"/>
    </row>
    <row r="2012" spans="1:21" ht="18" customHeight="1">
      <c r="A2012" s="35"/>
      <c r="B2012" s="31"/>
      <c r="C2012" s="133"/>
      <c r="D2012" s="133"/>
      <c r="E2012" s="133"/>
      <c r="F2012" s="133"/>
      <c r="G2012" s="133"/>
      <c r="H2012" s="133"/>
      <c r="I2012" s="133"/>
      <c r="J2012" s="133"/>
      <c r="K2012" s="133"/>
      <c r="L2012" s="133"/>
      <c r="N2012" s="134"/>
      <c r="O2012" s="135"/>
      <c r="P2012" s="135"/>
      <c r="Q2012" s="135"/>
      <c r="R2012" s="2"/>
      <c r="S2012" s="31"/>
      <c r="T2012" s="25"/>
      <c r="U2012" s="2"/>
    </row>
    <row r="2013" spans="1:21" ht="18" customHeight="1">
      <c r="A2013" s="35"/>
      <c r="B2013" s="31"/>
      <c r="C2013" s="133"/>
      <c r="D2013" s="133"/>
      <c r="E2013" s="133"/>
      <c r="F2013" s="133"/>
      <c r="G2013" s="133"/>
      <c r="H2013" s="133"/>
      <c r="I2013" s="133"/>
      <c r="J2013" s="133"/>
      <c r="K2013" s="133"/>
      <c r="L2013" s="133"/>
      <c r="N2013" s="134"/>
      <c r="O2013" s="135"/>
      <c r="P2013" s="135"/>
      <c r="Q2013" s="135"/>
      <c r="R2013" s="2"/>
      <c r="S2013" s="31"/>
      <c r="T2013" s="25"/>
      <c r="U2013" s="2"/>
    </row>
    <row r="2014" spans="1:21" ht="18" customHeight="1">
      <c r="A2014" s="35"/>
      <c r="B2014" s="31"/>
      <c r="C2014" s="133"/>
      <c r="D2014" s="133"/>
      <c r="E2014" s="133"/>
      <c r="F2014" s="133"/>
      <c r="G2014" s="133"/>
      <c r="H2014" s="133"/>
      <c r="I2014" s="133"/>
      <c r="J2014" s="133"/>
      <c r="K2014" s="133"/>
      <c r="L2014" s="133"/>
      <c r="N2014" s="134"/>
      <c r="O2014" s="135"/>
      <c r="P2014" s="135"/>
      <c r="Q2014" s="135"/>
      <c r="R2014" s="2"/>
      <c r="S2014" s="31"/>
      <c r="T2014" s="25"/>
      <c r="U2014" s="2"/>
    </row>
    <row r="2015" spans="1:21" ht="18" customHeight="1">
      <c r="A2015" s="35"/>
      <c r="B2015" s="31"/>
      <c r="C2015" s="133"/>
      <c r="D2015" s="133"/>
      <c r="E2015" s="133"/>
      <c r="F2015" s="133"/>
      <c r="G2015" s="133"/>
      <c r="H2015" s="133"/>
      <c r="I2015" s="133"/>
      <c r="J2015" s="133"/>
      <c r="K2015" s="133"/>
      <c r="L2015" s="133"/>
      <c r="N2015" s="134"/>
      <c r="O2015" s="135"/>
      <c r="P2015" s="135"/>
      <c r="Q2015" s="135"/>
      <c r="R2015" s="2"/>
      <c r="S2015" s="31"/>
      <c r="T2015" s="25"/>
      <c r="U2015" s="2"/>
    </row>
    <row r="2016" spans="1:21" ht="18" customHeight="1">
      <c r="A2016" s="35"/>
      <c r="B2016" s="31"/>
      <c r="C2016" s="133"/>
      <c r="D2016" s="133"/>
      <c r="E2016" s="133"/>
      <c r="F2016" s="133"/>
      <c r="G2016" s="133"/>
      <c r="H2016" s="133"/>
      <c r="I2016" s="133"/>
      <c r="J2016" s="133"/>
      <c r="K2016" s="133"/>
      <c r="L2016" s="133"/>
      <c r="N2016" s="134"/>
      <c r="O2016" s="135"/>
      <c r="P2016" s="135"/>
      <c r="Q2016" s="135"/>
      <c r="R2016" s="2"/>
      <c r="S2016" s="31"/>
      <c r="T2016" s="25"/>
      <c r="U2016" s="2"/>
    </row>
    <row r="2017" spans="1:21" ht="18" customHeight="1">
      <c r="A2017" s="35"/>
      <c r="B2017" s="31"/>
      <c r="C2017" s="133"/>
      <c r="D2017" s="133"/>
      <c r="E2017" s="133"/>
      <c r="F2017" s="133"/>
      <c r="G2017" s="133"/>
      <c r="H2017" s="133"/>
      <c r="I2017" s="133"/>
      <c r="J2017" s="133"/>
      <c r="K2017" s="133"/>
      <c r="L2017" s="133"/>
      <c r="N2017" s="134"/>
      <c r="O2017" s="135"/>
      <c r="P2017" s="135"/>
      <c r="Q2017" s="135"/>
      <c r="R2017" s="2"/>
      <c r="S2017" s="31"/>
      <c r="T2017" s="25"/>
      <c r="U2017" s="2"/>
    </row>
    <row r="2018" spans="1:21" ht="18" customHeight="1">
      <c r="A2018" s="35"/>
      <c r="B2018" s="31"/>
      <c r="C2018" s="133"/>
      <c r="D2018" s="133"/>
      <c r="E2018" s="133"/>
      <c r="F2018" s="133"/>
      <c r="G2018" s="133"/>
      <c r="H2018" s="133"/>
      <c r="I2018" s="133"/>
      <c r="J2018" s="133"/>
      <c r="K2018" s="133"/>
      <c r="L2018" s="133"/>
      <c r="N2018" s="134"/>
      <c r="O2018" s="135"/>
      <c r="P2018" s="135"/>
      <c r="Q2018" s="135"/>
      <c r="R2018" s="2"/>
      <c r="S2018" s="31"/>
      <c r="T2018" s="25"/>
      <c r="U2018" s="2"/>
    </row>
    <row r="2019" spans="1:21" ht="18" customHeight="1">
      <c r="A2019" s="35"/>
      <c r="B2019" s="31"/>
      <c r="C2019" s="133"/>
      <c r="D2019" s="133"/>
      <c r="E2019" s="133"/>
      <c r="F2019" s="133"/>
      <c r="G2019" s="133"/>
      <c r="H2019" s="133"/>
      <c r="I2019" s="133"/>
      <c r="J2019" s="133"/>
      <c r="K2019" s="133"/>
      <c r="L2019" s="133"/>
      <c r="N2019" s="134"/>
      <c r="O2019" s="135"/>
      <c r="P2019" s="135"/>
      <c r="Q2019" s="135"/>
      <c r="R2019" s="2"/>
      <c r="S2019" s="31"/>
      <c r="T2019" s="25"/>
      <c r="U2019" s="2"/>
    </row>
    <row r="2020" spans="1:21" ht="18" customHeight="1">
      <c r="A2020" s="35"/>
      <c r="B2020" s="31"/>
      <c r="C2020" s="133"/>
      <c r="D2020" s="133"/>
      <c r="E2020" s="133"/>
      <c r="F2020" s="133"/>
      <c r="G2020" s="133"/>
      <c r="H2020" s="133"/>
      <c r="I2020" s="133"/>
      <c r="J2020" s="133"/>
      <c r="K2020" s="133"/>
      <c r="L2020" s="133"/>
      <c r="N2020" s="134"/>
      <c r="O2020" s="135"/>
      <c r="P2020" s="135"/>
      <c r="Q2020" s="135"/>
      <c r="R2020" s="2"/>
      <c r="S2020" s="31"/>
      <c r="T2020" s="25"/>
      <c r="U2020" s="2"/>
    </row>
    <row r="2021" spans="1:21" ht="18" customHeight="1">
      <c r="A2021" s="35"/>
      <c r="B2021" s="31"/>
      <c r="C2021" s="133"/>
      <c r="D2021" s="133"/>
      <c r="E2021" s="133"/>
      <c r="F2021" s="133"/>
      <c r="G2021" s="133"/>
      <c r="H2021" s="133"/>
      <c r="I2021" s="133"/>
      <c r="J2021" s="133"/>
      <c r="K2021" s="133"/>
      <c r="L2021" s="133"/>
      <c r="N2021" s="134"/>
      <c r="O2021" s="135"/>
      <c r="P2021" s="135"/>
      <c r="Q2021" s="135"/>
      <c r="R2021" s="2"/>
      <c r="S2021" s="31"/>
      <c r="T2021" s="25"/>
      <c r="U2021" s="2"/>
    </row>
    <row r="2022" spans="1:21" ht="18" customHeight="1">
      <c r="A2022" s="35"/>
      <c r="B2022" s="31"/>
      <c r="C2022" s="133"/>
      <c r="D2022" s="133"/>
      <c r="E2022" s="133"/>
      <c r="F2022" s="133"/>
      <c r="G2022" s="133"/>
      <c r="H2022" s="133"/>
      <c r="I2022" s="133"/>
      <c r="J2022" s="133"/>
      <c r="K2022" s="133"/>
      <c r="L2022" s="133"/>
      <c r="N2022" s="134"/>
      <c r="O2022" s="135"/>
      <c r="P2022" s="135"/>
      <c r="Q2022" s="135"/>
      <c r="R2022" s="2"/>
      <c r="S2022" s="31"/>
      <c r="T2022" s="25"/>
      <c r="U2022" s="2"/>
    </row>
    <row r="2023" spans="1:21" ht="18" customHeight="1">
      <c r="A2023" s="35"/>
      <c r="B2023" s="31"/>
      <c r="C2023" s="133"/>
      <c r="D2023" s="133"/>
      <c r="E2023" s="133"/>
      <c r="F2023" s="133"/>
      <c r="G2023" s="133"/>
      <c r="H2023" s="133"/>
      <c r="I2023" s="133"/>
      <c r="J2023" s="133"/>
      <c r="K2023" s="133"/>
      <c r="L2023" s="133"/>
      <c r="N2023" s="134"/>
      <c r="O2023" s="135"/>
      <c r="P2023" s="135"/>
      <c r="Q2023" s="135"/>
      <c r="R2023" s="2"/>
      <c r="S2023" s="31"/>
      <c r="T2023" s="25"/>
      <c r="U2023" s="2"/>
    </row>
    <row r="2024" spans="1:21" ht="18" customHeight="1">
      <c r="A2024" s="35"/>
      <c r="B2024" s="31"/>
      <c r="C2024" s="133"/>
      <c r="D2024" s="133"/>
      <c r="E2024" s="133"/>
      <c r="F2024" s="133"/>
      <c r="G2024" s="133"/>
      <c r="H2024" s="133"/>
      <c r="I2024" s="133"/>
      <c r="J2024" s="133"/>
      <c r="K2024" s="133"/>
      <c r="L2024" s="133"/>
      <c r="N2024" s="134"/>
      <c r="O2024" s="135"/>
      <c r="P2024" s="135"/>
      <c r="Q2024" s="135"/>
      <c r="R2024" s="2"/>
      <c r="S2024" s="31"/>
      <c r="T2024" s="25"/>
      <c r="U2024" s="2"/>
    </row>
    <row r="2025" spans="1:21" ht="18" customHeight="1">
      <c r="A2025" s="35"/>
      <c r="B2025" s="31"/>
      <c r="C2025" s="133"/>
      <c r="D2025" s="133"/>
      <c r="E2025" s="133"/>
      <c r="F2025" s="133"/>
      <c r="G2025" s="133"/>
      <c r="H2025" s="133"/>
      <c r="I2025" s="133"/>
      <c r="J2025" s="133"/>
      <c r="K2025" s="133"/>
      <c r="L2025" s="133"/>
      <c r="N2025" s="134"/>
      <c r="O2025" s="135"/>
      <c r="P2025" s="135"/>
      <c r="Q2025" s="135"/>
      <c r="R2025" s="2"/>
      <c r="S2025" s="31"/>
      <c r="T2025" s="25"/>
      <c r="U2025" s="2"/>
    </row>
    <row r="2026" spans="1:21" ht="18" customHeight="1">
      <c r="A2026" s="35"/>
      <c r="B2026" s="31"/>
      <c r="C2026" s="133"/>
      <c r="D2026" s="133"/>
      <c r="E2026" s="133"/>
      <c r="F2026" s="133"/>
      <c r="G2026" s="133"/>
      <c r="H2026" s="133"/>
      <c r="I2026" s="133"/>
      <c r="J2026" s="133"/>
      <c r="K2026" s="133"/>
      <c r="L2026" s="133"/>
      <c r="N2026" s="134"/>
      <c r="O2026" s="135"/>
      <c r="P2026" s="135"/>
      <c r="Q2026" s="135"/>
      <c r="R2026" s="2"/>
      <c r="S2026" s="31"/>
      <c r="T2026" s="25"/>
      <c r="U2026" s="2"/>
    </row>
    <row r="2027" spans="1:21" ht="18" customHeight="1">
      <c r="A2027" s="35"/>
      <c r="B2027" s="31"/>
      <c r="C2027" s="133"/>
      <c r="D2027" s="133"/>
      <c r="E2027" s="133"/>
      <c r="F2027" s="133"/>
      <c r="G2027" s="133"/>
      <c r="H2027" s="133"/>
      <c r="I2027" s="133"/>
      <c r="J2027" s="133"/>
      <c r="K2027" s="133"/>
      <c r="L2027" s="133"/>
      <c r="N2027" s="134"/>
      <c r="O2027" s="135"/>
      <c r="P2027" s="135"/>
      <c r="Q2027" s="135"/>
      <c r="R2027" s="2"/>
      <c r="S2027" s="31"/>
      <c r="T2027" s="25"/>
      <c r="U2027" s="2"/>
    </row>
    <row r="2028" spans="1:21" ht="18" customHeight="1">
      <c r="A2028" s="35"/>
      <c r="B2028" s="31"/>
      <c r="C2028" s="133"/>
      <c r="D2028" s="133"/>
      <c r="E2028" s="133"/>
      <c r="F2028" s="133"/>
      <c r="G2028" s="133"/>
      <c r="H2028" s="133"/>
      <c r="I2028" s="133"/>
      <c r="J2028" s="133"/>
      <c r="K2028" s="133"/>
      <c r="L2028" s="133"/>
      <c r="N2028" s="134"/>
      <c r="O2028" s="135"/>
      <c r="P2028" s="135"/>
      <c r="Q2028" s="135"/>
      <c r="R2028" s="2"/>
      <c r="S2028" s="31"/>
      <c r="T2028" s="25"/>
      <c r="U2028" s="2"/>
    </row>
    <row r="2029" spans="1:21" ht="18" customHeight="1">
      <c r="A2029" s="35"/>
      <c r="B2029" s="31"/>
      <c r="C2029" s="133"/>
      <c r="D2029" s="133"/>
      <c r="E2029" s="133"/>
      <c r="F2029" s="133"/>
      <c r="G2029" s="133"/>
      <c r="H2029" s="133"/>
      <c r="I2029" s="133"/>
      <c r="J2029" s="133"/>
      <c r="K2029" s="133"/>
      <c r="L2029" s="133"/>
      <c r="N2029" s="134"/>
      <c r="O2029" s="135"/>
      <c r="P2029" s="135"/>
      <c r="Q2029" s="135"/>
      <c r="R2029" s="2"/>
      <c r="S2029" s="31"/>
      <c r="T2029" s="25"/>
      <c r="U2029" s="2"/>
    </row>
    <row r="2030" spans="1:21" ht="18" customHeight="1">
      <c r="A2030" s="35"/>
      <c r="B2030" s="31"/>
      <c r="C2030" s="133"/>
      <c r="D2030" s="133"/>
      <c r="E2030" s="133"/>
      <c r="F2030" s="133"/>
      <c r="G2030" s="133"/>
      <c r="H2030" s="133"/>
      <c r="I2030" s="133"/>
      <c r="J2030" s="133"/>
      <c r="K2030" s="133"/>
      <c r="L2030" s="133"/>
      <c r="N2030" s="134"/>
      <c r="O2030" s="135"/>
      <c r="P2030" s="135"/>
      <c r="Q2030" s="135"/>
      <c r="R2030" s="2"/>
      <c r="S2030" s="31"/>
      <c r="T2030" s="25"/>
      <c r="U2030" s="2"/>
    </row>
    <row r="2031" spans="1:21" ht="18" customHeight="1">
      <c r="A2031" s="35"/>
      <c r="B2031" s="31"/>
      <c r="C2031" s="133"/>
      <c r="D2031" s="133"/>
      <c r="E2031" s="133"/>
      <c r="F2031" s="133"/>
      <c r="G2031" s="133"/>
      <c r="H2031" s="133"/>
      <c r="I2031" s="133"/>
      <c r="J2031" s="133"/>
      <c r="K2031" s="133"/>
      <c r="L2031" s="133"/>
      <c r="N2031" s="134"/>
      <c r="O2031" s="135"/>
      <c r="P2031" s="135"/>
      <c r="Q2031" s="135"/>
      <c r="R2031" s="2"/>
      <c r="S2031" s="31"/>
      <c r="T2031" s="25"/>
      <c r="U2031" s="2"/>
    </row>
    <row r="2032" spans="1:21" ht="18" customHeight="1">
      <c r="A2032" s="35"/>
      <c r="B2032" s="31"/>
      <c r="C2032" s="133"/>
      <c r="D2032" s="133"/>
      <c r="E2032" s="133"/>
      <c r="F2032" s="133"/>
      <c r="G2032" s="133"/>
      <c r="H2032" s="133"/>
      <c r="I2032" s="133"/>
      <c r="J2032" s="133"/>
      <c r="K2032" s="133"/>
      <c r="L2032" s="133"/>
      <c r="N2032" s="134"/>
      <c r="O2032" s="135"/>
      <c r="P2032" s="135"/>
      <c r="Q2032" s="135"/>
      <c r="R2032" s="2"/>
      <c r="S2032" s="31"/>
      <c r="T2032" s="25"/>
      <c r="U2032" s="2"/>
    </row>
    <row r="2033" spans="1:21" ht="18" customHeight="1">
      <c r="A2033" s="35"/>
      <c r="B2033" s="31"/>
      <c r="C2033" s="133"/>
      <c r="D2033" s="133"/>
      <c r="E2033" s="133"/>
      <c r="F2033" s="133"/>
      <c r="G2033" s="133"/>
      <c r="H2033" s="133"/>
      <c r="I2033" s="133"/>
      <c r="J2033" s="133"/>
      <c r="K2033" s="133"/>
      <c r="L2033" s="133"/>
      <c r="N2033" s="134"/>
      <c r="O2033" s="135"/>
      <c r="P2033" s="135"/>
      <c r="Q2033" s="135"/>
      <c r="R2033" s="2"/>
      <c r="S2033" s="31"/>
      <c r="T2033" s="25"/>
      <c r="U2033" s="2"/>
    </row>
    <row r="2034" spans="1:21" ht="18" customHeight="1">
      <c r="A2034" s="35"/>
      <c r="B2034" s="31"/>
      <c r="C2034" s="133"/>
      <c r="D2034" s="133"/>
      <c r="E2034" s="133"/>
      <c r="F2034" s="133"/>
      <c r="G2034" s="133"/>
      <c r="H2034" s="133"/>
      <c r="I2034" s="133"/>
      <c r="J2034" s="133"/>
      <c r="K2034" s="133"/>
      <c r="L2034" s="133"/>
      <c r="N2034" s="134"/>
      <c r="O2034" s="135"/>
      <c r="P2034" s="135"/>
      <c r="Q2034" s="135"/>
      <c r="R2034" s="2"/>
      <c r="S2034" s="31"/>
      <c r="T2034" s="25"/>
      <c r="U2034" s="2"/>
    </row>
    <row r="2035" spans="1:21" ht="18" customHeight="1">
      <c r="A2035" s="35"/>
      <c r="B2035" s="31"/>
      <c r="C2035" s="133"/>
      <c r="D2035" s="133"/>
      <c r="E2035" s="133"/>
      <c r="F2035" s="133"/>
      <c r="G2035" s="133"/>
      <c r="H2035" s="133"/>
      <c r="I2035" s="133"/>
      <c r="J2035" s="133"/>
      <c r="K2035" s="133"/>
      <c r="L2035" s="133"/>
      <c r="N2035" s="134"/>
      <c r="O2035" s="135"/>
      <c r="P2035" s="135"/>
      <c r="Q2035" s="135"/>
      <c r="R2035" s="2"/>
      <c r="S2035" s="31"/>
      <c r="T2035" s="25"/>
      <c r="U2035" s="2"/>
    </row>
    <row r="2036" spans="1:21" ht="18" customHeight="1">
      <c r="A2036" s="35"/>
      <c r="B2036" s="31"/>
      <c r="C2036" s="133"/>
      <c r="D2036" s="133"/>
      <c r="E2036" s="133"/>
      <c r="F2036" s="133"/>
      <c r="G2036" s="133"/>
      <c r="H2036" s="133"/>
      <c r="I2036" s="133"/>
      <c r="J2036" s="133"/>
      <c r="K2036" s="133"/>
      <c r="L2036" s="133"/>
      <c r="N2036" s="134"/>
      <c r="O2036" s="135"/>
      <c r="P2036" s="135"/>
      <c r="Q2036" s="135"/>
      <c r="R2036" s="2"/>
      <c r="S2036" s="31"/>
      <c r="T2036" s="25"/>
      <c r="U2036" s="2"/>
    </row>
    <row r="2037" spans="1:21" ht="18" customHeight="1">
      <c r="A2037" s="35"/>
      <c r="B2037" s="31"/>
      <c r="C2037" s="133"/>
      <c r="D2037" s="133"/>
      <c r="E2037" s="133"/>
      <c r="F2037" s="133"/>
      <c r="G2037" s="133"/>
      <c r="H2037" s="133"/>
      <c r="I2037" s="133"/>
      <c r="J2037" s="133"/>
      <c r="K2037" s="133"/>
      <c r="L2037" s="133"/>
      <c r="N2037" s="134"/>
      <c r="O2037" s="135"/>
      <c r="P2037" s="135"/>
      <c r="Q2037" s="135"/>
      <c r="R2037" s="2"/>
      <c r="S2037" s="31"/>
      <c r="T2037" s="25"/>
      <c r="U2037" s="2"/>
    </row>
    <row r="2038" spans="1:21" ht="18" customHeight="1">
      <c r="A2038" s="35"/>
      <c r="B2038" s="31"/>
      <c r="C2038" s="133"/>
      <c r="D2038" s="133"/>
      <c r="E2038" s="133"/>
      <c r="F2038" s="133"/>
      <c r="G2038" s="133"/>
      <c r="H2038" s="133"/>
      <c r="I2038" s="133"/>
      <c r="J2038" s="133"/>
      <c r="K2038" s="133"/>
      <c r="L2038" s="133"/>
      <c r="N2038" s="134"/>
      <c r="O2038" s="135"/>
      <c r="P2038" s="135"/>
      <c r="Q2038" s="135"/>
      <c r="R2038" s="2"/>
      <c r="S2038" s="31"/>
      <c r="T2038" s="25"/>
      <c r="U2038" s="2"/>
    </row>
    <row r="2039" spans="1:21" ht="18" customHeight="1">
      <c r="A2039" s="35"/>
      <c r="B2039" s="31"/>
      <c r="C2039" s="133"/>
      <c r="D2039" s="133"/>
      <c r="E2039" s="133"/>
      <c r="F2039" s="133"/>
      <c r="G2039" s="133"/>
      <c r="H2039" s="133"/>
      <c r="I2039" s="133"/>
      <c r="J2039" s="133"/>
      <c r="K2039" s="133"/>
      <c r="L2039" s="133"/>
      <c r="N2039" s="134"/>
      <c r="O2039" s="135"/>
      <c r="P2039" s="135"/>
      <c r="Q2039" s="135"/>
      <c r="R2039" s="2"/>
      <c r="S2039" s="31"/>
      <c r="T2039" s="25"/>
      <c r="U2039" s="2"/>
    </row>
    <row r="2040" spans="1:21" ht="18" customHeight="1">
      <c r="A2040" s="35"/>
      <c r="B2040" s="31"/>
      <c r="C2040" s="133"/>
      <c r="D2040" s="133"/>
      <c r="E2040" s="133"/>
      <c r="F2040" s="133"/>
      <c r="G2040" s="133"/>
      <c r="H2040" s="133"/>
      <c r="I2040" s="133"/>
      <c r="J2040" s="133"/>
      <c r="K2040" s="133"/>
      <c r="L2040" s="133"/>
      <c r="N2040" s="134"/>
      <c r="O2040" s="135"/>
      <c r="P2040" s="135"/>
      <c r="Q2040" s="135"/>
      <c r="R2040" s="2"/>
      <c r="S2040" s="31"/>
      <c r="T2040" s="25"/>
      <c r="U2040" s="2"/>
    </row>
    <row r="2041" spans="1:21" ht="18" customHeight="1">
      <c r="A2041" s="35"/>
      <c r="B2041" s="31"/>
      <c r="C2041" s="133"/>
      <c r="D2041" s="133"/>
      <c r="E2041" s="133"/>
      <c r="F2041" s="133"/>
      <c r="G2041" s="133"/>
      <c r="H2041" s="133"/>
      <c r="I2041" s="133"/>
      <c r="J2041" s="133"/>
      <c r="K2041" s="133"/>
      <c r="L2041" s="133"/>
      <c r="N2041" s="134"/>
      <c r="O2041" s="135"/>
      <c r="P2041" s="135"/>
      <c r="Q2041" s="135"/>
      <c r="R2041" s="2"/>
      <c r="S2041" s="31"/>
      <c r="T2041" s="25"/>
      <c r="U2041" s="2"/>
    </row>
    <row r="2042" spans="1:21" ht="18" customHeight="1">
      <c r="A2042" s="35"/>
      <c r="B2042" s="31"/>
      <c r="C2042" s="133"/>
      <c r="D2042" s="133"/>
      <c r="E2042" s="133"/>
      <c r="F2042" s="133"/>
      <c r="G2042" s="133"/>
      <c r="H2042" s="133"/>
      <c r="I2042" s="133"/>
      <c r="J2042" s="133"/>
      <c r="K2042" s="133"/>
      <c r="L2042" s="133"/>
      <c r="N2042" s="134"/>
      <c r="O2042" s="135"/>
      <c r="P2042" s="135"/>
      <c r="Q2042" s="135"/>
      <c r="R2042" s="2"/>
      <c r="S2042" s="31"/>
      <c r="T2042" s="25"/>
      <c r="U2042" s="2"/>
    </row>
    <row r="2043" spans="1:21" ht="18" customHeight="1">
      <c r="A2043" s="35"/>
      <c r="B2043" s="31"/>
      <c r="C2043" s="133"/>
      <c r="D2043" s="133"/>
      <c r="E2043" s="133"/>
      <c r="F2043" s="133"/>
      <c r="G2043" s="133"/>
      <c r="H2043" s="133"/>
      <c r="I2043" s="133"/>
      <c r="J2043" s="133"/>
      <c r="K2043" s="133"/>
      <c r="L2043" s="133"/>
      <c r="N2043" s="134"/>
      <c r="O2043" s="135"/>
      <c r="P2043" s="135"/>
      <c r="Q2043" s="135"/>
      <c r="R2043" s="2"/>
      <c r="S2043" s="31"/>
      <c r="T2043" s="25"/>
      <c r="U2043" s="2"/>
    </row>
    <row r="2044" spans="1:21" ht="18" customHeight="1">
      <c r="A2044" s="35"/>
      <c r="B2044" s="31"/>
      <c r="C2044" s="133"/>
      <c r="D2044" s="133"/>
      <c r="E2044" s="133"/>
      <c r="F2044" s="133"/>
      <c r="G2044" s="133"/>
      <c r="H2044" s="133"/>
      <c r="I2044" s="133"/>
      <c r="J2044" s="133"/>
      <c r="K2044" s="133"/>
      <c r="L2044" s="133"/>
      <c r="N2044" s="134"/>
      <c r="O2044" s="135"/>
      <c r="P2044" s="135"/>
      <c r="Q2044" s="135"/>
      <c r="R2044" s="2"/>
      <c r="S2044" s="31"/>
      <c r="T2044" s="25"/>
      <c r="U2044" s="2"/>
    </row>
    <row r="2045" spans="1:21" ht="18" customHeight="1">
      <c r="A2045" s="35"/>
      <c r="B2045" s="31"/>
      <c r="C2045" s="133"/>
      <c r="D2045" s="133"/>
      <c r="E2045" s="133"/>
      <c r="F2045" s="133"/>
      <c r="G2045" s="133"/>
      <c r="H2045" s="133"/>
      <c r="I2045" s="133"/>
      <c r="J2045" s="133"/>
      <c r="K2045" s="133"/>
      <c r="L2045" s="133"/>
      <c r="N2045" s="134"/>
      <c r="O2045" s="135"/>
      <c r="P2045" s="135"/>
      <c r="Q2045" s="135"/>
      <c r="R2045" s="2"/>
      <c r="S2045" s="31"/>
      <c r="T2045" s="25"/>
      <c r="U2045" s="2"/>
    </row>
    <row r="2046" spans="1:21" ht="18" customHeight="1">
      <c r="A2046" s="35"/>
      <c r="B2046" s="31"/>
      <c r="C2046" s="133"/>
      <c r="D2046" s="133"/>
      <c r="E2046" s="133"/>
      <c r="F2046" s="133"/>
      <c r="G2046" s="133"/>
      <c r="H2046" s="133"/>
      <c r="I2046" s="133"/>
      <c r="J2046" s="133"/>
      <c r="K2046" s="133"/>
      <c r="L2046" s="133"/>
      <c r="N2046" s="134"/>
      <c r="O2046" s="135"/>
      <c r="P2046" s="135"/>
      <c r="Q2046" s="135"/>
      <c r="R2046" s="2"/>
      <c r="S2046" s="31"/>
      <c r="T2046" s="25"/>
      <c r="U2046" s="2"/>
    </row>
    <row r="2047" spans="1:21" ht="18" customHeight="1">
      <c r="A2047" s="35"/>
      <c r="B2047" s="31"/>
      <c r="C2047" s="133"/>
      <c r="D2047" s="133"/>
      <c r="E2047" s="133"/>
      <c r="F2047" s="133"/>
      <c r="G2047" s="133"/>
      <c r="H2047" s="133"/>
      <c r="I2047" s="133"/>
      <c r="J2047" s="133"/>
      <c r="K2047" s="133"/>
      <c r="L2047" s="133"/>
      <c r="N2047" s="134"/>
      <c r="O2047" s="135"/>
      <c r="P2047" s="135"/>
      <c r="Q2047" s="135"/>
      <c r="R2047" s="2"/>
      <c r="S2047" s="31"/>
      <c r="T2047" s="25"/>
      <c r="U2047" s="2"/>
    </row>
    <row r="2048" spans="1:21" ht="18" customHeight="1">
      <c r="A2048" s="35"/>
      <c r="B2048" s="31"/>
      <c r="C2048" s="133"/>
      <c r="D2048" s="133"/>
      <c r="E2048" s="133"/>
      <c r="F2048" s="133"/>
      <c r="G2048" s="133"/>
      <c r="H2048" s="133"/>
      <c r="I2048" s="133"/>
      <c r="J2048" s="133"/>
      <c r="K2048" s="133"/>
      <c r="L2048" s="133"/>
      <c r="N2048" s="134"/>
      <c r="O2048" s="135"/>
      <c r="P2048" s="135"/>
      <c r="Q2048" s="135"/>
      <c r="R2048" s="2"/>
      <c r="S2048" s="31"/>
      <c r="T2048" s="25"/>
      <c r="U2048" s="2"/>
    </row>
    <row r="2049" spans="1:21" ht="18" customHeight="1">
      <c r="A2049" s="35"/>
      <c r="B2049" s="31"/>
      <c r="C2049" s="133"/>
      <c r="D2049" s="133"/>
      <c r="E2049" s="133"/>
      <c r="F2049" s="133"/>
      <c r="G2049" s="133"/>
      <c r="H2049" s="133"/>
      <c r="I2049" s="133"/>
      <c r="J2049" s="133"/>
      <c r="K2049" s="133"/>
      <c r="L2049" s="133"/>
      <c r="N2049" s="134"/>
      <c r="O2049" s="135"/>
      <c r="P2049" s="135"/>
      <c r="Q2049" s="135"/>
      <c r="R2049" s="2"/>
      <c r="S2049" s="31"/>
      <c r="T2049" s="25"/>
      <c r="U2049" s="2"/>
    </row>
    <row r="2050" spans="1:21" ht="18" customHeight="1">
      <c r="A2050" s="35"/>
      <c r="B2050" s="31"/>
      <c r="C2050" s="133"/>
      <c r="D2050" s="133"/>
      <c r="E2050" s="133"/>
      <c r="F2050" s="133"/>
      <c r="G2050" s="133"/>
      <c r="H2050" s="133"/>
      <c r="I2050" s="133"/>
      <c r="J2050" s="133"/>
      <c r="K2050" s="133"/>
      <c r="L2050" s="133"/>
      <c r="N2050" s="134"/>
      <c r="O2050" s="135"/>
      <c r="P2050" s="135"/>
      <c r="Q2050" s="135"/>
      <c r="R2050" s="2"/>
      <c r="S2050" s="31"/>
      <c r="T2050" s="25"/>
      <c r="U2050" s="2"/>
    </row>
    <row r="2051" spans="1:21" ht="18" customHeight="1">
      <c r="A2051" s="35"/>
      <c r="B2051" s="31"/>
      <c r="C2051" s="133"/>
      <c r="D2051" s="133"/>
      <c r="E2051" s="133"/>
      <c r="F2051" s="133"/>
      <c r="G2051" s="133"/>
      <c r="H2051" s="133"/>
      <c r="I2051" s="133"/>
      <c r="J2051" s="133"/>
      <c r="K2051" s="133"/>
      <c r="L2051" s="133"/>
      <c r="N2051" s="134"/>
      <c r="O2051" s="135"/>
      <c r="P2051" s="135"/>
      <c r="Q2051" s="135"/>
      <c r="R2051" s="2"/>
      <c r="S2051" s="31"/>
      <c r="T2051" s="25"/>
      <c r="U2051" s="2"/>
    </row>
    <row r="2052" spans="1:21" ht="18" customHeight="1">
      <c r="A2052" s="35"/>
      <c r="B2052" s="31"/>
      <c r="C2052" s="133"/>
      <c r="D2052" s="133"/>
      <c r="E2052" s="133"/>
      <c r="F2052" s="133"/>
      <c r="G2052" s="133"/>
      <c r="H2052" s="133"/>
      <c r="I2052" s="133"/>
      <c r="J2052" s="133"/>
      <c r="K2052" s="133"/>
      <c r="L2052" s="133"/>
      <c r="N2052" s="134"/>
      <c r="O2052" s="135"/>
      <c r="P2052" s="135"/>
      <c r="Q2052" s="135"/>
      <c r="R2052" s="2"/>
      <c r="S2052" s="31"/>
      <c r="T2052" s="25"/>
      <c r="U2052" s="2"/>
    </row>
    <row r="2053" spans="1:21" ht="18" customHeight="1">
      <c r="A2053" s="35"/>
      <c r="B2053" s="31"/>
      <c r="C2053" s="133"/>
      <c r="D2053" s="133"/>
      <c r="E2053" s="133"/>
      <c r="F2053" s="133"/>
      <c r="G2053" s="133"/>
      <c r="H2053" s="133"/>
      <c r="I2053" s="133"/>
      <c r="J2053" s="133"/>
      <c r="K2053" s="133"/>
      <c r="L2053" s="133"/>
      <c r="N2053" s="134"/>
      <c r="O2053" s="135"/>
      <c r="P2053" s="135"/>
      <c r="Q2053" s="135"/>
      <c r="R2053" s="2"/>
      <c r="S2053" s="31"/>
      <c r="T2053" s="25"/>
      <c r="U2053" s="2"/>
    </row>
    <row r="2054" spans="1:21" ht="18" customHeight="1">
      <c r="A2054" s="35"/>
      <c r="B2054" s="31"/>
      <c r="C2054" s="133"/>
      <c r="D2054" s="133"/>
      <c r="E2054" s="133"/>
      <c r="F2054" s="133"/>
      <c r="G2054" s="133"/>
      <c r="H2054" s="133"/>
      <c r="I2054" s="133"/>
      <c r="J2054" s="133"/>
      <c r="K2054" s="133"/>
      <c r="L2054" s="133"/>
      <c r="N2054" s="134"/>
      <c r="O2054" s="135"/>
      <c r="P2054" s="135"/>
      <c r="Q2054" s="135"/>
      <c r="R2054" s="2"/>
      <c r="S2054" s="31"/>
      <c r="T2054" s="25"/>
      <c r="U2054" s="2"/>
    </row>
    <row r="2055" spans="1:21" ht="18" customHeight="1">
      <c r="A2055" s="35"/>
      <c r="B2055" s="31"/>
      <c r="C2055" s="133"/>
      <c r="D2055" s="133"/>
      <c r="E2055" s="133"/>
      <c r="F2055" s="133"/>
      <c r="G2055" s="133"/>
      <c r="H2055" s="133"/>
      <c r="I2055" s="133"/>
      <c r="J2055" s="133"/>
      <c r="K2055" s="133"/>
      <c r="L2055" s="133"/>
      <c r="N2055" s="134"/>
      <c r="O2055" s="135"/>
      <c r="P2055" s="135"/>
      <c r="Q2055" s="135"/>
      <c r="R2055" s="2"/>
      <c r="S2055" s="31"/>
      <c r="T2055" s="25"/>
      <c r="U2055" s="2"/>
    </row>
    <row r="2056" spans="1:21" ht="18" customHeight="1">
      <c r="A2056" s="35"/>
      <c r="B2056" s="31"/>
      <c r="C2056" s="133"/>
      <c r="D2056" s="133"/>
      <c r="E2056" s="133"/>
      <c r="F2056" s="133"/>
      <c r="G2056" s="133"/>
      <c r="H2056" s="133"/>
      <c r="I2056" s="133"/>
      <c r="J2056" s="133"/>
      <c r="K2056" s="133"/>
      <c r="L2056" s="133"/>
      <c r="N2056" s="134"/>
      <c r="O2056" s="135"/>
      <c r="P2056" s="135"/>
      <c r="Q2056" s="135"/>
      <c r="R2056" s="2"/>
      <c r="S2056" s="31"/>
      <c r="T2056" s="25"/>
      <c r="U2056" s="2"/>
    </row>
    <row r="2057" spans="1:21" ht="18" customHeight="1">
      <c r="A2057" s="35"/>
      <c r="B2057" s="31"/>
      <c r="C2057" s="133"/>
      <c r="D2057" s="133"/>
      <c r="E2057" s="133"/>
      <c r="F2057" s="133"/>
      <c r="G2057" s="133"/>
      <c r="H2057" s="133"/>
      <c r="I2057" s="133"/>
      <c r="J2057" s="133"/>
      <c r="K2057" s="133"/>
      <c r="L2057" s="133"/>
      <c r="N2057" s="134"/>
      <c r="O2057" s="135"/>
      <c r="P2057" s="135"/>
      <c r="Q2057" s="135"/>
      <c r="R2057" s="2"/>
      <c r="S2057" s="31"/>
      <c r="T2057" s="25"/>
      <c r="U2057" s="2"/>
    </row>
    <row r="2058" spans="1:21" ht="18" customHeight="1">
      <c r="A2058" s="35"/>
      <c r="B2058" s="31"/>
      <c r="C2058" s="133"/>
      <c r="D2058" s="133"/>
      <c r="E2058" s="133"/>
      <c r="F2058" s="133"/>
      <c r="G2058" s="133"/>
      <c r="H2058" s="133"/>
      <c r="I2058" s="133"/>
      <c r="J2058" s="133"/>
      <c r="K2058" s="133"/>
      <c r="L2058" s="133"/>
      <c r="N2058" s="134"/>
      <c r="O2058" s="135"/>
      <c r="P2058" s="135"/>
      <c r="Q2058" s="135"/>
      <c r="R2058" s="2"/>
      <c r="S2058" s="31"/>
      <c r="T2058" s="25"/>
      <c r="U2058" s="2"/>
    </row>
    <row r="2059" spans="1:21" ht="18" customHeight="1">
      <c r="A2059" s="35"/>
      <c r="B2059" s="31"/>
      <c r="C2059" s="133"/>
      <c r="D2059" s="133"/>
      <c r="E2059" s="133"/>
      <c r="F2059" s="133"/>
      <c r="G2059" s="133"/>
      <c r="H2059" s="133"/>
      <c r="I2059" s="133"/>
      <c r="J2059" s="133"/>
      <c r="K2059" s="133"/>
      <c r="L2059" s="133"/>
      <c r="N2059" s="134"/>
      <c r="O2059" s="135"/>
      <c r="P2059" s="135"/>
      <c r="Q2059" s="135"/>
      <c r="R2059" s="2"/>
      <c r="S2059" s="31"/>
      <c r="T2059" s="25"/>
      <c r="U2059" s="2"/>
    </row>
    <row r="2060" spans="1:21" ht="18" customHeight="1">
      <c r="A2060" s="35"/>
      <c r="B2060" s="31"/>
      <c r="C2060" s="133"/>
      <c r="D2060" s="133"/>
      <c r="E2060" s="133"/>
      <c r="F2060" s="133"/>
      <c r="G2060" s="133"/>
      <c r="H2060" s="133"/>
      <c r="I2060" s="133"/>
      <c r="J2060" s="133"/>
      <c r="K2060" s="133"/>
      <c r="L2060" s="133"/>
      <c r="N2060" s="134"/>
      <c r="O2060" s="135"/>
      <c r="P2060" s="135"/>
      <c r="Q2060" s="135"/>
      <c r="R2060" s="2"/>
      <c r="S2060" s="31"/>
      <c r="T2060" s="25"/>
      <c r="U2060" s="2"/>
    </row>
    <row r="2061" spans="1:21" ht="18" customHeight="1">
      <c r="A2061" s="35"/>
      <c r="B2061" s="31"/>
      <c r="C2061" s="133"/>
      <c r="D2061" s="133"/>
      <c r="E2061" s="133"/>
      <c r="F2061" s="133"/>
      <c r="G2061" s="133"/>
      <c r="H2061" s="133"/>
      <c r="I2061" s="133"/>
      <c r="J2061" s="133"/>
      <c r="K2061" s="133"/>
      <c r="L2061" s="133"/>
      <c r="N2061" s="134"/>
      <c r="O2061" s="135"/>
      <c r="P2061" s="135"/>
      <c r="Q2061" s="135"/>
      <c r="R2061" s="2"/>
      <c r="S2061" s="31"/>
      <c r="T2061" s="25"/>
      <c r="U2061" s="2"/>
    </row>
    <row r="2062" spans="1:21" ht="18" customHeight="1">
      <c r="A2062" s="35"/>
      <c r="B2062" s="31"/>
      <c r="C2062" s="133"/>
      <c r="D2062" s="133"/>
      <c r="E2062" s="133"/>
      <c r="F2062" s="133"/>
      <c r="G2062" s="133"/>
      <c r="H2062" s="133"/>
      <c r="I2062" s="133"/>
      <c r="J2062" s="133"/>
      <c r="K2062" s="133"/>
      <c r="L2062" s="133"/>
      <c r="N2062" s="134"/>
      <c r="O2062" s="135"/>
      <c r="P2062" s="135"/>
      <c r="Q2062" s="135"/>
      <c r="R2062" s="2"/>
      <c r="S2062" s="31"/>
      <c r="T2062" s="25"/>
      <c r="U2062" s="2"/>
    </row>
    <row r="2063" spans="1:21" ht="18" customHeight="1">
      <c r="A2063" s="35"/>
      <c r="B2063" s="31"/>
      <c r="C2063" s="133"/>
      <c r="D2063" s="133"/>
      <c r="E2063" s="133"/>
      <c r="F2063" s="133"/>
      <c r="G2063" s="133"/>
      <c r="H2063" s="133"/>
      <c r="I2063" s="133"/>
      <c r="J2063" s="133"/>
      <c r="K2063" s="133"/>
      <c r="L2063" s="133"/>
      <c r="N2063" s="134"/>
      <c r="O2063" s="135"/>
      <c r="P2063" s="135"/>
      <c r="Q2063" s="135"/>
      <c r="R2063" s="2"/>
      <c r="S2063" s="31"/>
      <c r="T2063" s="25"/>
      <c r="U2063" s="2"/>
    </row>
    <row r="2064" spans="1:21" ht="18" customHeight="1">
      <c r="A2064" s="35"/>
      <c r="B2064" s="31"/>
      <c r="C2064" s="133"/>
      <c r="D2064" s="133"/>
      <c r="E2064" s="133"/>
      <c r="F2064" s="133"/>
      <c r="G2064" s="133"/>
      <c r="H2064" s="133"/>
      <c r="I2064" s="133"/>
      <c r="J2064" s="133"/>
      <c r="K2064" s="133"/>
      <c r="L2064" s="133"/>
      <c r="N2064" s="134"/>
      <c r="O2064" s="135"/>
      <c r="P2064" s="135"/>
      <c r="Q2064" s="135"/>
      <c r="R2064" s="2"/>
      <c r="S2064" s="31"/>
      <c r="T2064" s="25"/>
      <c r="U2064" s="2"/>
    </row>
    <row r="2065" spans="1:21" ht="18" customHeight="1">
      <c r="A2065" s="35"/>
      <c r="B2065" s="31"/>
      <c r="C2065" s="133"/>
      <c r="D2065" s="133"/>
      <c r="E2065" s="133"/>
      <c r="F2065" s="133"/>
      <c r="G2065" s="133"/>
      <c r="H2065" s="133"/>
      <c r="I2065" s="133"/>
      <c r="J2065" s="133"/>
      <c r="K2065" s="133"/>
      <c r="L2065" s="133"/>
      <c r="N2065" s="134"/>
      <c r="O2065" s="135"/>
      <c r="P2065" s="135"/>
      <c r="Q2065" s="135"/>
      <c r="R2065" s="2"/>
      <c r="S2065" s="31"/>
      <c r="T2065" s="25"/>
      <c r="U2065" s="2"/>
    </row>
    <row r="2066" spans="1:21" ht="18" customHeight="1">
      <c r="A2066" s="35"/>
      <c r="B2066" s="31"/>
      <c r="C2066" s="133"/>
      <c r="D2066" s="133"/>
      <c r="E2066" s="133"/>
      <c r="F2066" s="133"/>
      <c r="G2066" s="133"/>
      <c r="H2066" s="133"/>
      <c r="I2066" s="133"/>
      <c r="J2066" s="133"/>
      <c r="K2066" s="133"/>
      <c r="L2066" s="133"/>
      <c r="N2066" s="134"/>
      <c r="O2066" s="135"/>
      <c r="P2066" s="135"/>
      <c r="Q2066" s="135"/>
      <c r="R2066" s="2"/>
      <c r="S2066" s="31"/>
      <c r="T2066" s="25"/>
      <c r="U2066" s="2"/>
    </row>
    <row r="2067" spans="1:21" ht="18" customHeight="1">
      <c r="A2067" s="35"/>
      <c r="B2067" s="31"/>
      <c r="C2067" s="133"/>
      <c r="D2067" s="133"/>
      <c r="E2067" s="133"/>
      <c r="F2067" s="133"/>
      <c r="G2067" s="133"/>
      <c r="H2067" s="133"/>
      <c r="I2067" s="133"/>
      <c r="J2067" s="133"/>
      <c r="K2067" s="133"/>
      <c r="L2067" s="133"/>
      <c r="N2067" s="134"/>
      <c r="O2067" s="135"/>
      <c r="P2067" s="135"/>
      <c r="Q2067" s="135"/>
      <c r="R2067" s="2"/>
      <c r="S2067" s="31"/>
      <c r="T2067" s="25"/>
      <c r="U2067" s="2"/>
    </row>
    <row r="2068" spans="1:21" ht="18" customHeight="1">
      <c r="A2068" s="35"/>
      <c r="B2068" s="31"/>
      <c r="C2068" s="133"/>
      <c r="D2068" s="133"/>
      <c r="E2068" s="133"/>
      <c r="F2068" s="133"/>
      <c r="G2068" s="133"/>
      <c r="H2068" s="133"/>
      <c r="I2068" s="133"/>
      <c r="J2068" s="133"/>
      <c r="K2068" s="133"/>
      <c r="L2068" s="133"/>
      <c r="N2068" s="134"/>
      <c r="O2068" s="135"/>
      <c r="P2068" s="135"/>
      <c r="Q2068" s="135"/>
      <c r="R2068" s="2"/>
      <c r="S2068" s="31"/>
      <c r="T2068" s="25"/>
      <c r="U2068" s="2"/>
    </row>
    <row r="2069" spans="1:21" ht="18" customHeight="1">
      <c r="A2069" s="35"/>
      <c r="B2069" s="31"/>
      <c r="C2069" s="133"/>
      <c r="D2069" s="133"/>
      <c r="E2069" s="133"/>
      <c r="F2069" s="133"/>
      <c r="G2069" s="133"/>
      <c r="H2069" s="133"/>
      <c r="I2069" s="133"/>
      <c r="J2069" s="133"/>
      <c r="K2069" s="133"/>
      <c r="L2069" s="133"/>
      <c r="N2069" s="134"/>
      <c r="O2069" s="135"/>
      <c r="P2069" s="135"/>
      <c r="Q2069" s="135"/>
      <c r="R2069" s="2"/>
      <c r="S2069" s="31"/>
      <c r="T2069" s="25"/>
      <c r="U2069" s="2"/>
    </row>
    <row r="2070" spans="1:21" ht="18" customHeight="1">
      <c r="A2070" s="35"/>
      <c r="B2070" s="31"/>
      <c r="C2070" s="133"/>
      <c r="D2070" s="133"/>
      <c r="E2070" s="133"/>
      <c r="F2070" s="133"/>
      <c r="G2070" s="133"/>
      <c r="H2070" s="133"/>
      <c r="I2070" s="133"/>
      <c r="J2070" s="133"/>
      <c r="K2070" s="133"/>
      <c r="L2070" s="133"/>
      <c r="N2070" s="134"/>
      <c r="O2070" s="135"/>
      <c r="P2070" s="135"/>
      <c r="Q2070" s="135"/>
      <c r="R2070" s="2"/>
      <c r="S2070" s="31"/>
      <c r="T2070" s="25"/>
      <c r="U2070" s="2"/>
    </row>
    <row r="2071" spans="1:21" ht="18" customHeight="1">
      <c r="A2071" s="35"/>
      <c r="B2071" s="31"/>
      <c r="C2071" s="133"/>
      <c r="D2071" s="133"/>
      <c r="E2071" s="133"/>
      <c r="F2071" s="133"/>
      <c r="G2071" s="133"/>
      <c r="H2071" s="133"/>
      <c r="I2071" s="133"/>
      <c r="J2071" s="133"/>
      <c r="K2071" s="133"/>
      <c r="L2071" s="133"/>
      <c r="N2071" s="134"/>
      <c r="O2071" s="135"/>
      <c r="P2071" s="135"/>
      <c r="Q2071" s="135"/>
      <c r="R2071" s="2"/>
      <c r="S2071" s="31"/>
      <c r="T2071" s="25"/>
      <c r="U2071" s="2"/>
    </row>
    <row r="2072" spans="1:21" ht="18" customHeight="1">
      <c r="A2072" s="35"/>
      <c r="B2072" s="31"/>
      <c r="C2072" s="133"/>
      <c r="D2072" s="133"/>
      <c r="E2072" s="133"/>
      <c r="F2072" s="133"/>
      <c r="G2072" s="133"/>
      <c r="H2072" s="133"/>
      <c r="I2072" s="133"/>
      <c r="J2072" s="133"/>
      <c r="K2072" s="133"/>
      <c r="L2072" s="133"/>
      <c r="N2072" s="134"/>
      <c r="O2072" s="135"/>
      <c r="P2072" s="135"/>
      <c r="Q2072" s="135"/>
      <c r="R2072" s="2"/>
      <c r="S2072" s="31"/>
      <c r="T2072" s="25"/>
      <c r="U2072" s="2"/>
    </row>
    <row r="2073" spans="1:21" ht="18" customHeight="1">
      <c r="A2073" s="35"/>
      <c r="B2073" s="31"/>
      <c r="C2073" s="133"/>
      <c r="D2073" s="133"/>
      <c r="E2073" s="133"/>
      <c r="F2073" s="133"/>
      <c r="G2073" s="133"/>
      <c r="H2073" s="133"/>
      <c r="I2073" s="133"/>
      <c r="J2073" s="133"/>
      <c r="K2073" s="133"/>
      <c r="L2073" s="133"/>
      <c r="N2073" s="134"/>
      <c r="O2073" s="135"/>
      <c r="P2073" s="135"/>
      <c r="Q2073" s="135"/>
      <c r="R2073" s="2"/>
      <c r="S2073" s="31"/>
      <c r="T2073" s="25"/>
      <c r="U2073" s="2"/>
    </row>
    <row r="2074" spans="1:21" ht="18" customHeight="1">
      <c r="A2074" s="35"/>
      <c r="B2074" s="31"/>
      <c r="C2074" s="133"/>
      <c r="D2074" s="133"/>
      <c r="E2074" s="133"/>
      <c r="F2074" s="133"/>
      <c r="G2074" s="133"/>
      <c r="H2074" s="133"/>
      <c r="I2074" s="133"/>
      <c r="J2074" s="133"/>
      <c r="K2074" s="133"/>
      <c r="L2074" s="133"/>
      <c r="N2074" s="134"/>
      <c r="O2074" s="135"/>
      <c r="P2074" s="135"/>
      <c r="Q2074" s="135"/>
      <c r="R2074" s="2"/>
      <c r="S2074" s="31"/>
      <c r="T2074" s="25"/>
      <c r="U2074" s="2"/>
    </row>
    <row r="2075" spans="1:21" ht="18" customHeight="1">
      <c r="A2075" s="35"/>
      <c r="B2075" s="31"/>
      <c r="C2075" s="133"/>
      <c r="D2075" s="133"/>
      <c r="E2075" s="133"/>
      <c r="F2075" s="133"/>
      <c r="G2075" s="133"/>
      <c r="H2075" s="133"/>
      <c r="I2075" s="133"/>
      <c r="J2075" s="133"/>
      <c r="K2075" s="133"/>
      <c r="L2075" s="133"/>
      <c r="N2075" s="134"/>
      <c r="O2075" s="135"/>
      <c r="P2075" s="135"/>
      <c r="Q2075" s="135"/>
      <c r="R2075" s="2"/>
      <c r="S2075" s="31"/>
      <c r="T2075" s="25"/>
      <c r="U2075" s="2"/>
    </row>
    <row r="2076" spans="1:21" ht="18" customHeight="1">
      <c r="A2076" s="35"/>
      <c r="B2076" s="31"/>
      <c r="C2076" s="133"/>
      <c r="D2076" s="133"/>
      <c r="E2076" s="133"/>
      <c r="F2076" s="133"/>
      <c r="G2076" s="133"/>
      <c r="H2076" s="133"/>
      <c r="I2076" s="133"/>
      <c r="J2076" s="133"/>
      <c r="K2076" s="133"/>
      <c r="L2076" s="133"/>
      <c r="N2076" s="134"/>
      <c r="O2076" s="135"/>
      <c r="P2076" s="135"/>
      <c r="Q2076" s="135"/>
      <c r="R2076" s="2"/>
      <c r="S2076" s="31"/>
      <c r="T2076" s="25"/>
      <c r="U2076" s="2"/>
    </row>
    <row r="2077" spans="1:21" ht="18" customHeight="1">
      <c r="A2077" s="35"/>
      <c r="B2077" s="31"/>
      <c r="C2077" s="133"/>
      <c r="D2077" s="133"/>
      <c r="E2077" s="133"/>
      <c r="F2077" s="133"/>
      <c r="G2077" s="133"/>
      <c r="H2077" s="133"/>
      <c r="I2077" s="133"/>
      <c r="J2077" s="133"/>
      <c r="K2077" s="133"/>
      <c r="L2077" s="133"/>
      <c r="N2077" s="134"/>
      <c r="O2077" s="135"/>
      <c r="P2077" s="135"/>
      <c r="Q2077" s="135"/>
      <c r="R2077" s="2"/>
      <c r="S2077" s="31"/>
      <c r="T2077" s="25"/>
      <c r="U2077" s="2"/>
    </row>
    <row r="2078" spans="1:21" ht="18" customHeight="1">
      <c r="A2078" s="35"/>
      <c r="B2078" s="31"/>
      <c r="C2078" s="133"/>
      <c r="D2078" s="133"/>
      <c r="E2078" s="133"/>
      <c r="F2078" s="133"/>
      <c r="G2078" s="133"/>
      <c r="H2078" s="133"/>
      <c r="I2078" s="133"/>
      <c r="J2078" s="133"/>
      <c r="K2078" s="133"/>
      <c r="L2078" s="133"/>
      <c r="N2078" s="134"/>
      <c r="O2078" s="135"/>
      <c r="P2078" s="135"/>
      <c r="Q2078" s="135"/>
      <c r="R2078" s="2"/>
      <c r="S2078" s="31"/>
      <c r="T2078" s="25"/>
      <c r="U2078" s="2"/>
    </row>
    <row r="2079" spans="1:21" ht="18" customHeight="1">
      <c r="A2079" s="35"/>
      <c r="B2079" s="31"/>
      <c r="C2079" s="133"/>
      <c r="D2079" s="133"/>
      <c r="E2079" s="133"/>
      <c r="F2079" s="133"/>
      <c r="G2079" s="133"/>
      <c r="H2079" s="133"/>
      <c r="I2079" s="133"/>
      <c r="J2079" s="133"/>
      <c r="K2079" s="133"/>
      <c r="L2079" s="133"/>
      <c r="N2079" s="134"/>
      <c r="O2079" s="135"/>
      <c r="P2079" s="135"/>
      <c r="Q2079" s="135"/>
      <c r="R2079" s="2"/>
      <c r="S2079" s="31"/>
      <c r="T2079" s="25"/>
      <c r="U2079" s="2"/>
    </row>
    <row r="2080" spans="1:21" ht="18" customHeight="1">
      <c r="A2080" s="35"/>
      <c r="B2080" s="31"/>
      <c r="C2080" s="133"/>
      <c r="D2080" s="133"/>
      <c r="E2080" s="133"/>
      <c r="F2080" s="133"/>
      <c r="G2080" s="133"/>
      <c r="H2080" s="133"/>
      <c r="I2080" s="133"/>
      <c r="J2080" s="133"/>
      <c r="K2080" s="133"/>
      <c r="L2080" s="133"/>
      <c r="N2080" s="134"/>
      <c r="O2080" s="135"/>
      <c r="P2080" s="135"/>
      <c r="Q2080" s="135"/>
      <c r="R2080" s="2"/>
      <c r="S2080" s="31"/>
      <c r="T2080" s="25"/>
      <c r="U2080" s="2"/>
    </row>
    <row r="2081" spans="1:21" ht="18" customHeight="1">
      <c r="A2081" s="35"/>
      <c r="B2081" s="31"/>
      <c r="C2081" s="133"/>
      <c r="D2081" s="133"/>
      <c r="E2081" s="133"/>
      <c r="F2081" s="133"/>
      <c r="G2081" s="133"/>
      <c r="H2081" s="133"/>
      <c r="I2081" s="133"/>
      <c r="J2081" s="133"/>
      <c r="K2081" s="133"/>
      <c r="L2081" s="133"/>
      <c r="N2081" s="134"/>
      <c r="O2081" s="135"/>
      <c r="P2081" s="135"/>
      <c r="Q2081" s="135"/>
      <c r="R2081" s="2"/>
      <c r="S2081" s="31"/>
      <c r="T2081" s="25"/>
      <c r="U2081" s="2"/>
    </row>
    <row r="2082" spans="1:21" ht="18" customHeight="1">
      <c r="A2082" s="35"/>
      <c r="B2082" s="31"/>
      <c r="C2082" s="133"/>
      <c r="D2082" s="133"/>
      <c r="E2082" s="133"/>
      <c r="F2082" s="133"/>
      <c r="G2082" s="133"/>
      <c r="H2082" s="133"/>
      <c r="I2082" s="133"/>
      <c r="J2082" s="133"/>
      <c r="K2082" s="133"/>
      <c r="L2082" s="133"/>
      <c r="N2082" s="134"/>
      <c r="O2082" s="135"/>
      <c r="P2082" s="135"/>
      <c r="Q2082" s="135"/>
      <c r="R2082" s="2"/>
      <c r="S2082" s="31"/>
      <c r="T2082" s="25"/>
      <c r="U2082" s="2"/>
    </row>
    <row r="2083" spans="1:21" ht="18" customHeight="1">
      <c r="A2083" s="35"/>
      <c r="B2083" s="31"/>
      <c r="C2083" s="133"/>
      <c r="D2083" s="133"/>
      <c r="E2083" s="133"/>
      <c r="F2083" s="133"/>
      <c r="G2083" s="133"/>
      <c r="H2083" s="133"/>
      <c r="I2083" s="133"/>
      <c r="J2083" s="133"/>
      <c r="K2083" s="133"/>
      <c r="L2083" s="133"/>
      <c r="N2083" s="134"/>
      <c r="O2083" s="135"/>
      <c r="P2083" s="135"/>
      <c r="Q2083" s="135"/>
      <c r="R2083" s="2"/>
      <c r="S2083" s="31"/>
      <c r="T2083" s="25"/>
      <c r="U2083" s="2"/>
    </row>
    <row r="2084" spans="1:21" ht="18" customHeight="1">
      <c r="A2084" s="35"/>
      <c r="B2084" s="31"/>
      <c r="C2084" s="133"/>
      <c r="D2084" s="133"/>
      <c r="E2084" s="133"/>
      <c r="F2084" s="133"/>
      <c r="G2084" s="133"/>
      <c r="H2084" s="133"/>
      <c r="I2084" s="133"/>
      <c r="J2084" s="133"/>
      <c r="K2084" s="133"/>
      <c r="L2084" s="133"/>
      <c r="N2084" s="134"/>
      <c r="O2084" s="135"/>
      <c r="P2084" s="135"/>
      <c r="Q2084" s="135"/>
      <c r="R2084" s="2"/>
      <c r="S2084" s="31"/>
      <c r="T2084" s="25"/>
      <c r="U2084" s="2"/>
    </row>
    <row r="2085" spans="1:21" ht="18" customHeight="1">
      <c r="A2085" s="35"/>
      <c r="B2085" s="31"/>
      <c r="C2085" s="133"/>
      <c r="D2085" s="133"/>
      <c r="E2085" s="133"/>
      <c r="F2085" s="133"/>
      <c r="G2085" s="133"/>
      <c r="H2085" s="133"/>
      <c r="I2085" s="133"/>
      <c r="J2085" s="133"/>
      <c r="K2085" s="133"/>
      <c r="L2085" s="133"/>
      <c r="N2085" s="134"/>
      <c r="O2085" s="135"/>
      <c r="P2085" s="135"/>
      <c r="Q2085" s="135"/>
      <c r="R2085" s="2"/>
      <c r="S2085" s="31"/>
      <c r="T2085" s="25"/>
      <c r="U2085" s="2"/>
    </row>
    <row r="2086" spans="1:21" ht="18" customHeight="1">
      <c r="A2086" s="35"/>
      <c r="B2086" s="31"/>
      <c r="C2086" s="133"/>
      <c r="D2086" s="133"/>
      <c r="E2086" s="133"/>
      <c r="F2086" s="133"/>
      <c r="G2086" s="133"/>
      <c r="H2086" s="133"/>
      <c r="I2086" s="133"/>
      <c r="J2086" s="133"/>
      <c r="K2086" s="133"/>
      <c r="L2086" s="133"/>
      <c r="N2086" s="134"/>
      <c r="O2086" s="135"/>
      <c r="P2086" s="135"/>
      <c r="Q2086" s="135"/>
      <c r="R2086" s="2"/>
      <c r="S2086" s="31"/>
      <c r="T2086" s="25"/>
      <c r="U2086" s="2"/>
    </row>
    <row r="2087" spans="1:21" ht="18" customHeight="1">
      <c r="A2087" s="35"/>
      <c r="B2087" s="31"/>
      <c r="C2087" s="133"/>
      <c r="D2087" s="133"/>
      <c r="E2087" s="133"/>
      <c r="F2087" s="133"/>
      <c r="G2087" s="133"/>
      <c r="H2087" s="133"/>
      <c r="I2087" s="133"/>
      <c r="J2087" s="133"/>
      <c r="K2087" s="133"/>
      <c r="L2087" s="133"/>
      <c r="N2087" s="134"/>
      <c r="O2087" s="135"/>
      <c r="P2087" s="135"/>
      <c r="Q2087" s="135"/>
      <c r="R2087" s="2"/>
      <c r="S2087" s="31"/>
      <c r="T2087" s="25"/>
      <c r="U2087" s="2"/>
    </row>
    <row r="2088" spans="1:21" ht="18" customHeight="1">
      <c r="A2088" s="35"/>
      <c r="B2088" s="31"/>
      <c r="C2088" s="133"/>
      <c r="D2088" s="133"/>
      <c r="E2088" s="133"/>
      <c r="F2088" s="133"/>
      <c r="G2088" s="133"/>
      <c r="H2088" s="133"/>
      <c r="I2088" s="133"/>
      <c r="J2088" s="133"/>
      <c r="K2088" s="133"/>
      <c r="L2088" s="133"/>
      <c r="N2088" s="134"/>
      <c r="O2088" s="135"/>
      <c r="P2088" s="135"/>
      <c r="Q2088" s="135"/>
      <c r="R2088" s="2"/>
      <c r="S2088" s="31"/>
      <c r="T2088" s="25"/>
      <c r="U2088" s="2"/>
    </row>
    <row r="2089" spans="1:21" ht="18" customHeight="1">
      <c r="A2089" s="35"/>
      <c r="B2089" s="31"/>
      <c r="C2089" s="133"/>
      <c r="D2089" s="133"/>
      <c r="E2089" s="133"/>
      <c r="F2089" s="133"/>
      <c r="G2089" s="133"/>
      <c r="H2089" s="133"/>
      <c r="I2089" s="133"/>
      <c r="J2089" s="133"/>
      <c r="K2089" s="133"/>
      <c r="L2089" s="133"/>
      <c r="N2089" s="134"/>
      <c r="O2089" s="135"/>
      <c r="P2089" s="135"/>
      <c r="Q2089" s="135"/>
      <c r="R2089" s="2"/>
      <c r="S2089" s="31"/>
      <c r="T2089" s="25"/>
      <c r="U2089" s="2"/>
    </row>
    <row r="2090" spans="1:21" ht="18" customHeight="1">
      <c r="A2090" s="35"/>
      <c r="B2090" s="31"/>
      <c r="C2090" s="133"/>
      <c r="D2090" s="133"/>
      <c r="E2090" s="133"/>
      <c r="F2090" s="133"/>
      <c r="G2090" s="133"/>
      <c r="H2090" s="133"/>
      <c r="I2090" s="133"/>
      <c r="J2090" s="133"/>
      <c r="K2090" s="133"/>
      <c r="L2090" s="133"/>
      <c r="N2090" s="134"/>
      <c r="O2090" s="135"/>
      <c r="P2090" s="135"/>
      <c r="Q2090" s="135"/>
      <c r="R2090" s="2"/>
      <c r="S2090" s="31"/>
      <c r="T2090" s="25"/>
      <c r="U2090" s="2"/>
    </row>
    <row r="2091" spans="1:21" ht="18" customHeight="1">
      <c r="A2091" s="35"/>
      <c r="B2091" s="31"/>
      <c r="C2091" s="133"/>
      <c r="D2091" s="133"/>
      <c r="E2091" s="133"/>
      <c r="F2091" s="133"/>
      <c r="G2091" s="133"/>
      <c r="H2091" s="133"/>
      <c r="I2091" s="133"/>
      <c r="J2091" s="133"/>
      <c r="K2091" s="133"/>
      <c r="L2091" s="133"/>
      <c r="N2091" s="134"/>
      <c r="O2091" s="135"/>
      <c r="P2091" s="135"/>
      <c r="Q2091" s="135"/>
      <c r="R2091" s="2"/>
      <c r="S2091" s="31"/>
      <c r="T2091" s="25"/>
      <c r="U2091" s="2"/>
    </row>
    <row r="2092" spans="1:21" ht="18" customHeight="1">
      <c r="A2092" s="35"/>
      <c r="B2092" s="31"/>
      <c r="C2092" s="133"/>
      <c r="D2092" s="133"/>
      <c r="E2092" s="133"/>
      <c r="F2092" s="133"/>
      <c r="G2092" s="133"/>
      <c r="H2092" s="133"/>
      <c r="I2092" s="133"/>
      <c r="J2092" s="133"/>
      <c r="K2092" s="133"/>
      <c r="L2092" s="133"/>
      <c r="N2092" s="134"/>
      <c r="O2092" s="135"/>
      <c r="P2092" s="135"/>
      <c r="Q2092" s="135"/>
      <c r="R2092" s="2"/>
      <c r="S2092" s="31"/>
      <c r="T2092" s="25"/>
      <c r="U2092" s="2"/>
    </row>
    <row r="2093" spans="1:21" ht="18" customHeight="1">
      <c r="A2093" s="35"/>
      <c r="B2093" s="31"/>
      <c r="C2093" s="133"/>
      <c r="D2093" s="133"/>
      <c r="E2093" s="133"/>
      <c r="F2093" s="133"/>
      <c r="G2093" s="133"/>
      <c r="H2093" s="133"/>
      <c r="I2093" s="133"/>
      <c r="J2093" s="133"/>
      <c r="K2093" s="133"/>
      <c r="L2093" s="133"/>
      <c r="N2093" s="134"/>
      <c r="O2093" s="135"/>
      <c r="P2093" s="135"/>
      <c r="Q2093" s="135"/>
      <c r="R2093" s="2"/>
      <c r="S2093" s="31"/>
      <c r="T2093" s="25"/>
      <c r="U2093" s="2"/>
    </row>
    <row r="2094" spans="1:21" ht="18" customHeight="1">
      <c r="A2094" s="35"/>
      <c r="B2094" s="31"/>
      <c r="C2094" s="133"/>
      <c r="D2094" s="133"/>
      <c r="E2094" s="133"/>
      <c r="F2094" s="133"/>
      <c r="G2094" s="133"/>
      <c r="H2094" s="133"/>
      <c r="I2094" s="133"/>
      <c r="J2094" s="133"/>
      <c r="K2094" s="133"/>
      <c r="L2094" s="133"/>
      <c r="N2094" s="134"/>
      <c r="O2094" s="135"/>
      <c r="P2094" s="135"/>
      <c r="Q2094" s="135"/>
      <c r="R2094" s="2"/>
      <c r="S2094" s="31"/>
      <c r="T2094" s="25"/>
      <c r="U2094" s="2"/>
    </row>
    <row r="2095" spans="1:21" ht="18" customHeight="1">
      <c r="A2095" s="35"/>
      <c r="B2095" s="31"/>
      <c r="C2095" s="133"/>
      <c r="D2095" s="133"/>
      <c r="E2095" s="133"/>
      <c r="F2095" s="133"/>
      <c r="G2095" s="133"/>
      <c r="H2095" s="133"/>
      <c r="I2095" s="133"/>
      <c r="J2095" s="133"/>
      <c r="K2095" s="133"/>
      <c r="L2095" s="133"/>
      <c r="N2095" s="134"/>
      <c r="O2095" s="135"/>
      <c r="P2095" s="135"/>
      <c r="Q2095" s="135"/>
      <c r="R2095" s="2"/>
      <c r="S2095" s="31"/>
      <c r="T2095" s="25"/>
      <c r="U2095" s="2"/>
    </row>
  </sheetData>
  <mergeCells count="391">
    <mergeCell ref="U1142:U1143"/>
    <mergeCell ref="V1142:V1143"/>
    <mergeCell ref="C1159:I1159"/>
    <mergeCell ref="A1141:I1141"/>
    <mergeCell ref="A1142:A1143"/>
    <mergeCell ref="B1142:J1142"/>
    <mergeCell ref="O1142:O1143"/>
    <mergeCell ref="P1142:P1143"/>
    <mergeCell ref="Q1142:Q1143"/>
    <mergeCell ref="R1142:R1143"/>
    <mergeCell ref="S1142:S1143"/>
    <mergeCell ref="T1142:T1143"/>
    <mergeCell ref="U1121:U1122"/>
    <mergeCell ref="V1121:V1122"/>
    <mergeCell ref="C1138:I1138"/>
    <mergeCell ref="A1120:I1120"/>
    <mergeCell ref="A1121:A1122"/>
    <mergeCell ref="B1121:J1121"/>
    <mergeCell ref="O1121:O1122"/>
    <mergeCell ref="P1121:P1122"/>
    <mergeCell ref="Q1121:Q1122"/>
    <mergeCell ref="R1121:R1122"/>
    <mergeCell ref="S1121:S1122"/>
    <mergeCell ref="T1121:T1122"/>
    <mergeCell ref="U1015:U1016"/>
    <mergeCell ref="V1015:V1016"/>
    <mergeCell ref="C1011:I1011"/>
    <mergeCell ref="A1014:I1014"/>
    <mergeCell ref="A1015:A1016"/>
    <mergeCell ref="B1015:I1015"/>
    <mergeCell ref="O1015:O1016"/>
    <mergeCell ref="P1015:P1016"/>
    <mergeCell ref="Q1015:Q1016"/>
    <mergeCell ref="U994:U995"/>
    <mergeCell ref="V994:V995"/>
    <mergeCell ref="C990:I990"/>
    <mergeCell ref="A993:I993"/>
    <mergeCell ref="A994:A995"/>
    <mergeCell ref="B994:I994"/>
    <mergeCell ref="O994:O995"/>
    <mergeCell ref="P994:P995"/>
    <mergeCell ref="Q994:Q995"/>
    <mergeCell ref="U973:U974"/>
    <mergeCell ref="V973:V974"/>
    <mergeCell ref="C969:I969"/>
    <mergeCell ref="A972:I972"/>
    <mergeCell ref="A973:A974"/>
    <mergeCell ref="B973:I973"/>
    <mergeCell ref="O973:O974"/>
    <mergeCell ref="P973:P974"/>
    <mergeCell ref="Q973:Q974"/>
    <mergeCell ref="U930:U931"/>
    <mergeCell ref="V930:V931"/>
    <mergeCell ref="C926:I926"/>
    <mergeCell ref="A929:I929"/>
    <mergeCell ref="A930:A931"/>
    <mergeCell ref="B930:J930"/>
    <mergeCell ref="O930:O931"/>
    <mergeCell ref="P930:P931"/>
    <mergeCell ref="Q930:Q931"/>
    <mergeCell ref="A861:A862"/>
    <mergeCell ref="B861:J861"/>
    <mergeCell ref="O861:O862"/>
    <mergeCell ref="P861:P862"/>
    <mergeCell ref="R885:R886"/>
    <mergeCell ref="S885:S886"/>
    <mergeCell ref="T885:T886"/>
    <mergeCell ref="U885:U886"/>
    <mergeCell ref="V885:V886"/>
    <mergeCell ref="C880:I880"/>
    <mergeCell ref="A884:I884"/>
    <mergeCell ref="A885:A886"/>
    <mergeCell ref="B885:J885"/>
    <mergeCell ref="O885:O886"/>
    <mergeCell ref="P885:P886"/>
    <mergeCell ref="Q885:Q886"/>
    <mergeCell ref="C1117:I1117"/>
    <mergeCell ref="Q861:Q862"/>
    <mergeCell ref="R861:R862"/>
    <mergeCell ref="S861:S862"/>
    <mergeCell ref="T861:T862"/>
    <mergeCell ref="U861:U862"/>
    <mergeCell ref="V861:V862"/>
    <mergeCell ref="C857:I857"/>
    <mergeCell ref="B860:F860"/>
    <mergeCell ref="G860:I860"/>
    <mergeCell ref="R908:R909"/>
    <mergeCell ref="S908:S909"/>
    <mergeCell ref="T908:T909"/>
    <mergeCell ref="U908:U909"/>
    <mergeCell ref="V908:V909"/>
    <mergeCell ref="C904:I904"/>
    <mergeCell ref="A907:I907"/>
    <mergeCell ref="A908:A909"/>
    <mergeCell ref="B908:J908"/>
    <mergeCell ref="O908:O909"/>
    <mergeCell ref="P908:P909"/>
    <mergeCell ref="Q908:Q909"/>
    <mergeCell ref="R930:R931"/>
    <mergeCell ref="S930:S931"/>
    <mergeCell ref="U1100:U1101"/>
    <mergeCell ref="V1100:V1101"/>
    <mergeCell ref="C1095:I1095"/>
    <mergeCell ref="A1099:I1099"/>
    <mergeCell ref="A1100:A1101"/>
    <mergeCell ref="B1100:J1100"/>
    <mergeCell ref="O1100:O1101"/>
    <mergeCell ref="P1100:P1101"/>
    <mergeCell ref="Q1100:Q1101"/>
    <mergeCell ref="B424:I424"/>
    <mergeCell ref="B443:I443"/>
    <mergeCell ref="B462:I462"/>
    <mergeCell ref="B482:I482"/>
    <mergeCell ref="B500:I500"/>
    <mergeCell ref="B519:I519"/>
    <mergeCell ref="R1100:R1101"/>
    <mergeCell ref="S1100:S1101"/>
    <mergeCell ref="T1100:T1101"/>
    <mergeCell ref="T930:T931"/>
    <mergeCell ref="R973:R974"/>
    <mergeCell ref="S973:S974"/>
    <mergeCell ref="T973:T974"/>
    <mergeCell ref="R994:R995"/>
    <mergeCell ref="S994:S995"/>
    <mergeCell ref="T994:T995"/>
    <mergeCell ref="R1015:R1016"/>
    <mergeCell ref="S1015:S1016"/>
    <mergeCell ref="T1015:T1016"/>
    <mergeCell ref="R1078:R1079"/>
    <mergeCell ref="S1078:S1079"/>
    <mergeCell ref="T1078:T1079"/>
    <mergeCell ref="R1057:R1058"/>
    <mergeCell ref="S1057:S1058"/>
    <mergeCell ref="B243:I243"/>
    <mergeCell ref="B266:I266"/>
    <mergeCell ref="B288:I288"/>
    <mergeCell ref="B310:I310"/>
    <mergeCell ref="B328:I328"/>
    <mergeCell ref="B346:I346"/>
    <mergeCell ref="B366:I366"/>
    <mergeCell ref="B385:I385"/>
    <mergeCell ref="B405:I405"/>
    <mergeCell ref="A125:G125"/>
    <mergeCell ref="B130:I130"/>
    <mergeCell ref="A145:D145"/>
    <mergeCell ref="A147:G147"/>
    <mergeCell ref="B152:I152"/>
    <mergeCell ref="B169:I169"/>
    <mergeCell ref="B186:I186"/>
    <mergeCell ref="B204:I204"/>
    <mergeCell ref="B224:I224"/>
    <mergeCell ref="B58:I58"/>
    <mergeCell ref="A77:D77"/>
    <mergeCell ref="A79:G79"/>
    <mergeCell ref="B83:I83"/>
    <mergeCell ref="T83:U83"/>
    <mergeCell ref="A101:D101"/>
    <mergeCell ref="A103:G103"/>
    <mergeCell ref="B107:I107"/>
    <mergeCell ref="A123:D123"/>
    <mergeCell ref="B3:I3"/>
    <mergeCell ref="AB4:AK4"/>
    <mergeCell ref="A23:D23"/>
    <mergeCell ref="A25:G25"/>
    <mergeCell ref="AB29:AK29"/>
    <mergeCell ref="B31:I31"/>
    <mergeCell ref="A51:D51"/>
    <mergeCell ref="A53:G53"/>
    <mergeCell ref="AB54:AK54"/>
    <mergeCell ref="U1078:U1079"/>
    <mergeCell ref="V1078:V1079"/>
    <mergeCell ref="C1074:I1074"/>
    <mergeCell ref="A1077:I1077"/>
    <mergeCell ref="A1078:A1079"/>
    <mergeCell ref="B1078:J1078"/>
    <mergeCell ref="O1078:O1079"/>
    <mergeCell ref="P1078:P1079"/>
    <mergeCell ref="Q1078:Q1079"/>
    <mergeCell ref="T1057:T1058"/>
    <mergeCell ref="U1057:U1058"/>
    <mergeCell ref="V1057:V1058"/>
    <mergeCell ref="C1053:I1053"/>
    <mergeCell ref="A1056:I1056"/>
    <mergeCell ref="A1057:A1058"/>
    <mergeCell ref="B1057:J1057"/>
    <mergeCell ref="O1057:O1058"/>
    <mergeCell ref="P1057:P1058"/>
    <mergeCell ref="Q1057:Q1058"/>
    <mergeCell ref="R1036:R1037"/>
    <mergeCell ref="S1036:S1037"/>
    <mergeCell ref="T1036:T1037"/>
    <mergeCell ref="U1036:U1037"/>
    <mergeCell ref="V1036:V1037"/>
    <mergeCell ref="C1032:I1032"/>
    <mergeCell ref="A1035:I1035"/>
    <mergeCell ref="A1036:A1037"/>
    <mergeCell ref="B1036:I1036"/>
    <mergeCell ref="O1036:O1037"/>
    <mergeCell ref="P1036:P1037"/>
    <mergeCell ref="Q1036:Q1037"/>
    <mergeCell ref="R952:R953"/>
    <mergeCell ref="S952:S953"/>
    <mergeCell ref="T952:T953"/>
    <mergeCell ref="U952:U953"/>
    <mergeCell ref="V952:V953"/>
    <mergeCell ref="C947:I947"/>
    <mergeCell ref="A951:I951"/>
    <mergeCell ref="A952:A953"/>
    <mergeCell ref="B952:I952"/>
    <mergeCell ref="O952:O953"/>
    <mergeCell ref="P952:P953"/>
    <mergeCell ref="Q952:Q953"/>
    <mergeCell ref="R838:R839"/>
    <mergeCell ref="S838:S839"/>
    <mergeCell ref="T838:T839"/>
    <mergeCell ref="U838:U839"/>
    <mergeCell ref="V838:V839"/>
    <mergeCell ref="C834:I834"/>
    <mergeCell ref="A837:I837"/>
    <mergeCell ref="A838:A839"/>
    <mergeCell ref="B838:J838"/>
    <mergeCell ref="O838:O839"/>
    <mergeCell ref="P838:P839"/>
    <mergeCell ref="Q838:Q839"/>
    <mergeCell ref="R815:R816"/>
    <mergeCell ref="S815:S816"/>
    <mergeCell ref="T815:T816"/>
    <mergeCell ref="U815:U816"/>
    <mergeCell ref="V815:V816"/>
    <mergeCell ref="C811:I811"/>
    <mergeCell ref="A814:I814"/>
    <mergeCell ref="A815:A816"/>
    <mergeCell ref="B815:J815"/>
    <mergeCell ref="O815:O816"/>
    <mergeCell ref="P815:P816"/>
    <mergeCell ref="Q815:Q816"/>
    <mergeCell ref="R792:R793"/>
    <mergeCell ref="S792:S793"/>
    <mergeCell ref="T792:T793"/>
    <mergeCell ref="U792:U793"/>
    <mergeCell ref="V792:V793"/>
    <mergeCell ref="C788:I788"/>
    <mergeCell ref="A791:I791"/>
    <mergeCell ref="A792:A793"/>
    <mergeCell ref="B792:J792"/>
    <mergeCell ref="O792:O793"/>
    <mergeCell ref="P792:P793"/>
    <mergeCell ref="Q792:Q793"/>
    <mergeCell ref="O769:O770"/>
    <mergeCell ref="P769:P770"/>
    <mergeCell ref="Q769:Q770"/>
    <mergeCell ref="R769:R770"/>
    <mergeCell ref="S769:S770"/>
    <mergeCell ref="C765:I765"/>
    <mergeCell ref="A768:I768"/>
    <mergeCell ref="A769:A770"/>
    <mergeCell ref="B769:I769"/>
    <mergeCell ref="L769:L770"/>
    <mergeCell ref="M769:M770"/>
    <mergeCell ref="N769:N770"/>
    <mergeCell ref="O746:O747"/>
    <mergeCell ref="P746:P747"/>
    <mergeCell ref="Q746:Q747"/>
    <mergeCell ref="R746:R747"/>
    <mergeCell ref="S746:S747"/>
    <mergeCell ref="C742:I742"/>
    <mergeCell ref="A745:I745"/>
    <mergeCell ref="A746:A747"/>
    <mergeCell ref="B746:I746"/>
    <mergeCell ref="L746:L747"/>
    <mergeCell ref="M746:M747"/>
    <mergeCell ref="N746:N747"/>
    <mergeCell ref="O723:O724"/>
    <mergeCell ref="P723:P724"/>
    <mergeCell ref="Q723:Q724"/>
    <mergeCell ref="R723:R724"/>
    <mergeCell ref="S723:S724"/>
    <mergeCell ref="C719:I719"/>
    <mergeCell ref="A722:I722"/>
    <mergeCell ref="A723:A724"/>
    <mergeCell ref="B723:I723"/>
    <mergeCell ref="L723:L724"/>
    <mergeCell ref="M723:M724"/>
    <mergeCell ref="N723:N724"/>
    <mergeCell ref="O700:O701"/>
    <mergeCell ref="P700:P701"/>
    <mergeCell ref="Q700:Q701"/>
    <mergeCell ref="R700:R701"/>
    <mergeCell ref="S700:S701"/>
    <mergeCell ref="C696:I696"/>
    <mergeCell ref="A699:I699"/>
    <mergeCell ref="A700:A701"/>
    <mergeCell ref="B700:I700"/>
    <mergeCell ref="L700:L701"/>
    <mergeCell ref="M700:M701"/>
    <mergeCell ref="N700:N701"/>
    <mergeCell ref="O677:O678"/>
    <mergeCell ref="P677:P678"/>
    <mergeCell ref="Q677:Q678"/>
    <mergeCell ref="R677:R678"/>
    <mergeCell ref="S677:S678"/>
    <mergeCell ref="C673:I673"/>
    <mergeCell ref="A676:I676"/>
    <mergeCell ref="A677:A678"/>
    <mergeCell ref="B677:I677"/>
    <mergeCell ref="L677:L678"/>
    <mergeCell ref="M677:M678"/>
    <mergeCell ref="N677:N678"/>
    <mergeCell ref="O654:O655"/>
    <mergeCell ref="P654:P655"/>
    <mergeCell ref="Q654:Q655"/>
    <mergeCell ref="R654:R655"/>
    <mergeCell ref="S654:S655"/>
    <mergeCell ref="C650:I650"/>
    <mergeCell ref="A653:I653"/>
    <mergeCell ref="A654:A655"/>
    <mergeCell ref="B654:I654"/>
    <mergeCell ref="L654:L655"/>
    <mergeCell ref="M654:M655"/>
    <mergeCell ref="N654:N655"/>
    <mergeCell ref="O631:O632"/>
    <mergeCell ref="P631:P632"/>
    <mergeCell ref="Q631:Q632"/>
    <mergeCell ref="R631:R632"/>
    <mergeCell ref="S631:S632"/>
    <mergeCell ref="C627:I627"/>
    <mergeCell ref="A630:I630"/>
    <mergeCell ref="A631:A632"/>
    <mergeCell ref="B631:I631"/>
    <mergeCell ref="L631:L632"/>
    <mergeCell ref="M631:M632"/>
    <mergeCell ref="N631:N632"/>
    <mergeCell ref="O608:O609"/>
    <mergeCell ref="P608:P609"/>
    <mergeCell ref="Q608:Q609"/>
    <mergeCell ref="R608:R609"/>
    <mergeCell ref="S608:S609"/>
    <mergeCell ref="C604:I604"/>
    <mergeCell ref="A607:I607"/>
    <mergeCell ref="A608:A609"/>
    <mergeCell ref="B608:I608"/>
    <mergeCell ref="L608:L609"/>
    <mergeCell ref="M608:M609"/>
    <mergeCell ref="N608:N609"/>
    <mergeCell ref="O585:O586"/>
    <mergeCell ref="P585:P586"/>
    <mergeCell ref="Q585:Q586"/>
    <mergeCell ref="R585:R586"/>
    <mergeCell ref="S585:S586"/>
    <mergeCell ref="C581:I581"/>
    <mergeCell ref="A584:I584"/>
    <mergeCell ref="A585:A586"/>
    <mergeCell ref="B585:I585"/>
    <mergeCell ref="L585:L586"/>
    <mergeCell ref="M585:M586"/>
    <mergeCell ref="N585:N586"/>
    <mergeCell ref="O562:O563"/>
    <mergeCell ref="P562:P563"/>
    <mergeCell ref="Q562:Q563"/>
    <mergeCell ref="R562:R563"/>
    <mergeCell ref="S562:S563"/>
    <mergeCell ref="C558:I558"/>
    <mergeCell ref="A561:I561"/>
    <mergeCell ref="A562:A563"/>
    <mergeCell ref="B562:I562"/>
    <mergeCell ref="L562:L563"/>
    <mergeCell ref="M562:M563"/>
    <mergeCell ref="N562:N563"/>
    <mergeCell ref="P539:P540"/>
    <mergeCell ref="Q539:Q540"/>
    <mergeCell ref="R539:R540"/>
    <mergeCell ref="S539:S540"/>
    <mergeCell ref="A538:I538"/>
    <mergeCell ref="A539:A540"/>
    <mergeCell ref="B539:I539"/>
    <mergeCell ref="L539:L540"/>
    <mergeCell ref="M539:M540"/>
    <mergeCell ref="N539:N540"/>
    <mergeCell ref="O539:O540"/>
    <mergeCell ref="U1163:U1164"/>
    <mergeCell ref="V1163:V1164"/>
    <mergeCell ref="C1180:I1180"/>
    <mergeCell ref="A1162:I1162"/>
    <mergeCell ref="A1163:A1164"/>
    <mergeCell ref="B1163:J1163"/>
    <mergeCell ref="O1163:O1164"/>
    <mergeCell ref="P1163:P1164"/>
    <mergeCell ref="Q1163:Q1164"/>
    <mergeCell ref="R1163:R1164"/>
    <mergeCell ref="S1163:S1164"/>
    <mergeCell ref="T1163:T1164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AZ3036"/>
  <sheetViews>
    <sheetView topLeftCell="A889" zoomScale="120" zoomScaleNormal="120" workbookViewId="0">
      <selection activeCell="O908" sqref="O908"/>
    </sheetView>
  </sheetViews>
  <sheetFormatPr baseColWidth="10" defaultColWidth="12.5703125" defaultRowHeight="15" customHeight="1"/>
  <cols>
    <col min="1" max="1" width="10" customWidth="1"/>
    <col min="2" max="2" width="5.140625" customWidth="1"/>
    <col min="3" max="5" width="4" customWidth="1"/>
    <col min="6" max="6" width="3.85546875" customWidth="1"/>
    <col min="7" max="7" width="4" customWidth="1"/>
    <col min="8" max="8" width="6.140625" customWidth="1"/>
    <col min="9" max="9" width="5" customWidth="1"/>
    <col min="10" max="10" width="9.28515625" customWidth="1"/>
    <col min="11" max="11" width="11.140625" customWidth="1"/>
    <col min="12" max="13" width="11.42578125" customWidth="1"/>
    <col min="14" max="14" width="11.140625" customWidth="1"/>
    <col min="15" max="15" width="11.42578125" customWidth="1"/>
    <col min="16" max="52" width="10" customWidth="1"/>
  </cols>
  <sheetData>
    <row r="1" spans="1:43" ht="12.75" customHeight="1">
      <c r="L1" s="2"/>
      <c r="M1" s="2"/>
      <c r="O1" s="2"/>
    </row>
    <row r="2" spans="1:43" ht="12.75" customHeight="1">
      <c r="A2" s="3" t="s">
        <v>1</v>
      </c>
      <c r="L2" s="2"/>
      <c r="M2" s="2"/>
      <c r="O2" s="2"/>
    </row>
    <row r="3" spans="1:43" ht="25.5" customHeight="1">
      <c r="B3" s="266" t="s">
        <v>2</v>
      </c>
      <c r="C3" s="267"/>
      <c r="D3" s="267"/>
      <c r="E3" s="267"/>
      <c r="F3" s="267"/>
      <c r="G3" s="267"/>
      <c r="H3" s="267"/>
      <c r="I3" s="267"/>
      <c r="J3" s="267"/>
      <c r="L3" s="5" t="s">
        <v>3</v>
      </c>
      <c r="M3" s="5" t="s">
        <v>4</v>
      </c>
      <c r="N3" s="6" t="s">
        <v>5</v>
      </c>
      <c r="O3" s="5" t="s">
        <v>6</v>
      </c>
      <c r="P3" s="7" t="s">
        <v>7</v>
      </c>
      <c r="Q3" s="7" t="s">
        <v>8</v>
      </c>
      <c r="R3" s="8" t="s">
        <v>9</v>
      </c>
      <c r="AA3" s="9" t="s">
        <v>6</v>
      </c>
      <c r="AB3" s="9"/>
      <c r="AC3" s="9"/>
      <c r="AD3" s="9"/>
      <c r="AE3" s="9"/>
      <c r="AF3" s="9"/>
      <c r="AG3" s="9"/>
      <c r="AH3" s="9"/>
      <c r="AI3" s="9"/>
      <c r="AJ3" s="9"/>
    </row>
    <row r="4" spans="1:4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2" t="s">
        <v>11</v>
      </c>
      <c r="L4" s="13"/>
      <c r="M4" s="13"/>
      <c r="N4" s="14"/>
      <c r="O4" s="15"/>
      <c r="P4" s="16"/>
      <c r="Q4" s="16"/>
      <c r="R4" s="2"/>
      <c r="AA4" s="268" t="s">
        <v>12</v>
      </c>
      <c r="AB4" s="269"/>
      <c r="AC4" s="269"/>
      <c r="AD4" s="269"/>
      <c r="AE4" s="269"/>
      <c r="AF4" s="269"/>
      <c r="AG4" s="269"/>
      <c r="AH4" s="269"/>
      <c r="AI4" s="269"/>
      <c r="AJ4" s="269"/>
    </row>
    <row r="5" spans="1:43" ht="12.75" customHeight="1">
      <c r="A5" s="17">
        <v>9701</v>
      </c>
      <c r="B5" s="17">
        <v>17</v>
      </c>
      <c r="C5" s="17"/>
      <c r="D5" s="17"/>
      <c r="E5" s="17"/>
      <c r="F5" s="17"/>
      <c r="G5" s="17"/>
      <c r="H5" s="17"/>
      <c r="I5" s="17"/>
      <c r="J5" s="17"/>
      <c r="K5" s="18"/>
      <c r="L5" s="13"/>
      <c r="M5" s="13"/>
      <c r="N5" s="14"/>
      <c r="O5" s="15"/>
      <c r="P5" s="19">
        <f>B5</f>
        <v>17</v>
      </c>
      <c r="Q5" s="16"/>
      <c r="R5" s="2"/>
      <c r="Z5" s="20" t="s">
        <v>13</v>
      </c>
      <c r="AA5" s="21">
        <v>9701</v>
      </c>
      <c r="AB5" s="22">
        <v>9702</v>
      </c>
      <c r="AC5" s="22">
        <v>9801</v>
      </c>
      <c r="AD5" s="22">
        <v>9802</v>
      </c>
      <c r="AE5" s="22">
        <v>9901</v>
      </c>
      <c r="AF5" s="22">
        <v>9902</v>
      </c>
      <c r="AG5" s="23" t="s">
        <v>14</v>
      </c>
      <c r="AH5" s="23" t="s">
        <v>15</v>
      </c>
      <c r="AI5" s="23" t="s">
        <v>16</v>
      </c>
      <c r="AJ5" s="23" t="s">
        <v>17</v>
      </c>
      <c r="AK5" s="23" t="s">
        <v>18</v>
      </c>
      <c r="AL5" s="23"/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>
      <c r="A6" s="17">
        <v>9702</v>
      </c>
      <c r="B6" s="17"/>
      <c r="C6" s="17">
        <v>11</v>
      </c>
      <c r="D6" s="17"/>
      <c r="E6" s="17"/>
      <c r="F6" s="17"/>
      <c r="G6" s="17"/>
      <c r="H6" s="17"/>
      <c r="I6" s="17"/>
      <c r="J6" s="17"/>
      <c r="K6" s="18"/>
      <c r="L6" s="13"/>
      <c r="M6" s="13"/>
      <c r="N6" s="14"/>
      <c r="O6" s="15">
        <f>C6/B5</f>
        <v>0.6470588235294118</v>
      </c>
      <c r="P6" s="24">
        <v>11</v>
      </c>
      <c r="Q6" s="25">
        <f t="shared" ref="Q6:Q16" si="0">P6/P5</f>
        <v>0.6470588235294118</v>
      </c>
      <c r="R6" s="2">
        <f t="shared" ref="R6:R16" si="1">100%-Q6</f>
        <v>0.3529411764705882</v>
      </c>
      <c r="S6" s="3" t="s">
        <v>3</v>
      </c>
      <c r="Z6" s="27" t="s">
        <v>25</v>
      </c>
      <c r="AA6" s="25">
        <f t="shared" ref="AA6:AA13" si="2">O6</f>
        <v>0.6470588235294118</v>
      </c>
      <c r="AB6" s="25">
        <f t="shared" ref="AB6:AB13" si="3">O33</f>
        <v>0.53846153846153844</v>
      </c>
      <c r="AC6" s="25">
        <f t="shared" ref="AC6:AC13" si="4">O59</f>
        <v>0.6</v>
      </c>
      <c r="AD6" s="25">
        <f t="shared" ref="AD6:AD13" si="5">O87</f>
        <v>0.3611111111111111</v>
      </c>
      <c r="AE6" s="25">
        <f t="shared" ref="AE6:AE13" si="6">O106</f>
        <v>0.36842105263157893</v>
      </c>
      <c r="AF6" s="28">
        <f t="shared" ref="AF6:AF13" si="7">O124</f>
        <v>0.25714285714285712</v>
      </c>
      <c r="AG6" s="28">
        <f t="shared" ref="AG6:AG13" si="8">O140</f>
        <v>0.55555555555555558</v>
      </c>
      <c r="AH6" s="28">
        <f t="shared" ref="AH6:AH13" si="9">O158</f>
        <v>0.32203389830508472</v>
      </c>
      <c r="AI6" s="28">
        <f t="shared" ref="AI6:AI13" si="10">O176</f>
        <v>0.56818181818181823</v>
      </c>
      <c r="AJ6" s="28">
        <f t="shared" ref="AJ6:AJ12" si="11">O193</f>
        <v>0.38636363636363635</v>
      </c>
      <c r="AK6" s="2">
        <f t="shared" ref="AK6:AK11" si="12">O209</f>
        <v>0.41304347826086957</v>
      </c>
      <c r="AL6" s="2"/>
      <c r="AM6" s="2">
        <f t="shared" ref="AM6:AM10" si="13">O226</f>
        <v>0.61111111111111116</v>
      </c>
      <c r="AN6" s="2">
        <f t="shared" ref="AN6:AN9" si="14">O244</f>
        <v>0.61904761904761907</v>
      </c>
      <c r="AO6" s="2">
        <f t="shared" ref="AO6:AO8" si="15">O261</f>
        <v>0</v>
      </c>
      <c r="AP6" s="2">
        <f t="shared" ref="AP6:AP7" si="16">O279</f>
        <v>0.55555555555555558</v>
      </c>
      <c r="AQ6" s="2">
        <f>O296</f>
        <v>0.76744186046511631</v>
      </c>
    </row>
    <row r="7" spans="1:43" ht="12.75" customHeight="1">
      <c r="A7" s="17">
        <v>9801</v>
      </c>
      <c r="B7" s="17"/>
      <c r="C7" s="17"/>
      <c r="D7" s="17">
        <v>4</v>
      </c>
      <c r="E7" s="17"/>
      <c r="F7" s="17"/>
      <c r="G7" s="17"/>
      <c r="H7" s="17"/>
      <c r="I7" s="17"/>
      <c r="J7" s="17"/>
      <c r="K7" s="18"/>
      <c r="L7" s="13"/>
      <c r="M7" s="13"/>
      <c r="N7" s="14"/>
      <c r="O7" s="15">
        <f>D7/C6</f>
        <v>0.36363636363636365</v>
      </c>
      <c r="P7" s="24">
        <v>11</v>
      </c>
      <c r="Q7" s="25">
        <f t="shared" si="0"/>
        <v>1</v>
      </c>
      <c r="R7" s="2">
        <f t="shared" si="1"/>
        <v>0</v>
      </c>
      <c r="S7" s="17">
        <v>9701</v>
      </c>
      <c r="T7" s="2">
        <f>L21</f>
        <v>5.8823529411764705E-2</v>
      </c>
      <c r="Z7" s="27" t="s">
        <v>26</v>
      </c>
      <c r="AA7" s="25">
        <f t="shared" si="2"/>
        <v>0.36363636363636365</v>
      </c>
      <c r="AB7" s="25">
        <f t="shared" si="3"/>
        <v>0.5</v>
      </c>
      <c r="AC7" s="25">
        <f t="shared" si="4"/>
        <v>0.33333333333333331</v>
      </c>
      <c r="AD7" s="25">
        <f t="shared" si="5"/>
        <v>0.46153846153846156</v>
      </c>
      <c r="AE7" s="25">
        <f t="shared" si="6"/>
        <v>0.42857142857142855</v>
      </c>
      <c r="AF7" s="28">
        <f t="shared" si="7"/>
        <v>0.66666666666666663</v>
      </c>
      <c r="AG7" s="28">
        <f t="shared" si="8"/>
        <v>0.53333333333333333</v>
      </c>
      <c r="AH7" s="28">
        <f t="shared" si="9"/>
        <v>0.10526315789473684</v>
      </c>
      <c r="AI7" s="28">
        <f t="shared" si="10"/>
        <v>0.36</v>
      </c>
      <c r="AJ7" s="28">
        <f t="shared" si="11"/>
        <v>0.52941176470588236</v>
      </c>
      <c r="AK7" s="2">
        <f t="shared" si="12"/>
        <v>0.31578947368421051</v>
      </c>
      <c r="AL7" s="2"/>
      <c r="AM7" s="2">
        <f t="shared" si="13"/>
        <v>0.68181818181818177</v>
      </c>
      <c r="AN7" s="2">
        <f t="shared" si="14"/>
        <v>0.92307692307692313</v>
      </c>
      <c r="AO7" s="2" t="e">
        <f t="shared" si="15"/>
        <v>#DIV/0!</v>
      </c>
      <c r="AP7" s="2">
        <f t="shared" si="16"/>
        <v>0.8</v>
      </c>
    </row>
    <row r="8" spans="1:43" ht="12.75" customHeight="1">
      <c r="A8" s="17">
        <v>9802</v>
      </c>
      <c r="B8" s="17"/>
      <c r="C8" s="17"/>
      <c r="D8" s="17"/>
      <c r="E8" s="17">
        <v>4</v>
      </c>
      <c r="F8" s="17"/>
      <c r="G8" s="17"/>
      <c r="H8" s="17"/>
      <c r="I8" s="17"/>
      <c r="J8" s="17"/>
      <c r="K8" s="18"/>
      <c r="L8" s="13"/>
      <c r="M8" s="13"/>
      <c r="N8" s="14"/>
      <c r="O8" s="15">
        <f>E8/D7</f>
        <v>1</v>
      </c>
      <c r="P8" s="24">
        <v>10</v>
      </c>
      <c r="Q8" s="25">
        <f t="shared" si="0"/>
        <v>0.90909090909090906</v>
      </c>
      <c r="R8" s="2">
        <f t="shared" si="1"/>
        <v>9.0909090909090939E-2</v>
      </c>
      <c r="S8" s="17">
        <v>9702</v>
      </c>
      <c r="T8" s="2">
        <f>L47</f>
        <v>3.8461538461538464E-2</v>
      </c>
      <c r="Z8" s="27" t="s">
        <v>27</v>
      </c>
      <c r="AA8" s="25">
        <f t="shared" si="2"/>
        <v>1</v>
      </c>
      <c r="AB8" s="25">
        <f t="shared" si="3"/>
        <v>0.42857142857142855</v>
      </c>
      <c r="AC8" s="25">
        <f t="shared" si="4"/>
        <v>0.33333333333333331</v>
      </c>
      <c r="AD8" s="25">
        <f t="shared" si="5"/>
        <v>0.83333333333333337</v>
      </c>
      <c r="AE8" s="25">
        <f t="shared" si="6"/>
        <v>0.16666666666666666</v>
      </c>
      <c r="AF8" s="28">
        <f t="shared" si="7"/>
        <v>0.33333333333333331</v>
      </c>
      <c r="AG8" s="28">
        <f t="shared" si="8"/>
        <v>0.375</v>
      </c>
      <c r="AH8" s="28">
        <f t="shared" si="9"/>
        <v>0.5</v>
      </c>
      <c r="AI8" s="28">
        <f t="shared" si="10"/>
        <v>0.22222222222222221</v>
      </c>
      <c r="AJ8" s="28">
        <f t="shared" si="11"/>
        <v>0.33333333333333331</v>
      </c>
      <c r="AK8" s="2">
        <f t="shared" si="12"/>
        <v>1</v>
      </c>
      <c r="AL8" s="2"/>
      <c r="AM8" s="2">
        <f t="shared" si="13"/>
        <v>0.6</v>
      </c>
      <c r="AN8" s="2">
        <f t="shared" si="14"/>
        <v>0.83333333333333337</v>
      </c>
      <c r="AO8" s="2">
        <f t="shared" si="15"/>
        <v>0.7142857142857143</v>
      </c>
      <c r="AP8" s="2" t="s">
        <v>30</v>
      </c>
    </row>
    <row r="9" spans="1:43" ht="12.75" customHeight="1">
      <c r="A9" s="17">
        <v>9901</v>
      </c>
      <c r="B9" s="17"/>
      <c r="C9" s="17"/>
      <c r="D9" s="17"/>
      <c r="E9" s="17"/>
      <c r="F9" s="17">
        <v>4</v>
      </c>
      <c r="G9" s="17"/>
      <c r="H9" s="17"/>
      <c r="I9" s="17"/>
      <c r="J9" s="17"/>
      <c r="K9" s="18"/>
      <c r="L9" s="13"/>
      <c r="M9" s="13"/>
      <c r="N9" s="14"/>
      <c r="O9" s="15">
        <f>F9/E8</f>
        <v>1</v>
      </c>
      <c r="P9" s="24">
        <v>8</v>
      </c>
      <c r="Q9" s="25">
        <f t="shared" si="0"/>
        <v>0.8</v>
      </c>
      <c r="R9" s="2">
        <f t="shared" si="1"/>
        <v>0.19999999999999996</v>
      </c>
      <c r="S9" s="17">
        <v>9801</v>
      </c>
      <c r="T9" s="2">
        <f>L76</f>
        <v>0</v>
      </c>
      <c r="Z9" s="27" t="s">
        <v>28</v>
      </c>
      <c r="AA9" s="25">
        <f t="shared" si="2"/>
        <v>1</v>
      </c>
      <c r="AB9" s="25">
        <f t="shared" si="3"/>
        <v>1</v>
      </c>
      <c r="AC9" s="25">
        <f t="shared" si="4"/>
        <v>1</v>
      </c>
      <c r="AD9" s="25">
        <f t="shared" si="5"/>
        <v>1</v>
      </c>
      <c r="AE9" s="25">
        <f t="shared" si="6"/>
        <v>1</v>
      </c>
      <c r="AF9" s="28">
        <f t="shared" si="7"/>
        <v>1</v>
      </c>
      <c r="AG9" s="28">
        <f t="shared" si="8"/>
        <v>0.66666666666666663</v>
      </c>
      <c r="AH9" s="28">
        <f t="shared" si="9"/>
        <v>1</v>
      </c>
      <c r="AI9" s="28">
        <f t="shared" si="10"/>
        <v>1</v>
      </c>
      <c r="AJ9" s="28">
        <f t="shared" si="11"/>
        <v>1</v>
      </c>
      <c r="AK9" s="2">
        <f t="shared" si="12"/>
        <v>1</v>
      </c>
      <c r="AL9" s="2"/>
      <c r="AM9" s="2">
        <f t="shared" si="13"/>
        <v>1</v>
      </c>
      <c r="AN9" s="2">
        <f t="shared" si="14"/>
        <v>0.8</v>
      </c>
      <c r="AO9" s="2"/>
      <c r="AP9" s="2" t="s">
        <v>30</v>
      </c>
    </row>
    <row r="10" spans="1:43" ht="12.75" customHeight="1">
      <c r="A10" s="17">
        <v>9902</v>
      </c>
      <c r="B10" s="17"/>
      <c r="C10" s="17"/>
      <c r="D10" s="17"/>
      <c r="E10" s="17"/>
      <c r="F10" s="17"/>
      <c r="G10" s="17">
        <v>3</v>
      </c>
      <c r="H10" s="17"/>
      <c r="I10" s="17"/>
      <c r="J10" s="17"/>
      <c r="K10" s="18"/>
      <c r="L10" s="13"/>
      <c r="M10" s="13"/>
      <c r="N10" s="14"/>
      <c r="O10" s="15">
        <f>G10/F9</f>
        <v>0.75</v>
      </c>
      <c r="P10" s="24">
        <v>8</v>
      </c>
      <c r="Q10" s="25">
        <f t="shared" si="0"/>
        <v>1</v>
      </c>
      <c r="R10" s="2">
        <f t="shared" si="1"/>
        <v>0</v>
      </c>
      <c r="S10" s="17">
        <v>9802</v>
      </c>
      <c r="T10" s="2">
        <f>L99</f>
        <v>0</v>
      </c>
      <c r="Z10" s="27" t="s">
        <v>29</v>
      </c>
      <c r="AA10" s="25">
        <f t="shared" si="2"/>
        <v>0.75</v>
      </c>
      <c r="AB10" s="25">
        <f t="shared" si="3"/>
        <v>1</v>
      </c>
      <c r="AC10" s="25">
        <f t="shared" si="4"/>
        <v>1</v>
      </c>
      <c r="AD10" s="25">
        <f t="shared" si="5"/>
        <v>1</v>
      </c>
      <c r="AE10" s="25">
        <f t="shared" si="6"/>
        <v>1</v>
      </c>
      <c r="AF10" s="28">
        <f t="shared" si="7"/>
        <v>1</v>
      </c>
      <c r="AG10" s="28">
        <f t="shared" si="8"/>
        <v>1</v>
      </c>
      <c r="AH10" s="28">
        <f t="shared" si="9"/>
        <v>4</v>
      </c>
      <c r="AI10" s="28">
        <f t="shared" si="10"/>
        <v>1</v>
      </c>
      <c r="AJ10" s="28">
        <f t="shared" si="11"/>
        <v>0.33333333333333331</v>
      </c>
      <c r="AK10" s="2">
        <f t="shared" si="12"/>
        <v>0.83333333333333337</v>
      </c>
      <c r="AL10" s="2"/>
      <c r="AM10" s="2">
        <f t="shared" si="13"/>
        <v>0.66666666666666663</v>
      </c>
      <c r="AN10" s="2" t="s">
        <v>30</v>
      </c>
      <c r="AO10" s="2"/>
    </row>
    <row r="11" spans="1:43" ht="12.75" customHeight="1">
      <c r="A11" s="30" t="s">
        <v>14</v>
      </c>
      <c r="B11" s="17"/>
      <c r="C11" s="17"/>
      <c r="D11" s="17"/>
      <c r="E11" s="17"/>
      <c r="F11" s="17"/>
      <c r="G11" s="17"/>
      <c r="H11" s="17">
        <v>3</v>
      </c>
      <c r="I11" s="17"/>
      <c r="J11" s="17"/>
      <c r="K11" s="18"/>
      <c r="L11" s="13"/>
      <c r="M11" s="13"/>
      <c r="N11" s="14"/>
      <c r="O11" s="15">
        <f>H11/G10</f>
        <v>1</v>
      </c>
      <c r="P11" s="24">
        <v>8</v>
      </c>
      <c r="Q11" s="25">
        <f t="shared" si="0"/>
        <v>1</v>
      </c>
      <c r="R11" s="2">
        <f t="shared" si="1"/>
        <v>0</v>
      </c>
      <c r="S11" s="31">
        <v>9901</v>
      </c>
      <c r="T11" s="2">
        <f>L118</f>
        <v>7.8947368421052627E-2</v>
      </c>
      <c r="Z11" s="30" t="s">
        <v>31</v>
      </c>
      <c r="AA11" s="25">
        <f t="shared" si="2"/>
        <v>1</v>
      </c>
      <c r="AB11" s="25">
        <f t="shared" si="3"/>
        <v>1</v>
      </c>
      <c r="AC11" s="25">
        <f t="shared" si="4"/>
        <v>1</v>
      </c>
      <c r="AD11" s="25">
        <f t="shared" si="5"/>
        <v>1.2</v>
      </c>
      <c r="AE11" s="25">
        <f t="shared" si="6"/>
        <v>1</v>
      </c>
      <c r="AF11" s="28">
        <f t="shared" si="7"/>
        <v>1</v>
      </c>
      <c r="AG11" s="28">
        <f t="shared" si="8"/>
        <v>1</v>
      </c>
      <c r="AH11" s="28">
        <f t="shared" si="9"/>
        <v>1.25</v>
      </c>
      <c r="AI11" s="28">
        <f t="shared" si="10"/>
        <v>1</v>
      </c>
      <c r="AJ11" s="28">
        <f t="shared" si="11"/>
        <v>1</v>
      </c>
      <c r="AK11" s="2">
        <f t="shared" si="12"/>
        <v>1</v>
      </c>
      <c r="AL11" s="2"/>
      <c r="AM11" s="2" t="s">
        <v>30</v>
      </c>
      <c r="AN11" s="2" t="s">
        <v>30</v>
      </c>
      <c r="AO11" s="2"/>
    </row>
    <row r="12" spans="1:43" ht="12.75" customHeight="1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1</v>
      </c>
      <c r="J12" s="17"/>
      <c r="K12" s="18"/>
      <c r="L12" s="13"/>
      <c r="M12" s="13"/>
      <c r="N12" s="14"/>
      <c r="O12" s="15">
        <f>I12/H11</f>
        <v>0.33333333333333331</v>
      </c>
      <c r="P12" s="24">
        <v>7</v>
      </c>
      <c r="Q12" s="25">
        <f t="shared" si="0"/>
        <v>0.875</v>
      </c>
      <c r="R12" s="2">
        <f t="shared" si="1"/>
        <v>0.125</v>
      </c>
      <c r="S12" s="31">
        <v>9902</v>
      </c>
      <c r="T12" s="2">
        <f>L135</f>
        <v>5.7142857142857141E-2</v>
      </c>
      <c r="Z12" s="30" t="s">
        <v>32</v>
      </c>
      <c r="AA12" s="25">
        <f t="shared" si="2"/>
        <v>0.33333333333333331</v>
      </c>
      <c r="AB12" s="25">
        <f t="shared" si="3"/>
        <v>0.33333333333333331</v>
      </c>
      <c r="AC12" s="25">
        <f t="shared" si="4"/>
        <v>0</v>
      </c>
      <c r="AD12" s="25">
        <f t="shared" si="5"/>
        <v>0</v>
      </c>
      <c r="AE12" s="25">
        <f t="shared" si="6"/>
        <v>0</v>
      </c>
      <c r="AF12" s="28">
        <f t="shared" si="7"/>
        <v>0.5</v>
      </c>
      <c r="AG12" s="28">
        <f t="shared" si="8"/>
        <v>1</v>
      </c>
      <c r="AH12" s="28">
        <f t="shared" si="9"/>
        <v>1</v>
      </c>
      <c r="AI12" s="28">
        <f t="shared" si="10"/>
        <v>0.5</v>
      </c>
      <c r="AJ12" s="28">
        <f t="shared" si="11"/>
        <v>1</v>
      </c>
      <c r="AK12" s="2" t="s">
        <v>30</v>
      </c>
      <c r="AL12" s="2"/>
      <c r="AM12" s="2" t="s">
        <v>30</v>
      </c>
    </row>
    <row r="13" spans="1:43" ht="12.75" customHeight="1">
      <c r="A13" s="30" t="s">
        <v>16</v>
      </c>
      <c r="B13" s="17"/>
      <c r="C13" s="17"/>
      <c r="D13" s="17"/>
      <c r="E13" s="17"/>
      <c r="F13" s="17"/>
      <c r="G13" s="17"/>
      <c r="H13" s="17"/>
      <c r="I13" s="17"/>
      <c r="J13" s="17">
        <v>1</v>
      </c>
      <c r="K13" s="18">
        <v>1</v>
      </c>
      <c r="L13" s="13"/>
      <c r="M13" s="13"/>
      <c r="N13" s="14"/>
      <c r="O13" s="15">
        <f>J13/I12</f>
        <v>1</v>
      </c>
      <c r="P13" s="24">
        <v>7</v>
      </c>
      <c r="Q13" s="25">
        <f t="shared" si="0"/>
        <v>1</v>
      </c>
      <c r="R13" s="2">
        <f t="shared" si="1"/>
        <v>0</v>
      </c>
      <c r="S13" s="30" t="s">
        <v>14</v>
      </c>
      <c r="T13" s="2">
        <f>L151</f>
        <v>7.407407407407407E-2</v>
      </c>
      <c r="Z13" s="30" t="s">
        <v>33</v>
      </c>
      <c r="AA13" s="25">
        <f t="shared" si="2"/>
        <v>1</v>
      </c>
      <c r="AB13" s="25">
        <f t="shared" si="3"/>
        <v>1</v>
      </c>
      <c r="AC13" s="25">
        <f t="shared" si="4"/>
        <v>0</v>
      </c>
      <c r="AD13" s="25">
        <f t="shared" si="5"/>
        <v>0</v>
      </c>
      <c r="AE13" s="25">
        <f t="shared" si="6"/>
        <v>0</v>
      </c>
      <c r="AF13" s="28">
        <f t="shared" si="7"/>
        <v>1</v>
      </c>
      <c r="AG13" s="28">
        <f t="shared" si="8"/>
        <v>1</v>
      </c>
      <c r="AH13" s="28">
        <f t="shared" si="9"/>
        <v>0.2</v>
      </c>
      <c r="AI13" s="28">
        <f t="shared" si="10"/>
        <v>1</v>
      </c>
      <c r="AJ13" s="28" t="s">
        <v>30</v>
      </c>
      <c r="AK13" s="2" t="s">
        <v>30</v>
      </c>
      <c r="AL13" s="2"/>
      <c r="AM13" s="2" t="s">
        <v>30</v>
      </c>
    </row>
    <row r="14" spans="1:43" ht="12.75" customHeight="1">
      <c r="A14" s="30" t="s">
        <v>17</v>
      </c>
      <c r="B14" s="17"/>
      <c r="C14" s="17"/>
      <c r="D14" s="17"/>
      <c r="E14" s="17"/>
      <c r="F14" s="17"/>
      <c r="G14" s="17"/>
      <c r="H14" s="17"/>
      <c r="I14" s="17"/>
      <c r="J14" s="17">
        <v>2</v>
      </c>
      <c r="K14" s="18">
        <v>2</v>
      </c>
      <c r="L14" s="32"/>
      <c r="M14" s="13"/>
      <c r="N14" s="14"/>
      <c r="O14" s="15"/>
      <c r="P14" s="24">
        <v>6</v>
      </c>
      <c r="Q14" s="25">
        <f t="shared" si="0"/>
        <v>0.8571428571428571</v>
      </c>
      <c r="R14" s="2">
        <f t="shared" si="1"/>
        <v>0.1428571428571429</v>
      </c>
      <c r="S14" s="30" t="s">
        <v>15</v>
      </c>
      <c r="T14" s="2">
        <f>L171</f>
        <v>1.6949152542372881E-2</v>
      </c>
    </row>
    <row r="15" spans="1:43" ht="12.75" customHeight="1">
      <c r="A15" s="30" t="s">
        <v>18</v>
      </c>
      <c r="B15" s="17"/>
      <c r="C15" s="17"/>
      <c r="D15" s="17"/>
      <c r="E15" s="17"/>
      <c r="F15" s="17"/>
      <c r="G15" s="17"/>
      <c r="H15" s="17"/>
      <c r="I15" s="17"/>
      <c r="J15" s="17">
        <v>2</v>
      </c>
      <c r="K15" s="18">
        <v>2</v>
      </c>
      <c r="L15" s="13"/>
      <c r="M15" s="13"/>
      <c r="N15" s="14"/>
      <c r="O15" s="15"/>
      <c r="P15" s="24">
        <v>4</v>
      </c>
      <c r="Q15" s="25">
        <f t="shared" si="0"/>
        <v>0.66666666666666663</v>
      </c>
      <c r="R15" s="2">
        <f t="shared" si="1"/>
        <v>0.33333333333333337</v>
      </c>
      <c r="S15" s="30" t="s">
        <v>16</v>
      </c>
      <c r="T15" s="2">
        <f>L188</f>
        <v>2.2727272727272728E-2</v>
      </c>
    </row>
    <row r="16" spans="1:43" ht="12.75" customHeight="1">
      <c r="A16" s="30" t="s">
        <v>19</v>
      </c>
      <c r="B16" s="17"/>
      <c r="C16" s="17"/>
      <c r="D16" s="17"/>
      <c r="E16" s="17"/>
      <c r="F16" s="17"/>
      <c r="G16" s="17"/>
      <c r="H16" s="17"/>
      <c r="I16" s="17"/>
      <c r="J16" s="17">
        <v>2</v>
      </c>
      <c r="K16" s="18">
        <v>2</v>
      </c>
      <c r="L16" s="13"/>
      <c r="M16" s="13"/>
      <c r="N16" s="14"/>
      <c r="O16" s="15"/>
      <c r="P16" s="24">
        <v>3</v>
      </c>
      <c r="Q16" s="25">
        <f t="shared" si="0"/>
        <v>0.75</v>
      </c>
      <c r="R16" s="2">
        <f t="shared" si="1"/>
        <v>0.25</v>
      </c>
      <c r="S16" s="30" t="s">
        <v>17</v>
      </c>
      <c r="T16" s="2">
        <f>L204</f>
        <v>2.2727272727272728E-2</v>
      </c>
    </row>
    <row r="17" spans="1:43" ht="12.75" customHeight="1">
      <c r="A17" s="30" t="s">
        <v>20</v>
      </c>
      <c r="B17" s="31"/>
      <c r="C17" s="31"/>
      <c r="D17" s="31"/>
      <c r="E17" s="31"/>
      <c r="F17" s="31"/>
      <c r="G17" s="31"/>
      <c r="H17" s="31"/>
      <c r="I17" s="31"/>
      <c r="J17" s="31"/>
      <c r="K17" s="34"/>
      <c r="L17" s="2"/>
      <c r="M17" s="2"/>
      <c r="N17" s="31"/>
      <c r="O17" s="2"/>
      <c r="S17" s="30" t="s">
        <v>18</v>
      </c>
      <c r="T17" s="2">
        <f>L221</f>
        <v>2.1739130434782608E-2</v>
      </c>
    </row>
    <row r="18" spans="1:43" ht="12.75" customHeight="1">
      <c r="A18" s="30" t="s">
        <v>21</v>
      </c>
      <c r="B18" s="31"/>
      <c r="C18" s="31"/>
      <c r="D18" s="31"/>
      <c r="E18" s="31"/>
      <c r="F18" s="31"/>
      <c r="G18" s="31"/>
      <c r="H18" s="31"/>
      <c r="I18" s="31"/>
      <c r="J18" s="31"/>
      <c r="K18" s="34"/>
      <c r="L18" s="2"/>
      <c r="M18" s="2"/>
      <c r="N18" s="31"/>
      <c r="O18" s="2"/>
    </row>
    <row r="19" spans="1:43" ht="12.75" customHeight="1">
      <c r="A19" s="35" t="s">
        <v>22</v>
      </c>
      <c r="B19" s="31"/>
      <c r="C19" s="31"/>
      <c r="D19" s="31"/>
      <c r="E19" s="31"/>
      <c r="F19" s="31"/>
      <c r="G19" s="31"/>
      <c r="H19" s="31"/>
      <c r="I19" s="31"/>
      <c r="J19" s="31"/>
      <c r="K19" s="34"/>
      <c r="L19" s="2"/>
      <c r="M19" s="2"/>
      <c r="N19" s="31"/>
      <c r="O19" s="2"/>
    </row>
    <row r="20" spans="1:43" ht="12.75" customHeight="1">
      <c r="A20" s="35" t="s">
        <v>23</v>
      </c>
      <c r="B20" s="31"/>
      <c r="C20" s="31"/>
      <c r="D20" s="31"/>
      <c r="E20" s="31"/>
      <c r="F20" s="31"/>
      <c r="G20" s="31"/>
      <c r="H20" s="31"/>
      <c r="I20" s="31"/>
      <c r="J20" s="31"/>
      <c r="K20" s="34"/>
      <c r="L20" s="2"/>
      <c r="M20" s="2"/>
      <c r="N20" s="31"/>
      <c r="O20" s="2"/>
    </row>
    <row r="21" spans="1:43" ht="12.75" customHeight="1">
      <c r="A21" s="35"/>
      <c r="J21" s="36" t="s">
        <v>34</v>
      </c>
      <c r="K21" s="37">
        <f>SUM(K13:K18)</f>
        <v>7</v>
      </c>
      <c r="L21" s="2">
        <f>K13/B5</f>
        <v>5.8823529411764705E-2</v>
      </c>
      <c r="M21" s="38">
        <f>K21/B5</f>
        <v>0.41176470588235292</v>
      </c>
      <c r="N21" s="2">
        <f>M21-L21</f>
        <v>0.3529411764705882</v>
      </c>
      <c r="O21" s="2"/>
    </row>
    <row r="22" spans="1:43" ht="12.75" customHeight="1">
      <c r="A22" s="270" t="s">
        <v>35</v>
      </c>
      <c r="B22" s="269"/>
      <c r="C22" s="269"/>
      <c r="D22" s="269"/>
      <c r="L22" s="2"/>
      <c r="M22" s="2"/>
      <c r="O22" s="2"/>
    </row>
    <row r="23" spans="1:43" ht="12.75" customHeight="1">
      <c r="A23" s="35" t="s">
        <v>36</v>
      </c>
      <c r="B23" s="31">
        <v>1</v>
      </c>
      <c r="L23" s="2"/>
      <c r="M23" s="2"/>
      <c r="O23" s="2"/>
    </row>
    <row r="24" spans="1:43" ht="12.75" customHeight="1">
      <c r="A24" s="271" t="s">
        <v>37</v>
      </c>
      <c r="B24" s="269"/>
      <c r="C24" s="269"/>
      <c r="D24" s="269"/>
      <c r="E24" s="269"/>
      <c r="F24" s="269"/>
      <c r="G24" s="269"/>
      <c r="H24" s="40">
        <f>(B23/K21)*100%</f>
        <v>0.14285714285714285</v>
      </c>
      <c r="L24" s="2"/>
      <c r="M24" s="2"/>
      <c r="O24" s="2"/>
    </row>
    <row r="25" spans="1:43" ht="12.75" customHeight="1">
      <c r="L25" s="2"/>
      <c r="M25" s="2"/>
      <c r="O25" s="2"/>
    </row>
    <row r="26" spans="1:43" ht="12.75" customHeight="1">
      <c r="L26" s="2"/>
      <c r="M26" s="2"/>
      <c r="O26" s="2"/>
    </row>
    <row r="27" spans="1:43" ht="12.75" customHeight="1">
      <c r="A27" s="41" t="s">
        <v>38</v>
      </c>
      <c r="B27" s="41"/>
      <c r="C27" s="41"/>
      <c r="D27" s="42"/>
      <c r="E27" s="42"/>
      <c r="G27" s="31">
        <f>((K13*9)+(K14*10)+(K15*11)+(K16*12))/7</f>
        <v>10.714285714285714</v>
      </c>
      <c r="H27" s="43"/>
      <c r="L27" s="2"/>
      <c r="M27" s="2"/>
      <c r="O27" s="2"/>
      <c r="P27" s="44"/>
      <c r="Z27" s="3"/>
      <c r="AA27" s="9" t="s">
        <v>39</v>
      </c>
      <c r="AB27" s="9"/>
      <c r="AC27" s="9"/>
      <c r="AD27" s="9"/>
      <c r="AE27" s="9"/>
      <c r="AF27" s="9"/>
      <c r="AG27" s="9"/>
      <c r="AH27" s="9"/>
      <c r="AI27" s="9"/>
      <c r="AJ27" s="9"/>
    </row>
    <row r="28" spans="1:43" ht="12.75" customHeight="1">
      <c r="L28" s="2"/>
      <c r="M28" s="2"/>
      <c r="O28" s="2"/>
      <c r="AA28" s="268" t="s">
        <v>12</v>
      </c>
      <c r="AB28" s="269"/>
      <c r="AC28" s="269"/>
      <c r="AD28" s="269"/>
      <c r="AE28" s="269"/>
      <c r="AF28" s="269"/>
      <c r="AG28" s="269"/>
      <c r="AH28" s="269"/>
      <c r="AI28" s="269"/>
      <c r="AJ28" s="269"/>
    </row>
    <row r="29" spans="1:43" ht="12.75" customHeight="1">
      <c r="A29" s="3" t="s">
        <v>40</v>
      </c>
      <c r="L29" s="2"/>
      <c r="M29" s="2"/>
      <c r="O29" s="2"/>
      <c r="Z29" s="20" t="s">
        <v>13</v>
      </c>
      <c r="AA29" s="21">
        <v>9701</v>
      </c>
      <c r="AB29" s="22">
        <v>9702</v>
      </c>
      <c r="AC29" s="22">
        <v>9801</v>
      </c>
      <c r="AD29" s="22">
        <v>9802</v>
      </c>
      <c r="AE29" s="22">
        <v>9901</v>
      </c>
      <c r="AF29" s="22">
        <v>9902</v>
      </c>
      <c r="AG29" s="23" t="s">
        <v>14</v>
      </c>
      <c r="AH29" s="23" t="s">
        <v>15</v>
      </c>
      <c r="AI29" s="23" t="s">
        <v>16</v>
      </c>
      <c r="AJ29" s="23" t="s">
        <v>17</v>
      </c>
      <c r="AK29" s="23" t="s">
        <v>18</v>
      </c>
      <c r="AL29" s="23"/>
      <c r="AM29" s="23" t="s">
        <v>19</v>
      </c>
      <c r="AN29" s="23" t="s">
        <v>20</v>
      </c>
      <c r="AO29" s="23" t="s">
        <v>21</v>
      </c>
      <c r="AP29" s="23" t="s">
        <v>22</v>
      </c>
      <c r="AQ29" s="23" t="s">
        <v>23</v>
      </c>
    </row>
    <row r="30" spans="1:43" ht="25.5" customHeight="1">
      <c r="B30" s="266" t="s">
        <v>2</v>
      </c>
      <c r="C30" s="267"/>
      <c r="D30" s="267"/>
      <c r="E30" s="267"/>
      <c r="F30" s="267"/>
      <c r="G30" s="267"/>
      <c r="H30" s="267"/>
      <c r="I30" s="267"/>
      <c r="J30" s="267"/>
      <c r="L30" s="5" t="s">
        <v>3</v>
      </c>
      <c r="M30" s="5" t="s">
        <v>4</v>
      </c>
      <c r="N30" s="6" t="s">
        <v>5</v>
      </c>
      <c r="O30" s="5" t="s">
        <v>6</v>
      </c>
      <c r="P30" s="7" t="s">
        <v>7</v>
      </c>
      <c r="Q30" s="7" t="s">
        <v>8</v>
      </c>
      <c r="R30" s="8" t="s">
        <v>9</v>
      </c>
      <c r="Z30" s="27" t="s">
        <v>25</v>
      </c>
      <c r="AA30" s="25">
        <f t="shared" ref="AA30:AA37" si="17">Q6</f>
        <v>0.6470588235294118</v>
      </c>
      <c r="AB30" s="25">
        <f t="shared" ref="AB30:AB37" si="18">Q33</f>
        <v>0.73076923076923073</v>
      </c>
      <c r="AC30" s="25">
        <f t="shared" ref="AC30:AC37" si="19">Q59</f>
        <v>0.6</v>
      </c>
      <c r="AD30" s="25">
        <f t="shared" ref="AD30:AD37" si="20">Q87</f>
        <v>0.3611111111111111</v>
      </c>
      <c r="AE30" s="25">
        <f t="shared" ref="AE30:AE37" si="21">Q106</f>
        <v>0.36842105263157893</v>
      </c>
      <c r="AF30" s="25">
        <f t="shared" ref="AF30:AF36" si="22">Q124</f>
        <v>0.25714285714285712</v>
      </c>
      <c r="AG30" s="25">
        <f t="shared" ref="AG30:AG36" si="23">Q140</f>
        <v>0.55555555555555558</v>
      </c>
      <c r="AH30" s="25">
        <f t="shared" ref="AH30:AH36" si="24">Q158</f>
        <v>0.32203389830508472</v>
      </c>
      <c r="AI30" s="25">
        <f t="shared" ref="AI30:AI36" si="25">Q176</f>
        <v>0.56818181818181823</v>
      </c>
      <c r="AJ30" s="25">
        <f t="shared" ref="AJ30:AJ36" si="26">Q193</f>
        <v>0.40909090909090912</v>
      </c>
      <c r="AK30" s="25">
        <f t="shared" ref="AK30:AK35" si="27">Q209</f>
        <v>0.41304347826086957</v>
      </c>
      <c r="AL30" s="25"/>
      <c r="AM30" s="25">
        <f t="shared" ref="AM30:AM34" si="28">Q226</f>
        <v>0.61111111111111116</v>
      </c>
      <c r="AN30" s="25">
        <f t="shared" ref="AN30:AN33" si="29">Q244</f>
        <v>0.61904761904761907</v>
      </c>
      <c r="AO30" s="25">
        <f t="shared" ref="AO30:AO32" si="30">Q261</f>
        <v>0</v>
      </c>
      <c r="AP30" s="25">
        <f t="shared" ref="AP30:AP31" si="31">Q279</f>
        <v>0.77777777777777779</v>
      </c>
      <c r="AQ30" s="25">
        <f>Q296</f>
        <v>0.88372093023255816</v>
      </c>
    </row>
    <row r="31" spans="1:43" ht="12.75" customHeight="1">
      <c r="A31" s="10" t="s">
        <v>10</v>
      </c>
      <c r="B31" s="11">
        <v>1</v>
      </c>
      <c r="C31" s="11">
        <v>2</v>
      </c>
      <c r="D31" s="11">
        <v>3</v>
      </c>
      <c r="E31" s="11">
        <v>4</v>
      </c>
      <c r="F31" s="11">
        <v>5</v>
      </c>
      <c r="G31" s="11">
        <v>6</v>
      </c>
      <c r="H31" s="11">
        <v>7</v>
      </c>
      <c r="I31" s="11">
        <v>8</v>
      </c>
      <c r="J31" s="11">
        <v>9</v>
      </c>
      <c r="K31" s="12" t="s">
        <v>11</v>
      </c>
      <c r="L31" s="13"/>
      <c r="M31" s="13"/>
      <c r="N31" s="14"/>
      <c r="O31" s="15"/>
      <c r="P31" s="16"/>
      <c r="Q31" s="16"/>
      <c r="R31" s="2"/>
      <c r="Z31" s="27" t="s">
        <v>26</v>
      </c>
      <c r="AA31" s="25">
        <f t="shared" si="17"/>
        <v>1</v>
      </c>
      <c r="AB31" s="25">
        <f t="shared" si="18"/>
        <v>0.63157894736842102</v>
      </c>
      <c r="AC31" s="25">
        <f t="shared" si="19"/>
        <v>1</v>
      </c>
      <c r="AD31" s="25">
        <f t="shared" si="20"/>
        <v>0.84615384615384615</v>
      </c>
      <c r="AE31" s="25">
        <f t="shared" si="21"/>
        <v>0.9285714285714286</v>
      </c>
      <c r="AF31" s="25">
        <f t="shared" si="22"/>
        <v>0.77777777777777779</v>
      </c>
      <c r="AG31" s="25">
        <f t="shared" si="23"/>
        <v>1</v>
      </c>
      <c r="AH31" s="25">
        <f t="shared" si="24"/>
        <v>0.78947368421052633</v>
      </c>
      <c r="AI31" s="25">
        <f t="shared" si="25"/>
        <v>0.68</v>
      </c>
      <c r="AJ31" s="25">
        <f t="shared" si="26"/>
        <v>0.77777777777777779</v>
      </c>
      <c r="AK31" s="25">
        <f t="shared" si="27"/>
        <v>0.73684210526315785</v>
      </c>
      <c r="AL31" s="25"/>
      <c r="AM31" s="25">
        <f t="shared" si="28"/>
        <v>0.81818181818181823</v>
      </c>
      <c r="AN31" s="25">
        <f t="shared" si="29"/>
        <v>1</v>
      </c>
      <c r="AO31" s="25" t="e">
        <f t="shared" si="30"/>
        <v>#DIV/0!</v>
      </c>
      <c r="AP31" s="25">
        <f t="shared" si="31"/>
        <v>0.8571428571428571</v>
      </c>
    </row>
    <row r="32" spans="1:43" ht="12.75" customHeight="1">
      <c r="A32" s="17">
        <v>9702</v>
      </c>
      <c r="B32" s="17">
        <v>26</v>
      </c>
      <c r="C32" s="17"/>
      <c r="D32" s="17"/>
      <c r="E32" s="17"/>
      <c r="F32" s="17"/>
      <c r="G32" s="17"/>
      <c r="H32" s="17"/>
      <c r="I32" s="17"/>
      <c r="J32" s="17"/>
      <c r="K32" s="18"/>
      <c r="L32" s="13"/>
      <c r="M32" s="13"/>
      <c r="N32" s="14"/>
      <c r="O32" s="15"/>
      <c r="P32" s="19">
        <f>B32</f>
        <v>26</v>
      </c>
      <c r="Q32" s="16"/>
      <c r="R32" s="2"/>
      <c r="Z32" s="27" t="s">
        <v>27</v>
      </c>
      <c r="AA32" s="25">
        <f t="shared" si="17"/>
        <v>0.90909090909090906</v>
      </c>
      <c r="AB32" s="25">
        <f t="shared" si="18"/>
        <v>1.0833333333333333</v>
      </c>
      <c r="AC32" s="25">
        <f t="shared" si="19"/>
        <v>0.66666666666666663</v>
      </c>
      <c r="AD32" s="25">
        <f t="shared" si="20"/>
        <v>1</v>
      </c>
      <c r="AE32" s="25">
        <f t="shared" si="21"/>
        <v>0.61538461538461542</v>
      </c>
      <c r="AF32" s="25">
        <f t="shared" si="22"/>
        <v>1</v>
      </c>
      <c r="AG32" s="25">
        <f t="shared" si="23"/>
        <v>0.8</v>
      </c>
      <c r="AH32" s="25">
        <f t="shared" si="24"/>
        <v>0.66666666666666663</v>
      </c>
      <c r="AI32" s="25">
        <f t="shared" si="25"/>
        <v>0.82352941176470584</v>
      </c>
      <c r="AJ32" s="25">
        <f t="shared" si="26"/>
        <v>0.8571428571428571</v>
      </c>
      <c r="AK32" s="25">
        <f t="shared" si="27"/>
        <v>1</v>
      </c>
      <c r="AL32" s="25"/>
      <c r="AM32" s="25">
        <f t="shared" si="28"/>
        <v>0.94444444444444442</v>
      </c>
      <c r="AN32" s="25">
        <f t="shared" si="29"/>
        <v>0.92307692307692313</v>
      </c>
      <c r="AO32" s="25">
        <f t="shared" si="30"/>
        <v>0.94117647058823528</v>
      </c>
      <c r="AP32" s="25" t="s">
        <v>30</v>
      </c>
    </row>
    <row r="33" spans="1:52" ht="12.75" customHeight="1">
      <c r="A33" s="17">
        <v>9801</v>
      </c>
      <c r="B33" s="17"/>
      <c r="C33" s="17">
        <v>14</v>
      </c>
      <c r="D33" s="17"/>
      <c r="E33" s="17"/>
      <c r="F33" s="17"/>
      <c r="G33" s="17"/>
      <c r="H33" s="17"/>
      <c r="I33" s="17"/>
      <c r="J33" s="17"/>
      <c r="K33" s="18"/>
      <c r="L33" s="13"/>
      <c r="M33" s="13"/>
      <c r="N33" s="14"/>
      <c r="O33" s="15">
        <f>C33/B32</f>
        <v>0.53846153846153844</v>
      </c>
      <c r="P33" s="24">
        <v>19</v>
      </c>
      <c r="Q33" s="25">
        <f t="shared" ref="Q33:Q43" si="32">P33/P32</f>
        <v>0.73076923076923073</v>
      </c>
      <c r="R33" s="2">
        <f t="shared" ref="R33:R43" si="33">100%-Q33</f>
        <v>0.26923076923076927</v>
      </c>
      <c r="Z33" s="27" t="s">
        <v>28</v>
      </c>
      <c r="AA33" s="25">
        <f t="shared" si="17"/>
        <v>0.8</v>
      </c>
      <c r="AB33" s="25">
        <f t="shared" si="18"/>
        <v>0.76923076923076927</v>
      </c>
      <c r="AC33" s="25">
        <f t="shared" si="19"/>
        <v>0.66666666666666663</v>
      </c>
      <c r="AD33" s="25">
        <f t="shared" si="20"/>
        <v>0.81818181818181823</v>
      </c>
      <c r="AE33" s="25">
        <f t="shared" si="21"/>
        <v>0.75</v>
      </c>
      <c r="AF33" s="25">
        <f t="shared" si="22"/>
        <v>1</v>
      </c>
      <c r="AG33" s="25">
        <f t="shared" si="23"/>
        <v>0.91666666666666663</v>
      </c>
      <c r="AH33" s="25">
        <f t="shared" si="24"/>
        <v>0.8</v>
      </c>
      <c r="AI33" s="25">
        <f t="shared" si="25"/>
        <v>0.8571428571428571</v>
      </c>
      <c r="AJ33" s="25">
        <f t="shared" si="26"/>
        <v>0.91666666666666663</v>
      </c>
      <c r="AK33" s="25">
        <f t="shared" si="27"/>
        <v>0.7857142857142857</v>
      </c>
      <c r="AL33" s="25"/>
      <c r="AM33" s="25">
        <f t="shared" si="28"/>
        <v>0.82352941176470584</v>
      </c>
      <c r="AN33" s="25">
        <f t="shared" si="29"/>
        <v>0.83333333333333337</v>
      </c>
    </row>
    <row r="34" spans="1:52" ht="12.75" customHeight="1">
      <c r="A34" s="17">
        <v>9802</v>
      </c>
      <c r="B34" s="17"/>
      <c r="C34" s="17"/>
      <c r="D34" s="17">
        <v>7</v>
      </c>
      <c r="E34" s="17"/>
      <c r="F34" s="17"/>
      <c r="G34" s="17"/>
      <c r="H34" s="17"/>
      <c r="I34" s="17"/>
      <c r="J34" s="17"/>
      <c r="K34" s="18"/>
      <c r="L34" s="13"/>
      <c r="M34" s="13"/>
      <c r="N34" s="14"/>
      <c r="O34" s="15">
        <f>D34/C33</f>
        <v>0.5</v>
      </c>
      <c r="P34" s="24">
        <v>12</v>
      </c>
      <c r="Q34" s="25">
        <f t="shared" si="32"/>
        <v>0.63157894736842102</v>
      </c>
      <c r="R34" s="2">
        <f t="shared" si="33"/>
        <v>0.36842105263157898</v>
      </c>
      <c r="Z34" s="27" t="s">
        <v>29</v>
      </c>
      <c r="AA34" s="25">
        <f t="shared" si="17"/>
        <v>1</v>
      </c>
      <c r="AB34" s="25">
        <f t="shared" si="18"/>
        <v>1</v>
      </c>
      <c r="AC34" s="25">
        <f t="shared" si="19"/>
        <v>1</v>
      </c>
      <c r="AD34" s="25">
        <f t="shared" si="20"/>
        <v>1</v>
      </c>
      <c r="AE34" s="25">
        <f t="shared" si="21"/>
        <v>1</v>
      </c>
      <c r="AF34" s="25">
        <f t="shared" si="22"/>
        <v>1</v>
      </c>
      <c r="AG34" s="25">
        <f t="shared" si="23"/>
        <v>1</v>
      </c>
      <c r="AH34" s="25">
        <f t="shared" si="24"/>
        <v>0.875</v>
      </c>
      <c r="AI34" s="25">
        <f t="shared" si="25"/>
        <v>1</v>
      </c>
      <c r="AJ34" s="25">
        <f t="shared" si="26"/>
        <v>0.90909090909090906</v>
      </c>
      <c r="AK34" s="25">
        <f t="shared" si="27"/>
        <v>0.81818181818181823</v>
      </c>
      <c r="AL34" s="25"/>
      <c r="AM34" s="25">
        <f t="shared" si="28"/>
        <v>0.8571428571428571</v>
      </c>
    </row>
    <row r="35" spans="1:52" ht="12.75" customHeight="1">
      <c r="A35" s="17">
        <v>9901</v>
      </c>
      <c r="B35" s="17"/>
      <c r="C35" s="17"/>
      <c r="D35" s="17"/>
      <c r="E35" s="17">
        <v>3</v>
      </c>
      <c r="F35" s="17"/>
      <c r="G35" s="17"/>
      <c r="H35" s="17"/>
      <c r="I35" s="17"/>
      <c r="J35" s="17"/>
      <c r="K35" s="18"/>
      <c r="L35" s="13"/>
      <c r="M35" s="13"/>
      <c r="N35" s="14"/>
      <c r="O35" s="15">
        <f>E35/D34</f>
        <v>0.42857142857142855</v>
      </c>
      <c r="P35" s="24">
        <v>13</v>
      </c>
      <c r="Q35" s="25">
        <f t="shared" si="32"/>
        <v>1.0833333333333333</v>
      </c>
      <c r="R35" s="2">
        <f t="shared" si="33"/>
        <v>-8.3333333333333259E-2</v>
      </c>
      <c r="Z35" s="30" t="s">
        <v>31</v>
      </c>
      <c r="AA35" s="25">
        <f t="shared" si="17"/>
        <v>1</v>
      </c>
      <c r="AB35" s="25">
        <f t="shared" si="18"/>
        <v>0.8</v>
      </c>
      <c r="AC35" s="25">
        <f t="shared" si="19"/>
        <v>0.75</v>
      </c>
      <c r="AD35" s="25">
        <f t="shared" si="20"/>
        <v>1</v>
      </c>
      <c r="AE35" s="25">
        <f t="shared" si="21"/>
        <v>1</v>
      </c>
      <c r="AF35" s="25">
        <f t="shared" si="22"/>
        <v>0.8571428571428571</v>
      </c>
      <c r="AG35" s="25">
        <f t="shared" si="23"/>
        <v>0.90909090909090906</v>
      </c>
      <c r="AH35" s="25">
        <f t="shared" si="24"/>
        <v>1</v>
      </c>
      <c r="AI35" s="25">
        <f t="shared" si="25"/>
        <v>0.75</v>
      </c>
      <c r="AJ35" s="25">
        <f t="shared" si="26"/>
        <v>0.8</v>
      </c>
      <c r="AK35" s="25">
        <f t="shared" si="27"/>
        <v>0.77777777777777779</v>
      </c>
      <c r="AL35" s="25"/>
      <c r="AM35" s="25" t="s">
        <v>30</v>
      </c>
    </row>
    <row r="36" spans="1:52" ht="12.75" customHeight="1">
      <c r="A36" s="17">
        <v>9902</v>
      </c>
      <c r="B36" s="17"/>
      <c r="C36" s="17"/>
      <c r="D36" s="17"/>
      <c r="E36" s="17"/>
      <c r="F36" s="17">
        <v>3</v>
      </c>
      <c r="G36" s="17"/>
      <c r="H36" s="17"/>
      <c r="I36" s="17"/>
      <c r="J36" s="17"/>
      <c r="K36" s="18"/>
      <c r="L36" s="13"/>
      <c r="M36" s="13"/>
      <c r="N36" s="14"/>
      <c r="O36" s="15">
        <f>F36/E35</f>
        <v>1</v>
      </c>
      <c r="P36" s="24">
        <v>10</v>
      </c>
      <c r="Q36" s="25">
        <f t="shared" si="32"/>
        <v>0.76923076923076927</v>
      </c>
      <c r="R36" s="2">
        <f t="shared" si="33"/>
        <v>0.23076923076923073</v>
      </c>
      <c r="Z36" s="30" t="s">
        <v>32</v>
      </c>
      <c r="AA36" s="25">
        <f t="shared" si="17"/>
        <v>0.875</v>
      </c>
      <c r="AB36" s="25">
        <f t="shared" si="18"/>
        <v>1</v>
      </c>
      <c r="AC36" s="25">
        <f t="shared" si="19"/>
        <v>0.66666666666666663</v>
      </c>
      <c r="AD36" s="25">
        <f t="shared" si="20"/>
        <v>1</v>
      </c>
      <c r="AE36" s="25">
        <f t="shared" si="21"/>
        <v>0.83333333333333337</v>
      </c>
      <c r="AF36" s="25">
        <f t="shared" si="22"/>
        <v>1</v>
      </c>
      <c r="AG36" s="25">
        <f t="shared" si="23"/>
        <v>1</v>
      </c>
      <c r="AH36" s="25">
        <f t="shared" si="24"/>
        <v>0.7142857142857143</v>
      </c>
      <c r="AI36" s="25">
        <f t="shared" si="25"/>
        <v>0.88888888888888884</v>
      </c>
      <c r="AJ36" s="25">
        <f t="shared" si="26"/>
        <v>1</v>
      </c>
      <c r="AK36" s="25" t="s">
        <v>30</v>
      </c>
      <c r="AL36" s="25"/>
      <c r="AM36" s="25" t="s">
        <v>30</v>
      </c>
    </row>
    <row r="37" spans="1:52" ht="12.75" customHeight="1">
      <c r="A37" s="30" t="s">
        <v>14</v>
      </c>
      <c r="B37" s="17"/>
      <c r="C37" s="17"/>
      <c r="D37" s="17"/>
      <c r="E37" s="17"/>
      <c r="F37" s="17"/>
      <c r="G37" s="17">
        <v>3</v>
      </c>
      <c r="H37" s="17"/>
      <c r="I37" s="17"/>
      <c r="J37" s="17"/>
      <c r="K37" s="18"/>
      <c r="L37" s="13"/>
      <c r="M37" s="13"/>
      <c r="N37" s="14"/>
      <c r="O37" s="15">
        <f>G37/F36</f>
        <v>1</v>
      </c>
      <c r="P37" s="24">
        <v>10</v>
      </c>
      <c r="Q37" s="25">
        <f t="shared" si="32"/>
        <v>1</v>
      </c>
      <c r="R37" s="2">
        <f t="shared" si="33"/>
        <v>0</v>
      </c>
      <c r="Z37" s="30" t="s">
        <v>33</v>
      </c>
      <c r="AA37" s="25">
        <f t="shared" si="17"/>
        <v>1</v>
      </c>
      <c r="AB37" s="25">
        <f t="shared" si="18"/>
        <v>1</v>
      </c>
      <c r="AC37" s="25">
        <f t="shared" si="19"/>
        <v>1</v>
      </c>
      <c r="AD37" s="25">
        <f t="shared" si="20"/>
        <v>1</v>
      </c>
      <c r="AE37" s="25">
        <f t="shared" si="21"/>
        <v>1.2</v>
      </c>
    </row>
    <row r="38" spans="1:52" ht="12.75" customHeight="1">
      <c r="A38" s="30" t="s">
        <v>15</v>
      </c>
      <c r="B38" s="17"/>
      <c r="C38" s="17"/>
      <c r="D38" s="17"/>
      <c r="E38" s="17"/>
      <c r="F38" s="17"/>
      <c r="G38" s="17"/>
      <c r="H38" s="17">
        <v>3</v>
      </c>
      <c r="I38" s="17"/>
      <c r="J38" s="17"/>
      <c r="K38" s="18"/>
      <c r="L38" s="13"/>
      <c r="M38" s="13"/>
      <c r="N38" s="14"/>
      <c r="O38" s="15">
        <f>H38/G37</f>
        <v>1</v>
      </c>
      <c r="P38" s="24">
        <v>8</v>
      </c>
      <c r="Q38" s="25">
        <f t="shared" si="32"/>
        <v>0.8</v>
      </c>
      <c r="R38" s="2">
        <f t="shared" si="33"/>
        <v>0.19999999999999996</v>
      </c>
      <c r="S38" s="3" t="s">
        <v>4</v>
      </c>
    </row>
    <row r="39" spans="1:52" ht="12.75" customHeight="1">
      <c r="A39" s="30" t="s">
        <v>16</v>
      </c>
      <c r="B39" s="17"/>
      <c r="C39" s="17"/>
      <c r="D39" s="17"/>
      <c r="E39" s="17"/>
      <c r="F39" s="17"/>
      <c r="G39" s="17"/>
      <c r="H39" s="17"/>
      <c r="I39" s="17">
        <v>1</v>
      </c>
      <c r="J39" s="17"/>
      <c r="K39" s="18"/>
      <c r="L39" s="13"/>
      <c r="M39" s="13"/>
      <c r="N39" s="14"/>
      <c r="O39" s="15">
        <f>I39/H38</f>
        <v>0.33333333333333331</v>
      </c>
      <c r="P39" s="24">
        <v>8</v>
      </c>
      <c r="Q39" s="25">
        <f t="shared" si="32"/>
        <v>1</v>
      </c>
      <c r="R39" s="2">
        <f t="shared" si="33"/>
        <v>0</v>
      </c>
      <c r="S39" s="17">
        <v>9701</v>
      </c>
      <c r="T39" s="38">
        <f>M21</f>
        <v>0.41176470588235292</v>
      </c>
    </row>
    <row r="40" spans="1:52" ht="12.75" customHeight="1">
      <c r="A40" s="30" t="s">
        <v>17</v>
      </c>
      <c r="B40" s="17"/>
      <c r="C40" s="17"/>
      <c r="D40" s="17"/>
      <c r="E40" s="17"/>
      <c r="F40" s="17"/>
      <c r="G40" s="17"/>
      <c r="H40" s="17"/>
      <c r="I40" s="17"/>
      <c r="J40" s="17">
        <v>1</v>
      </c>
      <c r="K40" s="18">
        <v>1</v>
      </c>
      <c r="L40" s="13"/>
      <c r="M40" s="13"/>
      <c r="N40" s="14"/>
      <c r="O40" s="15">
        <f>J40/I39</f>
        <v>1</v>
      </c>
      <c r="P40" s="24">
        <v>8</v>
      </c>
      <c r="Q40" s="25">
        <f t="shared" si="32"/>
        <v>1</v>
      </c>
      <c r="R40" s="2">
        <f t="shared" si="33"/>
        <v>0</v>
      </c>
      <c r="S40" s="17">
        <v>9702</v>
      </c>
      <c r="T40" s="38">
        <f>M47</f>
        <v>0.30769230769230771</v>
      </c>
    </row>
    <row r="41" spans="1:52" ht="12.75" customHeight="1">
      <c r="A41" s="30" t="s">
        <v>18</v>
      </c>
      <c r="B41" s="17"/>
      <c r="C41" s="17"/>
      <c r="D41" s="17"/>
      <c r="E41" s="17"/>
      <c r="F41" s="17"/>
      <c r="G41" s="17"/>
      <c r="H41" s="17"/>
      <c r="I41" s="17"/>
      <c r="J41" s="17">
        <v>2</v>
      </c>
      <c r="K41" s="18">
        <v>2</v>
      </c>
      <c r="L41" s="13"/>
      <c r="M41" s="13"/>
      <c r="N41" s="14"/>
      <c r="O41" s="15"/>
      <c r="P41" s="24">
        <v>7</v>
      </c>
      <c r="Q41" s="25">
        <f t="shared" si="32"/>
        <v>0.875</v>
      </c>
      <c r="R41" s="2">
        <f t="shared" si="33"/>
        <v>0.125</v>
      </c>
      <c r="S41" s="17">
        <v>9801</v>
      </c>
      <c r="T41" s="38">
        <f>M76</f>
        <v>6.6666666666666666E-2</v>
      </c>
    </row>
    <row r="42" spans="1:52" ht="12.75" customHeight="1">
      <c r="A42" s="30" t="s">
        <v>19</v>
      </c>
      <c r="B42" s="17"/>
      <c r="C42" s="17"/>
      <c r="D42" s="17"/>
      <c r="E42" s="17"/>
      <c r="F42" s="17"/>
      <c r="G42" s="17"/>
      <c r="H42" s="17"/>
      <c r="I42" s="17"/>
      <c r="J42" s="17">
        <v>3</v>
      </c>
      <c r="K42" s="18">
        <v>3</v>
      </c>
      <c r="L42" s="13"/>
      <c r="M42" s="13"/>
      <c r="N42" s="14"/>
      <c r="O42" s="15"/>
      <c r="P42" s="24">
        <v>5</v>
      </c>
      <c r="Q42" s="25">
        <f t="shared" si="32"/>
        <v>0.7142857142857143</v>
      </c>
      <c r="R42" s="2">
        <f t="shared" si="33"/>
        <v>0.2857142857142857</v>
      </c>
      <c r="S42" s="165">
        <v>9802</v>
      </c>
      <c r="T42" s="38">
        <f>M99</f>
        <v>0.22222222222222221</v>
      </c>
    </row>
    <row r="43" spans="1:52" ht="12.75" customHeight="1">
      <c r="A43" s="30" t="s">
        <v>20</v>
      </c>
      <c r="B43" s="31"/>
      <c r="C43" s="31"/>
      <c r="D43" s="31"/>
      <c r="E43" s="31"/>
      <c r="F43" s="31"/>
      <c r="G43" s="31"/>
      <c r="H43" s="31"/>
      <c r="I43" s="31"/>
      <c r="J43" s="33">
        <v>2</v>
      </c>
      <c r="K43" s="34">
        <v>2</v>
      </c>
      <c r="L43" s="2"/>
      <c r="M43" s="2"/>
      <c r="N43" s="31"/>
      <c r="O43" s="2"/>
      <c r="P43" s="24">
        <v>2</v>
      </c>
      <c r="Q43" s="25">
        <f t="shared" si="32"/>
        <v>0.4</v>
      </c>
      <c r="R43" s="2">
        <f t="shared" si="33"/>
        <v>0.6</v>
      </c>
      <c r="S43" s="17">
        <v>9901</v>
      </c>
      <c r="T43" s="2">
        <f>M118</f>
        <v>0.10526315789473684</v>
      </c>
    </row>
    <row r="44" spans="1:52" ht="12.75" customHeight="1">
      <c r="A44" s="30" t="s">
        <v>21</v>
      </c>
      <c r="B44" s="31"/>
      <c r="C44" s="31"/>
      <c r="D44" s="31"/>
      <c r="E44" s="31"/>
      <c r="F44" s="31"/>
      <c r="G44" s="31"/>
      <c r="H44" s="31"/>
      <c r="I44" s="31"/>
      <c r="J44" s="31"/>
      <c r="K44" s="34"/>
      <c r="L44" s="2"/>
      <c r="M44" s="2"/>
      <c r="N44" s="31"/>
      <c r="O44" s="2"/>
      <c r="S44" s="17">
        <v>9902</v>
      </c>
      <c r="T44" s="2">
        <f>M135</f>
        <v>8.5714285714285715E-2</v>
      </c>
    </row>
    <row r="45" spans="1:52" ht="12.75" customHeight="1">
      <c r="A45" s="35" t="s">
        <v>22</v>
      </c>
      <c r="B45" s="31"/>
      <c r="C45" s="31"/>
      <c r="D45" s="31"/>
      <c r="E45" s="31"/>
      <c r="F45" s="31"/>
      <c r="G45" s="31"/>
      <c r="H45" s="31"/>
      <c r="I45" s="31"/>
      <c r="J45" s="31"/>
      <c r="K45" s="34"/>
      <c r="L45" s="2"/>
      <c r="M45" s="2"/>
      <c r="N45" s="31"/>
      <c r="O45" s="2"/>
      <c r="S45" s="166" t="s">
        <v>14</v>
      </c>
      <c r="T45" s="2">
        <f>M151</f>
        <v>0.29629629629629628</v>
      </c>
    </row>
    <row r="46" spans="1:52" ht="12.75" customHeight="1">
      <c r="A46" s="35" t="s">
        <v>23</v>
      </c>
      <c r="B46" s="31"/>
      <c r="C46" s="31"/>
      <c r="D46" s="31"/>
      <c r="E46" s="31"/>
      <c r="F46" s="31"/>
      <c r="G46" s="31"/>
      <c r="H46" s="31"/>
      <c r="I46" s="31"/>
      <c r="J46" s="31"/>
      <c r="K46" s="34"/>
      <c r="L46" s="2"/>
      <c r="M46" s="2"/>
      <c r="N46" s="31"/>
      <c r="O46" s="2"/>
      <c r="S46" s="30" t="s">
        <v>15</v>
      </c>
      <c r="T46" s="2">
        <f>M171</f>
        <v>0.11864406779661017</v>
      </c>
    </row>
    <row r="47" spans="1:52" ht="12.75" customHeight="1">
      <c r="K47" s="34">
        <f>SUM(K40:K44)</f>
        <v>8</v>
      </c>
      <c r="L47" s="2">
        <f>K40/B32</f>
        <v>3.8461538461538464E-2</v>
      </c>
      <c r="M47" s="2">
        <f>K47/B32</f>
        <v>0.30769230769230771</v>
      </c>
      <c r="N47" s="2">
        <f>M47-L47</f>
        <v>0.26923076923076927</v>
      </c>
      <c r="O47" s="2"/>
      <c r="S47" s="30" t="s">
        <v>16</v>
      </c>
      <c r="T47" s="2">
        <f>M188</f>
        <v>0.18181818181818182</v>
      </c>
      <c r="Z47" s="3"/>
      <c r="AA47" s="9" t="s">
        <v>42</v>
      </c>
      <c r="AB47" s="9"/>
      <c r="AC47" s="9"/>
      <c r="AD47" s="9"/>
      <c r="AE47" s="9"/>
      <c r="AF47" s="9"/>
      <c r="AG47" s="9"/>
      <c r="AH47" s="9"/>
      <c r="AI47" s="9"/>
      <c r="AJ47" s="9"/>
    </row>
    <row r="48" spans="1:52" ht="12.75" customHeight="1">
      <c r="A48" s="270" t="s">
        <v>35</v>
      </c>
      <c r="B48" s="269"/>
      <c r="C48" s="269"/>
      <c r="D48" s="269"/>
      <c r="I48" s="31"/>
      <c r="J48" s="31"/>
      <c r="K48" s="31"/>
      <c r="L48" s="2"/>
      <c r="M48" s="2"/>
      <c r="N48" s="2"/>
      <c r="O48" s="2"/>
      <c r="P48" s="31"/>
      <c r="Q48" s="31"/>
      <c r="R48" s="31"/>
      <c r="S48" s="30" t="s">
        <v>17</v>
      </c>
      <c r="T48" s="2">
        <f>M204</f>
        <v>0.13636363636363635</v>
      </c>
      <c r="U48" s="31"/>
      <c r="V48" s="31"/>
      <c r="W48" s="31"/>
      <c r="X48" s="31"/>
      <c r="Y48" s="31"/>
      <c r="Z48" s="3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</row>
    <row r="49" spans="1:52" ht="12.75" customHeight="1">
      <c r="A49" s="35" t="s">
        <v>36</v>
      </c>
      <c r="B49" s="31">
        <v>0</v>
      </c>
      <c r="C49" s="286" t="s">
        <v>132</v>
      </c>
      <c r="D49" s="269"/>
      <c r="E49" s="269"/>
      <c r="F49" s="269"/>
      <c r="I49" s="31"/>
      <c r="J49" s="31"/>
      <c r="K49" s="31"/>
      <c r="L49" s="2"/>
      <c r="M49" s="2"/>
      <c r="N49" s="2"/>
      <c r="O49" s="2"/>
      <c r="P49" s="31"/>
      <c r="Q49" s="31"/>
      <c r="R49" s="31"/>
      <c r="S49" s="30" t="s">
        <v>18</v>
      </c>
      <c r="T49" s="2">
        <f>M221</f>
        <v>0.15217391304347827</v>
      </c>
      <c r="U49" s="31"/>
      <c r="V49" s="31"/>
      <c r="W49" s="31"/>
      <c r="X49" s="31"/>
      <c r="Y49" s="31"/>
      <c r="Z49" s="3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</row>
    <row r="50" spans="1:52" ht="12.75" customHeight="1">
      <c r="A50" s="271" t="s">
        <v>37</v>
      </c>
      <c r="B50" s="269"/>
      <c r="C50" s="269"/>
      <c r="D50" s="269"/>
      <c r="E50" s="269"/>
      <c r="F50" s="269"/>
      <c r="G50" s="269"/>
      <c r="H50" s="40">
        <f>(B49/K47)*100%</f>
        <v>0</v>
      </c>
      <c r="I50" s="31"/>
      <c r="J50" s="31"/>
      <c r="K50" s="31"/>
      <c r="L50" s="2"/>
      <c r="M50" s="2"/>
      <c r="N50" s="2"/>
      <c r="O50" s="2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</row>
    <row r="51" spans="1:52" ht="12.7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2"/>
      <c r="M51" s="2"/>
      <c r="N51" s="2"/>
      <c r="O51" s="2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</row>
    <row r="52" spans="1:52" ht="12.75" customHeight="1">
      <c r="L52" s="2"/>
      <c r="M52" s="2"/>
      <c r="O52" s="2"/>
      <c r="AA52" s="268" t="s">
        <v>12</v>
      </c>
      <c r="AB52" s="269"/>
      <c r="AC52" s="269"/>
      <c r="AD52" s="269"/>
      <c r="AE52" s="269"/>
      <c r="AF52" s="269"/>
      <c r="AG52" s="269"/>
      <c r="AH52" s="269"/>
      <c r="AI52" s="269"/>
      <c r="AJ52" s="269"/>
    </row>
    <row r="53" spans="1:52" ht="12.75" customHeight="1">
      <c r="A53" s="41" t="s">
        <v>38</v>
      </c>
      <c r="G53" s="31">
        <f>((K40*9)+(K41*10)+(K42*11))/5</f>
        <v>12.4</v>
      </c>
      <c r="L53" s="2"/>
      <c r="M53" s="2"/>
      <c r="O53" s="2"/>
      <c r="Z53" s="20" t="s">
        <v>13</v>
      </c>
      <c r="AA53" s="21">
        <v>9701</v>
      </c>
      <c r="AB53" s="22">
        <v>9702</v>
      </c>
      <c r="AC53" s="22">
        <v>9801</v>
      </c>
      <c r="AD53" s="22">
        <v>9802</v>
      </c>
      <c r="AE53" s="22">
        <v>9901</v>
      </c>
      <c r="AF53" s="22">
        <v>9902</v>
      </c>
      <c r="AG53" s="23" t="s">
        <v>14</v>
      </c>
      <c r="AH53" s="23" t="s">
        <v>15</v>
      </c>
      <c r="AI53" s="23" t="s">
        <v>16</v>
      </c>
      <c r="AJ53" s="23" t="s">
        <v>17</v>
      </c>
      <c r="AK53" s="23" t="s">
        <v>18</v>
      </c>
      <c r="AL53" s="23"/>
      <c r="AM53" s="23" t="s">
        <v>19</v>
      </c>
      <c r="AN53" s="23" t="s">
        <v>20</v>
      </c>
      <c r="AO53" s="23" t="s">
        <v>21</v>
      </c>
      <c r="AP53" s="23" t="s">
        <v>22</v>
      </c>
      <c r="AQ53" s="23" t="s">
        <v>23</v>
      </c>
    </row>
    <row r="54" spans="1:52" ht="12.75" customHeight="1">
      <c r="L54" s="2"/>
      <c r="M54" s="2"/>
      <c r="O54" s="2"/>
      <c r="Z54" s="27" t="s">
        <v>25</v>
      </c>
      <c r="AA54" s="25">
        <f t="shared" ref="AA54:AA61" si="34">R6</f>
        <v>0.3529411764705882</v>
      </c>
      <c r="AB54" s="25">
        <f t="shared" ref="AB54:AB61" si="35">R33</f>
        <v>0.26923076923076927</v>
      </c>
      <c r="AC54" s="25">
        <f t="shared" ref="AC54:AC61" si="36">R59</f>
        <v>0.4</v>
      </c>
      <c r="AD54" s="25">
        <f t="shared" ref="AD54:AD61" si="37">R87</f>
        <v>0.63888888888888884</v>
      </c>
      <c r="AE54" s="25">
        <f t="shared" ref="AE54:AE61" si="38">R106</f>
        <v>0.63157894736842102</v>
      </c>
      <c r="AF54" s="25">
        <f t="shared" ref="AF54:AF60" si="39">R124</f>
        <v>0.74285714285714288</v>
      </c>
      <c r="AG54" s="25">
        <f t="shared" ref="AG54:AG60" si="40">R140</f>
        <v>0.44444444444444442</v>
      </c>
      <c r="AH54" s="25">
        <f t="shared" ref="AH54:AH60" si="41">R158</f>
        <v>0.67796610169491522</v>
      </c>
      <c r="AI54" s="25">
        <f t="shared" ref="AI54:AI60" si="42">R176</f>
        <v>0.43181818181818177</v>
      </c>
      <c r="AJ54" s="25">
        <f t="shared" ref="AJ54:AJ60" si="43">R193</f>
        <v>0.59090909090909083</v>
      </c>
      <c r="AK54" s="2">
        <f t="shared" ref="AK54:AK59" si="44">R209</f>
        <v>0.58695652173913038</v>
      </c>
      <c r="AL54" s="2"/>
      <c r="AM54" s="2">
        <f t="shared" ref="AM54:AM58" si="45">R226</f>
        <v>0.38888888888888884</v>
      </c>
      <c r="AN54" s="2">
        <f t="shared" ref="AN54:AN57" si="46">R244</f>
        <v>0.38095238095238093</v>
      </c>
      <c r="AO54" s="2">
        <f t="shared" ref="AO54:AO56" si="47">R261</f>
        <v>0</v>
      </c>
      <c r="AP54" s="2">
        <f t="shared" ref="AP54:AP55" si="48">R279</f>
        <v>0.22222222222222221</v>
      </c>
      <c r="AQ54" s="2">
        <f>R296</f>
        <v>0.11627906976744184</v>
      </c>
    </row>
    <row r="55" spans="1:52" ht="12.75" customHeight="1">
      <c r="A55" s="46" t="s">
        <v>43</v>
      </c>
      <c r="L55" s="2"/>
      <c r="M55" s="2"/>
      <c r="O55" s="2"/>
      <c r="Z55" s="27" t="s">
        <v>26</v>
      </c>
      <c r="AA55" s="25">
        <f t="shared" si="34"/>
        <v>0</v>
      </c>
      <c r="AB55" s="25">
        <f t="shared" si="35"/>
        <v>0.36842105263157898</v>
      </c>
      <c r="AC55" s="25">
        <f t="shared" si="36"/>
        <v>0</v>
      </c>
      <c r="AD55" s="25">
        <f t="shared" si="37"/>
        <v>0.15384615384615385</v>
      </c>
      <c r="AE55" s="25">
        <f t="shared" si="38"/>
        <v>7.1428571428571397E-2</v>
      </c>
      <c r="AF55" s="25">
        <f t="shared" si="39"/>
        <v>0.22222222222222221</v>
      </c>
      <c r="AG55" s="25">
        <f t="shared" si="40"/>
        <v>0</v>
      </c>
      <c r="AH55" s="25">
        <f t="shared" si="41"/>
        <v>0.21052631578947367</v>
      </c>
      <c r="AI55" s="25">
        <f t="shared" si="42"/>
        <v>0.31999999999999995</v>
      </c>
      <c r="AJ55" s="25">
        <f t="shared" si="43"/>
        <v>0.22222222222222221</v>
      </c>
      <c r="AK55" s="2">
        <f t="shared" si="44"/>
        <v>0.26315789473684215</v>
      </c>
      <c r="AL55" s="2"/>
      <c r="AM55" s="2">
        <f t="shared" si="45"/>
        <v>0.18181818181818177</v>
      </c>
      <c r="AN55" s="2">
        <f t="shared" si="46"/>
        <v>0</v>
      </c>
      <c r="AO55" s="2" t="e">
        <f t="shared" si="47"/>
        <v>#DIV/0!</v>
      </c>
      <c r="AP55" s="2">
        <f t="shared" si="48"/>
        <v>0.1428571428571429</v>
      </c>
    </row>
    <row r="56" spans="1:52" ht="25.5" customHeight="1">
      <c r="B56" s="266" t="s">
        <v>2</v>
      </c>
      <c r="C56" s="267"/>
      <c r="D56" s="267"/>
      <c r="E56" s="267"/>
      <c r="F56" s="267"/>
      <c r="G56" s="267"/>
      <c r="H56" s="267"/>
      <c r="I56" s="267"/>
      <c r="J56" s="267"/>
      <c r="L56" s="5" t="s">
        <v>3</v>
      </c>
      <c r="M56" s="5" t="s">
        <v>4</v>
      </c>
      <c r="N56" s="6" t="s">
        <v>5</v>
      </c>
      <c r="O56" s="5" t="s">
        <v>6</v>
      </c>
      <c r="P56" s="7" t="s">
        <v>7</v>
      </c>
      <c r="Q56" s="7" t="s">
        <v>8</v>
      </c>
      <c r="R56" s="8" t="s">
        <v>9</v>
      </c>
      <c r="Z56" s="27" t="s">
        <v>27</v>
      </c>
      <c r="AA56" s="25">
        <f t="shared" si="34"/>
        <v>9.0909090909090939E-2</v>
      </c>
      <c r="AB56" s="25">
        <f t="shared" si="35"/>
        <v>-8.3333333333333259E-2</v>
      </c>
      <c r="AC56" s="25">
        <f t="shared" si="36"/>
        <v>0.33333333333333337</v>
      </c>
      <c r="AD56" s="25">
        <f t="shared" si="37"/>
        <v>0</v>
      </c>
      <c r="AE56" s="25">
        <f t="shared" si="38"/>
        <v>0.38461538461538458</v>
      </c>
      <c r="AF56" s="25">
        <f t="shared" si="39"/>
        <v>0</v>
      </c>
      <c r="AG56" s="25">
        <f t="shared" si="40"/>
        <v>0.19999999999999996</v>
      </c>
      <c r="AH56" s="25">
        <f t="shared" si="41"/>
        <v>0.33333333333333337</v>
      </c>
      <c r="AI56" s="25">
        <f t="shared" si="42"/>
        <v>0.17647058823529416</v>
      </c>
      <c r="AJ56" s="25">
        <f t="shared" si="43"/>
        <v>0.1428571428571429</v>
      </c>
      <c r="AK56" s="2">
        <f t="shared" si="44"/>
        <v>0</v>
      </c>
      <c r="AL56" s="2"/>
      <c r="AM56" s="2">
        <f t="shared" si="45"/>
        <v>5.555555555555558E-2</v>
      </c>
      <c r="AN56" s="2">
        <f t="shared" si="46"/>
        <v>7.6923076923076872E-2</v>
      </c>
      <c r="AO56" s="2">
        <f t="shared" si="47"/>
        <v>5.8823529411764719E-2</v>
      </c>
      <c r="AP56" s="2" t="s">
        <v>30</v>
      </c>
    </row>
    <row r="57" spans="1:52" ht="12.75" customHeight="1">
      <c r="A57" s="10" t="s">
        <v>10</v>
      </c>
      <c r="B57" s="11">
        <v>1</v>
      </c>
      <c r="C57" s="11">
        <v>2</v>
      </c>
      <c r="D57" s="11">
        <v>3</v>
      </c>
      <c r="E57" s="11">
        <v>4</v>
      </c>
      <c r="F57" s="11">
        <v>5</v>
      </c>
      <c r="G57" s="11">
        <v>6</v>
      </c>
      <c r="H57" s="11">
        <v>7</v>
      </c>
      <c r="I57" s="11">
        <v>8</v>
      </c>
      <c r="J57" s="11">
        <v>9</v>
      </c>
      <c r="K57" s="12" t="s">
        <v>11</v>
      </c>
      <c r="L57" s="13"/>
      <c r="M57" s="13"/>
      <c r="N57" s="14"/>
      <c r="O57" s="15"/>
      <c r="P57" s="16"/>
      <c r="Q57" s="16"/>
      <c r="R57" s="2"/>
      <c r="Z57" s="27" t="s">
        <v>28</v>
      </c>
      <c r="AA57" s="25">
        <f t="shared" si="34"/>
        <v>0.19999999999999996</v>
      </c>
      <c r="AB57" s="25">
        <f t="shared" si="35"/>
        <v>0.23076923076923073</v>
      </c>
      <c r="AC57" s="25">
        <f t="shared" si="36"/>
        <v>0.33333333333333337</v>
      </c>
      <c r="AD57" s="25">
        <f t="shared" si="37"/>
        <v>0.18181818181818177</v>
      </c>
      <c r="AE57" s="25">
        <f t="shared" si="38"/>
        <v>0.25</v>
      </c>
      <c r="AF57" s="25">
        <f t="shared" si="39"/>
        <v>0</v>
      </c>
      <c r="AG57" s="25">
        <f t="shared" si="40"/>
        <v>8.333333333333337E-2</v>
      </c>
      <c r="AH57" s="25">
        <f t="shared" si="41"/>
        <v>0.19999999999999996</v>
      </c>
      <c r="AI57" s="25">
        <f t="shared" si="42"/>
        <v>0.1428571428571429</v>
      </c>
      <c r="AJ57" s="25">
        <f t="shared" si="43"/>
        <v>8.333333333333337E-2</v>
      </c>
      <c r="AK57" s="2">
        <f t="shared" si="44"/>
        <v>0.2142857142857143</v>
      </c>
      <c r="AL57" s="2"/>
      <c r="AM57" s="2">
        <f t="shared" si="45"/>
        <v>0.17647058823529416</v>
      </c>
      <c r="AN57" s="2">
        <f t="shared" si="46"/>
        <v>0.16666666666666663</v>
      </c>
      <c r="AO57" s="2" t="s">
        <v>30</v>
      </c>
    </row>
    <row r="58" spans="1:52" ht="12.75" customHeight="1">
      <c r="A58" s="17">
        <v>9801</v>
      </c>
      <c r="B58" s="17">
        <v>15</v>
      </c>
      <c r="C58" s="17"/>
      <c r="D58" s="17"/>
      <c r="E58" s="17"/>
      <c r="F58" s="17"/>
      <c r="G58" s="17"/>
      <c r="H58" s="17"/>
      <c r="I58" s="17"/>
      <c r="J58" s="17"/>
      <c r="K58" s="18"/>
      <c r="L58" s="13"/>
      <c r="M58" s="13"/>
      <c r="N58" s="14"/>
      <c r="O58" s="15"/>
      <c r="P58" s="19">
        <f>B58</f>
        <v>15</v>
      </c>
      <c r="Q58" s="16"/>
      <c r="R58" s="2"/>
      <c r="Z58" s="27" t="s">
        <v>29</v>
      </c>
      <c r="AA58" s="25">
        <f t="shared" si="34"/>
        <v>0</v>
      </c>
      <c r="AB58" s="25">
        <f t="shared" si="35"/>
        <v>0</v>
      </c>
      <c r="AC58" s="25">
        <f t="shared" si="36"/>
        <v>0</v>
      </c>
      <c r="AD58" s="25">
        <f t="shared" si="37"/>
        <v>0</v>
      </c>
      <c r="AE58" s="25">
        <f t="shared" si="38"/>
        <v>0</v>
      </c>
      <c r="AF58" s="25">
        <f t="shared" si="39"/>
        <v>0</v>
      </c>
      <c r="AG58" s="25">
        <f t="shared" si="40"/>
        <v>0</v>
      </c>
      <c r="AH58" s="25">
        <f t="shared" si="41"/>
        <v>0.125</v>
      </c>
      <c r="AI58" s="25">
        <f t="shared" si="42"/>
        <v>0</v>
      </c>
      <c r="AJ58" s="25">
        <f t="shared" si="43"/>
        <v>9.0909090909090939E-2</v>
      </c>
      <c r="AK58" s="2">
        <f t="shared" si="44"/>
        <v>0.18181818181818177</v>
      </c>
      <c r="AL58" s="2"/>
      <c r="AM58" s="2">
        <f t="shared" si="45"/>
        <v>0.1428571428571429</v>
      </c>
      <c r="AN58" s="2" t="s">
        <v>30</v>
      </c>
      <c r="AO58" s="2" t="s">
        <v>30</v>
      </c>
    </row>
    <row r="59" spans="1:52" ht="12.75" customHeight="1">
      <c r="A59" s="17">
        <v>9802</v>
      </c>
      <c r="B59" s="17"/>
      <c r="C59" s="17">
        <v>9</v>
      </c>
      <c r="D59" s="17"/>
      <c r="E59" s="17"/>
      <c r="F59" s="17"/>
      <c r="G59" s="17"/>
      <c r="H59" s="17"/>
      <c r="I59" s="17"/>
      <c r="J59" s="17"/>
      <c r="K59" s="18"/>
      <c r="L59" s="13"/>
      <c r="M59" s="13"/>
      <c r="N59" s="14"/>
      <c r="O59" s="15">
        <f>C59/B58</f>
        <v>0.6</v>
      </c>
      <c r="P59" s="24">
        <v>9</v>
      </c>
      <c r="Q59" s="25">
        <f t="shared" ref="Q59:Q69" si="49">P59/P58</f>
        <v>0.6</v>
      </c>
      <c r="R59" s="2">
        <f t="shared" ref="R59:R69" si="50">100%-Q59</f>
        <v>0.4</v>
      </c>
      <c r="Z59" s="30" t="s">
        <v>31</v>
      </c>
      <c r="AA59" s="25">
        <f t="shared" si="34"/>
        <v>0</v>
      </c>
      <c r="AB59" s="25">
        <f t="shared" si="35"/>
        <v>0.19999999999999996</v>
      </c>
      <c r="AC59" s="25">
        <f t="shared" si="36"/>
        <v>0.25</v>
      </c>
      <c r="AD59" s="25">
        <f t="shared" si="37"/>
        <v>0</v>
      </c>
      <c r="AE59" s="25">
        <f t="shared" si="38"/>
        <v>0</v>
      </c>
      <c r="AF59" s="25">
        <f t="shared" si="39"/>
        <v>0.1428571428571429</v>
      </c>
      <c r="AG59" s="25">
        <f t="shared" si="40"/>
        <v>9.0909090909090939E-2</v>
      </c>
      <c r="AH59" s="25">
        <f t="shared" si="41"/>
        <v>0</v>
      </c>
      <c r="AI59" s="25">
        <f t="shared" si="42"/>
        <v>0.25</v>
      </c>
      <c r="AJ59" s="25">
        <f t="shared" si="43"/>
        <v>0.19999999999999996</v>
      </c>
      <c r="AK59" s="2">
        <f t="shared" si="44"/>
        <v>0.22222222222222221</v>
      </c>
      <c r="AL59" s="2"/>
      <c r="AM59" s="2" t="s">
        <v>30</v>
      </c>
    </row>
    <row r="60" spans="1:52" ht="12.75" customHeight="1">
      <c r="A60" s="17">
        <v>9901</v>
      </c>
      <c r="B60" s="17"/>
      <c r="C60" s="17"/>
      <c r="D60" s="17">
        <v>3</v>
      </c>
      <c r="E60" s="17"/>
      <c r="F60" s="17"/>
      <c r="G60" s="17"/>
      <c r="H60" s="17"/>
      <c r="I60" s="17"/>
      <c r="J60" s="17"/>
      <c r="K60" s="18"/>
      <c r="L60" s="13"/>
      <c r="M60" s="13"/>
      <c r="N60" s="14"/>
      <c r="O60" s="15">
        <f>D60/C59</f>
        <v>0.33333333333333331</v>
      </c>
      <c r="P60" s="24">
        <v>9</v>
      </c>
      <c r="Q60" s="25">
        <f t="shared" si="49"/>
        <v>1</v>
      </c>
      <c r="R60" s="2">
        <f t="shared" si="50"/>
        <v>0</v>
      </c>
      <c r="Z60" s="30" t="s">
        <v>32</v>
      </c>
      <c r="AA60" s="25">
        <f t="shared" si="34"/>
        <v>0.125</v>
      </c>
      <c r="AB60" s="25">
        <f t="shared" si="35"/>
        <v>0</v>
      </c>
      <c r="AC60" s="25">
        <f t="shared" si="36"/>
        <v>0.33333333333333337</v>
      </c>
      <c r="AD60" s="25">
        <f t="shared" si="37"/>
        <v>0</v>
      </c>
      <c r="AE60" s="25">
        <f t="shared" si="38"/>
        <v>0.16666666666666663</v>
      </c>
      <c r="AF60" s="25">
        <f t="shared" si="39"/>
        <v>0</v>
      </c>
      <c r="AG60" s="25">
        <f t="shared" si="40"/>
        <v>0</v>
      </c>
      <c r="AH60" s="25">
        <f t="shared" si="41"/>
        <v>0.2857142857142857</v>
      </c>
      <c r="AI60" s="25">
        <f t="shared" si="42"/>
        <v>0.11111111111111116</v>
      </c>
      <c r="AJ60" s="25">
        <f t="shared" si="43"/>
        <v>0</v>
      </c>
      <c r="AK60" s="2" t="s">
        <v>30</v>
      </c>
      <c r="AL60" s="2"/>
    </row>
    <row r="61" spans="1:52" ht="12.75" customHeight="1">
      <c r="A61" s="17">
        <v>9902</v>
      </c>
      <c r="B61" s="17"/>
      <c r="C61" s="17"/>
      <c r="D61" s="17"/>
      <c r="E61" s="17">
        <v>1</v>
      </c>
      <c r="F61" s="17"/>
      <c r="G61" s="17"/>
      <c r="H61" s="17"/>
      <c r="I61" s="17"/>
      <c r="J61" s="17"/>
      <c r="K61" s="18"/>
      <c r="L61" s="13"/>
      <c r="M61" s="13"/>
      <c r="N61" s="14"/>
      <c r="O61" s="15">
        <f>E61/D60</f>
        <v>0.33333333333333331</v>
      </c>
      <c r="P61" s="24">
        <v>6</v>
      </c>
      <c r="Q61" s="25">
        <f t="shared" si="49"/>
        <v>0.66666666666666663</v>
      </c>
      <c r="R61" s="2">
        <f t="shared" si="50"/>
        <v>0.33333333333333337</v>
      </c>
      <c r="Z61" s="30" t="s">
        <v>33</v>
      </c>
      <c r="AA61" s="25">
        <f t="shared" si="34"/>
        <v>0</v>
      </c>
      <c r="AB61" s="25">
        <f t="shared" si="35"/>
        <v>0</v>
      </c>
      <c r="AC61" s="25">
        <f t="shared" si="36"/>
        <v>0</v>
      </c>
      <c r="AD61" s="25">
        <f t="shared" si="37"/>
        <v>0</v>
      </c>
      <c r="AE61" s="25">
        <f t="shared" si="38"/>
        <v>-0.19999999999999996</v>
      </c>
      <c r="AF61" s="25"/>
      <c r="AG61" s="25"/>
      <c r="AH61" s="28"/>
      <c r="AI61" s="28"/>
      <c r="AJ61" s="28"/>
    </row>
    <row r="62" spans="1:52" ht="12.75" customHeight="1">
      <c r="A62" s="30" t="s">
        <v>14</v>
      </c>
      <c r="B62" s="17"/>
      <c r="C62" s="17"/>
      <c r="D62" s="17"/>
      <c r="E62" s="17"/>
      <c r="F62" s="17">
        <v>1</v>
      </c>
      <c r="G62" s="17"/>
      <c r="H62" s="17"/>
      <c r="I62" s="17"/>
      <c r="J62" s="17"/>
      <c r="K62" s="18"/>
      <c r="L62" s="13"/>
      <c r="M62" s="13"/>
      <c r="N62" s="14"/>
      <c r="O62" s="15">
        <f>F62/E61</f>
        <v>1</v>
      </c>
      <c r="P62" s="24">
        <v>4</v>
      </c>
      <c r="Q62" s="25">
        <f t="shared" si="49"/>
        <v>0.66666666666666663</v>
      </c>
      <c r="R62" s="2">
        <f t="shared" si="50"/>
        <v>0.33333333333333337</v>
      </c>
      <c r="Z62" s="47"/>
      <c r="AA62" s="25"/>
      <c r="AB62" s="38"/>
      <c r="AC62" s="25"/>
      <c r="AD62" s="25"/>
      <c r="AE62" s="25"/>
      <c r="AF62" s="48"/>
      <c r="AG62" s="48"/>
      <c r="AH62" s="48"/>
      <c r="AI62" s="48"/>
      <c r="AJ62" s="48"/>
    </row>
    <row r="63" spans="1:52" ht="12.75" customHeight="1">
      <c r="A63" s="30" t="s">
        <v>15</v>
      </c>
      <c r="B63" s="17"/>
      <c r="C63" s="17"/>
      <c r="D63" s="17"/>
      <c r="E63" s="17"/>
      <c r="F63" s="17"/>
      <c r="G63" s="17">
        <v>1</v>
      </c>
      <c r="H63" s="17"/>
      <c r="I63" s="17"/>
      <c r="J63" s="17"/>
      <c r="K63" s="18"/>
      <c r="L63" s="13"/>
      <c r="M63" s="13"/>
      <c r="N63" s="14"/>
      <c r="O63" s="15">
        <f>G63/F62</f>
        <v>1</v>
      </c>
      <c r="P63" s="24">
        <v>4</v>
      </c>
      <c r="Q63" s="25">
        <f t="shared" si="49"/>
        <v>1</v>
      </c>
      <c r="R63" s="2">
        <f t="shared" si="50"/>
        <v>0</v>
      </c>
      <c r="Z63" s="35"/>
      <c r="AA63" s="38"/>
      <c r="AB63" s="38"/>
      <c r="AC63" s="48"/>
      <c r="AD63" s="48"/>
      <c r="AE63" s="48"/>
      <c r="AF63" s="48"/>
      <c r="AG63" s="48"/>
      <c r="AH63" s="48"/>
      <c r="AI63" s="48"/>
      <c r="AJ63" s="48"/>
    </row>
    <row r="64" spans="1:52" ht="12.75" customHeight="1">
      <c r="A64" s="30" t="s">
        <v>16</v>
      </c>
      <c r="B64" s="17"/>
      <c r="C64" s="17"/>
      <c r="D64" s="17"/>
      <c r="E64" s="17"/>
      <c r="F64" s="17">
        <v>2</v>
      </c>
      <c r="G64" s="17"/>
      <c r="H64" s="17">
        <v>1</v>
      </c>
      <c r="I64" s="17"/>
      <c r="J64" s="17"/>
      <c r="K64" s="18"/>
      <c r="L64" s="13"/>
      <c r="M64" s="13"/>
      <c r="N64" s="14"/>
      <c r="O64" s="15">
        <f>H64/G63</f>
        <v>1</v>
      </c>
      <c r="P64" s="24">
        <v>3</v>
      </c>
      <c r="Q64" s="25">
        <f t="shared" si="49"/>
        <v>0.75</v>
      </c>
      <c r="R64" s="2">
        <f t="shared" si="50"/>
        <v>0.25</v>
      </c>
      <c r="Z64" s="35"/>
      <c r="AA64" s="38"/>
      <c r="AB64" s="48"/>
      <c r="AC64" s="48"/>
      <c r="AD64" s="48"/>
      <c r="AE64" s="48"/>
      <c r="AF64" s="48"/>
      <c r="AG64" s="48"/>
      <c r="AH64" s="48"/>
      <c r="AI64" s="48"/>
      <c r="AJ64" s="48"/>
    </row>
    <row r="65" spans="1:52" ht="12.75" customHeight="1">
      <c r="A65" s="30" t="s">
        <v>17</v>
      </c>
      <c r="B65" s="17"/>
      <c r="C65" s="17"/>
      <c r="D65" s="17"/>
      <c r="E65" s="17"/>
      <c r="F65" s="17">
        <v>1</v>
      </c>
      <c r="G65" s="17"/>
      <c r="H65" s="17">
        <v>1</v>
      </c>
      <c r="I65" s="17">
        <v>0</v>
      </c>
      <c r="J65" s="17"/>
      <c r="K65" s="18"/>
      <c r="L65" s="13"/>
      <c r="M65" s="13"/>
      <c r="N65" s="14"/>
      <c r="O65" s="15">
        <f>I65/H64</f>
        <v>0</v>
      </c>
      <c r="P65" s="24">
        <v>2</v>
      </c>
      <c r="Q65" s="25">
        <f t="shared" si="49"/>
        <v>0.66666666666666663</v>
      </c>
      <c r="R65" s="2">
        <f t="shared" si="50"/>
        <v>0.33333333333333337</v>
      </c>
      <c r="Z65" s="31"/>
      <c r="AA65" s="9" t="s">
        <v>44</v>
      </c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52" ht="12.75" customHeight="1">
      <c r="A66" s="30" t="s">
        <v>18</v>
      </c>
      <c r="B66" s="17"/>
      <c r="C66" s="17"/>
      <c r="D66" s="17"/>
      <c r="E66" s="17"/>
      <c r="F66" s="17"/>
      <c r="G66" s="17">
        <v>1</v>
      </c>
      <c r="H66" s="17">
        <v>1</v>
      </c>
      <c r="I66" s="17"/>
      <c r="J66" s="17">
        <v>0</v>
      </c>
      <c r="K66" s="18"/>
      <c r="L66" s="13"/>
      <c r="M66" s="13"/>
      <c r="N66" s="14"/>
      <c r="O66" s="15">
        <f>J66/B58</f>
        <v>0</v>
      </c>
      <c r="P66" s="24">
        <v>2</v>
      </c>
      <c r="Q66" s="25">
        <f t="shared" si="49"/>
        <v>1</v>
      </c>
      <c r="R66" s="2">
        <f t="shared" si="50"/>
        <v>0</v>
      </c>
      <c r="Z66" s="49" t="s">
        <v>13</v>
      </c>
      <c r="AA66" s="50">
        <v>9701</v>
      </c>
      <c r="AB66" s="51">
        <v>9702</v>
      </c>
      <c r="AC66" s="51">
        <v>9801</v>
      </c>
      <c r="AD66" s="51">
        <v>9802</v>
      </c>
      <c r="AE66" s="51">
        <v>9901</v>
      </c>
      <c r="AF66" s="51">
        <v>9902</v>
      </c>
      <c r="AG66" s="52" t="s">
        <v>14</v>
      </c>
      <c r="AH66" s="52" t="s">
        <v>15</v>
      </c>
      <c r="AI66" s="52" t="s">
        <v>16</v>
      </c>
      <c r="AJ66" s="52" t="s">
        <v>17</v>
      </c>
      <c r="AK66" s="52" t="s">
        <v>18</v>
      </c>
      <c r="AL66" s="52" t="s">
        <v>19</v>
      </c>
      <c r="AM66" s="52" t="s">
        <v>20</v>
      </c>
      <c r="AN66" s="52" t="s">
        <v>21</v>
      </c>
      <c r="AO66" s="52" t="s">
        <v>22</v>
      </c>
      <c r="AP66" s="52" t="s">
        <v>23</v>
      </c>
      <c r="AQ66" s="52" t="s">
        <v>41</v>
      </c>
      <c r="AR66" s="52" t="s">
        <v>45</v>
      </c>
      <c r="AS66" s="52" t="s">
        <v>46</v>
      </c>
      <c r="AT66" s="52" t="s">
        <v>47</v>
      </c>
      <c r="AU66" s="52" t="s">
        <v>48</v>
      </c>
      <c r="AV66" s="52" t="s">
        <v>49</v>
      </c>
      <c r="AW66" s="52" t="s">
        <v>50</v>
      </c>
      <c r="AX66" s="52" t="s">
        <v>51</v>
      </c>
      <c r="AY66" s="52" t="s">
        <v>52</v>
      </c>
      <c r="AZ66" s="52" t="s">
        <v>53</v>
      </c>
    </row>
    <row r="67" spans="1:52" ht="12.75" customHeight="1">
      <c r="A67" s="30" t="s">
        <v>19</v>
      </c>
      <c r="B67" s="17"/>
      <c r="C67" s="17"/>
      <c r="D67" s="17"/>
      <c r="E67" s="17"/>
      <c r="F67" s="17"/>
      <c r="G67" s="17"/>
      <c r="H67" s="17">
        <v>1</v>
      </c>
      <c r="I67" s="17">
        <v>1</v>
      </c>
      <c r="J67" s="17"/>
      <c r="K67" s="18"/>
      <c r="L67" s="13"/>
      <c r="M67" s="13"/>
      <c r="N67" s="14"/>
      <c r="O67" s="15"/>
      <c r="P67" s="24">
        <v>2</v>
      </c>
      <c r="Q67" s="25">
        <f t="shared" si="49"/>
        <v>1</v>
      </c>
      <c r="R67" s="2">
        <f t="shared" si="50"/>
        <v>0</v>
      </c>
      <c r="Z67" s="53" t="s">
        <v>25</v>
      </c>
      <c r="AA67" s="54">
        <f>P7/P5</f>
        <v>0.6470588235294118</v>
      </c>
      <c r="AB67" s="54">
        <f>P34/P32</f>
        <v>0.46153846153846156</v>
      </c>
      <c r="AC67" s="54">
        <f>P60/P58</f>
        <v>0.6</v>
      </c>
      <c r="AD67" s="54">
        <f>P88/P86</f>
        <v>0.30555555555555558</v>
      </c>
      <c r="AE67" s="54">
        <f>P107/P105</f>
        <v>0.34210526315789475</v>
      </c>
      <c r="AF67" s="54">
        <f>P125/P123</f>
        <v>0.2</v>
      </c>
      <c r="AG67" s="54">
        <f>P141/P139</f>
        <v>0.55555555555555558</v>
      </c>
      <c r="AH67" s="54">
        <f>P159/P157</f>
        <v>0.25423728813559321</v>
      </c>
      <c r="AI67" s="54">
        <f>P177/P175</f>
        <v>0.38636363636363635</v>
      </c>
      <c r="AJ67" s="54">
        <f>P194/P192</f>
        <v>0.31818181818181818</v>
      </c>
      <c r="AK67" s="54">
        <f>P210/P208</f>
        <v>0.30434782608695654</v>
      </c>
      <c r="AL67" s="54">
        <f>P227/P225</f>
        <v>0.5</v>
      </c>
      <c r="AM67" s="54">
        <f>P245/P243</f>
        <v>0.61904761904761907</v>
      </c>
      <c r="AN67" s="54">
        <f>P262/P260</f>
        <v>0.53125</v>
      </c>
      <c r="AO67" s="54">
        <f>P280/P278</f>
        <v>0.66666666666666663</v>
      </c>
      <c r="AP67" s="54">
        <f>P297/P295</f>
        <v>0.7441860465116279</v>
      </c>
      <c r="AQ67" s="54">
        <f>P317/P315</f>
        <v>0.75</v>
      </c>
      <c r="AR67" s="54">
        <f>P334/P332</f>
        <v>0.88888888888888884</v>
      </c>
      <c r="AS67" s="54">
        <f>P351/P349</f>
        <v>0.66666666666666663</v>
      </c>
      <c r="AT67" s="54">
        <f>P367/P365</f>
        <v>0.58974358974358976</v>
      </c>
      <c r="AU67" s="54">
        <f>P385/P383</f>
        <v>0.7142857142857143</v>
      </c>
      <c r="AV67" s="54">
        <f>P402/P400</f>
        <v>0.70370370370370372</v>
      </c>
      <c r="AW67" s="54">
        <f>P417/P415</f>
        <v>0.88888888888888884</v>
      </c>
      <c r="AX67" s="54">
        <f>P433/P431</f>
        <v>0.875</v>
      </c>
      <c r="AY67" s="54">
        <f>P449/P447</f>
        <v>0.48</v>
      </c>
      <c r="AZ67" s="54">
        <f>P464/P462</f>
        <v>0.84375</v>
      </c>
    </row>
    <row r="68" spans="1:52" ht="12.75" customHeight="1">
      <c r="A68" s="30" t="s">
        <v>20</v>
      </c>
      <c r="B68" s="31"/>
      <c r="C68" s="31"/>
      <c r="D68" s="31"/>
      <c r="E68" s="31"/>
      <c r="F68" s="31"/>
      <c r="G68" s="31"/>
      <c r="H68" s="33">
        <v>1</v>
      </c>
      <c r="I68" s="31"/>
      <c r="J68" s="31">
        <v>1</v>
      </c>
      <c r="K68" s="34">
        <v>1</v>
      </c>
      <c r="L68" s="2"/>
      <c r="M68" s="2"/>
      <c r="N68" s="31"/>
      <c r="O68" s="2"/>
      <c r="P68" s="24">
        <v>2</v>
      </c>
      <c r="Q68" s="25">
        <f t="shared" si="49"/>
        <v>1</v>
      </c>
      <c r="R68" s="2">
        <f t="shared" si="50"/>
        <v>0</v>
      </c>
      <c r="Z68" s="3"/>
      <c r="AA68" s="9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52" ht="12.75" customHeight="1">
      <c r="A69" s="30" t="s">
        <v>21</v>
      </c>
      <c r="B69" s="31"/>
      <c r="C69" s="31"/>
      <c r="D69" s="31"/>
      <c r="E69" s="31"/>
      <c r="F69" s="31"/>
      <c r="G69" s="31"/>
      <c r="H69" s="33">
        <v>1</v>
      </c>
      <c r="I69" s="31"/>
      <c r="J69" s="31"/>
      <c r="K69" s="34"/>
      <c r="L69" s="2"/>
      <c r="M69" s="2"/>
      <c r="N69" s="31"/>
      <c r="O69" s="2"/>
      <c r="P69" s="24">
        <v>1</v>
      </c>
      <c r="Q69" s="25">
        <f t="shared" si="49"/>
        <v>0.5</v>
      </c>
      <c r="R69" s="2">
        <f t="shared" si="50"/>
        <v>0.5</v>
      </c>
    </row>
    <row r="70" spans="1:52" ht="12.75" customHeight="1">
      <c r="A70" s="35" t="s">
        <v>22</v>
      </c>
      <c r="B70" s="31"/>
      <c r="C70" s="31"/>
      <c r="D70" s="31"/>
      <c r="E70" s="31"/>
      <c r="F70" s="31"/>
      <c r="G70" s="31"/>
      <c r="H70" s="31"/>
      <c r="I70" s="31">
        <v>1</v>
      </c>
      <c r="J70" s="31"/>
      <c r="K70" s="34"/>
      <c r="L70" s="2"/>
      <c r="M70" s="2"/>
      <c r="N70" s="31"/>
      <c r="O70" s="2"/>
      <c r="P70" s="24">
        <v>1</v>
      </c>
      <c r="Q70" s="25"/>
      <c r="R70" s="2"/>
    </row>
    <row r="71" spans="1:52" ht="12.75" customHeight="1">
      <c r="A71" s="35" t="s">
        <v>23</v>
      </c>
      <c r="B71" s="31"/>
      <c r="C71" s="31"/>
      <c r="D71" s="31"/>
      <c r="E71" s="31"/>
      <c r="F71" s="31"/>
      <c r="G71" s="31"/>
      <c r="H71" s="31"/>
      <c r="I71" s="31"/>
      <c r="J71" s="31">
        <v>1</v>
      </c>
      <c r="K71" s="34"/>
      <c r="L71" s="2"/>
      <c r="M71" s="2"/>
      <c r="N71" s="31"/>
      <c r="O71" s="2"/>
      <c r="P71" s="24">
        <v>1</v>
      </c>
      <c r="Q71" s="25"/>
      <c r="R71" s="2"/>
      <c r="S71" s="272" t="s">
        <v>5</v>
      </c>
      <c r="T71" s="269"/>
    </row>
    <row r="72" spans="1:52" ht="12.75" customHeight="1">
      <c r="A72" s="35" t="s">
        <v>41</v>
      </c>
      <c r="B72" s="31"/>
      <c r="C72" s="31"/>
      <c r="D72" s="31"/>
      <c r="E72" s="31"/>
      <c r="F72" s="31"/>
      <c r="G72" s="31"/>
      <c r="H72" s="31"/>
      <c r="I72" s="31"/>
      <c r="J72" s="31"/>
      <c r="K72" s="34"/>
      <c r="L72" s="2"/>
      <c r="M72" s="2"/>
      <c r="N72" s="31"/>
      <c r="O72" s="2"/>
      <c r="P72" s="24"/>
      <c r="Q72" s="25"/>
      <c r="R72" s="2"/>
      <c r="S72" s="55"/>
      <c r="T72" s="167"/>
    </row>
    <row r="73" spans="1:52" ht="12.75" customHeight="1">
      <c r="A73" s="35" t="s">
        <v>45</v>
      </c>
      <c r="B73" s="31"/>
      <c r="C73" s="31"/>
      <c r="D73" s="31"/>
      <c r="E73" s="31"/>
      <c r="F73" s="31"/>
      <c r="G73" s="31"/>
      <c r="H73" s="31"/>
      <c r="I73" s="31"/>
      <c r="J73" s="31"/>
      <c r="K73" s="34"/>
      <c r="L73" s="2"/>
      <c r="M73" s="2"/>
      <c r="N73" s="31"/>
      <c r="O73" s="2"/>
      <c r="P73" s="24"/>
      <c r="Q73" s="25"/>
      <c r="R73" s="2"/>
      <c r="S73" s="55"/>
      <c r="T73" s="167"/>
    </row>
    <row r="74" spans="1:52" ht="12.75" customHeight="1">
      <c r="A74" s="35" t="s">
        <v>46</v>
      </c>
      <c r="B74" s="31"/>
      <c r="C74" s="31"/>
      <c r="D74" s="31"/>
      <c r="E74" s="31"/>
      <c r="F74" s="31"/>
      <c r="G74" s="31"/>
      <c r="H74" s="31"/>
      <c r="I74" s="31"/>
      <c r="J74" s="31">
        <v>1</v>
      </c>
      <c r="K74" s="34"/>
      <c r="L74" s="2"/>
      <c r="M74" s="2"/>
      <c r="N74" s="31"/>
      <c r="O74" s="2"/>
      <c r="P74" s="24">
        <v>1</v>
      </c>
      <c r="Q74" s="25"/>
      <c r="R74" s="2"/>
      <c r="S74" s="55"/>
      <c r="T74" s="167"/>
    </row>
    <row r="75" spans="1:52" ht="12.75" customHeight="1">
      <c r="A75" s="35" t="s">
        <v>47</v>
      </c>
      <c r="B75" s="31"/>
      <c r="C75" s="31"/>
      <c r="D75" s="31"/>
      <c r="E75" s="31"/>
      <c r="F75" s="31"/>
      <c r="G75" s="31"/>
      <c r="H75" s="31"/>
      <c r="I75" s="31"/>
      <c r="J75" s="31">
        <v>1</v>
      </c>
      <c r="K75" s="34"/>
      <c r="L75" s="2"/>
      <c r="M75" s="2"/>
      <c r="N75" s="31"/>
      <c r="O75" s="2"/>
      <c r="P75" s="24">
        <v>1</v>
      </c>
      <c r="Q75" s="25"/>
      <c r="R75" s="2"/>
      <c r="S75" s="55"/>
      <c r="T75" s="167"/>
    </row>
    <row r="76" spans="1:52" ht="12.75" customHeight="1">
      <c r="J76" s="3" t="s">
        <v>54</v>
      </c>
      <c r="K76" s="56">
        <f>SUM(K68:K69)</f>
        <v>1</v>
      </c>
      <c r="L76" s="2">
        <f>(K67+K66)/B58</f>
        <v>0</v>
      </c>
      <c r="M76" s="2">
        <f>K76/B58</f>
        <v>6.6666666666666666E-2</v>
      </c>
      <c r="N76" s="2">
        <f>M76-L76</f>
        <v>6.6666666666666666E-2</v>
      </c>
      <c r="O76" s="2"/>
      <c r="S76" s="17">
        <v>9701</v>
      </c>
      <c r="T76" s="2">
        <f>N21</f>
        <v>0.3529411764705882</v>
      </c>
    </row>
    <row r="77" spans="1:52" ht="12.75" customHeight="1">
      <c r="L77" s="2"/>
      <c r="M77" s="2"/>
      <c r="O77" s="2"/>
      <c r="S77" s="17">
        <v>9702</v>
      </c>
      <c r="T77" s="2">
        <f>N76</f>
        <v>6.6666666666666666E-2</v>
      </c>
    </row>
    <row r="78" spans="1:52" ht="12.75" customHeight="1">
      <c r="A78" s="270" t="s">
        <v>35</v>
      </c>
      <c r="B78" s="269"/>
      <c r="C78" s="269"/>
      <c r="D78" s="269"/>
      <c r="L78" s="2"/>
      <c r="M78" s="2"/>
      <c r="O78" s="2"/>
      <c r="S78" s="17">
        <v>9801</v>
      </c>
      <c r="T78" s="2">
        <f>N76</f>
        <v>6.6666666666666666E-2</v>
      </c>
    </row>
    <row r="79" spans="1:52" ht="12.75" customHeight="1">
      <c r="A79" s="35" t="s">
        <v>36</v>
      </c>
      <c r="B79" s="31">
        <v>0</v>
      </c>
      <c r="D79" s="286" t="s">
        <v>132</v>
      </c>
      <c r="E79" s="269"/>
      <c r="F79" s="269"/>
      <c r="G79" s="269"/>
      <c r="L79" s="2"/>
      <c r="M79" s="2"/>
      <c r="O79" s="2"/>
      <c r="S79" s="17">
        <v>9802</v>
      </c>
      <c r="T79" s="2">
        <f>N99</f>
        <v>0.22222222222222221</v>
      </c>
    </row>
    <row r="80" spans="1:52" ht="12.75" customHeight="1">
      <c r="A80" s="271" t="s">
        <v>37</v>
      </c>
      <c r="B80" s="269"/>
      <c r="C80" s="269"/>
      <c r="D80" s="269"/>
      <c r="E80" s="269"/>
      <c r="F80" s="269"/>
      <c r="G80" s="269"/>
      <c r="H80" s="40">
        <f>(B79/K76)*100%</f>
        <v>0</v>
      </c>
      <c r="L80" s="2"/>
      <c r="M80" s="2"/>
      <c r="O80" s="2"/>
      <c r="S80" s="31">
        <v>9901</v>
      </c>
      <c r="T80" s="2">
        <f>N118</f>
        <v>2.6315789473684209E-2</v>
      </c>
    </row>
    <row r="81" spans="1:20" ht="12.75" customHeight="1">
      <c r="L81" s="2"/>
      <c r="M81" s="2"/>
      <c r="O81" s="2"/>
      <c r="S81" s="31">
        <v>9902</v>
      </c>
      <c r="T81" s="2">
        <f>N135</f>
        <v>2.8571428571428574E-2</v>
      </c>
    </row>
    <row r="82" spans="1:20" ht="12.75" customHeight="1">
      <c r="L82" s="2"/>
      <c r="M82" s="2"/>
      <c r="O82" s="2"/>
      <c r="S82" s="30" t="s">
        <v>14</v>
      </c>
      <c r="T82" s="2">
        <f>N151</f>
        <v>0.22222222222222221</v>
      </c>
    </row>
    <row r="83" spans="1:20" ht="12.75" customHeight="1">
      <c r="A83" s="46" t="s">
        <v>55</v>
      </c>
      <c r="L83" s="2"/>
      <c r="M83" s="2"/>
      <c r="O83" s="2"/>
      <c r="S83" s="30" t="s">
        <v>15</v>
      </c>
      <c r="T83" s="2">
        <f>N171</f>
        <v>0.10169491525423729</v>
      </c>
    </row>
    <row r="84" spans="1:20" ht="25.5" customHeight="1">
      <c r="B84" s="266" t="s">
        <v>2</v>
      </c>
      <c r="C84" s="267"/>
      <c r="D84" s="267"/>
      <c r="E84" s="267"/>
      <c r="F84" s="267"/>
      <c r="G84" s="267"/>
      <c r="H84" s="267"/>
      <c r="I84" s="267"/>
      <c r="J84" s="267"/>
      <c r="L84" s="5" t="s">
        <v>3</v>
      </c>
      <c r="M84" s="5" t="s">
        <v>4</v>
      </c>
      <c r="N84" s="6" t="s">
        <v>5</v>
      </c>
      <c r="O84" s="5" t="s">
        <v>6</v>
      </c>
      <c r="P84" s="7" t="s">
        <v>7</v>
      </c>
      <c r="Q84" s="7" t="s">
        <v>8</v>
      </c>
      <c r="R84" s="8" t="s">
        <v>9</v>
      </c>
      <c r="S84" s="30" t="s">
        <v>16</v>
      </c>
      <c r="T84" s="2">
        <f>N188</f>
        <v>0.15909090909090909</v>
      </c>
    </row>
    <row r="85" spans="1:20" ht="12.75" customHeight="1">
      <c r="A85" s="10" t="s">
        <v>10</v>
      </c>
      <c r="B85" s="11">
        <v>1</v>
      </c>
      <c r="C85" s="11">
        <v>2</v>
      </c>
      <c r="D85" s="11">
        <v>3</v>
      </c>
      <c r="E85" s="11">
        <v>4</v>
      </c>
      <c r="F85" s="11">
        <v>5</v>
      </c>
      <c r="G85" s="11">
        <v>6</v>
      </c>
      <c r="H85" s="11">
        <v>7</v>
      </c>
      <c r="I85" s="11">
        <v>8</v>
      </c>
      <c r="J85" s="11">
        <v>9</v>
      </c>
      <c r="K85" s="12" t="s">
        <v>11</v>
      </c>
      <c r="L85" s="13"/>
      <c r="M85" s="13"/>
      <c r="N85" s="14"/>
      <c r="O85" s="15"/>
      <c r="P85" s="16"/>
      <c r="Q85" s="16"/>
      <c r="R85" s="2"/>
      <c r="S85" s="30" t="s">
        <v>17</v>
      </c>
      <c r="T85" s="2">
        <f>N204</f>
        <v>0.11363636363636362</v>
      </c>
    </row>
    <row r="86" spans="1:20" ht="12.75" customHeight="1">
      <c r="A86" s="17">
        <v>9802</v>
      </c>
      <c r="B86" s="17">
        <v>36</v>
      </c>
      <c r="C86" s="17"/>
      <c r="D86" s="17"/>
      <c r="E86" s="17"/>
      <c r="F86" s="17"/>
      <c r="G86" s="17"/>
      <c r="H86" s="17"/>
      <c r="I86" s="17"/>
      <c r="J86" s="17"/>
      <c r="K86" s="18"/>
      <c r="L86" s="13"/>
      <c r="M86" s="13"/>
      <c r="N86" s="14"/>
      <c r="O86" s="15"/>
      <c r="P86" s="19">
        <f>B86</f>
        <v>36</v>
      </c>
      <c r="Q86" s="16"/>
      <c r="R86" s="2"/>
      <c r="S86" s="30" t="s">
        <v>18</v>
      </c>
      <c r="T86" s="2">
        <f>N221</f>
        <v>0.13043478260869568</v>
      </c>
    </row>
    <row r="87" spans="1:20" ht="12.75" customHeight="1">
      <c r="A87" s="17">
        <v>9901</v>
      </c>
      <c r="B87" s="17"/>
      <c r="C87" s="17">
        <v>13</v>
      </c>
      <c r="D87" s="17"/>
      <c r="E87" s="17"/>
      <c r="F87" s="17"/>
      <c r="G87" s="17"/>
      <c r="H87" s="17"/>
      <c r="I87" s="17"/>
      <c r="J87" s="17"/>
      <c r="K87" s="18"/>
      <c r="L87" s="13"/>
      <c r="M87" s="13"/>
      <c r="N87" s="14"/>
      <c r="O87" s="15">
        <f>C87/B86</f>
        <v>0.3611111111111111</v>
      </c>
      <c r="P87" s="24">
        <v>13</v>
      </c>
      <c r="Q87" s="25">
        <f t="shared" ref="Q87:Q96" si="51">P87/P86</f>
        <v>0.3611111111111111</v>
      </c>
      <c r="R87" s="2">
        <f t="shared" ref="R87:R96" si="52">100%-Q87</f>
        <v>0.63888888888888884</v>
      </c>
    </row>
    <row r="88" spans="1:20" ht="12.75" customHeight="1">
      <c r="A88" s="17">
        <v>9902</v>
      </c>
      <c r="B88" s="17"/>
      <c r="C88" s="17"/>
      <c r="D88" s="17">
        <v>6</v>
      </c>
      <c r="E88" s="17"/>
      <c r="F88" s="17"/>
      <c r="G88" s="17"/>
      <c r="H88" s="17"/>
      <c r="I88" s="17"/>
      <c r="J88" s="17"/>
      <c r="K88" s="18"/>
      <c r="L88" s="13"/>
      <c r="M88" s="13"/>
      <c r="N88" s="14"/>
      <c r="O88" s="15">
        <f>D88/C87</f>
        <v>0.46153846153846156</v>
      </c>
      <c r="P88" s="24">
        <v>11</v>
      </c>
      <c r="Q88" s="25">
        <f t="shared" si="51"/>
        <v>0.84615384615384615</v>
      </c>
      <c r="R88" s="2">
        <f t="shared" si="52"/>
        <v>0.15384615384615385</v>
      </c>
    </row>
    <row r="89" spans="1:20" ht="12.75" customHeight="1">
      <c r="A89" s="30" t="s">
        <v>14</v>
      </c>
      <c r="B89" s="17"/>
      <c r="C89" s="17"/>
      <c r="D89" s="17"/>
      <c r="E89" s="17">
        <v>5</v>
      </c>
      <c r="F89" s="17"/>
      <c r="G89" s="17"/>
      <c r="H89" s="17"/>
      <c r="I89" s="17"/>
      <c r="J89" s="17"/>
      <c r="K89" s="18"/>
      <c r="L89" s="13"/>
      <c r="M89" s="13"/>
      <c r="N89" s="14"/>
      <c r="O89" s="15">
        <f>E89/D88</f>
        <v>0.83333333333333337</v>
      </c>
      <c r="P89" s="24">
        <v>11</v>
      </c>
      <c r="Q89" s="25">
        <f t="shared" si="51"/>
        <v>1</v>
      </c>
      <c r="R89" s="2">
        <f t="shared" si="52"/>
        <v>0</v>
      </c>
    </row>
    <row r="90" spans="1:20" ht="12.75" customHeight="1">
      <c r="A90" s="30" t="s">
        <v>15</v>
      </c>
      <c r="B90" s="17"/>
      <c r="C90" s="17"/>
      <c r="D90" s="17"/>
      <c r="E90" s="17"/>
      <c r="F90" s="17">
        <v>5</v>
      </c>
      <c r="G90" s="17"/>
      <c r="H90" s="17"/>
      <c r="I90" s="17"/>
      <c r="J90" s="17"/>
      <c r="K90" s="18"/>
      <c r="L90" s="13"/>
      <c r="M90" s="13"/>
      <c r="N90" s="14"/>
      <c r="O90" s="15">
        <f>F90/E89</f>
        <v>1</v>
      </c>
      <c r="P90" s="24">
        <v>9</v>
      </c>
      <c r="Q90" s="25">
        <f t="shared" si="51"/>
        <v>0.81818181818181823</v>
      </c>
      <c r="R90" s="2">
        <f t="shared" si="52"/>
        <v>0.18181818181818177</v>
      </c>
    </row>
    <row r="91" spans="1:20" ht="12.75" customHeight="1">
      <c r="A91" s="30" t="s">
        <v>16</v>
      </c>
      <c r="B91" s="17"/>
      <c r="C91" s="17"/>
      <c r="D91" s="17"/>
      <c r="E91" s="17"/>
      <c r="F91" s="17"/>
      <c r="G91" s="17">
        <v>5</v>
      </c>
      <c r="H91" s="17"/>
      <c r="I91" s="17"/>
      <c r="J91" s="17"/>
      <c r="K91" s="18"/>
      <c r="L91" s="13"/>
      <c r="M91" s="13"/>
      <c r="N91" s="14"/>
      <c r="O91" s="15">
        <f>G91/F90</f>
        <v>1</v>
      </c>
      <c r="P91" s="24">
        <v>9</v>
      </c>
      <c r="Q91" s="25">
        <f t="shared" si="51"/>
        <v>1</v>
      </c>
      <c r="R91" s="2">
        <f t="shared" si="52"/>
        <v>0</v>
      </c>
    </row>
    <row r="92" spans="1:20" ht="12.75" customHeight="1">
      <c r="A92" s="30" t="s">
        <v>17</v>
      </c>
      <c r="B92" s="17"/>
      <c r="C92" s="17"/>
      <c r="D92" s="17"/>
      <c r="E92" s="17"/>
      <c r="F92" s="17"/>
      <c r="G92" s="17"/>
      <c r="H92" s="17">
        <v>6</v>
      </c>
      <c r="I92" s="17"/>
      <c r="J92" s="17"/>
      <c r="K92" s="18"/>
      <c r="L92" s="13"/>
      <c r="M92" s="13"/>
      <c r="N92" s="14"/>
      <c r="O92" s="15">
        <f>H92/G91</f>
        <v>1.2</v>
      </c>
      <c r="P92" s="24">
        <v>9</v>
      </c>
      <c r="Q92" s="25">
        <f t="shared" si="51"/>
        <v>1</v>
      </c>
      <c r="R92" s="2">
        <f t="shared" si="52"/>
        <v>0</v>
      </c>
    </row>
    <row r="93" spans="1:20" ht="12.75" customHeight="1">
      <c r="A93" s="30" t="s">
        <v>18</v>
      </c>
      <c r="B93" s="17"/>
      <c r="C93" s="17"/>
      <c r="D93" s="17"/>
      <c r="E93" s="17"/>
      <c r="F93" s="17"/>
      <c r="G93" s="17"/>
      <c r="H93" s="17">
        <v>6</v>
      </c>
      <c r="I93" s="17">
        <v>0</v>
      </c>
      <c r="J93" s="17"/>
      <c r="K93" s="18"/>
      <c r="L93" s="13"/>
      <c r="M93" s="13"/>
      <c r="N93" s="14"/>
      <c r="O93" s="15">
        <f>I93/H92</f>
        <v>0</v>
      </c>
      <c r="P93" s="24">
        <v>9</v>
      </c>
      <c r="Q93" s="25">
        <f t="shared" si="51"/>
        <v>1</v>
      </c>
      <c r="R93" s="2">
        <f t="shared" si="52"/>
        <v>0</v>
      </c>
    </row>
    <row r="94" spans="1:20" ht="12.75" customHeight="1">
      <c r="A94" s="30" t="s">
        <v>19</v>
      </c>
      <c r="B94" s="17"/>
      <c r="C94" s="17"/>
      <c r="D94" s="17"/>
      <c r="E94" s="17"/>
      <c r="F94" s="17"/>
      <c r="G94" s="17"/>
      <c r="H94" s="17"/>
      <c r="I94" s="17">
        <v>5</v>
      </c>
      <c r="J94" s="17">
        <v>0</v>
      </c>
      <c r="K94" s="18"/>
      <c r="L94" s="13"/>
      <c r="M94" s="13"/>
      <c r="N94" s="14"/>
      <c r="O94" s="15">
        <f>J94/B86</f>
        <v>0</v>
      </c>
      <c r="P94" s="24">
        <v>9</v>
      </c>
      <c r="Q94" s="25">
        <f t="shared" si="51"/>
        <v>1</v>
      </c>
      <c r="R94" s="2">
        <f t="shared" si="52"/>
        <v>0</v>
      </c>
    </row>
    <row r="95" spans="1:20" ht="12.75" customHeight="1">
      <c r="A95" s="30" t="s">
        <v>20</v>
      </c>
      <c r="B95" s="31"/>
      <c r="C95" s="31"/>
      <c r="D95" s="31"/>
      <c r="E95" s="31"/>
      <c r="F95" s="31"/>
      <c r="G95" s="31"/>
      <c r="H95" s="31">
        <v>2</v>
      </c>
      <c r="I95" s="31">
        <v>2</v>
      </c>
      <c r="J95" s="31">
        <v>5</v>
      </c>
      <c r="K95" s="34">
        <v>5</v>
      </c>
      <c r="L95" s="2"/>
      <c r="M95" s="2"/>
      <c r="N95" s="31"/>
      <c r="O95" s="2" t="e">
        <f>K95/J94</f>
        <v>#DIV/0!</v>
      </c>
      <c r="P95" s="24">
        <v>9</v>
      </c>
      <c r="Q95" s="25">
        <f t="shared" si="51"/>
        <v>1</v>
      </c>
      <c r="R95" s="2">
        <f t="shared" si="52"/>
        <v>0</v>
      </c>
    </row>
    <row r="96" spans="1:20" ht="12.75" customHeight="1">
      <c r="A96" s="30" t="s">
        <v>21</v>
      </c>
      <c r="B96" s="31"/>
      <c r="C96" s="31"/>
      <c r="D96" s="31"/>
      <c r="E96" s="31"/>
      <c r="F96" s="31"/>
      <c r="G96" s="31"/>
      <c r="H96" s="31"/>
      <c r="I96" s="31"/>
      <c r="J96" s="31">
        <v>2</v>
      </c>
      <c r="K96" s="34">
        <v>2</v>
      </c>
      <c r="L96" s="2"/>
      <c r="M96" s="2"/>
      <c r="N96" s="31"/>
      <c r="O96" s="2"/>
      <c r="P96" s="24">
        <v>4</v>
      </c>
      <c r="Q96" s="25">
        <f t="shared" si="51"/>
        <v>0.44444444444444442</v>
      </c>
      <c r="R96" s="2">
        <f t="shared" si="52"/>
        <v>0.55555555555555558</v>
      </c>
    </row>
    <row r="97" spans="1:18" ht="12.75" customHeight="1">
      <c r="A97" s="35" t="s">
        <v>22</v>
      </c>
      <c r="B97" s="31"/>
      <c r="C97" s="31"/>
      <c r="D97" s="31"/>
      <c r="E97" s="31"/>
      <c r="F97" s="31"/>
      <c r="G97" s="31"/>
      <c r="H97" s="31"/>
      <c r="I97" s="31"/>
      <c r="J97" s="31">
        <v>2</v>
      </c>
      <c r="K97" s="34">
        <v>1</v>
      </c>
      <c r="L97" s="2"/>
      <c r="M97" s="2"/>
      <c r="N97" s="31"/>
      <c r="O97" s="2"/>
      <c r="P97" s="24">
        <v>3</v>
      </c>
      <c r="Q97" s="25"/>
      <c r="R97" s="2"/>
    </row>
    <row r="98" spans="1:18" ht="12.75" customHeight="1">
      <c r="A98" s="35" t="s">
        <v>23</v>
      </c>
      <c r="B98" s="31"/>
      <c r="C98" s="31"/>
      <c r="D98" s="31"/>
      <c r="E98" s="31"/>
      <c r="F98" s="31"/>
      <c r="G98" s="31"/>
      <c r="H98" s="31"/>
      <c r="I98" s="31"/>
      <c r="J98" s="31">
        <v>1</v>
      </c>
      <c r="K98" s="34"/>
      <c r="L98" s="2"/>
      <c r="M98" s="2"/>
      <c r="N98" s="31"/>
      <c r="O98" s="2"/>
      <c r="P98" s="24"/>
      <c r="Q98" s="25"/>
      <c r="R98" s="2"/>
    </row>
    <row r="99" spans="1:18" ht="12.75" customHeight="1">
      <c r="K99" s="34">
        <f>SUM(K95:K98)</f>
        <v>8</v>
      </c>
      <c r="L99" s="2">
        <f>K94/B86</f>
        <v>0</v>
      </c>
      <c r="M99" s="2">
        <f>K99/B86</f>
        <v>0.22222222222222221</v>
      </c>
      <c r="N99" s="2">
        <f>M99-L99</f>
        <v>0.22222222222222221</v>
      </c>
      <c r="O99" s="2"/>
      <c r="P99" s="24"/>
      <c r="Q99" s="25">
        <f>P99/P96</f>
        <v>0</v>
      </c>
      <c r="R99" s="2">
        <f>100%-Q99</f>
        <v>1</v>
      </c>
    </row>
    <row r="100" spans="1:18" ht="12.75" customHeight="1">
      <c r="A100" s="286" t="s">
        <v>132</v>
      </c>
      <c r="B100" s="269"/>
      <c r="C100" s="269"/>
      <c r="D100" s="269"/>
      <c r="L100" s="2"/>
      <c r="M100" s="2"/>
      <c r="O100" s="2"/>
    </row>
    <row r="101" spans="1:18" ht="12.75" customHeight="1">
      <c r="L101" s="2"/>
      <c r="M101" s="2"/>
      <c r="O101" s="2"/>
    </row>
    <row r="102" spans="1:18" ht="12.75" customHeight="1">
      <c r="A102" s="46" t="s">
        <v>56</v>
      </c>
      <c r="L102" s="2"/>
      <c r="M102" s="2"/>
      <c r="O102" s="2"/>
    </row>
    <row r="103" spans="1:18" ht="25.5" customHeight="1">
      <c r="B103" s="266" t="s">
        <v>2</v>
      </c>
      <c r="C103" s="267"/>
      <c r="D103" s="267"/>
      <c r="E103" s="267"/>
      <c r="F103" s="267"/>
      <c r="G103" s="267"/>
      <c r="H103" s="267"/>
      <c r="I103" s="267"/>
      <c r="J103" s="267"/>
      <c r="L103" s="5" t="s">
        <v>3</v>
      </c>
      <c r="M103" s="5" t="s">
        <v>4</v>
      </c>
      <c r="N103" s="6" t="s">
        <v>5</v>
      </c>
      <c r="O103" s="5" t="s">
        <v>6</v>
      </c>
      <c r="P103" s="7" t="s">
        <v>7</v>
      </c>
      <c r="Q103" s="7" t="s">
        <v>8</v>
      </c>
      <c r="R103" s="8" t="s">
        <v>9</v>
      </c>
    </row>
    <row r="104" spans="1:18" ht="12.75" customHeight="1">
      <c r="A104" s="10" t="s">
        <v>10</v>
      </c>
      <c r="B104" s="11">
        <v>1</v>
      </c>
      <c r="C104" s="11">
        <v>2</v>
      </c>
      <c r="D104" s="11">
        <v>3</v>
      </c>
      <c r="E104" s="11">
        <v>4</v>
      </c>
      <c r="F104" s="11">
        <v>5</v>
      </c>
      <c r="G104" s="11">
        <v>6</v>
      </c>
      <c r="H104" s="11">
        <v>7</v>
      </c>
      <c r="I104" s="11">
        <v>8</v>
      </c>
      <c r="J104" s="11">
        <v>9</v>
      </c>
      <c r="K104" s="12" t="s">
        <v>11</v>
      </c>
      <c r="L104" s="13"/>
      <c r="M104" s="13"/>
      <c r="N104" s="14"/>
      <c r="O104" s="15"/>
      <c r="P104" s="16"/>
      <c r="Q104" s="16"/>
      <c r="R104" s="2"/>
    </row>
    <row r="105" spans="1:18" ht="12.75" customHeight="1">
      <c r="A105" s="17">
        <v>9901</v>
      </c>
      <c r="B105" s="17">
        <v>38</v>
      </c>
      <c r="C105" s="17"/>
      <c r="D105" s="17"/>
      <c r="E105" s="17"/>
      <c r="F105" s="17"/>
      <c r="G105" s="17"/>
      <c r="H105" s="17"/>
      <c r="I105" s="17"/>
      <c r="J105" s="17"/>
      <c r="K105" s="18"/>
      <c r="L105" s="13"/>
      <c r="M105" s="13"/>
      <c r="N105" s="14"/>
      <c r="O105" s="15"/>
      <c r="P105" s="19">
        <f>B105</f>
        <v>38</v>
      </c>
      <c r="Q105" s="16"/>
      <c r="R105" s="2"/>
    </row>
    <row r="106" spans="1:18" ht="12.75" customHeight="1">
      <c r="A106" s="17">
        <v>9902</v>
      </c>
      <c r="B106" s="17"/>
      <c r="C106" s="17">
        <v>14</v>
      </c>
      <c r="D106" s="17"/>
      <c r="E106" s="17"/>
      <c r="F106" s="17"/>
      <c r="G106" s="17"/>
      <c r="H106" s="17"/>
      <c r="I106" s="17"/>
      <c r="J106" s="17"/>
      <c r="K106" s="18"/>
      <c r="L106" s="13"/>
      <c r="M106" s="13"/>
      <c r="N106" s="14"/>
      <c r="O106" s="15">
        <f>C106/B105</f>
        <v>0.36842105263157893</v>
      </c>
      <c r="P106" s="24">
        <v>14</v>
      </c>
      <c r="Q106" s="25">
        <f t="shared" ref="Q106:Q114" si="53">P106/P105</f>
        <v>0.36842105263157893</v>
      </c>
      <c r="R106" s="2">
        <f t="shared" ref="R106:R114" si="54">100%-Q106</f>
        <v>0.63157894736842102</v>
      </c>
    </row>
    <row r="107" spans="1:18" ht="12.75" customHeight="1">
      <c r="A107" s="30" t="s">
        <v>14</v>
      </c>
      <c r="B107" s="17"/>
      <c r="C107" s="17"/>
      <c r="D107" s="17">
        <v>6</v>
      </c>
      <c r="E107" s="17"/>
      <c r="F107" s="17"/>
      <c r="G107" s="17"/>
      <c r="H107" s="17"/>
      <c r="I107" s="17"/>
      <c r="J107" s="17"/>
      <c r="K107" s="18"/>
      <c r="L107" s="13"/>
      <c r="M107" s="13"/>
      <c r="N107" s="14"/>
      <c r="O107" s="15">
        <f>D107/C106</f>
        <v>0.42857142857142855</v>
      </c>
      <c r="P107" s="24">
        <v>13</v>
      </c>
      <c r="Q107" s="25">
        <f t="shared" si="53"/>
        <v>0.9285714285714286</v>
      </c>
      <c r="R107" s="2">
        <f t="shared" si="54"/>
        <v>7.1428571428571397E-2</v>
      </c>
    </row>
    <row r="108" spans="1:18" ht="12.75" customHeight="1">
      <c r="A108" s="30" t="s">
        <v>15</v>
      </c>
      <c r="B108" s="17"/>
      <c r="C108" s="17"/>
      <c r="D108" s="17"/>
      <c r="E108" s="17">
        <v>1</v>
      </c>
      <c r="F108" s="17"/>
      <c r="G108" s="17"/>
      <c r="H108" s="17"/>
      <c r="I108" s="17"/>
      <c r="J108" s="17"/>
      <c r="K108" s="18"/>
      <c r="L108" s="13"/>
      <c r="M108" s="13"/>
      <c r="N108" s="14"/>
      <c r="O108" s="15">
        <f>E108/D107</f>
        <v>0.16666666666666666</v>
      </c>
      <c r="P108" s="24">
        <v>8</v>
      </c>
      <c r="Q108" s="25">
        <f t="shared" si="53"/>
        <v>0.61538461538461542</v>
      </c>
      <c r="R108" s="2">
        <f t="shared" si="54"/>
        <v>0.38461538461538458</v>
      </c>
    </row>
    <row r="109" spans="1:18" ht="12.75" customHeight="1">
      <c r="A109" s="30" t="s">
        <v>16</v>
      </c>
      <c r="B109" s="17"/>
      <c r="C109" s="17"/>
      <c r="D109" s="17"/>
      <c r="E109" s="17"/>
      <c r="F109" s="17">
        <v>1</v>
      </c>
      <c r="G109" s="17"/>
      <c r="H109" s="17"/>
      <c r="I109" s="17"/>
      <c r="J109" s="17"/>
      <c r="K109" s="18"/>
      <c r="L109" s="13"/>
      <c r="M109" s="13"/>
      <c r="N109" s="14"/>
      <c r="O109" s="15">
        <f>F109/E108</f>
        <v>1</v>
      </c>
      <c r="P109" s="24">
        <v>6</v>
      </c>
      <c r="Q109" s="25">
        <f t="shared" si="53"/>
        <v>0.75</v>
      </c>
      <c r="R109" s="2">
        <f t="shared" si="54"/>
        <v>0.25</v>
      </c>
    </row>
    <row r="110" spans="1:18" ht="12.75" customHeight="1">
      <c r="A110" s="30" t="s">
        <v>17</v>
      </c>
      <c r="B110" s="17"/>
      <c r="C110" s="17"/>
      <c r="D110" s="17"/>
      <c r="E110" s="17"/>
      <c r="F110" s="17"/>
      <c r="G110" s="17">
        <v>1</v>
      </c>
      <c r="H110" s="17"/>
      <c r="I110" s="17"/>
      <c r="J110" s="17"/>
      <c r="K110" s="18"/>
      <c r="L110" s="13"/>
      <c r="M110" s="13"/>
      <c r="N110" s="14"/>
      <c r="O110" s="15">
        <f>G110/F109</f>
        <v>1</v>
      </c>
      <c r="P110" s="24">
        <v>6</v>
      </c>
      <c r="Q110" s="25">
        <f t="shared" si="53"/>
        <v>1</v>
      </c>
      <c r="R110" s="2">
        <f t="shared" si="54"/>
        <v>0</v>
      </c>
    </row>
    <row r="111" spans="1:18" ht="12.75" customHeight="1">
      <c r="A111" s="30" t="s">
        <v>18</v>
      </c>
      <c r="B111" s="17"/>
      <c r="C111" s="17"/>
      <c r="D111" s="17"/>
      <c r="E111" s="17"/>
      <c r="F111" s="17"/>
      <c r="G111" s="17"/>
      <c r="H111" s="17">
        <v>1</v>
      </c>
      <c r="I111" s="17"/>
      <c r="J111" s="17"/>
      <c r="K111" s="18"/>
      <c r="L111" s="13"/>
      <c r="M111" s="13"/>
      <c r="N111" s="14"/>
      <c r="O111" s="15">
        <f>H111/G110</f>
        <v>1</v>
      </c>
      <c r="P111" s="24">
        <v>6</v>
      </c>
      <c r="Q111" s="25">
        <f t="shared" si="53"/>
        <v>1</v>
      </c>
      <c r="R111" s="2">
        <f t="shared" si="54"/>
        <v>0</v>
      </c>
    </row>
    <row r="112" spans="1:18" ht="12.75" customHeight="1">
      <c r="A112" s="30" t="s">
        <v>19</v>
      </c>
      <c r="B112" s="17"/>
      <c r="C112" s="17"/>
      <c r="D112" s="17"/>
      <c r="E112" s="17"/>
      <c r="F112" s="17"/>
      <c r="G112" s="17"/>
      <c r="H112" s="17">
        <v>1</v>
      </c>
      <c r="I112" s="17">
        <v>0</v>
      </c>
      <c r="J112" s="17"/>
      <c r="K112" s="18"/>
      <c r="L112" s="13"/>
      <c r="M112" s="13"/>
      <c r="N112" s="14"/>
      <c r="O112" s="15">
        <f>I112/H111</f>
        <v>0</v>
      </c>
      <c r="P112" s="24">
        <v>5</v>
      </c>
      <c r="Q112" s="25">
        <f t="shared" si="53"/>
        <v>0.83333333333333337</v>
      </c>
      <c r="R112" s="2">
        <f t="shared" si="54"/>
        <v>0.16666666666666663</v>
      </c>
    </row>
    <row r="113" spans="1:18" ht="12.75" customHeight="1">
      <c r="A113" s="30" t="s">
        <v>20</v>
      </c>
      <c r="B113" s="31"/>
      <c r="C113" s="31"/>
      <c r="D113" s="31"/>
      <c r="E113" s="31"/>
      <c r="F113" s="31"/>
      <c r="G113" s="31">
        <v>1</v>
      </c>
      <c r="H113" s="31">
        <v>3</v>
      </c>
      <c r="I113" s="31">
        <v>2</v>
      </c>
      <c r="J113" s="31"/>
      <c r="K113" s="34"/>
      <c r="L113" s="2"/>
      <c r="M113" s="2"/>
      <c r="N113" s="31"/>
      <c r="O113" s="2"/>
      <c r="P113" s="24">
        <v>6</v>
      </c>
      <c r="Q113" s="25">
        <f t="shared" si="53"/>
        <v>1.2</v>
      </c>
      <c r="R113" s="2">
        <f t="shared" si="54"/>
        <v>-0.19999999999999996</v>
      </c>
    </row>
    <row r="114" spans="1:18" ht="12.75" customHeight="1">
      <c r="A114" s="30" t="s">
        <v>21</v>
      </c>
      <c r="B114" s="31"/>
      <c r="C114" s="31"/>
      <c r="D114" s="31"/>
      <c r="E114" s="31"/>
      <c r="F114" s="31"/>
      <c r="G114" s="31"/>
      <c r="H114" s="31"/>
      <c r="I114" s="31"/>
      <c r="J114" s="31">
        <v>2</v>
      </c>
      <c r="K114" s="34">
        <v>3</v>
      </c>
      <c r="L114" s="2"/>
      <c r="M114" s="2"/>
      <c r="N114" s="31"/>
      <c r="O114" s="2"/>
      <c r="P114" s="24">
        <v>6</v>
      </c>
      <c r="Q114" s="25">
        <f t="shared" si="53"/>
        <v>1</v>
      </c>
      <c r="R114" s="2">
        <f t="shared" si="54"/>
        <v>0</v>
      </c>
    </row>
    <row r="115" spans="1:18" ht="12.75" customHeight="1">
      <c r="A115" s="35" t="s">
        <v>22</v>
      </c>
      <c r="B115" s="31"/>
      <c r="C115" s="31"/>
      <c r="D115" s="31"/>
      <c r="E115" s="31"/>
      <c r="F115" s="31"/>
      <c r="G115" s="31"/>
      <c r="H115" s="31"/>
      <c r="I115" s="31"/>
      <c r="J115" s="31">
        <v>1</v>
      </c>
      <c r="K115" s="34"/>
      <c r="L115" s="2"/>
      <c r="M115" s="2"/>
      <c r="N115" s="31"/>
      <c r="O115" s="2"/>
      <c r="P115" s="24">
        <v>3</v>
      </c>
      <c r="Q115" s="25"/>
      <c r="R115" s="2"/>
    </row>
    <row r="116" spans="1:18" ht="12.75" customHeight="1">
      <c r="A116" s="35" t="s">
        <v>23</v>
      </c>
      <c r="B116" s="31"/>
      <c r="C116" s="31"/>
      <c r="D116" s="31"/>
      <c r="E116" s="31"/>
      <c r="F116" s="31"/>
      <c r="G116" s="31"/>
      <c r="H116" s="31"/>
      <c r="I116" s="31"/>
      <c r="J116" s="31">
        <v>1</v>
      </c>
      <c r="K116" s="34"/>
      <c r="L116" s="2"/>
      <c r="M116" s="2"/>
      <c r="N116" s="31"/>
      <c r="O116" s="2"/>
      <c r="P116" s="24"/>
      <c r="Q116" s="25"/>
      <c r="R116" s="2"/>
    </row>
    <row r="117" spans="1:18" ht="12.75" customHeight="1">
      <c r="A117" s="35" t="s">
        <v>41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4">
        <v>1</v>
      </c>
      <c r="L117" s="2"/>
      <c r="M117" s="2"/>
      <c r="N117" s="31"/>
      <c r="O117" s="2"/>
      <c r="P117" s="24"/>
      <c r="Q117" s="25"/>
      <c r="R117" s="2"/>
    </row>
    <row r="118" spans="1:18" ht="12.75" customHeight="1">
      <c r="K118" s="31">
        <f>SUM(K114:K117)</f>
        <v>4</v>
      </c>
      <c r="L118" s="2">
        <f>K114/B105</f>
        <v>7.8947368421052627E-2</v>
      </c>
      <c r="M118" s="2">
        <f>K118/B105</f>
        <v>0.10526315789473684</v>
      </c>
      <c r="N118" s="2">
        <f>M118-L118</f>
        <v>2.6315789473684209E-2</v>
      </c>
      <c r="O118" s="2"/>
      <c r="P118" s="24"/>
      <c r="Q118" s="25"/>
      <c r="R118" s="2"/>
    </row>
    <row r="119" spans="1:18" ht="12.75" customHeight="1">
      <c r="L119" s="2"/>
      <c r="M119" s="2"/>
      <c r="O119" s="2"/>
    </row>
    <row r="120" spans="1:18" ht="12.75" customHeight="1">
      <c r="A120" s="46" t="s">
        <v>57</v>
      </c>
      <c r="L120" s="2"/>
      <c r="M120" s="2"/>
      <c r="O120" s="2"/>
    </row>
    <row r="121" spans="1:18" ht="25.5" customHeight="1">
      <c r="B121" s="266" t="s">
        <v>2</v>
      </c>
      <c r="C121" s="267"/>
      <c r="D121" s="267"/>
      <c r="E121" s="267"/>
      <c r="F121" s="267"/>
      <c r="G121" s="267"/>
      <c r="H121" s="267"/>
      <c r="I121" s="267"/>
      <c r="J121" s="267"/>
      <c r="L121" s="5" t="s">
        <v>3</v>
      </c>
      <c r="M121" s="5" t="s">
        <v>4</v>
      </c>
      <c r="N121" s="6" t="s">
        <v>5</v>
      </c>
      <c r="O121" s="5" t="s">
        <v>6</v>
      </c>
      <c r="P121" s="7" t="s">
        <v>7</v>
      </c>
      <c r="Q121" s="7" t="s">
        <v>8</v>
      </c>
      <c r="R121" s="8" t="s">
        <v>9</v>
      </c>
    </row>
    <row r="122" spans="1:18" ht="12.75" customHeight="1">
      <c r="A122" s="10" t="s">
        <v>10</v>
      </c>
      <c r="B122" s="11">
        <v>1</v>
      </c>
      <c r="C122" s="11">
        <v>2</v>
      </c>
      <c r="D122" s="11">
        <v>3</v>
      </c>
      <c r="E122" s="11">
        <v>4</v>
      </c>
      <c r="F122" s="11">
        <v>5</v>
      </c>
      <c r="G122" s="11">
        <v>6</v>
      </c>
      <c r="H122" s="11">
        <v>7</v>
      </c>
      <c r="I122" s="11">
        <v>8</v>
      </c>
      <c r="J122" s="11">
        <v>9</v>
      </c>
      <c r="K122" s="12" t="s">
        <v>11</v>
      </c>
      <c r="L122" s="13"/>
      <c r="M122" s="13"/>
      <c r="N122" s="14"/>
      <c r="O122" s="15"/>
      <c r="P122" s="16"/>
      <c r="Q122" s="16"/>
      <c r="R122" s="2"/>
    </row>
    <row r="123" spans="1:18" ht="12.75" customHeight="1">
      <c r="A123" s="17">
        <v>9902</v>
      </c>
      <c r="B123" s="17">
        <v>35</v>
      </c>
      <c r="C123" s="17"/>
      <c r="D123" s="17"/>
      <c r="E123" s="17"/>
      <c r="F123" s="17"/>
      <c r="G123" s="17"/>
      <c r="H123" s="17"/>
      <c r="I123" s="17"/>
      <c r="J123" s="17"/>
      <c r="K123" s="18"/>
      <c r="L123" s="13"/>
      <c r="M123" s="13"/>
      <c r="N123" s="14"/>
      <c r="O123" s="15"/>
      <c r="P123" s="19">
        <f>B123</f>
        <v>35</v>
      </c>
      <c r="Q123" s="16"/>
      <c r="R123" s="2"/>
    </row>
    <row r="124" spans="1:18" ht="12.75" customHeight="1">
      <c r="A124" s="30" t="s">
        <v>14</v>
      </c>
      <c r="B124" s="17"/>
      <c r="C124" s="17">
        <v>9</v>
      </c>
      <c r="D124" s="17"/>
      <c r="E124" s="17"/>
      <c r="F124" s="17"/>
      <c r="G124" s="17"/>
      <c r="H124" s="17"/>
      <c r="I124" s="17"/>
      <c r="J124" s="17"/>
      <c r="K124" s="18"/>
      <c r="L124" s="13"/>
      <c r="M124" s="13"/>
      <c r="N124" s="14"/>
      <c r="O124" s="15">
        <f>C124/B123</f>
        <v>0.25714285714285712</v>
      </c>
      <c r="P124" s="24">
        <v>9</v>
      </c>
      <c r="Q124" s="25">
        <f t="shared" ref="Q124:Q131" si="55">P124/P123</f>
        <v>0.25714285714285712</v>
      </c>
      <c r="R124" s="2">
        <f t="shared" ref="R124:R131" si="56">100%-Q124</f>
        <v>0.74285714285714288</v>
      </c>
    </row>
    <row r="125" spans="1:18" ht="12.75" customHeight="1">
      <c r="A125" s="30" t="s">
        <v>15</v>
      </c>
      <c r="B125" s="17"/>
      <c r="C125" s="17"/>
      <c r="D125" s="17">
        <v>6</v>
      </c>
      <c r="E125" s="17"/>
      <c r="F125" s="17"/>
      <c r="G125" s="17"/>
      <c r="H125" s="17"/>
      <c r="I125" s="17"/>
      <c r="J125" s="17"/>
      <c r="K125" s="18"/>
      <c r="L125" s="13"/>
      <c r="M125" s="13"/>
      <c r="N125" s="14"/>
      <c r="O125" s="15">
        <f>D125/C124</f>
        <v>0.66666666666666663</v>
      </c>
      <c r="P125" s="24">
        <v>7</v>
      </c>
      <c r="Q125" s="25">
        <f t="shared" si="55"/>
        <v>0.77777777777777779</v>
      </c>
      <c r="R125" s="2">
        <f t="shared" si="56"/>
        <v>0.22222222222222221</v>
      </c>
    </row>
    <row r="126" spans="1:18" ht="12.75" customHeight="1">
      <c r="A126" s="30" t="s">
        <v>16</v>
      </c>
      <c r="B126" s="17"/>
      <c r="C126" s="17"/>
      <c r="D126" s="17"/>
      <c r="E126" s="17">
        <v>2</v>
      </c>
      <c r="F126" s="17"/>
      <c r="G126" s="17"/>
      <c r="H126" s="17"/>
      <c r="I126" s="17"/>
      <c r="J126" s="17"/>
      <c r="K126" s="18"/>
      <c r="L126" s="13"/>
      <c r="M126" s="13"/>
      <c r="N126" s="14"/>
      <c r="O126" s="15">
        <f>E126/D125</f>
        <v>0.33333333333333331</v>
      </c>
      <c r="P126" s="24">
        <v>7</v>
      </c>
      <c r="Q126" s="25">
        <f t="shared" si="55"/>
        <v>1</v>
      </c>
      <c r="R126" s="2">
        <f t="shared" si="56"/>
        <v>0</v>
      </c>
    </row>
    <row r="127" spans="1:18" ht="12.75" customHeight="1">
      <c r="A127" s="30" t="s">
        <v>17</v>
      </c>
      <c r="B127" s="17"/>
      <c r="C127" s="17"/>
      <c r="D127" s="17"/>
      <c r="E127" s="17"/>
      <c r="F127" s="17">
        <v>2</v>
      </c>
      <c r="G127" s="17"/>
      <c r="H127" s="17"/>
      <c r="I127" s="17"/>
      <c r="J127" s="17"/>
      <c r="K127" s="18"/>
      <c r="L127" s="13"/>
      <c r="M127" s="13"/>
      <c r="N127" s="14"/>
      <c r="O127" s="15">
        <f>F127/E126</f>
        <v>1</v>
      </c>
      <c r="P127" s="24">
        <v>7</v>
      </c>
      <c r="Q127" s="25">
        <f t="shared" si="55"/>
        <v>1</v>
      </c>
      <c r="R127" s="2">
        <f t="shared" si="56"/>
        <v>0</v>
      </c>
    </row>
    <row r="128" spans="1:18" ht="12.75" customHeight="1">
      <c r="A128" s="30" t="s">
        <v>18</v>
      </c>
      <c r="B128" s="17"/>
      <c r="C128" s="17"/>
      <c r="D128" s="17"/>
      <c r="E128" s="17"/>
      <c r="F128" s="17"/>
      <c r="G128" s="17">
        <v>2</v>
      </c>
      <c r="H128" s="17"/>
      <c r="I128" s="17"/>
      <c r="J128" s="17"/>
      <c r="K128" s="18"/>
      <c r="L128" s="13"/>
      <c r="M128" s="13"/>
      <c r="N128" s="14"/>
      <c r="O128" s="15">
        <f>G128/F127</f>
        <v>1</v>
      </c>
      <c r="P128" s="24">
        <v>7</v>
      </c>
      <c r="Q128" s="25">
        <f t="shared" si="55"/>
        <v>1</v>
      </c>
      <c r="R128" s="2">
        <f t="shared" si="56"/>
        <v>0</v>
      </c>
    </row>
    <row r="129" spans="1:18" ht="12.75" customHeight="1">
      <c r="A129" s="30" t="s">
        <v>19</v>
      </c>
      <c r="B129" s="17"/>
      <c r="C129" s="17"/>
      <c r="D129" s="17"/>
      <c r="E129" s="17"/>
      <c r="F129" s="17"/>
      <c r="G129" s="17"/>
      <c r="H129" s="17">
        <v>2</v>
      </c>
      <c r="I129" s="17"/>
      <c r="J129" s="17"/>
      <c r="K129" s="18"/>
      <c r="L129" s="13"/>
      <c r="M129" s="13"/>
      <c r="N129" s="14"/>
      <c r="O129" s="15">
        <f>H129/G128</f>
        <v>1</v>
      </c>
      <c r="P129" s="24">
        <v>6</v>
      </c>
      <c r="Q129" s="25">
        <f t="shared" si="55"/>
        <v>0.8571428571428571</v>
      </c>
      <c r="R129" s="2">
        <f t="shared" si="56"/>
        <v>0.1428571428571429</v>
      </c>
    </row>
    <row r="130" spans="1:18" ht="12.75" customHeight="1">
      <c r="A130" s="30" t="s">
        <v>20</v>
      </c>
      <c r="B130" s="31"/>
      <c r="C130" s="31"/>
      <c r="D130" s="31"/>
      <c r="E130" s="31"/>
      <c r="F130" s="31"/>
      <c r="G130" s="31"/>
      <c r="H130" s="31">
        <v>5</v>
      </c>
      <c r="I130" s="31">
        <v>1</v>
      </c>
      <c r="J130" s="31"/>
      <c r="K130" s="34"/>
      <c r="L130" s="2"/>
      <c r="M130" s="2"/>
      <c r="N130" s="31"/>
      <c r="O130" s="2">
        <f>I130/H129</f>
        <v>0.5</v>
      </c>
      <c r="P130" s="24">
        <v>6</v>
      </c>
      <c r="Q130" s="25">
        <f t="shared" si="55"/>
        <v>1</v>
      </c>
      <c r="R130" s="2">
        <f t="shared" si="56"/>
        <v>0</v>
      </c>
    </row>
    <row r="131" spans="1:18" ht="12.75" customHeight="1">
      <c r="A131" s="30" t="s">
        <v>21</v>
      </c>
      <c r="B131" s="31"/>
      <c r="C131" s="31"/>
      <c r="D131" s="31"/>
      <c r="E131" s="31"/>
      <c r="F131" s="31"/>
      <c r="G131" s="31"/>
      <c r="H131" s="31"/>
      <c r="I131" s="31"/>
      <c r="J131" s="31">
        <v>1</v>
      </c>
      <c r="K131" s="34">
        <v>2</v>
      </c>
      <c r="L131" s="2"/>
      <c r="M131" s="2"/>
      <c r="N131" s="31"/>
      <c r="O131" s="2">
        <f>J131/I130</f>
        <v>1</v>
      </c>
      <c r="P131" s="24">
        <v>6</v>
      </c>
      <c r="Q131" s="25">
        <f t="shared" si="55"/>
        <v>1</v>
      </c>
      <c r="R131" s="2">
        <f t="shared" si="56"/>
        <v>0</v>
      </c>
    </row>
    <row r="132" spans="1:18" ht="12.75" customHeight="1">
      <c r="A132" s="35" t="s">
        <v>22</v>
      </c>
      <c r="B132" s="31"/>
      <c r="C132" s="31"/>
      <c r="D132" s="31"/>
      <c r="E132" s="31"/>
      <c r="F132" s="31"/>
      <c r="G132" s="31"/>
      <c r="H132" s="31"/>
      <c r="I132" s="31"/>
      <c r="J132" s="31">
        <v>1</v>
      </c>
      <c r="K132" s="34"/>
      <c r="L132" s="2"/>
      <c r="M132" s="2"/>
      <c r="N132" s="31"/>
      <c r="O132" s="2"/>
      <c r="P132" s="24">
        <v>5</v>
      </c>
      <c r="Q132" s="25"/>
      <c r="R132" s="2"/>
    </row>
    <row r="133" spans="1:18" ht="12.75" customHeight="1">
      <c r="A133" s="35" t="s">
        <v>23</v>
      </c>
      <c r="B133" s="31"/>
      <c r="C133" s="31"/>
      <c r="D133" s="31"/>
      <c r="E133" s="31"/>
      <c r="F133" s="31"/>
      <c r="G133" s="31"/>
      <c r="H133" s="31"/>
      <c r="I133" s="31"/>
      <c r="J133" s="31">
        <v>3</v>
      </c>
      <c r="K133" s="34"/>
      <c r="L133" s="2"/>
      <c r="M133" s="2"/>
      <c r="N133" s="31"/>
      <c r="O133" s="2"/>
      <c r="P133" s="24"/>
      <c r="Q133" s="25"/>
      <c r="R133" s="2"/>
    </row>
    <row r="134" spans="1:18" ht="12.75" customHeight="1">
      <c r="A134" s="35" t="s">
        <v>41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4">
        <v>1</v>
      </c>
      <c r="L134" s="2"/>
      <c r="M134" s="2"/>
      <c r="N134" s="31"/>
      <c r="O134" s="2"/>
      <c r="P134" s="24"/>
      <c r="Q134" s="25"/>
      <c r="R134" s="2"/>
    </row>
    <row r="135" spans="1:18" ht="12.75" customHeight="1">
      <c r="K135" s="31">
        <f>SUM(K131:K134)</f>
        <v>3</v>
      </c>
      <c r="L135" s="2">
        <f>K131/B123</f>
        <v>5.7142857142857141E-2</v>
      </c>
      <c r="M135" s="2">
        <f>K135/B123</f>
        <v>8.5714285714285715E-2</v>
      </c>
      <c r="N135" s="2">
        <f>M135-L135</f>
        <v>2.8571428571428574E-2</v>
      </c>
      <c r="O135" s="2"/>
      <c r="P135" s="42">
        <f>B123+B139</f>
        <v>62</v>
      </c>
      <c r="Q135" s="42">
        <f>K131+K146</f>
        <v>4</v>
      </c>
      <c r="R135" s="58">
        <f>Q135/P135</f>
        <v>6.4516129032258063E-2</v>
      </c>
    </row>
    <row r="136" spans="1:18" ht="12.75" customHeight="1">
      <c r="A136" s="46" t="s">
        <v>58</v>
      </c>
      <c r="L136" s="2"/>
      <c r="M136" s="2"/>
      <c r="O136" s="2"/>
    </row>
    <row r="137" spans="1:18" ht="25.5" customHeight="1">
      <c r="B137" s="266" t="s">
        <v>2</v>
      </c>
      <c r="C137" s="267"/>
      <c r="D137" s="267"/>
      <c r="E137" s="267"/>
      <c r="F137" s="267"/>
      <c r="G137" s="267"/>
      <c r="H137" s="267"/>
      <c r="I137" s="267"/>
      <c r="J137" s="267"/>
      <c r="L137" s="5" t="s">
        <v>3</v>
      </c>
      <c r="M137" s="5" t="s">
        <v>4</v>
      </c>
      <c r="N137" s="6" t="s">
        <v>5</v>
      </c>
      <c r="O137" s="5" t="s">
        <v>6</v>
      </c>
      <c r="P137" s="7" t="s">
        <v>7</v>
      </c>
      <c r="Q137" s="7" t="s">
        <v>8</v>
      </c>
      <c r="R137" s="8" t="s">
        <v>9</v>
      </c>
    </row>
    <row r="138" spans="1:18" ht="12.75" customHeight="1">
      <c r="A138" s="10" t="s">
        <v>10</v>
      </c>
      <c r="B138" s="11">
        <v>1</v>
      </c>
      <c r="C138" s="11">
        <v>2</v>
      </c>
      <c r="D138" s="11">
        <v>3</v>
      </c>
      <c r="E138" s="11">
        <v>4</v>
      </c>
      <c r="F138" s="11">
        <v>5</v>
      </c>
      <c r="G138" s="11">
        <v>6</v>
      </c>
      <c r="H138" s="11">
        <v>7</v>
      </c>
      <c r="I138" s="11">
        <v>8</v>
      </c>
      <c r="J138" s="11">
        <v>9</v>
      </c>
      <c r="K138" s="12" t="s">
        <v>11</v>
      </c>
      <c r="L138" s="13"/>
      <c r="M138" s="13"/>
      <c r="N138" s="14"/>
      <c r="O138" s="15"/>
      <c r="P138" s="16"/>
      <c r="Q138" s="16"/>
      <c r="R138" s="2"/>
    </row>
    <row r="139" spans="1:18" ht="12.75" customHeight="1">
      <c r="A139" s="30" t="s">
        <v>14</v>
      </c>
      <c r="B139" s="17">
        <v>27</v>
      </c>
      <c r="C139" s="17"/>
      <c r="D139" s="17"/>
      <c r="E139" s="17"/>
      <c r="F139" s="17"/>
      <c r="G139" s="17"/>
      <c r="H139" s="17"/>
      <c r="I139" s="17"/>
      <c r="J139" s="17"/>
      <c r="K139" s="18"/>
      <c r="L139" s="13"/>
      <c r="M139" s="13"/>
      <c r="N139" s="14"/>
      <c r="O139" s="15"/>
      <c r="P139" s="19">
        <f>B139</f>
        <v>27</v>
      </c>
      <c r="Q139" s="16"/>
      <c r="R139" s="2"/>
    </row>
    <row r="140" spans="1:18" ht="12.75" customHeight="1">
      <c r="A140" s="30" t="s">
        <v>15</v>
      </c>
      <c r="B140" s="17"/>
      <c r="C140" s="17">
        <v>15</v>
      </c>
      <c r="D140" s="17"/>
      <c r="E140" s="17"/>
      <c r="F140" s="17"/>
      <c r="G140" s="17"/>
      <c r="H140" s="17"/>
      <c r="I140" s="17"/>
      <c r="J140" s="17"/>
      <c r="K140" s="18"/>
      <c r="L140" s="13"/>
      <c r="M140" s="13"/>
      <c r="N140" s="14"/>
      <c r="O140" s="15">
        <f>C140/B139</f>
        <v>0.55555555555555558</v>
      </c>
      <c r="P140" s="24">
        <v>15</v>
      </c>
      <c r="Q140" s="25">
        <f t="shared" ref="Q140:Q147" si="57">P140/P139</f>
        <v>0.55555555555555558</v>
      </c>
      <c r="R140" s="2">
        <f t="shared" ref="R140:R147" si="58">100%-Q140</f>
        <v>0.44444444444444442</v>
      </c>
    </row>
    <row r="141" spans="1:18" ht="12.75" customHeight="1">
      <c r="A141" s="30" t="s">
        <v>16</v>
      </c>
      <c r="B141" s="17"/>
      <c r="C141" s="17"/>
      <c r="D141" s="17">
        <v>8</v>
      </c>
      <c r="E141" s="17"/>
      <c r="F141" s="17"/>
      <c r="G141" s="17"/>
      <c r="H141" s="17"/>
      <c r="I141" s="17"/>
      <c r="J141" s="17"/>
      <c r="K141" s="18"/>
      <c r="L141" s="13"/>
      <c r="M141" s="13"/>
      <c r="N141" s="14"/>
      <c r="O141" s="15">
        <f>D141/C140</f>
        <v>0.53333333333333333</v>
      </c>
      <c r="P141" s="24">
        <v>15</v>
      </c>
      <c r="Q141" s="25">
        <f t="shared" si="57"/>
        <v>1</v>
      </c>
      <c r="R141" s="2">
        <f t="shared" si="58"/>
        <v>0</v>
      </c>
    </row>
    <row r="142" spans="1:18" ht="12.75" customHeight="1">
      <c r="A142" s="30" t="s">
        <v>17</v>
      </c>
      <c r="B142" s="17"/>
      <c r="C142" s="17"/>
      <c r="D142" s="17"/>
      <c r="E142" s="17">
        <v>3</v>
      </c>
      <c r="F142" s="17"/>
      <c r="G142" s="17"/>
      <c r="H142" s="17"/>
      <c r="I142" s="17"/>
      <c r="J142" s="17"/>
      <c r="K142" s="18"/>
      <c r="L142" s="13"/>
      <c r="M142" s="13"/>
      <c r="N142" s="14"/>
      <c r="O142" s="15">
        <f>E142/D141</f>
        <v>0.375</v>
      </c>
      <c r="P142" s="24">
        <v>12</v>
      </c>
      <c r="Q142" s="25">
        <f t="shared" si="57"/>
        <v>0.8</v>
      </c>
      <c r="R142" s="2">
        <f t="shared" si="58"/>
        <v>0.19999999999999996</v>
      </c>
    </row>
    <row r="143" spans="1:18" ht="12.75" customHeight="1">
      <c r="A143" s="30" t="s">
        <v>18</v>
      </c>
      <c r="B143" s="17"/>
      <c r="C143" s="17"/>
      <c r="D143" s="17"/>
      <c r="E143" s="17"/>
      <c r="F143" s="17">
        <v>2</v>
      </c>
      <c r="G143" s="17"/>
      <c r="H143" s="17"/>
      <c r="I143" s="17"/>
      <c r="J143" s="17"/>
      <c r="K143" s="18"/>
      <c r="L143" s="13"/>
      <c r="M143" s="13"/>
      <c r="N143" s="14"/>
      <c r="O143" s="15">
        <f>F143/E142</f>
        <v>0.66666666666666663</v>
      </c>
      <c r="P143" s="24">
        <v>11</v>
      </c>
      <c r="Q143" s="25">
        <f t="shared" si="57"/>
        <v>0.91666666666666663</v>
      </c>
      <c r="R143" s="2">
        <f t="shared" si="58"/>
        <v>8.333333333333337E-2</v>
      </c>
    </row>
    <row r="144" spans="1:18" ht="12.75" customHeight="1">
      <c r="A144" s="30" t="s">
        <v>19</v>
      </c>
      <c r="B144" s="17"/>
      <c r="C144" s="17"/>
      <c r="D144" s="17"/>
      <c r="E144" s="17"/>
      <c r="F144" s="17"/>
      <c r="G144" s="17">
        <v>2</v>
      </c>
      <c r="H144" s="17"/>
      <c r="I144" s="17"/>
      <c r="J144" s="17"/>
      <c r="K144" s="18"/>
      <c r="L144" s="13"/>
      <c r="M144" s="13"/>
      <c r="N144" s="14"/>
      <c r="O144" s="15">
        <f>G144/F143</f>
        <v>1</v>
      </c>
      <c r="P144" s="24">
        <v>11</v>
      </c>
      <c r="Q144" s="25">
        <f t="shared" si="57"/>
        <v>1</v>
      </c>
      <c r="R144" s="2">
        <f t="shared" si="58"/>
        <v>0</v>
      </c>
    </row>
    <row r="145" spans="1:18" ht="12.75" customHeight="1">
      <c r="A145" s="30" t="s">
        <v>20</v>
      </c>
      <c r="B145" s="31"/>
      <c r="C145" s="31"/>
      <c r="D145" s="31"/>
      <c r="E145" s="31"/>
      <c r="F145" s="31"/>
      <c r="G145" s="31">
        <v>2</v>
      </c>
      <c r="H145" s="31">
        <v>2</v>
      </c>
      <c r="I145" s="31"/>
      <c r="J145" s="31"/>
      <c r="K145" s="34"/>
      <c r="L145" s="2"/>
      <c r="M145" s="2"/>
      <c r="N145" s="31"/>
      <c r="O145" s="2">
        <f>H145/G144</f>
        <v>1</v>
      </c>
      <c r="P145" s="24">
        <v>10</v>
      </c>
      <c r="Q145" s="25">
        <f t="shared" si="57"/>
        <v>0.90909090909090906</v>
      </c>
      <c r="R145" s="2">
        <f t="shared" si="58"/>
        <v>9.0909090909090939E-2</v>
      </c>
    </row>
    <row r="146" spans="1:18" ht="12.75" customHeight="1">
      <c r="A146" s="30" t="s">
        <v>21</v>
      </c>
      <c r="B146" s="31"/>
      <c r="C146" s="31"/>
      <c r="D146" s="31"/>
      <c r="E146" s="31"/>
      <c r="F146" s="31"/>
      <c r="G146" s="31"/>
      <c r="H146" s="31"/>
      <c r="I146" s="31">
        <v>2</v>
      </c>
      <c r="J146" s="31"/>
      <c r="K146" s="34">
        <v>2</v>
      </c>
      <c r="L146" s="2"/>
      <c r="M146" s="2"/>
      <c r="N146" s="31"/>
      <c r="O146" s="2">
        <f>I146/H145</f>
        <v>1</v>
      </c>
      <c r="P146" s="24">
        <v>10</v>
      </c>
      <c r="Q146" s="25">
        <f t="shared" si="57"/>
        <v>1</v>
      </c>
      <c r="R146" s="2">
        <f t="shared" si="58"/>
        <v>0</v>
      </c>
    </row>
    <row r="147" spans="1:18" ht="12.75" customHeight="1">
      <c r="A147" s="35" t="s">
        <v>22</v>
      </c>
      <c r="B147" s="31"/>
      <c r="C147" s="31"/>
      <c r="D147" s="31"/>
      <c r="E147" s="31"/>
      <c r="F147" s="31"/>
      <c r="G147" s="31"/>
      <c r="H147" s="31"/>
      <c r="I147" s="31"/>
      <c r="J147" s="31">
        <v>2</v>
      </c>
      <c r="K147" s="34"/>
      <c r="L147" s="2"/>
      <c r="M147" s="2"/>
      <c r="N147" s="31"/>
      <c r="O147" s="2">
        <f>J147/I146</f>
        <v>1</v>
      </c>
      <c r="P147" s="24">
        <v>2</v>
      </c>
      <c r="Q147" s="25">
        <f t="shared" si="57"/>
        <v>0.2</v>
      </c>
      <c r="R147" s="2">
        <f t="shared" si="58"/>
        <v>0.8</v>
      </c>
    </row>
    <row r="148" spans="1:18" ht="12.75" customHeight="1">
      <c r="A148" s="35" t="s">
        <v>23</v>
      </c>
      <c r="B148" s="31"/>
      <c r="C148" s="31"/>
      <c r="D148" s="31"/>
      <c r="E148" s="31"/>
      <c r="F148" s="31"/>
      <c r="G148" s="31"/>
      <c r="H148" s="31"/>
      <c r="I148" s="31"/>
      <c r="J148" s="31">
        <v>2</v>
      </c>
      <c r="K148" s="34"/>
      <c r="L148" s="2"/>
      <c r="M148" s="2"/>
      <c r="N148" s="31"/>
      <c r="O148" s="2"/>
      <c r="P148" s="24">
        <v>7</v>
      </c>
      <c r="Q148" s="25"/>
      <c r="R148" s="2"/>
    </row>
    <row r="149" spans="1:18" ht="12.75" customHeight="1">
      <c r="A149" s="35" t="s">
        <v>41</v>
      </c>
      <c r="B149" s="31"/>
      <c r="C149" s="31"/>
      <c r="D149" s="31"/>
      <c r="E149" s="31"/>
      <c r="F149" s="31"/>
      <c r="G149" s="31"/>
      <c r="H149" s="31"/>
      <c r="I149" s="31"/>
      <c r="J149" s="31">
        <v>4</v>
      </c>
      <c r="K149" s="34">
        <v>4</v>
      </c>
      <c r="L149" s="2"/>
      <c r="M149" s="2"/>
      <c r="N149" s="31"/>
      <c r="O149" s="2"/>
      <c r="P149" s="24">
        <v>6</v>
      </c>
      <c r="Q149" s="25"/>
      <c r="R149" s="2"/>
    </row>
    <row r="150" spans="1:18" ht="12.75" customHeight="1">
      <c r="A150" s="35" t="s">
        <v>45</v>
      </c>
      <c r="B150" s="31"/>
      <c r="C150" s="31"/>
      <c r="D150" s="31"/>
      <c r="E150" s="31"/>
      <c r="F150" s="31"/>
      <c r="G150" s="31"/>
      <c r="H150" s="31"/>
      <c r="I150" s="31"/>
      <c r="J150" s="31">
        <v>2</v>
      </c>
      <c r="K150" s="34">
        <v>2</v>
      </c>
      <c r="L150" s="2"/>
      <c r="M150" s="2"/>
      <c r="N150" s="31"/>
      <c r="O150" s="2"/>
      <c r="P150" s="24">
        <v>2</v>
      </c>
      <c r="Q150" s="25"/>
      <c r="R150" s="2"/>
    </row>
    <row r="151" spans="1:18" ht="12.75" customHeight="1">
      <c r="K151" s="31">
        <f>SUM(K146:K150)</f>
        <v>8</v>
      </c>
      <c r="L151" s="2">
        <f>K146/B139</f>
        <v>7.407407407407407E-2</v>
      </c>
      <c r="M151" s="2">
        <f>K151/B139</f>
        <v>0.29629629629629628</v>
      </c>
      <c r="N151" s="2">
        <f>M151-L151</f>
        <v>0.22222222222222221</v>
      </c>
      <c r="O151" s="2"/>
    </row>
    <row r="152" spans="1:18" ht="12.75" customHeight="1">
      <c r="A152" s="41" t="s">
        <v>38</v>
      </c>
      <c r="B152" s="41"/>
      <c r="C152" s="41"/>
      <c r="D152" s="42"/>
      <c r="E152" s="42"/>
      <c r="G152" s="31">
        <f>((K146*8)+(K149*11))/K151</f>
        <v>7.5</v>
      </c>
      <c r="K152" s="31"/>
      <c r="L152" s="2"/>
      <c r="M152" s="2"/>
      <c r="N152" s="2"/>
      <c r="O152" s="2"/>
    </row>
    <row r="153" spans="1:18" ht="12.75" customHeight="1">
      <c r="K153" s="31"/>
      <c r="L153" s="2"/>
      <c r="M153" s="2"/>
      <c r="N153" s="2"/>
      <c r="O153" s="2"/>
    </row>
    <row r="154" spans="1:18" ht="12.75" customHeight="1">
      <c r="A154" s="46" t="s">
        <v>59</v>
      </c>
      <c r="L154" s="2"/>
      <c r="M154" s="2"/>
      <c r="O154" s="2"/>
    </row>
    <row r="155" spans="1:18" ht="25.5" customHeight="1">
      <c r="B155" s="266" t="s">
        <v>2</v>
      </c>
      <c r="C155" s="267"/>
      <c r="D155" s="267"/>
      <c r="E155" s="267"/>
      <c r="F155" s="267"/>
      <c r="G155" s="267"/>
      <c r="H155" s="267"/>
      <c r="I155" s="267"/>
      <c r="J155" s="267"/>
      <c r="L155" s="5" t="s">
        <v>3</v>
      </c>
      <c r="M155" s="5" t="s">
        <v>4</v>
      </c>
      <c r="N155" s="6" t="s">
        <v>5</v>
      </c>
      <c r="O155" s="5" t="s">
        <v>6</v>
      </c>
      <c r="P155" s="7" t="s">
        <v>7</v>
      </c>
      <c r="Q155" s="7" t="s">
        <v>8</v>
      </c>
      <c r="R155" s="8" t="s">
        <v>9</v>
      </c>
    </row>
    <row r="156" spans="1:18" ht="12.75" customHeight="1">
      <c r="A156" s="10" t="s">
        <v>10</v>
      </c>
      <c r="B156" s="11">
        <v>1</v>
      </c>
      <c r="C156" s="11">
        <v>2</v>
      </c>
      <c r="D156" s="11">
        <v>3</v>
      </c>
      <c r="E156" s="11">
        <v>4</v>
      </c>
      <c r="F156" s="11">
        <v>5</v>
      </c>
      <c r="G156" s="11">
        <v>6</v>
      </c>
      <c r="H156" s="11">
        <v>7</v>
      </c>
      <c r="I156" s="11">
        <v>8</v>
      </c>
      <c r="J156" s="11">
        <v>9</v>
      </c>
      <c r="K156" s="12" t="s">
        <v>11</v>
      </c>
      <c r="L156" s="13"/>
      <c r="M156" s="13"/>
      <c r="N156" s="14"/>
      <c r="O156" s="15"/>
      <c r="P156" s="16"/>
      <c r="Q156" s="16"/>
      <c r="R156" s="2"/>
    </row>
    <row r="157" spans="1:18" ht="12.75" customHeight="1">
      <c r="A157" s="30" t="s">
        <v>15</v>
      </c>
      <c r="B157" s="17">
        <v>59</v>
      </c>
      <c r="C157" s="17"/>
      <c r="D157" s="17"/>
      <c r="E157" s="17"/>
      <c r="F157" s="17"/>
      <c r="G157" s="17"/>
      <c r="H157" s="17"/>
      <c r="I157" s="17"/>
      <c r="J157" s="17"/>
      <c r="K157" s="18"/>
      <c r="L157" s="13"/>
      <c r="M157" s="13"/>
      <c r="N157" s="14"/>
      <c r="O157" s="15"/>
      <c r="P157" s="19">
        <f>B157</f>
        <v>59</v>
      </c>
      <c r="Q157" s="16"/>
      <c r="R157" s="2"/>
    </row>
    <row r="158" spans="1:18" ht="12.75" customHeight="1">
      <c r="A158" s="30" t="s">
        <v>16</v>
      </c>
      <c r="B158" s="17"/>
      <c r="C158" s="17">
        <v>19</v>
      </c>
      <c r="D158" s="17"/>
      <c r="E158" s="17"/>
      <c r="F158" s="17"/>
      <c r="G158" s="17"/>
      <c r="H158" s="17"/>
      <c r="I158" s="17"/>
      <c r="J158" s="17"/>
      <c r="K158" s="18"/>
      <c r="L158" s="13"/>
      <c r="M158" s="13"/>
      <c r="N158" s="14"/>
      <c r="O158" s="15">
        <f>C158/B157</f>
        <v>0.32203389830508472</v>
      </c>
      <c r="P158" s="24">
        <v>19</v>
      </c>
      <c r="Q158" s="25">
        <f t="shared" ref="Q158:Q166" si="59">P158/P157</f>
        <v>0.32203389830508472</v>
      </c>
      <c r="R158" s="2">
        <f t="shared" ref="R158:R166" si="60">100%-Q158</f>
        <v>0.67796610169491522</v>
      </c>
    </row>
    <row r="159" spans="1:18" ht="12.75" customHeight="1">
      <c r="A159" s="30" t="s">
        <v>17</v>
      </c>
      <c r="B159" s="17"/>
      <c r="C159" s="17"/>
      <c r="D159" s="17">
        <v>2</v>
      </c>
      <c r="E159" s="17"/>
      <c r="F159" s="17"/>
      <c r="G159" s="17"/>
      <c r="H159" s="17"/>
      <c r="I159" s="17"/>
      <c r="J159" s="17"/>
      <c r="K159" s="18"/>
      <c r="L159" s="13"/>
      <c r="M159" s="13"/>
      <c r="N159" s="14"/>
      <c r="O159" s="15">
        <f>D159/C158</f>
        <v>0.10526315789473684</v>
      </c>
      <c r="P159" s="24">
        <v>15</v>
      </c>
      <c r="Q159" s="25">
        <f t="shared" si="59"/>
        <v>0.78947368421052633</v>
      </c>
      <c r="R159" s="2">
        <f t="shared" si="60"/>
        <v>0.21052631578947367</v>
      </c>
    </row>
    <row r="160" spans="1:18" ht="12.75" customHeight="1">
      <c r="A160" s="30" t="s">
        <v>18</v>
      </c>
      <c r="B160" s="17"/>
      <c r="C160" s="17"/>
      <c r="D160" s="17"/>
      <c r="E160" s="17">
        <v>1</v>
      </c>
      <c r="F160" s="17"/>
      <c r="G160" s="17"/>
      <c r="H160" s="17"/>
      <c r="I160" s="17"/>
      <c r="J160" s="17"/>
      <c r="K160" s="18"/>
      <c r="L160" s="13"/>
      <c r="M160" s="13"/>
      <c r="N160" s="14"/>
      <c r="O160" s="15">
        <f>E160/D159</f>
        <v>0.5</v>
      </c>
      <c r="P160" s="24">
        <v>10</v>
      </c>
      <c r="Q160" s="25">
        <f t="shared" si="59"/>
        <v>0.66666666666666663</v>
      </c>
      <c r="R160" s="2">
        <f t="shared" si="60"/>
        <v>0.33333333333333337</v>
      </c>
    </row>
    <row r="161" spans="1:18" ht="12.75" customHeight="1">
      <c r="A161" s="30" t="s">
        <v>19</v>
      </c>
      <c r="B161" s="17"/>
      <c r="C161" s="17"/>
      <c r="D161" s="17"/>
      <c r="E161" s="17"/>
      <c r="F161" s="17">
        <v>1</v>
      </c>
      <c r="G161" s="17"/>
      <c r="H161" s="17"/>
      <c r="I161" s="17"/>
      <c r="J161" s="17"/>
      <c r="K161" s="18"/>
      <c r="L161" s="13"/>
      <c r="M161" s="13"/>
      <c r="N161" s="14"/>
      <c r="O161" s="15">
        <f>F161/E160</f>
        <v>1</v>
      </c>
      <c r="P161" s="24">
        <v>8</v>
      </c>
      <c r="Q161" s="25">
        <f t="shared" si="59"/>
        <v>0.8</v>
      </c>
      <c r="R161" s="2">
        <f t="shared" si="60"/>
        <v>0.19999999999999996</v>
      </c>
    </row>
    <row r="162" spans="1:18" ht="12.75" customHeight="1">
      <c r="A162" s="30" t="s">
        <v>20</v>
      </c>
      <c r="B162" s="31"/>
      <c r="C162" s="31"/>
      <c r="D162" s="31"/>
      <c r="E162" s="31"/>
      <c r="F162" s="31">
        <v>4</v>
      </c>
      <c r="G162" s="31"/>
      <c r="H162" s="31"/>
      <c r="I162" s="31"/>
      <c r="J162" s="31"/>
      <c r="K162" s="34"/>
      <c r="L162" s="2"/>
      <c r="M162" s="2"/>
      <c r="N162" s="31"/>
      <c r="O162" s="2">
        <f>F162/F161</f>
        <v>4</v>
      </c>
      <c r="P162" s="24">
        <v>7</v>
      </c>
      <c r="Q162" s="25">
        <f t="shared" si="59"/>
        <v>0.875</v>
      </c>
      <c r="R162" s="2">
        <f t="shared" si="60"/>
        <v>0.125</v>
      </c>
    </row>
    <row r="163" spans="1:18" ht="12.75" customHeight="1">
      <c r="A163" s="30" t="s">
        <v>21</v>
      </c>
      <c r="B163" s="31"/>
      <c r="C163" s="31"/>
      <c r="D163" s="31"/>
      <c r="E163" s="31"/>
      <c r="F163" s="31"/>
      <c r="G163" s="31">
        <v>5</v>
      </c>
      <c r="H163" s="31"/>
      <c r="I163" s="31"/>
      <c r="J163" s="31"/>
      <c r="K163" s="34"/>
      <c r="L163" s="2"/>
      <c r="M163" s="2"/>
      <c r="N163" s="31"/>
      <c r="O163" s="2">
        <f>G163/F162</f>
        <v>1.25</v>
      </c>
      <c r="P163" s="24">
        <v>7</v>
      </c>
      <c r="Q163" s="25">
        <f t="shared" si="59"/>
        <v>1</v>
      </c>
      <c r="R163" s="2">
        <f t="shared" si="60"/>
        <v>0</v>
      </c>
    </row>
    <row r="164" spans="1:18" ht="12.75" customHeight="1">
      <c r="A164" s="35" t="s">
        <v>22</v>
      </c>
      <c r="B164" s="31"/>
      <c r="C164" s="31"/>
      <c r="D164" s="31"/>
      <c r="E164" s="31"/>
      <c r="F164" s="31"/>
      <c r="G164" s="31"/>
      <c r="H164" s="31">
        <v>5</v>
      </c>
      <c r="I164" s="31"/>
      <c r="J164" s="31"/>
      <c r="K164" s="34"/>
      <c r="L164" s="2"/>
      <c r="M164" s="2"/>
      <c r="N164" s="31"/>
      <c r="O164" s="2">
        <f>H164/G163</f>
        <v>1</v>
      </c>
      <c r="P164" s="24">
        <v>5</v>
      </c>
      <c r="Q164" s="25">
        <f t="shared" si="59"/>
        <v>0.7142857142857143</v>
      </c>
      <c r="R164" s="2">
        <f t="shared" si="60"/>
        <v>0.2857142857142857</v>
      </c>
    </row>
    <row r="165" spans="1:18" ht="12.75" customHeight="1">
      <c r="A165" s="35" t="s">
        <v>23</v>
      </c>
      <c r="B165" s="31"/>
      <c r="C165" s="31"/>
      <c r="D165" s="31"/>
      <c r="E165" s="31"/>
      <c r="F165" s="31"/>
      <c r="G165" s="31"/>
      <c r="H165" s="31"/>
      <c r="I165" s="31">
        <v>1</v>
      </c>
      <c r="J165" s="31"/>
      <c r="K165" s="34"/>
      <c r="L165" s="2"/>
      <c r="M165" s="2"/>
      <c r="N165" s="31"/>
      <c r="O165" s="2">
        <f>I165/H164</f>
        <v>0.2</v>
      </c>
      <c r="P165" s="24">
        <v>7</v>
      </c>
      <c r="Q165" s="25">
        <f t="shared" si="59"/>
        <v>1.4</v>
      </c>
      <c r="R165" s="2">
        <f t="shared" si="60"/>
        <v>-0.39999999999999991</v>
      </c>
    </row>
    <row r="166" spans="1:18" ht="12.75" customHeight="1">
      <c r="A166" s="35" t="s">
        <v>41</v>
      </c>
      <c r="B166" s="31"/>
      <c r="C166" s="31"/>
      <c r="D166" s="31"/>
      <c r="E166" s="31"/>
      <c r="F166" s="31"/>
      <c r="G166" s="31"/>
      <c r="H166" s="31"/>
      <c r="I166" s="31"/>
      <c r="J166" s="31">
        <v>1</v>
      </c>
      <c r="K166" s="34">
        <v>1</v>
      </c>
      <c r="L166" s="2"/>
      <c r="M166" s="2"/>
      <c r="N166" s="31"/>
      <c r="O166" s="2">
        <f>J166/I165</f>
        <v>1</v>
      </c>
      <c r="P166" s="24">
        <v>7</v>
      </c>
      <c r="Q166" s="25">
        <f t="shared" si="59"/>
        <v>1</v>
      </c>
      <c r="R166" s="2">
        <f t="shared" si="60"/>
        <v>0</v>
      </c>
    </row>
    <row r="167" spans="1:18" ht="12.75" customHeight="1">
      <c r="A167" s="35" t="s">
        <v>45</v>
      </c>
      <c r="B167" s="31"/>
      <c r="C167" s="31"/>
      <c r="D167" s="31"/>
      <c r="E167" s="31"/>
      <c r="F167" s="31"/>
      <c r="G167" s="31"/>
      <c r="H167" s="31"/>
      <c r="I167" s="31"/>
      <c r="J167" s="31">
        <v>5</v>
      </c>
      <c r="K167" s="34">
        <v>1</v>
      </c>
      <c r="L167" s="2"/>
      <c r="M167" s="2"/>
      <c r="N167" s="31"/>
      <c r="O167" s="2"/>
      <c r="P167" s="24">
        <v>6</v>
      </c>
      <c r="Q167" s="25"/>
      <c r="R167" s="2"/>
    </row>
    <row r="168" spans="1:18" ht="12.75" customHeight="1">
      <c r="A168" s="35" t="s">
        <v>46</v>
      </c>
      <c r="B168" s="31"/>
      <c r="C168" s="31"/>
      <c r="D168" s="31"/>
      <c r="E168" s="31"/>
      <c r="F168" s="31"/>
      <c r="G168" s="31"/>
      <c r="H168" s="31"/>
      <c r="I168" s="31"/>
      <c r="J168" s="31">
        <v>4</v>
      </c>
      <c r="K168" s="34">
        <v>4</v>
      </c>
      <c r="L168" s="2"/>
      <c r="M168" s="2"/>
      <c r="N168" s="31"/>
      <c r="O168" s="2"/>
      <c r="P168" s="24">
        <v>5</v>
      </c>
      <c r="Q168" s="25"/>
      <c r="R168" s="2"/>
    </row>
    <row r="169" spans="1:18" ht="12.75" customHeight="1">
      <c r="A169" s="35" t="s">
        <v>47</v>
      </c>
      <c r="B169" s="31"/>
      <c r="C169" s="31"/>
      <c r="D169" s="31"/>
      <c r="E169" s="31"/>
      <c r="F169" s="31"/>
      <c r="G169" s="31"/>
      <c r="H169" s="31"/>
      <c r="I169" s="31">
        <v>1</v>
      </c>
      <c r="J169" s="31"/>
      <c r="K169" s="34"/>
      <c r="L169" s="2"/>
      <c r="M169" s="2"/>
      <c r="N169" s="31"/>
      <c r="O169" s="2"/>
      <c r="P169" s="24">
        <v>1</v>
      </c>
      <c r="Q169" s="25"/>
      <c r="R169" s="2"/>
    </row>
    <row r="170" spans="1:18" ht="12.75" customHeight="1">
      <c r="A170" s="35" t="s">
        <v>48</v>
      </c>
      <c r="B170" s="31"/>
      <c r="C170" s="31"/>
      <c r="D170" s="31"/>
      <c r="E170" s="31"/>
      <c r="F170" s="31"/>
      <c r="G170" s="31"/>
      <c r="H170" s="31"/>
      <c r="I170" s="31"/>
      <c r="J170" s="31">
        <v>1</v>
      </c>
      <c r="K170" s="34">
        <v>1</v>
      </c>
      <c r="L170" s="2"/>
      <c r="M170" s="2"/>
      <c r="N170" s="31"/>
      <c r="O170" s="2"/>
      <c r="P170" s="24">
        <v>1</v>
      </c>
      <c r="Q170" s="25"/>
      <c r="R170" s="2"/>
    </row>
    <row r="171" spans="1:18" ht="12.75" customHeight="1">
      <c r="K171" s="31">
        <f>SUM(K166:K170)</f>
        <v>7</v>
      </c>
      <c r="L171" s="2">
        <f>K166/B157</f>
        <v>1.6949152542372881E-2</v>
      </c>
      <c r="M171" s="2">
        <f>K171/B157</f>
        <v>0.11864406779661017</v>
      </c>
      <c r="N171" s="2">
        <f>M171-L171</f>
        <v>0.10169491525423729</v>
      </c>
      <c r="O171" s="2"/>
    </row>
    <row r="172" spans="1:18" ht="12.75" customHeight="1">
      <c r="A172" s="46" t="s">
        <v>60</v>
      </c>
      <c r="L172" s="2"/>
      <c r="M172" s="2"/>
      <c r="O172" s="2"/>
    </row>
    <row r="173" spans="1:18" ht="25.5" customHeight="1">
      <c r="B173" s="266" t="s">
        <v>2</v>
      </c>
      <c r="C173" s="267"/>
      <c r="D173" s="267"/>
      <c r="E173" s="267"/>
      <c r="F173" s="267"/>
      <c r="G173" s="267"/>
      <c r="H173" s="267"/>
      <c r="I173" s="267"/>
      <c r="J173" s="267"/>
      <c r="L173" s="5" t="s">
        <v>3</v>
      </c>
      <c r="M173" s="5" t="s">
        <v>4</v>
      </c>
      <c r="N173" s="6" t="s">
        <v>5</v>
      </c>
      <c r="O173" s="5" t="s">
        <v>6</v>
      </c>
      <c r="P173" s="7" t="s">
        <v>7</v>
      </c>
      <c r="Q173" s="7" t="s">
        <v>8</v>
      </c>
      <c r="R173" s="8" t="s">
        <v>9</v>
      </c>
    </row>
    <row r="174" spans="1:18" ht="12.75" customHeight="1">
      <c r="A174" s="10" t="s">
        <v>10</v>
      </c>
      <c r="B174" s="11">
        <v>1</v>
      </c>
      <c r="C174" s="11">
        <v>2</v>
      </c>
      <c r="D174" s="11">
        <v>3</v>
      </c>
      <c r="E174" s="11">
        <v>4</v>
      </c>
      <c r="F174" s="11">
        <v>5</v>
      </c>
      <c r="G174" s="11">
        <v>6</v>
      </c>
      <c r="H174" s="11">
        <v>7</v>
      </c>
      <c r="I174" s="11">
        <v>8</v>
      </c>
      <c r="J174" s="11">
        <v>9</v>
      </c>
      <c r="K174" s="12" t="s">
        <v>11</v>
      </c>
      <c r="L174" s="13"/>
      <c r="M174" s="13"/>
      <c r="N174" s="14"/>
      <c r="O174" s="15"/>
      <c r="P174" s="16"/>
      <c r="Q174" s="16"/>
      <c r="R174" s="2"/>
    </row>
    <row r="175" spans="1:18" ht="12.75" customHeight="1">
      <c r="A175" s="30" t="s">
        <v>16</v>
      </c>
      <c r="B175" s="17">
        <v>44</v>
      </c>
      <c r="C175" s="17"/>
      <c r="D175" s="17"/>
      <c r="E175" s="17"/>
      <c r="F175" s="17"/>
      <c r="G175" s="17"/>
      <c r="H175" s="17"/>
      <c r="I175" s="17"/>
      <c r="J175" s="17"/>
      <c r="K175" s="18"/>
      <c r="L175" s="13"/>
      <c r="M175" s="13"/>
      <c r="N175" s="14"/>
      <c r="O175" s="15"/>
      <c r="P175" s="19">
        <f>B175</f>
        <v>44</v>
      </c>
      <c r="Q175" s="16"/>
      <c r="R175" s="2"/>
    </row>
    <row r="176" spans="1:18" ht="12.75" customHeight="1">
      <c r="A176" s="30" t="s">
        <v>17</v>
      </c>
      <c r="B176" s="17"/>
      <c r="C176" s="17">
        <v>25</v>
      </c>
      <c r="D176" s="17"/>
      <c r="E176" s="17"/>
      <c r="F176" s="17"/>
      <c r="G176" s="17"/>
      <c r="H176" s="17"/>
      <c r="I176" s="17"/>
      <c r="J176" s="17"/>
      <c r="K176" s="18"/>
      <c r="L176" s="13"/>
      <c r="M176" s="13"/>
      <c r="N176" s="14"/>
      <c r="O176" s="15">
        <f>C176/B175</f>
        <v>0.56818181818181823</v>
      </c>
      <c r="P176" s="24">
        <v>25</v>
      </c>
      <c r="Q176" s="25">
        <f t="shared" ref="Q176:Q183" si="61">P176/P175</f>
        <v>0.56818181818181823</v>
      </c>
      <c r="R176" s="2">
        <f t="shared" ref="R176:R183" si="62">100%-Q176</f>
        <v>0.43181818181818177</v>
      </c>
    </row>
    <row r="177" spans="1:18" ht="12.75" customHeight="1">
      <c r="A177" s="30" t="s">
        <v>18</v>
      </c>
      <c r="B177" s="17"/>
      <c r="C177" s="17"/>
      <c r="D177" s="17">
        <v>9</v>
      </c>
      <c r="E177" s="17"/>
      <c r="F177" s="17"/>
      <c r="G177" s="17"/>
      <c r="H177" s="17"/>
      <c r="I177" s="17"/>
      <c r="J177" s="17"/>
      <c r="K177" s="18"/>
      <c r="L177" s="13"/>
      <c r="M177" s="13"/>
      <c r="N177" s="14"/>
      <c r="O177" s="15">
        <f>D177/C176</f>
        <v>0.36</v>
      </c>
      <c r="P177" s="24">
        <v>17</v>
      </c>
      <c r="Q177" s="25">
        <f t="shared" si="61"/>
        <v>0.68</v>
      </c>
      <c r="R177" s="2">
        <f t="shared" si="62"/>
        <v>0.31999999999999995</v>
      </c>
    </row>
    <row r="178" spans="1:18" ht="12.75" customHeight="1">
      <c r="A178" s="30" t="s">
        <v>19</v>
      </c>
      <c r="B178" s="17"/>
      <c r="C178" s="17"/>
      <c r="D178" s="17"/>
      <c r="E178" s="17">
        <v>2</v>
      </c>
      <c r="F178" s="17"/>
      <c r="G178" s="17"/>
      <c r="H178" s="17"/>
      <c r="I178" s="17"/>
      <c r="J178" s="17"/>
      <c r="K178" s="18"/>
      <c r="L178" s="13"/>
      <c r="M178" s="13"/>
      <c r="N178" s="14"/>
      <c r="O178" s="15">
        <f>E178/D177</f>
        <v>0.22222222222222221</v>
      </c>
      <c r="P178" s="24">
        <v>14</v>
      </c>
      <c r="Q178" s="25">
        <f t="shared" si="61"/>
        <v>0.82352941176470584</v>
      </c>
      <c r="R178" s="2">
        <f t="shared" si="62"/>
        <v>0.17647058823529416</v>
      </c>
    </row>
    <row r="179" spans="1:18" ht="12.75" customHeight="1">
      <c r="A179" s="30" t="s">
        <v>20</v>
      </c>
      <c r="B179" s="31"/>
      <c r="C179" s="31"/>
      <c r="D179" s="31"/>
      <c r="E179" s="31"/>
      <c r="F179" s="31">
        <v>2</v>
      </c>
      <c r="G179" s="31"/>
      <c r="H179" s="31"/>
      <c r="I179" s="31"/>
      <c r="J179" s="31"/>
      <c r="K179" s="34"/>
      <c r="L179" s="2"/>
      <c r="M179" s="2"/>
      <c r="N179" s="31"/>
      <c r="O179" s="2">
        <f>F179/E178</f>
        <v>1</v>
      </c>
      <c r="P179" s="24">
        <v>12</v>
      </c>
      <c r="Q179" s="25">
        <f t="shared" si="61"/>
        <v>0.8571428571428571</v>
      </c>
      <c r="R179" s="2">
        <f t="shared" si="62"/>
        <v>0.1428571428571429</v>
      </c>
    </row>
    <row r="180" spans="1:18" ht="12.75" customHeight="1">
      <c r="A180" s="30" t="s">
        <v>21</v>
      </c>
      <c r="B180" s="31"/>
      <c r="C180" s="31"/>
      <c r="D180" s="31"/>
      <c r="E180" s="31"/>
      <c r="F180" s="31"/>
      <c r="G180" s="31">
        <v>2</v>
      </c>
      <c r="H180" s="31"/>
      <c r="I180" s="31"/>
      <c r="J180" s="31"/>
      <c r="K180" s="34"/>
      <c r="L180" s="2"/>
      <c r="M180" s="2"/>
      <c r="N180" s="31"/>
      <c r="O180" s="2">
        <f>G180/F179</f>
        <v>1</v>
      </c>
      <c r="P180" s="24">
        <v>12</v>
      </c>
      <c r="Q180" s="25">
        <f t="shared" si="61"/>
        <v>1</v>
      </c>
      <c r="R180" s="2">
        <f t="shared" si="62"/>
        <v>0</v>
      </c>
    </row>
    <row r="181" spans="1:18" ht="12.75" customHeight="1">
      <c r="A181" s="35" t="s">
        <v>22</v>
      </c>
      <c r="B181" s="31"/>
      <c r="C181" s="31"/>
      <c r="D181" s="31"/>
      <c r="E181" s="31"/>
      <c r="F181" s="31"/>
      <c r="G181" s="31"/>
      <c r="H181" s="31">
        <v>2</v>
      </c>
      <c r="I181" s="31"/>
      <c r="J181" s="31"/>
      <c r="K181" s="34"/>
      <c r="L181" s="2"/>
      <c r="M181" s="2"/>
      <c r="N181" s="31"/>
      <c r="O181" s="2">
        <f>H181/G180</f>
        <v>1</v>
      </c>
      <c r="P181" s="24">
        <v>9</v>
      </c>
      <c r="Q181" s="25">
        <f t="shared" si="61"/>
        <v>0.75</v>
      </c>
      <c r="R181" s="2">
        <f t="shared" si="62"/>
        <v>0.25</v>
      </c>
    </row>
    <row r="182" spans="1:18" ht="12.75" customHeight="1">
      <c r="A182" s="35" t="s">
        <v>23</v>
      </c>
      <c r="B182" s="31"/>
      <c r="C182" s="31"/>
      <c r="D182" s="31"/>
      <c r="E182" s="31"/>
      <c r="F182" s="31"/>
      <c r="G182" s="31"/>
      <c r="H182" s="31"/>
      <c r="I182" s="31">
        <v>1</v>
      </c>
      <c r="J182" s="31"/>
      <c r="K182" s="34"/>
      <c r="L182" s="2"/>
      <c r="M182" s="2"/>
      <c r="N182" s="31"/>
      <c r="O182" s="2">
        <f>I182/H181</f>
        <v>0.5</v>
      </c>
      <c r="P182" s="24">
        <v>8</v>
      </c>
      <c r="Q182" s="25">
        <f t="shared" si="61"/>
        <v>0.88888888888888884</v>
      </c>
      <c r="R182" s="2">
        <f t="shared" si="62"/>
        <v>0.11111111111111116</v>
      </c>
    </row>
    <row r="183" spans="1:18" ht="12.75" customHeight="1">
      <c r="A183" s="35" t="s">
        <v>41</v>
      </c>
      <c r="B183" s="31"/>
      <c r="C183" s="31"/>
      <c r="D183" s="31"/>
      <c r="E183" s="31"/>
      <c r="F183" s="31"/>
      <c r="G183" s="31"/>
      <c r="H183" s="31"/>
      <c r="I183" s="31"/>
      <c r="J183" s="31">
        <v>1</v>
      </c>
      <c r="K183" s="34">
        <v>1</v>
      </c>
      <c r="L183" s="2"/>
      <c r="M183" s="2"/>
      <c r="N183" s="31"/>
      <c r="O183" s="2">
        <f>J183/I182</f>
        <v>1</v>
      </c>
      <c r="P183" s="24">
        <v>8</v>
      </c>
      <c r="Q183" s="25">
        <f t="shared" si="61"/>
        <v>1</v>
      </c>
      <c r="R183" s="2">
        <f t="shared" si="62"/>
        <v>0</v>
      </c>
    </row>
    <row r="184" spans="1:18" ht="12.75" customHeight="1">
      <c r="A184" s="35" t="s">
        <v>45</v>
      </c>
      <c r="B184" s="31"/>
      <c r="C184" s="31"/>
      <c r="D184" s="31"/>
      <c r="E184" s="31"/>
      <c r="F184" s="31"/>
      <c r="G184" s="31"/>
      <c r="H184" s="31"/>
      <c r="I184" s="31"/>
      <c r="J184" s="31">
        <v>7</v>
      </c>
      <c r="K184" s="34">
        <v>2</v>
      </c>
      <c r="L184" s="2"/>
      <c r="M184" s="2"/>
      <c r="N184" s="31"/>
      <c r="O184" s="2"/>
      <c r="P184" s="24">
        <v>7</v>
      </c>
      <c r="Q184" s="25"/>
      <c r="R184" s="2"/>
    </row>
    <row r="185" spans="1:18" ht="12.75" customHeight="1">
      <c r="A185" s="35" t="s">
        <v>46</v>
      </c>
      <c r="B185" s="31"/>
      <c r="C185" s="31"/>
      <c r="D185" s="31"/>
      <c r="E185" s="31"/>
      <c r="F185" s="31"/>
      <c r="G185" s="31"/>
      <c r="H185" s="31"/>
      <c r="I185" s="31"/>
      <c r="J185" s="31">
        <v>5</v>
      </c>
      <c r="K185" s="34">
        <v>4</v>
      </c>
      <c r="L185" s="2"/>
      <c r="M185" s="2"/>
      <c r="N185" s="31"/>
      <c r="O185" s="2"/>
      <c r="P185" s="24">
        <v>5</v>
      </c>
      <c r="Q185" s="25"/>
      <c r="R185" s="2"/>
    </row>
    <row r="186" spans="1:18" ht="12.75" customHeight="1">
      <c r="A186" s="35" t="s">
        <v>47</v>
      </c>
      <c r="B186" s="31"/>
      <c r="C186" s="31"/>
      <c r="D186" s="31"/>
      <c r="E186" s="31"/>
      <c r="F186" s="31"/>
      <c r="G186" s="31"/>
      <c r="H186" s="31"/>
      <c r="I186" s="31"/>
      <c r="J186" s="31">
        <v>1</v>
      </c>
      <c r="K186" s="34">
        <v>1</v>
      </c>
      <c r="L186" s="2"/>
      <c r="M186" s="2"/>
      <c r="N186" s="31"/>
      <c r="O186" s="2"/>
      <c r="P186" s="24">
        <v>1</v>
      </c>
      <c r="Q186" s="25"/>
      <c r="R186" s="2"/>
    </row>
    <row r="187" spans="1:18" ht="12.75" customHeight="1">
      <c r="A187" s="35" t="s">
        <v>48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4"/>
      <c r="L187" s="2"/>
      <c r="M187" s="2"/>
      <c r="N187" s="31"/>
      <c r="O187" s="2"/>
      <c r="P187" s="24"/>
      <c r="Q187" s="25"/>
      <c r="R187" s="2"/>
    </row>
    <row r="188" spans="1:18" ht="12.75" customHeight="1">
      <c r="K188" s="31">
        <f>SUM(K183:K186)</f>
        <v>8</v>
      </c>
      <c r="L188" s="2">
        <f>K183/B175</f>
        <v>2.2727272727272728E-2</v>
      </c>
      <c r="M188" s="2">
        <f>K188/B175</f>
        <v>0.18181818181818182</v>
      </c>
      <c r="N188" s="2">
        <f>M188-L188</f>
        <v>0.15909090909090909</v>
      </c>
      <c r="O188" s="2"/>
    </row>
    <row r="189" spans="1:18" ht="12.75" customHeight="1">
      <c r="A189" s="46" t="s">
        <v>61</v>
      </c>
      <c r="L189" s="2"/>
      <c r="M189" s="2"/>
      <c r="O189" s="2"/>
    </row>
    <row r="190" spans="1:18" ht="25.5" customHeight="1">
      <c r="B190" s="266" t="s">
        <v>2</v>
      </c>
      <c r="C190" s="267"/>
      <c r="D190" s="267"/>
      <c r="E190" s="267"/>
      <c r="F190" s="267"/>
      <c r="G190" s="267"/>
      <c r="H190" s="267"/>
      <c r="I190" s="267"/>
      <c r="J190" s="267"/>
      <c r="L190" s="5" t="s">
        <v>3</v>
      </c>
      <c r="M190" s="5" t="s">
        <v>4</v>
      </c>
      <c r="N190" s="6" t="s">
        <v>5</v>
      </c>
      <c r="O190" s="5" t="s">
        <v>6</v>
      </c>
      <c r="P190" s="7" t="s">
        <v>7</v>
      </c>
      <c r="Q190" s="7" t="s">
        <v>8</v>
      </c>
      <c r="R190" s="8" t="s">
        <v>9</v>
      </c>
    </row>
    <row r="191" spans="1:18" ht="12.75" customHeight="1">
      <c r="A191" s="10" t="s">
        <v>10</v>
      </c>
      <c r="B191" s="11">
        <v>1</v>
      </c>
      <c r="C191" s="11">
        <v>2</v>
      </c>
      <c r="D191" s="11">
        <v>3</v>
      </c>
      <c r="E191" s="11">
        <v>4</v>
      </c>
      <c r="F191" s="11">
        <v>5</v>
      </c>
      <c r="G191" s="11">
        <v>6</v>
      </c>
      <c r="H191" s="11">
        <v>7</v>
      </c>
      <c r="I191" s="11">
        <v>8</v>
      </c>
      <c r="J191" s="11">
        <v>9</v>
      </c>
      <c r="K191" s="12" t="s">
        <v>11</v>
      </c>
      <c r="L191" s="13"/>
      <c r="M191" s="13"/>
      <c r="N191" s="14"/>
      <c r="O191" s="15"/>
      <c r="P191" s="16"/>
      <c r="Q191" s="16"/>
      <c r="R191" s="2"/>
    </row>
    <row r="192" spans="1:18" ht="12.75" customHeight="1">
      <c r="A192" s="30" t="s">
        <v>17</v>
      </c>
      <c r="B192" s="17">
        <v>44</v>
      </c>
      <c r="C192" s="17"/>
      <c r="D192" s="17"/>
      <c r="E192" s="17"/>
      <c r="F192" s="17"/>
      <c r="G192" s="17"/>
      <c r="H192" s="17"/>
      <c r="I192" s="17"/>
      <c r="J192" s="17"/>
      <c r="K192" s="18"/>
      <c r="L192" s="13"/>
      <c r="M192" s="13"/>
      <c r="N192" s="14"/>
      <c r="O192" s="15"/>
      <c r="P192" s="19">
        <f>B192</f>
        <v>44</v>
      </c>
      <c r="Q192" s="16"/>
      <c r="R192" s="2"/>
    </row>
    <row r="193" spans="1:18" ht="12.75" customHeight="1">
      <c r="A193" s="30" t="s">
        <v>18</v>
      </c>
      <c r="B193" s="17"/>
      <c r="C193" s="17">
        <v>17</v>
      </c>
      <c r="D193" s="17"/>
      <c r="E193" s="17"/>
      <c r="F193" s="17"/>
      <c r="G193" s="17"/>
      <c r="H193" s="17"/>
      <c r="I193" s="17"/>
      <c r="J193" s="17"/>
      <c r="K193" s="18"/>
      <c r="L193" s="13"/>
      <c r="M193" s="13"/>
      <c r="N193" s="14"/>
      <c r="O193" s="15">
        <f>C193/B192</f>
        <v>0.38636363636363635</v>
      </c>
      <c r="P193" s="24">
        <v>18</v>
      </c>
      <c r="Q193" s="25">
        <f t="shared" ref="Q193:Q200" si="63">P193/P192</f>
        <v>0.40909090909090912</v>
      </c>
      <c r="R193" s="2">
        <f t="shared" ref="R193:R200" si="64">100%-Q193</f>
        <v>0.59090909090909083</v>
      </c>
    </row>
    <row r="194" spans="1:18" ht="12.75" customHeight="1">
      <c r="A194" s="30" t="s">
        <v>19</v>
      </c>
      <c r="B194" s="17"/>
      <c r="C194" s="17"/>
      <c r="D194" s="17">
        <v>9</v>
      </c>
      <c r="E194" s="17"/>
      <c r="F194" s="17"/>
      <c r="G194" s="17"/>
      <c r="H194" s="17"/>
      <c r="I194" s="17"/>
      <c r="J194" s="17"/>
      <c r="K194" s="18"/>
      <c r="L194" s="13"/>
      <c r="M194" s="13"/>
      <c r="N194" s="14"/>
      <c r="O194" s="15">
        <f>D194/C193</f>
        <v>0.52941176470588236</v>
      </c>
      <c r="P194" s="24">
        <v>14</v>
      </c>
      <c r="Q194" s="25">
        <f t="shared" si="63"/>
        <v>0.77777777777777779</v>
      </c>
      <c r="R194" s="2">
        <f t="shared" si="64"/>
        <v>0.22222222222222221</v>
      </c>
    </row>
    <row r="195" spans="1:18" ht="12.75" customHeight="1">
      <c r="A195" s="30" t="s">
        <v>20</v>
      </c>
      <c r="B195" s="31"/>
      <c r="C195" s="31"/>
      <c r="D195" s="31"/>
      <c r="E195" s="31">
        <v>3</v>
      </c>
      <c r="F195" s="31"/>
      <c r="G195" s="31"/>
      <c r="H195" s="31"/>
      <c r="I195" s="31"/>
      <c r="J195" s="31"/>
      <c r="K195" s="34"/>
      <c r="L195" s="2"/>
      <c r="M195" s="2"/>
      <c r="N195" s="31"/>
      <c r="O195" s="2">
        <f>E195/D194</f>
        <v>0.33333333333333331</v>
      </c>
      <c r="P195" s="24">
        <v>12</v>
      </c>
      <c r="Q195" s="25">
        <f t="shared" si="63"/>
        <v>0.8571428571428571</v>
      </c>
      <c r="R195" s="2">
        <f t="shared" si="64"/>
        <v>0.1428571428571429</v>
      </c>
    </row>
    <row r="196" spans="1:18" ht="12.75" customHeight="1">
      <c r="A196" s="30" t="s">
        <v>21</v>
      </c>
      <c r="B196" s="31"/>
      <c r="C196" s="31"/>
      <c r="D196" s="31"/>
      <c r="E196" s="31"/>
      <c r="F196" s="31">
        <v>3</v>
      </c>
      <c r="G196" s="31"/>
      <c r="H196" s="31"/>
      <c r="I196" s="31"/>
      <c r="J196" s="31"/>
      <c r="K196" s="34"/>
      <c r="L196" s="2"/>
      <c r="M196" s="2"/>
      <c r="N196" s="31"/>
      <c r="O196" s="2">
        <f>F196/E195</f>
        <v>1</v>
      </c>
      <c r="P196" s="24">
        <v>11</v>
      </c>
      <c r="Q196" s="25">
        <f t="shared" si="63"/>
        <v>0.91666666666666663</v>
      </c>
      <c r="R196" s="2">
        <f t="shared" si="64"/>
        <v>8.333333333333337E-2</v>
      </c>
    </row>
    <row r="197" spans="1:18" ht="12.75" customHeight="1">
      <c r="A197" s="35" t="s">
        <v>22</v>
      </c>
      <c r="B197" s="31"/>
      <c r="C197" s="31"/>
      <c r="D197" s="31"/>
      <c r="E197" s="31"/>
      <c r="F197" s="31"/>
      <c r="G197" s="31">
        <v>1</v>
      </c>
      <c r="H197" s="31"/>
      <c r="I197" s="31"/>
      <c r="J197" s="31"/>
      <c r="K197" s="34"/>
      <c r="L197" s="2"/>
      <c r="M197" s="2"/>
      <c r="N197" s="31"/>
      <c r="O197" s="2">
        <f>G197/F196</f>
        <v>0.33333333333333331</v>
      </c>
      <c r="P197" s="24">
        <v>10</v>
      </c>
      <c r="Q197" s="25">
        <f t="shared" si="63"/>
        <v>0.90909090909090906</v>
      </c>
      <c r="R197" s="2">
        <f t="shared" si="64"/>
        <v>9.0909090909090939E-2</v>
      </c>
    </row>
    <row r="198" spans="1:18" ht="12.75" customHeight="1">
      <c r="A198" s="35" t="s">
        <v>23</v>
      </c>
      <c r="B198" s="31"/>
      <c r="C198" s="31"/>
      <c r="D198" s="31"/>
      <c r="E198" s="31"/>
      <c r="F198" s="31"/>
      <c r="G198" s="31"/>
      <c r="H198" s="31">
        <v>1</v>
      </c>
      <c r="I198" s="31"/>
      <c r="J198" s="31"/>
      <c r="K198" s="34"/>
      <c r="L198" s="2"/>
      <c r="M198" s="2"/>
      <c r="N198" s="31"/>
      <c r="O198" s="2">
        <f>H198/G197</f>
        <v>1</v>
      </c>
      <c r="P198" s="24">
        <v>8</v>
      </c>
      <c r="Q198" s="25">
        <f t="shared" si="63"/>
        <v>0.8</v>
      </c>
      <c r="R198" s="2">
        <f t="shared" si="64"/>
        <v>0.19999999999999996</v>
      </c>
    </row>
    <row r="199" spans="1:18" ht="12.75" customHeight="1">
      <c r="A199" s="35" t="s">
        <v>41</v>
      </c>
      <c r="B199" s="31"/>
      <c r="C199" s="31"/>
      <c r="D199" s="31"/>
      <c r="E199" s="31"/>
      <c r="F199" s="31"/>
      <c r="G199" s="31"/>
      <c r="H199" s="31"/>
      <c r="I199" s="31">
        <v>1</v>
      </c>
      <c r="J199" s="31"/>
      <c r="K199" s="34"/>
      <c r="L199" s="2"/>
      <c r="M199" s="2"/>
      <c r="N199" s="31"/>
      <c r="O199" s="2">
        <f>I199/H198</f>
        <v>1</v>
      </c>
      <c r="P199" s="24">
        <v>8</v>
      </c>
      <c r="Q199" s="25">
        <f t="shared" si="63"/>
        <v>1</v>
      </c>
      <c r="R199" s="2">
        <f t="shared" si="64"/>
        <v>0</v>
      </c>
    </row>
    <row r="200" spans="1:18" ht="12.75" customHeight="1">
      <c r="A200" s="35" t="s">
        <v>45</v>
      </c>
      <c r="B200" s="31"/>
      <c r="C200" s="31"/>
      <c r="D200" s="31"/>
      <c r="E200" s="31"/>
      <c r="F200" s="31"/>
      <c r="G200" s="31"/>
      <c r="H200" s="31"/>
      <c r="I200" s="31"/>
      <c r="J200" s="31">
        <v>1</v>
      </c>
      <c r="K200" s="34">
        <v>1</v>
      </c>
      <c r="L200" s="2"/>
      <c r="M200" s="2"/>
      <c r="N200" s="31"/>
      <c r="O200" s="2">
        <f>J200/I199</f>
        <v>1</v>
      </c>
      <c r="P200" s="24">
        <v>7</v>
      </c>
      <c r="Q200" s="25">
        <f t="shared" si="63"/>
        <v>0.875</v>
      </c>
      <c r="R200" s="2">
        <f t="shared" si="64"/>
        <v>0.125</v>
      </c>
    </row>
    <row r="201" spans="1:18" ht="12.75" customHeight="1">
      <c r="A201" s="35" t="s">
        <v>46</v>
      </c>
      <c r="B201" s="31"/>
      <c r="C201" s="31"/>
      <c r="D201" s="31"/>
      <c r="E201" s="31"/>
      <c r="F201" s="31"/>
      <c r="G201" s="31"/>
      <c r="H201" s="31"/>
      <c r="I201" s="31"/>
      <c r="J201" s="31">
        <v>3</v>
      </c>
      <c r="K201" s="34">
        <v>2</v>
      </c>
      <c r="L201" s="2"/>
      <c r="M201" s="2"/>
      <c r="N201" s="31"/>
      <c r="O201" s="2"/>
      <c r="P201" s="24">
        <v>5</v>
      </c>
      <c r="Q201" s="25"/>
      <c r="R201" s="2"/>
    </row>
    <row r="202" spans="1:18" ht="12.75" customHeight="1">
      <c r="A202" s="35" t="s">
        <v>47</v>
      </c>
      <c r="B202" s="31"/>
      <c r="C202" s="31"/>
      <c r="D202" s="31"/>
      <c r="E202" s="31"/>
      <c r="F202" s="31"/>
      <c r="G202" s="31"/>
      <c r="H202" s="31"/>
      <c r="I202" s="31"/>
      <c r="J202" s="31">
        <v>3</v>
      </c>
      <c r="K202" s="34">
        <v>3</v>
      </c>
      <c r="L202" s="2"/>
      <c r="M202" s="2"/>
      <c r="N202" s="31"/>
      <c r="O202" s="2"/>
      <c r="P202" s="24">
        <v>3</v>
      </c>
      <c r="Q202" s="25"/>
      <c r="R202" s="2"/>
    </row>
    <row r="203" spans="1:18" ht="12.75" customHeight="1">
      <c r="A203" s="35" t="s">
        <v>48</v>
      </c>
      <c r="B203" s="31"/>
      <c r="C203" s="31"/>
      <c r="D203" s="31"/>
      <c r="E203" s="31"/>
      <c r="F203" s="31"/>
      <c r="G203" s="31"/>
      <c r="H203" s="31"/>
      <c r="I203" s="31"/>
      <c r="J203" s="31"/>
      <c r="K203" s="34"/>
      <c r="L203" s="2"/>
      <c r="M203" s="2"/>
      <c r="N203" s="31"/>
      <c r="O203" s="2"/>
      <c r="P203" s="24"/>
      <c r="Q203" s="25"/>
      <c r="R203" s="2"/>
    </row>
    <row r="204" spans="1:18" ht="12.75" customHeight="1">
      <c r="K204" s="31">
        <f>SUM(K200:K202)</f>
        <v>6</v>
      </c>
      <c r="L204" s="2">
        <f>K200/B192</f>
        <v>2.2727272727272728E-2</v>
      </c>
      <c r="M204" s="2">
        <f>K204/B192</f>
        <v>0.13636363636363635</v>
      </c>
      <c r="N204" s="2">
        <f>M204-L204</f>
        <v>0.11363636363636362</v>
      </c>
      <c r="O204" s="2"/>
    </row>
    <row r="205" spans="1:18" ht="12.75" customHeight="1">
      <c r="A205" s="46" t="s">
        <v>64</v>
      </c>
      <c r="L205" s="2"/>
      <c r="M205" s="2"/>
      <c r="O205" s="2"/>
    </row>
    <row r="206" spans="1:18" ht="25.5" customHeight="1">
      <c r="B206" s="266" t="s">
        <v>2</v>
      </c>
      <c r="C206" s="267"/>
      <c r="D206" s="267"/>
      <c r="E206" s="267"/>
      <c r="F206" s="267"/>
      <c r="G206" s="267"/>
      <c r="H206" s="267"/>
      <c r="I206" s="267"/>
      <c r="J206" s="267"/>
      <c r="L206" s="5" t="s">
        <v>3</v>
      </c>
      <c r="M206" s="5" t="s">
        <v>4</v>
      </c>
      <c r="N206" s="6" t="s">
        <v>5</v>
      </c>
      <c r="O206" s="5" t="s">
        <v>6</v>
      </c>
      <c r="P206" s="7" t="s">
        <v>7</v>
      </c>
      <c r="Q206" s="7" t="s">
        <v>8</v>
      </c>
      <c r="R206" s="8" t="s">
        <v>9</v>
      </c>
    </row>
    <row r="207" spans="1:18" ht="12.75" customHeight="1">
      <c r="A207" s="10" t="s">
        <v>10</v>
      </c>
      <c r="B207" s="11">
        <v>1</v>
      </c>
      <c r="C207" s="11">
        <v>2</v>
      </c>
      <c r="D207" s="11">
        <v>3</v>
      </c>
      <c r="E207" s="11">
        <v>4</v>
      </c>
      <c r="F207" s="11">
        <v>5</v>
      </c>
      <c r="G207" s="11">
        <v>6</v>
      </c>
      <c r="H207" s="11">
        <v>7</v>
      </c>
      <c r="I207" s="11">
        <v>8</v>
      </c>
      <c r="J207" s="11">
        <v>9</v>
      </c>
      <c r="K207" s="12" t="s">
        <v>11</v>
      </c>
      <c r="L207" s="13"/>
      <c r="M207" s="13"/>
      <c r="N207" s="14"/>
      <c r="O207" s="15"/>
      <c r="P207" s="16"/>
      <c r="Q207" s="16"/>
      <c r="R207" s="2"/>
    </row>
    <row r="208" spans="1:18" ht="12.75" customHeight="1">
      <c r="A208" s="30" t="s">
        <v>18</v>
      </c>
      <c r="B208" s="17">
        <v>46</v>
      </c>
      <c r="C208" s="17"/>
      <c r="D208" s="17"/>
      <c r="E208" s="17"/>
      <c r="F208" s="17"/>
      <c r="G208" s="17"/>
      <c r="H208" s="17"/>
      <c r="I208" s="17"/>
      <c r="J208" s="17"/>
      <c r="K208" s="18"/>
      <c r="L208" s="13"/>
      <c r="M208" s="13"/>
      <c r="N208" s="14"/>
      <c r="O208" s="15"/>
      <c r="P208" s="19">
        <f>B208</f>
        <v>46</v>
      </c>
      <c r="Q208" s="16"/>
      <c r="R208" s="2"/>
    </row>
    <row r="209" spans="1:18" ht="12.75" customHeight="1">
      <c r="A209" s="30" t="s">
        <v>19</v>
      </c>
      <c r="B209" s="17"/>
      <c r="C209" s="17">
        <v>19</v>
      </c>
      <c r="D209" s="17"/>
      <c r="E209" s="17"/>
      <c r="F209" s="17"/>
      <c r="G209" s="17"/>
      <c r="H209" s="17"/>
      <c r="I209" s="17"/>
      <c r="J209" s="17"/>
      <c r="K209" s="18"/>
      <c r="L209" s="13"/>
      <c r="M209" s="13"/>
      <c r="N209" s="14"/>
      <c r="O209" s="15">
        <f>C209/B208</f>
        <v>0.41304347826086957</v>
      </c>
      <c r="P209" s="24">
        <v>19</v>
      </c>
      <c r="Q209" s="25">
        <f t="shared" ref="Q209:Q216" si="65">P209/P208</f>
        <v>0.41304347826086957</v>
      </c>
      <c r="R209" s="2">
        <f t="shared" ref="R209:R216" si="66">100%-Q209</f>
        <v>0.58695652173913038</v>
      </c>
    </row>
    <row r="210" spans="1:18" ht="12.75" customHeight="1">
      <c r="A210" s="30" t="s">
        <v>20</v>
      </c>
      <c r="B210" s="31"/>
      <c r="C210" s="31"/>
      <c r="D210" s="31">
        <v>6</v>
      </c>
      <c r="E210" s="31"/>
      <c r="F210" s="31"/>
      <c r="G210" s="31"/>
      <c r="H210" s="31"/>
      <c r="I210" s="31"/>
      <c r="J210" s="31"/>
      <c r="K210" s="34"/>
      <c r="L210" s="2"/>
      <c r="M210" s="2"/>
      <c r="N210" s="31"/>
      <c r="O210" s="2">
        <f>D210/C209</f>
        <v>0.31578947368421051</v>
      </c>
      <c r="P210" s="24">
        <v>14</v>
      </c>
      <c r="Q210" s="25">
        <f t="shared" si="65"/>
        <v>0.73684210526315785</v>
      </c>
      <c r="R210" s="2">
        <f t="shared" si="66"/>
        <v>0.26315789473684215</v>
      </c>
    </row>
    <row r="211" spans="1:18" ht="12.75" customHeight="1">
      <c r="A211" s="30" t="s">
        <v>21</v>
      </c>
      <c r="B211" s="31"/>
      <c r="C211" s="31"/>
      <c r="D211" s="31"/>
      <c r="E211" s="31">
        <v>6</v>
      </c>
      <c r="F211" s="31"/>
      <c r="G211" s="31"/>
      <c r="H211" s="31"/>
      <c r="I211" s="31"/>
      <c r="J211" s="31"/>
      <c r="K211" s="34"/>
      <c r="L211" s="2"/>
      <c r="M211" s="2"/>
      <c r="N211" s="31"/>
      <c r="O211" s="2">
        <f>E211/D210</f>
        <v>1</v>
      </c>
      <c r="P211" s="24">
        <v>14</v>
      </c>
      <c r="Q211" s="25">
        <f t="shared" si="65"/>
        <v>1</v>
      </c>
      <c r="R211" s="2">
        <f t="shared" si="66"/>
        <v>0</v>
      </c>
    </row>
    <row r="212" spans="1:18" ht="12.75" customHeight="1">
      <c r="A212" s="35" t="s">
        <v>22</v>
      </c>
      <c r="B212" s="31"/>
      <c r="C212" s="31"/>
      <c r="D212" s="31"/>
      <c r="E212" s="31"/>
      <c r="F212" s="31">
        <v>6</v>
      </c>
      <c r="G212" s="31"/>
      <c r="H212" s="31"/>
      <c r="I212" s="31"/>
      <c r="J212" s="31"/>
      <c r="K212" s="34"/>
      <c r="L212" s="2"/>
      <c r="M212" s="2"/>
      <c r="N212" s="31"/>
      <c r="O212" s="2">
        <f>F212/E211</f>
        <v>1</v>
      </c>
      <c r="P212" s="24">
        <v>11</v>
      </c>
      <c r="Q212" s="25">
        <f t="shared" si="65"/>
        <v>0.7857142857142857</v>
      </c>
      <c r="R212" s="2">
        <f t="shared" si="66"/>
        <v>0.2142857142857143</v>
      </c>
    </row>
    <row r="213" spans="1:18" ht="12.75" customHeight="1">
      <c r="A213" s="35" t="s">
        <v>23</v>
      </c>
      <c r="B213" s="31"/>
      <c r="C213" s="31"/>
      <c r="D213" s="31"/>
      <c r="E213" s="31"/>
      <c r="F213" s="31"/>
      <c r="G213" s="31">
        <v>5</v>
      </c>
      <c r="H213" s="31"/>
      <c r="I213" s="31"/>
      <c r="J213" s="31"/>
      <c r="K213" s="34"/>
      <c r="L213" s="2"/>
      <c r="M213" s="2"/>
      <c r="N213" s="31"/>
      <c r="O213" s="2">
        <f>G213/F212</f>
        <v>0.83333333333333337</v>
      </c>
      <c r="P213" s="24">
        <v>9</v>
      </c>
      <c r="Q213" s="25">
        <f t="shared" si="65"/>
        <v>0.81818181818181823</v>
      </c>
      <c r="R213" s="2">
        <f t="shared" si="66"/>
        <v>0.18181818181818177</v>
      </c>
    </row>
    <row r="214" spans="1:18" ht="12.75" customHeight="1">
      <c r="A214" s="35" t="s">
        <v>41</v>
      </c>
      <c r="B214" s="31"/>
      <c r="C214" s="31"/>
      <c r="D214" s="31"/>
      <c r="E214" s="31"/>
      <c r="F214" s="31"/>
      <c r="G214" s="31"/>
      <c r="H214" s="31">
        <v>5</v>
      </c>
      <c r="I214" s="31"/>
      <c r="J214" s="31"/>
      <c r="K214" s="34"/>
      <c r="L214" s="2"/>
      <c r="M214" s="2"/>
      <c r="N214" s="31"/>
      <c r="O214" s="2">
        <f>H214/G213</f>
        <v>1</v>
      </c>
      <c r="P214" s="24">
        <v>7</v>
      </c>
      <c r="Q214" s="25">
        <f t="shared" si="65"/>
        <v>0.77777777777777779</v>
      </c>
      <c r="R214" s="2">
        <f t="shared" si="66"/>
        <v>0.22222222222222221</v>
      </c>
    </row>
    <row r="215" spans="1:18" ht="12.75" customHeight="1">
      <c r="A215" s="35" t="s">
        <v>45</v>
      </c>
      <c r="B215" s="31"/>
      <c r="C215" s="31"/>
      <c r="D215" s="31"/>
      <c r="E215" s="31"/>
      <c r="F215" s="31"/>
      <c r="G215" s="31"/>
      <c r="H215" s="31"/>
      <c r="I215" s="31">
        <v>4</v>
      </c>
      <c r="J215" s="31"/>
      <c r="K215" s="34"/>
      <c r="L215" s="2"/>
      <c r="M215" s="2"/>
      <c r="N215" s="31"/>
      <c r="O215" s="2">
        <f>I215/H214</f>
        <v>0.8</v>
      </c>
      <c r="P215" s="24">
        <v>7</v>
      </c>
      <c r="Q215" s="25">
        <f t="shared" si="65"/>
        <v>1</v>
      </c>
      <c r="R215" s="2">
        <f t="shared" si="66"/>
        <v>0</v>
      </c>
    </row>
    <row r="216" spans="1:18" ht="12.75" customHeight="1">
      <c r="A216" s="35" t="s">
        <v>46</v>
      </c>
      <c r="B216" s="31"/>
      <c r="C216" s="31"/>
      <c r="D216" s="31"/>
      <c r="E216" s="31"/>
      <c r="F216" s="31"/>
      <c r="G216" s="31"/>
      <c r="H216" s="31"/>
      <c r="I216" s="31"/>
      <c r="J216" s="31">
        <v>1</v>
      </c>
      <c r="K216" s="34">
        <v>1</v>
      </c>
      <c r="L216" s="2"/>
      <c r="M216" s="2"/>
      <c r="N216" s="31"/>
      <c r="O216" s="2">
        <f>J216/I215</f>
        <v>0.25</v>
      </c>
      <c r="P216" s="24">
        <v>7</v>
      </c>
      <c r="Q216" s="25">
        <f t="shared" si="65"/>
        <v>1</v>
      </c>
      <c r="R216" s="2">
        <f t="shared" si="66"/>
        <v>0</v>
      </c>
    </row>
    <row r="217" spans="1:18" ht="12.75" customHeight="1">
      <c r="A217" s="35" t="s">
        <v>47</v>
      </c>
      <c r="B217" s="31"/>
      <c r="C217" s="31"/>
      <c r="D217" s="31"/>
      <c r="E217" s="31"/>
      <c r="F217" s="31"/>
      <c r="G217" s="31"/>
      <c r="H217" s="31"/>
      <c r="I217" s="31">
        <v>6</v>
      </c>
      <c r="J217" s="31"/>
      <c r="K217" s="34"/>
      <c r="L217" s="2"/>
      <c r="M217" s="2"/>
      <c r="N217" s="31"/>
      <c r="O217" s="2"/>
      <c r="P217" s="24">
        <v>6</v>
      </c>
      <c r="Q217" s="25"/>
      <c r="R217" s="2"/>
    </row>
    <row r="218" spans="1:18" ht="12.75" customHeight="1">
      <c r="A218" s="35" t="s">
        <v>48</v>
      </c>
      <c r="B218" s="31"/>
      <c r="C218" s="31"/>
      <c r="D218" s="31"/>
      <c r="E218" s="31"/>
      <c r="F218" s="31"/>
      <c r="G218" s="31"/>
      <c r="H218" s="31"/>
      <c r="I218" s="31"/>
      <c r="J218" s="31">
        <v>6</v>
      </c>
      <c r="K218" s="34">
        <v>6</v>
      </c>
      <c r="L218" s="2"/>
      <c r="M218" s="2"/>
      <c r="N218" s="31"/>
      <c r="O218" s="2"/>
      <c r="P218" s="24">
        <v>6</v>
      </c>
      <c r="Q218" s="25"/>
      <c r="R218" s="2"/>
    </row>
    <row r="219" spans="1:18" ht="12.75" customHeight="1">
      <c r="A219" s="35" t="s">
        <v>49</v>
      </c>
      <c r="B219" s="31"/>
      <c r="C219" s="31"/>
      <c r="D219" s="31"/>
      <c r="E219" s="31"/>
      <c r="F219" s="31"/>
      <c r="G219" s="31"/>
      <c r="H219" s="31"/>
      <c r="I219" s="31"/>
      <c r="J219" s="31"/>
      <c r="K219" s="34"/>
      <c r="L219" s="2"/>
      <c r="M219" s="2"/>
      <c r="N219" s="31"/>
      <c r="O219" s="2"/>
      <c r="P219" s="24"/>
      <c r="Q219" s="25"/>
      <c r="R219" s="2"/>
    </row>
    <row r="220" spans="1:18" ht="12.75" customHeight="1">
      <c r="A220" s="35"/>
      <c r="B220" s="31"/>
      <c r="C220" s="31"/>
      <c r="D220" s="31"/>
      <c r="E220" s="31"/>
      <c r="F220" s="31"/>
      <c r="G220" s="31"/>
      <c r="H220" s="31"/>
      <c r="I220" s="31"/>
      <c r="J220" s="31"/>
      <c r="K220" s="34"/>
      <c r="L220" s="2"/>
      <c r="M220" s="2"/>
      <c r="N220" s="31"/>
      <c r="O220" s="2"/>
      <c r="P220" s="24"/>
      <c r="Q220" s="25"/>
      <c r="R220" s="2"/>
    </row>
    <row r="221" spans="1:18" ht="12.75" customHeight="1">
      <c r="K221" s="31">
        <f>SUM(K216:K218)</f>
        <v>7</v>
      </c>
      <c r="L221" s="2">
        <f>K216/B208</f>
        <v>2.1739130434782608E-2</v>
      </c>
      <c r="M221" s="2">
        <f>K221/B208</f>
        <v>0.15217391304347827</v>
      </c>
      <c r="N221" s="2">
        <f>M221-L221</f>
        <v>0.13043478260869568</v>
      </c>
      <c r="O221" s="2"/>
    </row>
    <row r="222" spans="1:18" ht="12.75" customHeight="1">
      <c r="A222" s="46" t="s">
        <v>65</v>
      </c>
      <c r="L222" s="2"/>
      <c r="M222" s="2"/>
      <c r="O222" s="2"/>
    </row>
    <row r="223" spans="1:18" ht="25.5" customHeight="1">
      <c r="B223" s="266" t="s">
        <v>2</v>
      </c>
      <c r="C223" s="267"/>
      <c r="D223" s="267"/>
      <c r="E223" s="267"/>
      <c r="F223" s="267"/>
      <c r="G223" s="267"/>
      <c r="H223" s="267"/>
      <c r="I223" s="267"/>
      <c r="J223" s="267"/>
      <c r="L223" s="5" t="s">
        <v>3</v>
      </c>
      <c r="M223" s="5" t="s">
        <v>4</v>
      </c>
      <c r="N223" s="6" t="s">
        <v>5</v>
      </c>
      <c r="O223" s="5" t="s">
        <v>6</v>
      </c>
      <c r="P223" s="7" t="s">
        <v>7</v>
      </c>
      <c r="Q223" s="7" t="s">
        <v>8</v>
      </c>
      <c r="R223" s="8" t="s">
        <v>9</v>
      </c>
    </row>
    <row r="224" spans="1:18" ht="12.75" customHeight="1">
      <c r="A224" s="10" t="s">
        <v>10</v>
      </c>
      <c r="B224" s="11">
        <v>1</v>
      </c>
      <c r="C224" s="11">
        <v>2</v>
      </c>
      <c r="D224" s="11">
        <v>3</v>
      </c>
      <c r="E224" s="11">
        <v>4</v>
      </c>
      <c r="F224" s="11">
        <v>5</v>
      </c>
      <c r="G224" s="11">
        <v>6</v>
      </c>
      <c r="H224" s="11">
        <v>7</v>
      </c>
      <c r="I224" s="11">
        <v>8</v>
      </c>
      <c r="J224" s="11">
        <v>9</v>
      </c>
      <c r="K224" s="12" t="s">
        <v>11</v>
      </c>
      <c r="L224" s="13"/>
      <c r="M224" s="13"/>
      <c r="N224" s="14"/>
      <c r="O224" s="15"/>
      <c r="P224" s="16"/>
      <c r="Q224" s="16"/>
      <c r="R224" s="2"/>
    </row>
    <row r="225" spans="1:18" ht="12.75" customHeight="1">
      <c r="A225" s="30" t="s">
        <v>19</v>
      </c>
      <c r="B225" s="17">
        <v>36</v>
      </c>
      <c r="C225" s="17"/>
      <c r="D225" s="17"/>
      <c r="E225" s="17"/>
      <c r="F225" s="17"/>
      <c r="G225" s="17"/>
      <c r="H225" s="17"/>
      <c r="I225" s="17"/>
      <c r="J225" s="17"/>
      <c r="K225" s="18"/>
      <c r="L225" s="13"/>
      <c r="M225" s="13"/>
      <c r="N225" s="14"/>
      <c r="O225" s="15"/>
      <c r="P225" s="19">
        <f>B225</f>
        <v>36</v>
      </c>
      <c r="Q225" s="16"/>
      <c r="R225" s="2"/>
    </row>
    <row r="226" spans="1:18" ht="12.75" customHeight="1">
      <c r="A226" s="30" t="s">
        <v>20</v>
      </c>
      <c r="C226" s="31">
        <v>22</v>
      </c>
      <c r="K226" s="18"/>
      <c r="L226" s="2"/>
      <c r="M226" s="2"/>
      <c r="O226" s="15">
        <f>C226/B225</f>
        <v>0.61111111111111116</v>
      </c>
      <c r="P226" s="24">
        <v>22</v>
      </c>
      <c r="Q226" s="25">
        <f t="shared" ref="Q226:Q233" si="67">P226/P225</f>
        <v>0.61111111111111116</v>
      </c>
      <c r="R226" s="2">
        <f t="shared" ref="R226:R233" si="68">100%-Q226</f>
        <v>0.38888888888888884</v>
      </c>
    </row>
    <row r="227" spans="1:18" ht="12.75" customHeight="1">
      <c r="A227" s="30" t="s">
        <v>21</v>
      </c>
      <c r="D227" s="31">
        <v>15</v>
      </c>
      <c r="K227" s="18"/>
      <c r="L227" s="2"/>
      <c r="M227" s="2"/>
      <c r="O227" s="2">
        <f>D227/C226</f>
        <v>0.68181818181818177</v>
      </c>
      <c r="P227" s="24">
        <v>18</v>
      </c>
      <c r="Q227" s="25">
        <f t="shared" si="67"/>
        <v>0.81818181818181823</v>
      </c>
      <c r="R227" s="2">
        <f t="shared" si="68"/>
        <v>0.18181818181818177</v>
      </c>
    </row>
    <row r="228" spans="1:18" ht="12.75" customHeight="1">
      <c r="A228" s="35" t="s">
        <v>22</v>
      </c>
      <c r="E228" s="31">
        <v>9</v>
      </c>
      <c r="K228" s="18"/>
      <c r="L228" s="2"/>
      <c r="M228" s="2"/>
      <c r="O228" s="2">
        <f>E228/D227</f>
        <v>0.6</v>
      </c>
      <c r="P228" s="24">
        <v>17</v>
      </c>
      <c r="Q228" s="25">
        <f t="shared" si="67"/>
        <v>0.94444444444444442</v>
      </c>
      <c r="R228" s="2">
        <f t="shared" si="68"/>
        <v>5.555555555555558E-2</v>
      </c>
    </row>
    <row r="229" spans="1:18" ht="12.75" customHeight="1">
      <c r="A229" s="35" t="s">
        <v>23</v>
      </c>
      <c r="F229" s="31">
        <v>9</v>
      </c>
      <c r="K229" s="18"/>
      <c r="L229" s="2"/>
      <c r="M229" s="2"/>
      <c r="O229" s="2">
        <f>F229/E228</f>
        <v>1</v>
      </c>
      <c r="P229" s="24">
        <v>14</v>
      </c>
      <c r="Q229" s="25">
        <f t="shared" si="67"/>
        <v>0.82352941176470584</v>
      </c>
      <c r="R229" s="2">
        <f t="shared" si="68"/>
        <v>0.17647058823529416</v>
      </c>
    </row>
    <row r="230" spans="1:18" ht="12.75" customHeight="1">
      <c r="A230" s="35" t="s">
        <v>41</v>
      </c>
      <c r="G230" s="31">
        <v>6</v>
      </c>
      <c r="K230" s="18"/>
      <c r="L230" s="2"/>
      <c r="M230" s="2"/>
      <c r="O230" s="2">
        <f>G230/F229</f>
        <v>0.66666666666666663</v>
      </c>
      <c r="P230" s="24">
        <v>12</v>
      </c>
      <c r="Q230" s="25">
        <f t="shared" si="67"/>
        <v>0.8571428571428571</v>
      </c>
      <c r="R230" s="2">
        <f t="shared" si="68"/>
        <v>0.1428571428571429</v>
      </c>
    </row>
    <row r="231" spans="1:18" ht="12.75" customHeight="1">
      <c r="A231" s="35" t="s">
        <v>45</v>
      </c>
      <c r="H231" s="31">
        <v>6</v>
      </c>
      <c r="K231" s="18"/>
      <c r="L231" s="2"/>
      <c r="M231" s="2"/>
      <c r="O231" s="2">
        <f>H231/G230</f>
        <v>1</v>
      </c>
      <c r="P231" s="24">
        <v>11</v>
      </c>
      <c r="Q231" s="25">
        <f t="shared" si="67"/>
        <v>0.91666666666666663</v>
      </c>
      <c r="R231" s="2">
        <f t="shared" si="68"/>
        <v>8.333333333333337E-2</v>
      </c>
    </row>
    <row r="232" spans="1:18" ht="12.75" customHeight="1">
      <c r="A232" s="35" t="s">
        <v>46</v>
      </c>
      <c r="I232" s="31">
        <v>2</v>
      </c>
      <c r="K232" s="18"/>
      <c r="L232" s="2"/>
      <c r="M232" s="2"/>
      <c r="O232" s="2">
        <f>I232/H231</f>
        <v>0.33333333333333331</v>
      </c>
      <c r="P232" s="24">
        <v>11</v>
      </c>
      <c r="Q232" s="25">
        <f t="shared" si="67"/>
        <v>1</v>
      </c>
      <c r="R232" s="2">
        <f t="shared" si="68"/>
        <v>0</v>
      </c>
    </row>
    <row r="233" spans="1:18" ht="12.75" customHeight="1">
      <c r="A233" s="35" t="s">
        <v>47</v>
      </c>
      <c r="J233" s="31">
        <v>2</v>
      </c>
      <c r="K233" s="18">
        <v>2</v>
      </c>
      <c r="L233" s="2"/>
      <c r="M233" s="2"/>
      <c r="O233" s="2">
        <f>J233/I232</f>
        <v>1</v>
      </c>
      <c r="P233" s="24">
        <v>10</v>
      </c>
      <c r="Q233" s="25">
        <f t="shared" si="67"/>
        <v>0.90909090909090906</v>
      </c>
      <c r="R233" s="2">
        <f t="shared" si="68"/>
        <v>9.0909090909090939E-2</v>
      </c>
    </row>
    <row r="234" spans="1:18" ht="12.75" customHeight="1">
      <c r="A234" s="35" t="s">
        <v>48</v>
      </c>
      <c r="J234" s="31">
        <v>4</v>
      </c>
      <c r="K234" s="34">
        <v>4</v>
      </c>
      <c r="L234" s="2"/>
      <c r="M234" s="2"/>
      <c r="O234" s="2"/>
      <c r="P234" s="24">
        <v>7</v>
      </c>
      <c r="Q234" s="25"/>
      <c r="R234" s="2"/>
    </row>
    <row r="235" spans="1:18" ht="12.75" customHeight="1">
      <c r="A235" s="35" t="s">
        <v>49</v>
      </c>
      <c r="I235" s="31">
        <v>1</v>
      </c>
      <c r="K235" s="34"/>
      <c r="L235" s="2"/>
      <c r="M235" s="2"/>
      <c r="O235" s="2"/>
      <c r="P235" s="24">
        <v>1</v>
      </c>
      <c r="Q235" s="25"/>
      <c r="R235" s="2"/>
    </row>
    <row r="236" spans="1:18" ht="12.75" customHeight="1">
      <c r="A236" s="35" t="s">
        <v>50</v>
      </c>
      <c r="J236" s="31">
        <v>1</v>
      </c>
      <c r="K236" s="34">
        <v>1</v>
      </c>
      <c r="L236" s="2"/>
      <c r="M236" s="2"/>
      <c r="O236" s="2"/>
      <c r="P236" s="24">
        <v>2</v>
      </c>
      <c r="Q236" s="25"/>
      <c r="R236" s="2"/>
    </row>
    <row r="237" spans="1:18" ht="12.75" customHeight="1">
      <c r="A237" s="35" t="s">
        <v>51</v>
      </c>
      <c r="J237" s="31">
        <v>1</v>
      </c>
      <c r="K237" s="34">
        <v>1</v>
      </c>
      <c r="L237" s="2"/>
      <c r="M237" s="2"/>
      <c r="O237" s="2"/>
      <c r="P237" s="24">
        <v>1</v>
      </c>
      <c r="Q237" s="25"/>
      <c r="R237" s="2"/>
    </row>
    <row r="238" spans="1:18" ht="12.75" customHeight="1">
      <c r="A238" s="35" t="s">
        <v>52</v>
      </c>
      <c r="K238" s="34"/>
      <c r="L238" s="2"/>
      <c r="M238" s="2"/>
      <c r="O238" s="2"/>
      <c r="P238" s="24"/>
      <c r="Q238" s="25"/>
      <c r="R238" s="2"/>
    </row>
    <row r="239" spans="1:18" ht="12.75" customHeight="1">
      <c r="K239" s="31">
        <f>SUM(K233:K237)</f>
        <v>8</v>
      </c>
      <c r="L239" s="2">
        <f>K233/B225</f>
        <v>5.5555555555555552E-2</v>
      </c>
      <c r="M239" s="2">
        <f>K239/B225</f>
        <v>0.22222222222222221</v>
      </c>
      <c r="N239" s="2">
        <f>M239-L239</f>
        <v>0.16666666666666666</v>
      </c>
      <c r="O239" s="2"/>
    </row>
    <row r="240" spans="1:18" ht="12.75" customHeight="1">
      <c r="A240" s="46" t="s">
        <v>66</v>
      </c>
      <c r="L240" s="2"/>
      <c r="M240" s="2"/>
      <c r="O240" s="2"/>
    </row>
    <row r="241" spans="1:44" ht="25.5" customHeight="1">
      <c r="B241" s="287" t="s">
        <v>2</v>
      </c>
      <c r="C241" s="275"/>
      <c r="D241" s="275"/>
      <c r="E241" s="275"/>
      <c r="F241" s="275"/>
      <c r="G241" s="275"/>
      <c r="H241" s="275"/>
      <c r="I241" s="275"/>
      <c r="J241" s="275"/>
      <c r="L241" s="5" t="s">
        <v>3</v>
      </c>
      <c r="M241" s="5" t="s">
        <v>4</v>
      </c>
      <c r="N241" s="6" t="s">
        <v>5</v>
      </c>
      <c r="O241" s="5" t="s">
        <v>6</v>
      </c>
      <c r="P241" s="7" t="s">
        <v>7</v>
      </c>
      <c r="Q241" s="7" t="s">
        <v>8</v>
      </c>
      <c r="R241" s="8" t="s">
        <v>9</v>
      </c>
      <c r="AP241" s="7" t="s">
        <v>7</v>
      </c>
      <c r="AQ241" s="7" t="s">
        <v>8</v>
      </c>
      <c r="AR241" s="8" t="s">
        <v>9</v>
      </c>
    </row>
    <row r="242" spans="1:44" ht="12.75" customHeight="1">
      <c r="A242" s="168" t="s">
        <v>10</v>
      </c>
      <c r="B242" s="17">
        <v>1</v>
      </c>
      <c r="C242" s="17">
        <v>2</v>
      </c>
      <c r="D242" s="17">
        <v>3</v>
      </c>
      <c r="E242" s="17">
        <v>4</v>
      </c>
      <c r="F242" s="17">
        <v>5</v>
      </c>
      <c r="G242" s="17">
        <v>6</v>
      </c>
      <c r="H242" s="17">
        <v>7</v>
      </c>
      <c r="I242" s="17">
        <v>8</v>
      </c>
      <c r="J242" s="17">
        <v>9</v>
      </c>
      <c r="K242" s="169" t="s">
        <v>11</v>
      </c>
      <c r="L242" s="170"/>
      <c r="M242" s="13"/>
      <c r="N242" s="14"/>
      <c r="O242" s="15"/>
      <c r="P242" s="16"/>
      <c r="Q242" s="16"/>
      <c r="R242" s="2"/>
      <c r="AP242" s="16"/>
      <c r="AQ242" s="16"/>
      <c r="AR242" s="2"/>
    </row>
    <row r="243" spans="1:44" ht="12.75" customHeight="1">
      <c r="A243" s="30" t="s">
        <v>20</v>
      </c>
      <c r="B243" s="31">
        <v>21</v>
      </c>
      <c r="C243" s="17"/>
      <c r="D243" s="17"/>
      <c r="E243" s="17"/>
      <c r="F243" s="17"/>
      <c r="G243" s="17"/>
      <c r="H243" s="17"/>
      <c r="I243" s="17"/>
      <c r="J243" s="17"/>
      <c r="K243" s="18"/>
      <c r="L243" s="170"/>
      <c r="M243" s="13"/>
      <c r="N243" s="14"/>
      <c r="O243" s="15"/>
      <c r="P243" s="19">
        <f>B243</f>
        <v>21</v>
      </c>
      <c r="Q243" s="16"/>
      <c r="R243" s="2"/>
      <c r="AP243" s="19">
        <f>B243</f>
        <v>21</v>
      </c>
      <c r="AQ243" s="16"/>
      <c r="AR243" s="2"/>
    </row>
    <row r="244" spans="1:44" ht="12.75" customHeight="1">
      <c r="A244" s="30" t="s">
        <v>21</v>
      </c>
      <c r="B244" s="17"/>
      <c r="C244" s="17">
        <v>13</v>
      </c>
      <c r="D244" s="17"/>
      <c r="E244" s="17"/>
      <c r="F244" s="17"/>
      <c r="G244" s="17"/>
      <c r="H244" s="17"/>
      <c r="I244" s="17"/>
      <c r="J244" s="17"/>
      <c r="K244" s="18"/>
      <c r="L244" s="13"/>
      <c r="M244" s="13"/>
      <c r="N244" s="13"/>
      <c r="O244" s="15">
        <f>C244/B243</f>
        <v>0.61904761904761907</v>
      </c>
      <c r="P244" s="24">
        <v>13</v>
      </c>
      <c r="Q244" s="25">
        <f t="shared" ref="Q244:Q251" si="69">P244/P243</f>
        <v>0.61904761904761907</v>
      </c>
      <c r="R244" s="2">
        <f t="shared" ref="R244:R251" si="70">100%-Q244</f>
        <v>0.38095238095238093</v>
      </c>
      <c r="AP244" s="24"/>
      <c r="AQ244" s="25">
        <f>AP244/AP243</f>
        <v>0</v>
      </c>
      <c r="AR244" s="2">
        <f>100%-AQ244</f>
        <v>1</v>
      </c>
    </row>
    <row r="245" spans="1:44" ht="12.75" customHeight="1">
      <c r="A245" s="35" t="s">
        <v>22</v>
      </c>
      <c r="B245" s="17"/>
      <c r="C245" s="17"/>
      <c r="D245" s="17">
        <v>12</v>
      </c>
      <c r="E245" s="17"/>
      <c r="F245" s="17"/>
      <c r="G245" s="17"/>
      <c r="H245" s="17"/>
      <c r="I245" s="17"/>
      <c r="J245" s="17"/>
      <c r="K245" s="18"/>
      <c r="L245" s="13"/>
      <c r="M245" s="13"/>
      <c r="N245" s="13"/>
      <c r="O245" s="15">
        <f>D245/C244</f>
        <v>0.92307692307692313</v>
      </c>
      <c r="P245" s="24">
        <v>13</v>
      </c>
      <c r="Q245" s="25">
        <f t="shared" si="69"/>
        <v>1</v>
      </c>
      <c r="R245" s="2">
        <f t="shared" si="70"/>
        <v>0</v>
      </c>
      <c r="AP245" s="24"/>
      <c r="AQ245" s="25"/>
      <c r="AR245" s="2"/>
    </row>
    <row r="246" spans="1:44" ht="12.75" customHeight="1">
      <c r="A246" s="35" t="s">
        <v>23</v>
      </c>
      <c r="B246" s="17"/>
      <c r="C246" s="17"/>
      <c r="D246" s="17"/>
      <c r="E246" s="17">
        <v>10</v>
      </c>
      <c r="F246" s="17"/>
      <c r="G246" s="17"/>
      <c r="H246" s="17"/>
      <c r="I246" s="17"/>
      <c r="J246" s="17"/>
      <c r="K246" s="18"/>
      <c r="L246" s="13"/>
      <c r="M246" s="13"/>
      <c r="N246" s="13"/>
      <c r="O246" s="15">
        <f>E246/D245</f>
        <v>0.83333333333333337</v>
      </c>
      <c r="P246" s="24">
        <v>12</v>
      </c>
      <c r="Q246" s="25">
        <f t="shared" si="69"/>
        <v>0.92307692307692313</v>
      </c>
      <c r="R246" s="2">
        <f t="shared" si="70"/>
        <v>7.6923076923076872E-2</v>
      </c>
      <c r="AP246" s="24"/>
      <c r="AQ246" s="25"/>
      <c r="AR246" s="2"/>
    </row>
    <row r="247" spans="1:44" ht="12.75" customHeight="1">
      <c r="A247" s="35" t="s">
        <v>41</v>
      </c>
      <c r="B247" s="17"/>
      <c r="C247" s="17"/>
      <c r="D247" s="17"/>
      <c r="E247" s="17"/>
      <c r="F247" s="17">
        <v>8</v>
      </c>
      <c r="G247" s="17"/>
      <c r="H247" s="17"/>
      <c r="I247" s="17"/>
      <c r="J247" s="17"/>
      <c r="K247" s="18"/>
      <c r="L247" s="13"/>
      <c r="M247" s="13"/>
      <c r="N247" s="13"/>
      <c r="O247" s="15">
        <f>F247/E246</f>
        <v>0.8</v>
      </c>
      <c r="P247" s="24">
        <v>10</v>
      </c>
      <c r="Q247" s="25">
        <f t="shared" si="69"/>
        <v>0.83333333333333337</v>
      </c>
      <c r="R247" s="2">
        <f t="shared" si="70"/>
        <v>0.16666666666666663</v>
      </c>
      <c r="AP247" s="24"/>
      <c r="AQ247" s="25"/>
      <c r="AR247" s="2"/>
    </row>
    <row r="248" spans="1:44" ht="12.75" customHeight="1">
      <c r="A248" s="35" t="s">
        <v>45</v>
      </c>
      <c r="G248" s="31">
        <v>6</v>
      </c>
      <c r="K248" s="18"/>
      <c r="L248" s="2"/>
      <c r="M248" s="2"/>
      <c r="O248" s="2">
        <f>G248/F247</f>
        <v>0.75</v>
      </c>
      <c r="P248" s="24">
        <v>6</v>
      </c>
      <c r="Q248" s="25">
        <f t="shared" si="69"/>
        <v>0.6</v>
      </c>
      <c r="R248" s="2">
        <f t="shared" si="70"/>
        <v>0.4</v>
      </c>
    </row>
    <row r="249" spans="1:44" ht="12.75" customHeight="1">
      <c r="A249" s="35" t="s">
        <v>46</v>
      </c>
      <c r="H249" s="31">
        <v>4</v>
      </c>
      <c r="K249" s="18"/>
      <c r="L249" s="2"/>
      <c r="M249" s="2"/>
      <c r="O249" s="2">
        <f>H249/G248</f>
        <v>0.66666666666666663</v>
      </c>
      <c r="P249" s="24">
        <v>8</v>
      </c>
      <c r="Q249" s="25">
        <f t="shared" si="69"/>
        <v>1.3333333333333333</v>
      </c>
      <c r="R249" s="2">
        <f t="shared" si="70"/>
        <v>-0.33333333333333326</v>
      </c>
    </row>
    <row r="250" spans="1:44" ht="12.75" customHeight="1">
      <c r="A250" s="35" t="s">
        <v>47</v>
      </c>
      <c r="I250" s="31">
        <v>2</v>
      </c>
      <c r="K250" s="18"/>
      <c r="L250" s="2"/>
      <c r="M250" s="2"/>
      <c r="O250" s="2">
        <f>I250/H249</f>
        <v>0.5</v>
      </c>
      <c r="P250" s="24">
        <v>8</v>
      </c>
      <c r="Q250" s="25">
        <f t="shared" si="69"/>
        <v>1</v>
      </c>
      <c r="R250" s="2">
        <f t="shared" si="70"/>
        <v>0</v>
      </c>
    </row>
    <row r="251" spans="1:44" ht="12.75" customHeight="1">
      <c r="A251" s="35" t="s">
        <v>48</v>
      </c>
      <c r="J251" s="31">
        <v>2</v>
      </c>
      <c r="K251" s="18">
        <v>2</v>
      </c>
      <c r="L251" s="2"/>
      <c r="M251" s="2"/>
      <c r="O251" s="2">
        <f>J251/I250</f>
        <v>1</v>
      </c>
      <c r="P251" s="24">
        <v>7</v>
      </c>
      <c r="Q251" s="25">
        <f t="shared" si="69"/>
        <v>0.875</v>
      </c>
      <c r="R251" s="2">
        <f t="shared" si="70"/>
        <v>0.125</v>
      </c>
    </row>
    <row r="252" spans="1:44" ht="12.75" customHeight="1">
      <c r="A252" s="35" t="s">
        <v>49</v>
      </c>
      <c r="J252" s="31">
        <v>1</v>
      </c>
      <c r="K252" s="34">
        <v>1</v>
      </c>
      <c r="L252" s="2"/>
      <c r="M252" s="2"/>
      <c r="O252" s="2"/>
      <c r="P252" s="24">
        <v>5</v>
      </c>
      <c r="Q252" s="25"/>
      <c r="R252" s="2"/>
    </row>
    <row r="253" spans="1:44" ht="12.75" customHeight="1">
      <c r="A253" s="35" t="s">
        <v>50</v>
      </c>
      <c r="J253" s="31">
        <v>1</v>
      </c>
      <c r="K253" s="34">
        <v>1</v>
      </c>
      <c r="L253" s="2"/>
      <c r="M253" s="2"/>
      <c r="O253" s="2"/>
      <c r="P253" s="24">
        <v>3</v>
      </c>
      <c r="Q253" s="25"/>
      <c r="R253" s="2"/>
    </row>
    <row r="254" spans="1:44" ht="12.75" customHeight="1">
      <c r="A254" s="35" t="s">
        <v>51</v>
      </c>
      <c r="J254" s="31">
        <v>1</v>
      </c>
      <c r="K254" s="34">
        <v>1</v>
      </c>
      <c r="L254" s="2"/>
      <c r="M254" s="2"/>
      <c r="O254" s="2"/>
      <c r="P254" s="24">
        <v>2</v>
      </c>
      <c r="Q254" s="25"/>
      <c r="R254" s="2"/>
    </row>
    <row r="255" spans="1:44" ht="12.75" customHeight="1">
      <c r="A255" s="35" t="s">
        <v>52</v>
      </c>
      <c r="J255" s="31">
        <v>1</v>
      </c>
      <c r="K255" s="34">
        <v>1</v>
      </c>
      <c r="L255" s="2"/>
      <c r="M255" s="2"/>
      <c r="O255" s="2"/>
      <c r="P255" s="24">
        <v>1</v>
      </c>
      <c r="Q255" s="25"/>
      <c r="R255" s="2"/>
    </row>
    <row r="256" spans="1:44" ht="12.75" customHeight="1">
      <c r="K256" s="31">
        <f>SUM(K251:K255)</f>
        <v>6</v>
      </c>
      <c r="L256" s="2">
        <f>K251/B243</f>
        <v>9.5238095238095233E-2</v>
      </c>
      <c r="M256" s="2">
        <f>K256/B243</f>
        <v>0.2857142857142857</v>
      </c>
      <c r="N256" s="2">
        <f>M256-L256</f>
        <v>0.19047619047619047</v>
      </c>
      <c r="O256" s="2"/>
    </row>
    <row r="257" spans="1:18" ht="12.75" customHeight="1">
      <c r="A257" s="46" t="s">
        <v>69</v>
      </c>
      <c r="L257" s="2"/>
      <c r="M257" s="2"/>
      <c r="O257" s="2"/>
    </row>
    <row r="258" spans="1:18" ht="25.5" customHeight="1">
      <c r="B258" s="266" t="s">
        <v>2</v>
      </c>
      <c r="C258" s="267"/>
      <c r="D258" s="267"/>
      <c r="E258" s="267"/>
      <c r="F258" s="267"/>
      <c r="G258" s="267"/>
      <c r="H258" s="267"/>
      <c r="I258" s="267"/>
      <c r="J258" s="267"/>
      <c r="L258" s="8" t="s">
        <v>3</v>
      </c>
      <c r="M258" s="8" t="s">
        <v>4</v>
      </c>
      <c r="N258" s="59" t="s">
        <v>5</v>
      </c>
      <c r="O258" s="8" t="s">
        <v>6</v>
      </c>
      <c r="P258" s="7" t="s">
        <v>7</v>
      </c>
      <c r="Q258" s="7" t="s">
        <v>8</v>
      </c>
      <c r="R258" s="8" t="s">
        <v>9</v>
      </c>
    </row>
    <row r="259" spans="1:18" ht="12.75" customHeight="1">
      <c r="A259" s="60" t="s">
        <v>10</v>
      </c>
      <c r="B259" s="61">
        <v>1</v>
      </c>
      <c r="C259" s="61">
        <v>2</v>
      </c>
      <c r="D259" s="61">
        <v>3</v>
      </c>
      <c r="E259" s="61">
        <v>4</v>
      </c>
      <c r="F259" s="61">
        <v>5</v>
      </c>
      <c r="G259" s="61">
        <v>6</v>
      </c>
      <c r="H259" s="61">
        <v>7</v>
      </c>
      <c r="I259" s="61">
        <v>8</v>
      </c>
      <c r="J259" s="61">
        <v>9</v>
      </c>
      <c r="K259" s="62" t="s">
        <v>11</v>
      </c>
      <c r="L259" s="2"/>
      <c r="M259" s="2"/>
      <c r="O259" s="2"/>
      <c r="P259" s="16"/>
      <c r="Q259" s="16"/>
      <c r="R259" s="2"/>
    </row>
    <row r="260" spans="1:18" ht="12.75" customHeight="1">
      <c r="A260" s="35" t="s">
        <v>21</v>
      </c>
      <c r="B260" s="31">
        <v>32</v>
      </c>
      <c r="K260" s="34"/>
      <c r="L260" s="2"/>
      <c r="M260" s="2"/>
      <c r="O260" s="2"/>
      <c r="P260" s="19">
        <f>B260</f>
        <v>32</v>
      </c>
      <c r="Q260" s="16"/>
      <c r="R260" s="2"/>
    </row>
    <row r="261" spans="1:18" ht="12.75" customHeight="1">
      <c r="L261" s="2"/>
      <c r="M261" s="2"/>
      <c r="O261" s="2"/>
    </row>
    <row r="262" spans="1:18" ht="12.75" customHeight="1">
      <c r="A262" s="35" t="s">
        <v>23</v>
      </c>
      <c r="D262" s="31">
        <v>14</v>
      </c>
      <c r="K262" s="34"/>
      <c r="L262" s="2"/>
      <c r="M262" s="2"/>
      <c r="O262" s="2" t="e">
        <f>D262/C261</f>
        <v>#DIV/0!</v>
      </c>
      <c r="P262" s="19">
        <v>17</v>
      </c>
      <c r="Q262" s="25" t="e">
        <f t="shared" ref="Q262:Q268" si="71">P262/P261</f>
        <v>#DIV/0!</v>
      </c>
      <c r="R262" s="2" t="e">
        <f t="shared" ref="R262:R268" si="72">100%-Q262</f>
        <v>#DIV/0!</v>
      </c>
    </row>
    <row r="263" spans="1:18" ht="12.75" customHeight="1">
      <c r="A263" s="35" t="s">
        <v>41</v>
      </c>
      <c r="E263" s="31">
        <v>10</v>
      </c>
      <c r="K263" s="34"/>
      <c r="L263" s="2"/>
      <c r="M263" s="2"/>
      <c r="N263" s="2"/>
      <c r="O263" s="2">
        <f>E263/D262</f>
        <v>0.7142857142857143</v>
      </c>
      <c r="P263" s="24">
        <v>16</v>
      </c>
      <c r="Q263" s="25">
        <f t="shared" si="71"/>
        <v>0.94117647058823528</v>
      </c>
      <c r="R263" s="2">
        <f t="shared" si="72"/>
        <v>5.8823529411764719E-2</v>
      </c>
    </row>
    <row r="264" spans="1:18" ht="12.75" customHeight="1">
      <c r="A264" s="35" t="s">
        <v>45</v>
      </c>
      <c r="F264" s="31">
        <v>7</v>
      </c>
      <c r="K264" s="34"/>
      <c r="L264" s="2"/>
      <c r="M264" s="2"/>
      <c r="N264" s="2"/>
      <c r="O264" s="2">
        <f>F264/E263</f>
        <v>0.7</v>
      </c>
      <c r="P264" s="24">
        <v>15</v>
      </c>
      <c r="Q264" s="25">
        <f t="shared" si="71"/>
        <v>0.9375</v>
      </c>
      <c r="R264" s="2">
        <f t="shared" si="72"/>
        <v>6.25E-2</v>
      </c>
    </row>
    <row r="265" spans="1:18" ht="12.75" customHeight="1">
      <c r="A265" s="35" t="s">
        <v>46</v>
      </c>
      <c r="G265" s="31">
        <v>6</v>
      </c>
      <c r="K265" s="34"/>
      <c r="L265" s="2"/>
      <c r="M265" s="2"/>
      <c r="N265" s="2"/>
      <c r="O265" s="2">
        <f>G265/F264</f>
        <v>0.8571428571428571</v>
      </c>
      <c r="P265" s="24">
        <v>13</v>
      </c>
      <c r="Q265" s="25">
        <f t="shared" si="71"/>
        <v>0.8666666666666667</v>
      </c>
      <c r="R265" s="2">
        <f t="shared" si="72"/>
        <v>0.1333333333333333</v>
      </c>
    </row>
    <row r="266" spans="1:18" ht="12.75" customHeight="1">
      <c r="A266" s="35" t="s">
        <v>47</v>
      </c>
      <c r="H266" s="31">
        <v>6</v>
      </c>
      <c r="K266" s="34"/>
      <c r="L266" s="2"/>
      <c r="M266" s="2"/>
      <c r="N266" s="2"/>
      <c r="O266" s="2">
        <f>H266/G265</f>
        <v>1</v>
      </c>
      <c r="P266" s="24">
        <v>12</v>
      </c>
      <c r="Q266" s="25">
        <f t="shared" si="71"/>
        <v>0.92307692307692313</v>
      </c>
      <c r="R266" s="2">
        <f t="shared" si="72"/>
        <v>7.6923076923076872E-2</v>
      </c>
    </row>
    <row r="267" spans="1:18" ht="12.75" customHeight="1">
      <c r="A267" s="35" t="s">
        <v>48</v>
      </c>
      <c r="I267" s="31">
        <v>2</v>
      </c>
      <c r="K267" s="34"/>
      <c r="L267" s="2"/>
      <c r="M267" s="2"/>
      <c r="N267" s="2"/>
      <c r="O267" s="2">
        <f>I267/H266</f>
        <v>0.33333333333333331</v>
      </c>
      <c r="P267" s="24">
        <v>11</v>
      </c>
      <c r="Q267" s="25">
        <f t="shared" si="71"/>
        <v>0.91666666666666663</v>
      </c>
      <c r="R267" s="2">
        <f t="shared" si="72"/>
        <v>8.333333333333337E-2</v>
      </c>
    </row>
    <row r="268" spans="1:18" ht="12.75" customHeight="1">
      <c r="A268" s="35" t="s">
        <v>49</v>
      </c>
      <c r="J268" s="31">
        <v>2</v>
      </c>
      <c r="K268" s="34">
        <v>2</v>
      </c>
      <c r="L268" s="2"/>
      <c r="M268" s="2"/>
      <c r="N268" s="2"/>
      <c r="O268" s="2">
        <f>J268/I267</f>
        <v>1</v>
      </c>
      <c r="P268" s="24">
        <v>10</v>
      </c>
      <c r="Q268" s="25">
        <f t="shared" si="71"/>
        <v>0.90909090909090906</v>
      </c>
      <c r="R268" s="2">
        <f t="shared" si="72"/>
        <v>9.0909090909090939E-2</v>
      </c>
    </row>
    <row r="269" spans="1:18" ht="12.75" customHeight="1">
      <c r="A269" s="35" t="s">
        <v>50</v>
      </c>
      <c r="J269" s="31">
        <v>2</v>
      </c>
      <c r="K269" s="34">
        <v>2</v>
      </c>
      <c r="L269" s="2"/>
      <c r="M269" s="2"/>
      <c r="N269" s="2"/>
      <c r="O269" s="2"/>
      <c r="P269" s="24">
        <v>8</v>
      </c>
      <c r="Q269" s="25"/>
      <c r="R269" s="2"/>
    </row>
    <row r="270" spans="1:18" ht="12.75" customHeight="1">
      <c r="A270" s="35" t="s">
        <v>51</v>
      </c>
      <c r="J270" s="31">
        <v>3</v>
      </c>
      <c r="K270" s="34">
        <v>3</v>
      </c>
      <c r="L270" s="2"/>
      <c r="M270" s="2"/>
      <c r="N270" s="2"/>
      <c r="O270" s="2"/>
      <c r="P270" s="24">
        <v>6</v>
      </c>
      <c r="Q270" s="25"/>
      <c r="R270" s="2"/>
    </row>
    <row r="271" spans="1:18" ht="12.75" customHeight="1">
      <c r="A271" s="35" t="s">
        <v>52</v>
      </c>
      <c r="J271" s="31">
        <v>1</v>
      </c>
      <c r="K271" s="34"/>
      <c r="L271" s="2"/>
      <c r="M271" s="2"/>
      <c r="N271" s="2"/>
      <c r="O271" s="2"/>
      <c r="P271" s="24">
        <v>2</v>
      </c>
      <c r="Q271" s="25"/>
      <c r="R271" s="2"/>
    </row>
    <row r="272" spans="1:18" ht="12.75" customHeight="1">
      <c r="A272" s="35" t="s">
        <v>53</v>
      </c>
      <c r="J272" s="31">
        <v>1</v>
      </c>
      <c r="K272" s="34">
        <v>1</v>
      </c>
      <c r="L272" s="2"/>
      <c r="M272" s="2"/>
      <c r="N272" s="2"/>
      <c r="O272" s="2"/>
      <c r="P272" s="24">
        <v>1</v>
      </c>
      <c r="Q272" s="25"/>
      <c r="R272" s="2"/>
    </row>
    <row r="273" spans="1:18" ht="12.75" customHeight="1">
      <c r="A273" s="35" t="s">
        <v>62</v>
      </c>
      <c r="J273" s="31">
        <v>1</v>
      </c>
      <c r="K273" s="34">
        <v>1</v>
      </c>
      <c r="L273" s="2"/>
      <c r="M273" s="2"/>
      <c r="N273" s="2"/>
      <c r="O273" s="2"/>
      <c r="P273" s="24">
        <v>1</v>
      </c>
      <c r="Q273" s="25"/>
      <c r="R273" s="2"/>
    </row>
    <row r="274" spans="1:18" ht="12.75" customHeight="1">
      <c r="K274" s="31">
        <f>SUM(K268:K273)</f>
        <v>9</v>
      </c>
      <c r="L274" s="2">
        <f>K274/B260</f>
        <v>0.28125</v>
      </c>
      <c r="M274" s="2">
        <f>K274/B260</f>
        <v>0.28125</v>
      </c>
      <c r="N274" s="2">
        <f>M274-L274</f>
        <v>0</v>
      </c>
      <c r="O274" s="2"/>
    </row>
    <row r="275" spans="1:18" ht="12.75" customHeight="1">
      <c r="A275" s="46" t="s">
        <v>70</v>
      </c>
      <c r="L275" s="2"/>
      <c r="M275" s="2"/>
      <c r="O275" s="2"/>
    </row>
    <row r="276" spans="1:18" ht="25.5" customHeight="1">
      <c r="B276" s="266" t="s">
        <v>2</v>
      </c>
      <c r="C276" s="267"/>
      <c r="D276" s="267"/>
      <c r="E276" s="267"/>
      <c r="F276" s="267"/>
      <c r="G276" s="267"/>
      <c r="H276" s="267"/>
      <c r="I276" s="267"/>
      <c r="J276" s="267"/>
      <c r="L276" s="8" t="s">
        <v>3</v>
      </c>
      <c r="M276" s="8" t="s">
        <v>4</v>
      </c>
      <c r="N276" s="59" t="s">
        <v>5</v>
      </c>
      <c r="O276" s="8" t="s">
        <v>6</v>
      </c>
      <c r="P276" s="7" t="s">
        <v>7</v>
      </c>
      <c r="Q276" s="7" t="s">
        <v>8</v>
      </c>
      <c r="R276" s="8" t="s">
        <v>9</v>
      </c>
    </row>
    <row r="277" spans="1:18" ht="12.75" customHeight="1">
      <c r="A277" s="60" t="s">
        <v>10</v>
      </c>
      <c r="B277" s="61">
        <v>1</v>
      </c>
      <c r="C277" s="61">
        <v>2</v>
      </c>
      <c r="D277" s="61">
        <v>3</v>
      </c>
      <c r="E277" s="61">
        <v>4</v>
      </c>
      <c r="F277" s="61">
        <v>5</v>
      </c>
      <c r="G277" s="61">
        <v>6</v>
      </c>
      <c r="H277" s="61">
        <v>7</v>
      </c>
      <c r="I277" s="61">
        <v>8</v>
      </c>
      <c r="J277" s="61">
        <v>9</v>
      </c>
      <c r="K277" s="62" t="s">
        <v>11</v>
      </c>
      <c r="L277" s="2"/>
      <c r="M277" s="2"/>
      <c r="O277" s="2"/>
      <c r="P277" s="16"/>
      <c r="Q277" s="16"/>
      <c r="R277" s="2"/>
    </row>
    <row r="278" spans="1:18" ht="12.75" customHeight="1">
      <c r="A278" s="35" t="s">
        <v>22</v>
      </c>
      <c r="B278" s="31">
        <v>9</v>
      </c>
      <c r="K278" s="34"/>
      <c r="L278" s="2"/>
      <c r="M278" s="2"/>
      <c r="O278" s="2"/>
      <c r="P278" s="19">
        <f>B278</f>
        <v>9</v>
      </c>
      <c r="Q278" s="16"/>
      <c r="R278" s="2"/>
    </row>
    <row r="279" spans="1:18" ht="12.75" customHeight="1">
      <c r="A279" s="35" t="s">
        <v>23</v>
      </c>
      <c r="C279" s="31">
        <v>5</v>
      </c>
      <c r="K279" s="34"/>
      <c r="L279" s="2"/>
      <c r="M279" s="2"/>
      <c r="O279" s="2">
        <f>C279/B278</f>
        <v>0.55555555555555558</v>
      </c>
      <c r="P279" s="19">
        <v>7</v>
      </c>
      <c r="Q279" s="25">
        <f t="shared" ref="Q279:Q286" si="73">P279/P278</f>
        <v>0.77777777777777779</v>
      </c>
      <c r="R279" s="2">
        <f t="shared" ref="R279:R286" si="74">100%-Q279</f>
        <v>0.22222222222222221</v>
      </c>
    </row>
    <row r="280" spans="1:18" ht="12.75" customHeight="1">
      <c r="A280" s="35" t="s">
        <v>41</v>
      </c>
      <c r="D280" s="31">
        <v>4</v>
      </c>
      <c r="K280" s="34"/>
      <c r="L280" s="2"/>
      <c r="M280" s="2"/>
      <c r="N280" s="2"/>
      <c r="O280" s="2">
        <f>D280/C279</f>
        <v>0.8</v>
      </c>
      <c r="P280" s="24">
        <v>6</v>
      </c>
      <c r="Q280" s="25">
        <f t="shared" si="73"/>
        <v>0.8571428571428571</v>
      </c>
      <c r="R280" s="2">
        <f t="shared" si="74"/>
        <v>0.1428571428571429</v>
      </c>
    </row>
    <row r="281" spans="1:18" ht="12.75" customHeight="1">
      <c r="A281" s="35" t="s">
        <v>45</v>
      </c>
      <c r="E281" s="31">
        <v>3</v>
      </c>
      <c r="K281" s="34"/>
      <c r="L281" s="2"/>
      <c r="M281" s="2"/>
      <c r="O281" s="2">
        <f>E281/D280</f>
        <v>0.75</v>
      </c>
      <c r="P281" s="19">
        <v>5</v>
      </c>
      <c r="Q281" s="25">
        <f t="shared" si="73"/>
        <v>0.83333333333333337</v>
      </c>
      <c r="R281" s="2">
        <f t="shared" si="74"/>
        <v>0.16666666666666663</v>
      </c>
    </row>
    <row r="282" spans="1:18" ht="12.75" customHeight="1">
      <c r="A282" s="35" t="s">
        <v>46</v>
      </c>
      <c r="F282" s="31">
        <v>2</v>
      </c>
      <c r="K282" s="34"/>
      <c r="L282" s="2"/>
      <c r="M282" s="2"/>
      <c r="O282" s="2">
        <f>F282/E281</f>
        <v>0.66666666666666663</v>
      </c>
      <c r="P282" s="19">
        <v>5</v>
      </c>
      <c r="Q282" s="25">
        <f t="shared" si="73"/>
        <v>1</v>
      </c>
      <c r="R282" s="2">
        <f t="shared" si="74"/>
        <v>0</v>
      </c>
    </row>
    <row r="283" spans="1:18" ht="12.75" customHeight="1">
      <c r="A283" s="35" t="s">
        <v>47</v>
      </c>
      <c r="G283" s="31">
        <v>2</v>
      </c>
      <c r="K283" s="34"/>
      <c r="L283" s="2"/>
      <c r="M283" s="2"/>
      <c r="O283" s="2">
        <f>G283/F282</f>
        <v>1</v>
      </c>
      <c r="P283" s="19">
        <v>5</v>
      </c>
      <c r="Q283" s="25">
        <f t="shared" si="73"/>
        <v>1</v>
      </c>
      <c r="R283" s="2">
        <f t="shared" si="74"/>
        <v>0</v>
      </c>
    </row>
    <row r="284" spans="1:18" ht="12.75" customHeight="1">
      <c r="A284" s="35" t="s">
        <v>48</v>
      </c>
      <c r="H284" s="31">
        <v>2</v>
      </c>
      <c r="K284" s="34"/>
      <c r="L284" s="2"/>
      <c r="M284" s="2"/>
      <c r="O284" s="2">
        <f>H284/G283</f>
        <v>1</v>
      </c>
      <c r="P284" s="19">
        <v>4</v>
      </c>
      <c r="Q284" s="25">
        <f t="shared" si="73"/>
        <v>0.8</v>
      </c>
      <c r="R284" s="2">
        <f t="shared" si="74"/>
        <v>0.19999999999999996</v>
      </c>
    </row>
    <row r="285" spans="1:18" ht="12.75" customHeight="1">
      <c r="A285" s="35" t="s">
        <v>49</v>
      </c>
      <c r="I285" s="31">
        <v>1</v>
      </c>
      <c r="K285" s="34">
        <v>1</v>
      </c>
      <c r="L285" s="2"/>
      <c r="M285" s="2"/>
      <c r="O285" s="2">
        <f>I285/H284</f>
        <v>0.5</v>
      </c>
      <c r="P285" s="19">
        <v>3</v>
      </c>
      <c r="Q285" s="25">
        <f t="shared" si="73"/>
        <v>0.75</v>
      </c>
      <c r="R285" s="2">
        <f t="shared" si="74"/>
        <v>0.25</v>
      </c>
    </row>
    <row r="286" spans="1:18" ht="12.75" customHeight="1">
      <c r="A286" s="35" t="s">
        <v>50</v>
      </c>
      <c r="J286" s="31">
        <v>1</v>
      </c>
      <c r="K286" s="34">
        <v>1</v>
      </c>
      <c r="L286" s="2"/>
      <c r="M286" s="2"/>
      <c r="O286" s="2">
        <f>J286/I285</f>
        <v>1</v>
      </c>
      <c r="P286" s="19">
        <v>3</v>
      </c>
      <c r="Q286" s="25">
        <f t="shared" si="73"/>
        <v>1</v>
      </c>
      <c r="R286" s="2">
        <f t="shared" si="74"/>
        <v>0</v>
      </c>
    </row>
    <row r="287" spans="1:18" ht="12.75" customHeight="1">
      <c r="A287" s="35" t="s">
        <v>51</v>
      </c>
      <c r="J287" s="31">
        <v>1</v>
      </c>
      <c r="K287" s="34">
        <v>1</v>
      </c>
      <c r="L287" s="2"/>
      <c r="M287" s="2"/>
      <c r="O287" s="2"/>
      <c r="P287" s="19">
        <v>2</v>
      </c>
      <c r="Q287" s="25"/>
      <c r="R287" s="2"/>
    </row>
    <row r="288" spans="1:18" ht="12.75" customHeight="1">
      <c r="A288" s="35" t="s">
        <v>52</v>
      </c>
      <c r="J288" s="31">
        <v>1</v>
      </c>
      <c r="K288" s="34"/>
      <c r="L288" s="2"/>
      <c r="M288" s="2"/>
      <c r="O288" s="2"/>
      <c r="P288" s="19">
        <v>1</v>
      </c>
      <c r="Q288" s="25"/>
      <c r="R288" s="2"/>
    </row>
    <row r="289" spans="1:18" ht="12.75" customHeight="1">
      <c r="A289" s="35" t="s">
        <v>53</v>
      </c>
      <c r="K289" s="34"/>
      <c r="L289" s="2"/>
      <c r="M289" s="2"/>
      <c r="O289" s="2"/>
      <c r="P289" s="19"/>
      <c r="Q289" s="25"/>
      <c r="R289" s="2"/>
    </row>
    <row r="290" spans="1:18" ht="12.75" customHeight="1">
      <c r="A290" s="35" t="s">
        <v>62</v>
      </c>
      <c r="K290" s="34"/>
      <c r="L290" s="2"/>
      <c r="M290" s="2"/>
      <c r="O290" s="2"/>
      <c r="P290" s="19"/>
      <c r="Q290" s="25"/>
      <c r="R290" s="2"/>
    </row>
    <row r="291" spans="1:18" ht="12.75" customHeight="1">
      <c r="K291" s="31">
        <f>SUM(K285:K287)</f>
        <v>3</v>
      </c>
      <c r="L291" s="2">
        <f>SUM(K285:K286)/B278</f>
        <v>0.22222222222222221</v>
      </c>
      <c r="M291" s="2">
        <f>K291/B278</f>
        <v>0.33333333333333331</v>
      </c>
      <c r="N291" s="2">
        <f>M291-L291</f>
        <v>0.1111111111111111</v>
      </c>
      <c r="O291" s="2"/>
    </row>
    <row r="292" spans="1:18" ht="12.75" customHeight="1">
      <c r="A292" s="46" t="s">
        <v>71</v>
      </c>
      <c r="L292" s="2"/>
      <c r="M292" s="2"/>
      <c r="O292" s="2"/>
    </row>
    <row r="293" spans="1:18" ht="25.5" customHeight="1">
      <c r="B293" s="266" t="s">
        <v>2</v>
      </c>
      <c r="C293" s="267"/>
      <c r="D293" s="267"/>
      <c r="E293" s="267"/>
      <c r="F293" s="267"/>
      <c r="G293" s="267"/>
      <c r="H293" s="267"/>
      <c r="I293" s="267"/>
      <c r="J293" s="267"/>
      <c r="L293" s="8" t="s">
        <v>3</v>
      </c>
      <c r="M293" s="8" t="s">
        <v>4</v>
      </c>
      <c r="N293" s="59" t="s">
        <v>5</v>
      </c>
      <c r="O293" s="8" t="s">
        <v>6</v>
      </c>
      <c r="P293" s="7" t="s">
        <v>7</v>
      </c>
      <c r="Q293" s="7" t="s">
        <v>8</v>
      </c>
      <c r="R293" s="8" t="s">
        <v>9</v>
      </c>
    </row>
    <row r="294" spans="1:18" ht="12.75" customHeight="1">
      <c r="A294" s="60" t="s">
        <v>10</v>
      </c>
      <c r="B294" s="61">
        <v>1</v>
      </c>
      <c r="C294" s="61">
        <v>2</v>
      </c>
      <c r="D294" s="61">
        <v>3</v>
      </c>
      <c r="E294" s="61">
        <v>4</v>
      </c>
      <c r="F294" s="61">
        <v>5</v>
      </c>
      <c r="G294" s="61">
        <v>6</v>
      </c>
      <c r="H294" s="61">
        <v>7</v>
      </c>
      <c r="I294" s="61">
        <v>8</v>
      </c>
      <c r="J294" s="61">
        <v>9</v>
      </c>
      <c r="K294" s="62" t="s">
        <v>11</v>
      </c>
      <c r="L294" s="2"/>
      <c r="M294" s="2"/>
      <c r="O294" s="2"/>
      <c r="P294" s="16"/>
      <c r="Q294" s="16"/>
      <c r="R294" s="2"/>
    </row>
    <row r="295" spans="1:18" ht="12.75" customHeight="1">
      <c r="A295" s="35" t="s">
        <v>23</v>
      </c>
      <c r="B295" s="31">
        <v>43</v>
      </c>
      <c r="K295" s="34"/>
      <c r="L295" s="2"/>
      <c r="M295" s="2"/>
      <c r="O295" s="2"/>
      <c r="P295" s="19">
        <f>B295</f>
        <v>43</v>
      </c>
      <c r="Q295" s="16"/>
      <c r="R295" s="2"/>
    </row>
    <row r="296" spans="1:18" ht="12.75" customHeight="1">
      <c r="A296" s="35" t="s">
        <v>41</v>
      </c>
      <c r="C296" s="31">
        <v>33</v>
      </c>
      <c r="K296" s="34"/>
      <c r="L296" s="2"/>
      <c r="M296" s="2"/>
      <c r="N296" s="2"/>
      <c r="O296" s="2">
        <f>C296/B295</f>
        <v>0.76744186046511631</v>
      </c>
      <c r="P296" s="24">
        <v>38</v>
      </c>
      <c r="Q296" s="25">
        <f t="shared" ref="Q296:Q303" si="75">P296/P295</f>
        <v>0.88372093023255816</v>
      </c>
      <c r="R296" s="2">
        <f t="shared" ref="R296:R303" si="76">100%-Q296</f>
        <v>0.11627906976744184</v>
      </c>
    </row>
    <row r="297" spans="1:18" ht="12.75" customHeight="1">
      <c r="A297" s="35" t="s">
        <v>45</v>
      </c>
      <c r="D297" s="31">
        <v>19</v>
      </c>
      <c r="K297" s="34"/>
      <c r="L297" s="2"/>
      <c r="M297" s="2"/>
      <c r="O297" s="2">
        <f>D297/C296</f>
        <v>0.5757575757575758</v>
      </c>
      <c r="P297" s="19">
        <v>32</v>
      </c>
      <c r="Q297" s="25">
        <f t="shared" si="75"/>
        <v>0.84210526315789469</v>
      </c>
      <c r="R297" s="2">
        <f t="shared" si="76"/>
        <v>0.15789473684210531</v>
      </c>
    </row>
    <row r="298" spans="1:18" ht="12.75" customHeight="1">
      <c r="A298" s="35" t="s">
        <v>46</v>
      </c>
      <c r="E298" s="31">
        <v>9</v>
      </c>
      <c r="K298" s="34"/>
      <c r="L298" s="2"/>
      <c r="M298" s="2"/>
      <c r="O298" s="2">
        <f>E298/D297</f>
        <v>0.47368421052631576</v>
      </c>
      <c r="P298" s="19">
        <v>32</v>
      </c>
      <c r="Q298" s="25">
        <f t="shared" si="75"/>
        <v>1</v>
      </c>
      <c r="R298" s="2">
        <f t="shared" si="76"/>
        <v>0</v>
      </c>
    </row>
    <row r="299" spans="1:18" ht="12.75" customHeight="1">
      <c r="A299" s="35" t="s">
        <v>47</v>
      </c>
      <c r="F299" s="31">
        <v>4</v>
      </c>
      <c r="K299" s="34"/>
      <c r="L299" s="2"/>
      <c r="M299" s="2"/>
      <c r="O299" s="2">
        <f>F299/E298</f>
        <v>0.44444444444444442</v>
      </c>
      <c r="P299" s="19">
        <v>31</v>
      </c>
      <c r="Q299" s="25">
        <f t="shared" si="75"/>
        <v>0.96875</v>
      </c>
      <c r="R299" s="2">
        <f t="shared" si="76"/>
        <v>3.125E-2</v>
      </c>
    </row>
    <row r="300" spans="1:18" ht="12.75" customHeight="1">
      <c r="A300" s="35" t="s">
        <v>48</v>
      </c>
      <c r="G300" s="31">
        <v>2</v>
      </c>
      <c r="K300" s="34"/>
      <c r="L300" s="2"/>
      <c r="M300" s="2"/>
      <c r="O300" s="2">
        <f>G300/F299</f>
        <v>0.5</v>
      </c>
      <c r="P300" s="19">
        <v>23</v>
      </c>
      <c r="Q300" s="25">
        <f t="shared" si="75"/>
        <v>0.74193548387096775</v>
      </c>
      <c r="R300" s="2">
        <f t="shared" si="76"/>
        <v>0.25806451612903225</v>
      </c>
    </row>
    <row r="301" spans="1:18" ht="12.75" customHeight="1">
      <c r="A301" s="35" t="s">
        <v>49</v>
      </c>
      <c r="H301" s="31">
        <v>2</v>
      </c>
      <c r="K301" s="34"/>
      <c r="L301" s="2"/>
      <c r="M301" s="2"/>
      <c r="O301" s="2">
        <f>H301/G300</f>
        <v>1</v>
      </c>
      <c r="P301" s="19">
        <v>23</v>
      </c>
      <c r="Q301" s="25">
        <f t="shared" si="75"/>
        <v>1</v>
      </c>
      <c r="R301" s="2">
        <f t="shared" si="76"/>
        <v>0</v>
      </c>
    </row>
    <row r="302" spans="1:18" ht="12.75" customHeight="1">
      <c r="A302" s="35" t="s">
        <v>50</v>
      </c>
      <c r="I302" s="31">
        <v>2</v>
      </c>
      <c r="K302" s="34">
        <v>1</v>
      </c>
      <c r="L302" s="2"/>
      <c r="M302" s="2"/>
      <c r="O302" s="2">
        <f>I302/H301</f>
        <v>1</v>
      </c>
      <c r="P302" s="19">
        <v>21</v>
      </c>
      <c r="Q302" s="25">
        <f t="shared" si="75"/>
        <v>0.91304347826086951</v>
      </c>
      <c r="R302" s="2">
        <f t="shared" si="76"/>
        <v>8.6956521739130488E-2</v>
      </c>
    </row>
    <row r="303" spans="1:18" ht="12.75" customHeight="1">
      <c r="A303" s="35" t="s">
        <v>51</v>
      </c>
      <c r="J303" s="31">
        <v>2</v>
      </c>
      <c r="K303" s="34">
        <v>3</v>
      </c>
      <c r="L303" s="2"/>
      <c r="M303" s="2"/>
      <c r="O303" s="2">
        <f>J303/I302</f>
        <v>1</v>
      </c>
      <c r="P303" s="19">
        <v>18</v>
      </c>
      <c r="Q303" s="25">
        <f t="shared" si="75"/>
        <v>0.8571428571428571</v>
      </c>
      <c r="R303" s="2">
        <f t="shared" si="76"/>
        <v>0.1428571428571429</v>
      </c>
    </row>
    <row r="304" spans="1:18" ht="12.75" customHeight="1">
      <c r="A304" s="35" t="s">
        <v>52</v>
      </c>
      <c r="J304" s="31">
        <v>3</v>
      </c>
      <c r="K304" s="34">
        <v>3</v>
      </c>
      <c r="L304" s="2"/>
      <c r="M304" s="2"/>
      <c r="O304" s="2"/>
      <c r="P304" s="19">
        <v>13</v>
      </c>
      <c r="Q304" s="25"/>
      <c r="R304" s="2"/>
    </row>
    <row r="305" spans="1:18" ht="12.75" customHeight="1">
      <c r="A305" s="35" t="s">
        <v>53</v>
      </c>
      <c r="J305" s="31">
        <v>3</v>
      </c>
      <c r="K305" s="34">
        <v>3</v>
      </c>
      <c r="L305" s="2"/>
      <c r="M305" s="2"/>
      <c r="O305" s="2"/>
      <c r="P305" s="19">
        <v>6</v>
      </c>
      <c r="Q305" s="25"/>
      <c r="R305" s="2"/>
    </row>
    <row r="306" spans="1:18" ht="12.75" customHeight="1">
      <c r="A306" s="35" t="s">
        <v>62</v>
      </c>
      <c r="J306" s="31">
        <v>3</v>
      </c>
      <c r="K306" s="34">
        <v>3</v>
      </c>
      <c r="L306" s="2"/>
      <c r="M306" s="2"/>
      <c r="O306" s="2"/>
      <c r="P306" s="19">
        <v>6</v>
      </c>
      <c r="Q306" s="25"/>
      <c r="R306" s="2"/>
    </row>
    <row r="307" spans="1:18" ht="12.75" customHeight="1">
      <c r="A307" s="35" t="s">
        <v>63</v>
      </c>
      <c r="J307" s="31">
        <v>1</v>
      </c>
      <c r="K307" s="34">
        <v>1</v>
      </c>
      <c r="L307" s="2"/>
      <c r="M307" s="2"/>
      <c r="O307" s="2"/>
      <c r="P307" s="19">
        <v>3</v>
      </c>
      <c r="Q307" s="25"/>
      <c r="R307" s="2"/>
    </row>
    <row r="308" spans="1:18" ht="12.75" customHeight="1">
      <c r="A308" s="35" t="s">
        <v>67</v>
      </c>
      <c r="J308" s="31">
        <v>2</v>
      </c>
      <c r="K308" s="34"/>
      <c r="L308" s="2"/>
      <c r="M308" s="2"/>
      <c r="O308" s="2"/>
      <c r="P308" s="19">
        <v>2</v>
      </c>
      <c r="Q308" s="25"/>
      <c r="R308" s="2"/>
    </row>
    <row r="309" spans="1:18" ht="12.75" customHeight="1">
      <c r="A309" s="35" t="s">
        <v>68</v>
      </c>
      <c r="J309" s="31">
        <v>1</v>
      </c>
      <c r="K309" s="34">
        <v>1</v>
      </c>
      <c r="L309" s="2"/>
      <c r="M309" s="2"/>
      <c r="O309" s="2"/>
      <c r="P309" s="19">
        <v>2</v>
      </c>
      <c r="Q309" s="25"/>
      <c r="R309" s="2"/>
    </row>
    <row r="310" spans="1:18" ht="12.75" customHeight="1">
      <c r="A310" s="35" t="s">
        <v>72</v>
      </c>
      <c r="J310" s="31">
        <v>1</v>
      </c>
      <c r="K310" s="34">
        <v>1</v>
      </c>
      <c r="L310" s="2"/>
      <c r="M310" s="2"/>
      <c r="O310" s="2"/>
      <c r="P310" s="19">
        <v>1</v>
      </c>
      <c r="Q310" s="25"/>
      <c r="R310" s="2"/>
    </row>
    <row r="311" spans="1:18" ht="12.75" customHeight="1">
      <c r="A311" s="35"/>
      <c r="K311" s="31">
        <f>SUM(K302:K310)</f>
        <v>16</v>
      </c>
      <c r="L311" s="2">
        <f>SUM(K302:K303)/B295</f>
        <v>9.3023255813953487E-2</v>
      </c>
      <c r="M311" s="2">
        <f>K311/B295</f>
        <v>0.37209302325581395</v>
      </c>
      <c r="N311" s="2">
        <f>M311-L311</f>
        <v>0.27906976744186046</v>
      </c>
      <c r="O311" s="2"/>
    </row>
    <row r="312" spans="1:18" ht="12.75" customHeight="1">
      <c r="A312" s="46" t="s">
        <v>75</v>
      </c>
      <c r="L312" s="2"/>
      <c r="M312" s="2"/>
      <c r="O312" s="2"/>
    </row>
    <row r="313" spans="1:18" ht="25.5" customHeight="1">
      <c r="B313" s="266" t="s">
        <v>2</v>
      </c>
      <c r="C313" s="267"/>
      <c r="D313" s="267"/>
      <c r="E313" s="267"/>
      <c r="F313" s="267"/>
      <c r="G313" s="267"/>
      <c r="H313" s="267"/>
      <c r="I313" s="267"/>
      <c r="J313" s="267"/>
      <c r="L313" s="8" t="s">
        <v>3</v>
      </c>
      <c r="M313" s="8" t="s">
        <v>4</v>
      </c>
      <c r="N313" s="59" t="s">
        <v>5</v>
      </c>
      <c r="O313" s="8" t="s">
        <v>6</v>
      </c>
      <c r="P313" s="7" t="s">
        <v>7</v>
      </c>
      <c r="Q313" s="7" t="s">
        <v>8</v>
      </c>
      <c r="R313" s="8" t="s">
        <v>9</v>
      </c>
    </row>
    <row r="314" spans="1:18" ht="12.75" customHeight="1">
      <c r="A314" s="60" t="s">
        <v>10</v>
      </c>
      <c r="B314" s="61">
        <v>1</v>
      </c>
      <c r="C314" s="61">
        <v>2</v>
      </c>
      <c r="D314" s="61">
        <v>3</v>
      </c>
      <c r="E314" s="61">
        <v>4</v>
      </c>
      <c r="F314" s="61">
        <v>5</v>
      </c>
      <c r="G314" s="61">
        <v>6</v>
      </c>
      <c r="H314" s="61">
        <v>7</v>
      </c>
      <c r="I314" s="61">
        <v>8</v>
      </c>
      <c r="J314" s="61">
        <v>9</v>
      </c>
      <c r="K314" s="62" t="s">
        <v>11</v>
      </c>
      <c r="L314" s="2"/>
      <c r="M314" s="2"/>
      <c r="O314" s="2"/>
      <c r="P314" s="16"/>
      <c r="Q314" s="16"/>
      <c r="R314" s="2"/>
    </row>
    <row r="315" spans="1:18" ht="12.75" customHeight="1">
      <c r="A315" s="35" t="s">
        <v>41</v>
      </c>
      <c r="B315" s="31">
        <v>16</v>
      </c>
      <c r="K315" s="34"/>
      <c r="L315" s="2"/>
      <c r="M315" s="2"/>
      <c r="O315" s="2"/>
      <c r="P315" s="19">
        <f>B315</f>
        <v>16</v>
      </c>
      <c r="Q315" s="16"/>
      <c r="R315" s="2"/>
    </row>
    <row r="316" spans="1:18" ht="12.75" customHeight="1">
      <c r="A316" s="35" t="s">
        <v>45</v>
      </c>
      <c r="C316" s="31">
        <v>13</v>
      </c>
      <c r="K316" s="34"/>
      <c r="L316" s="2"/>
      <c r="M316" s="2"/>
      <c r="N316" s="2"/>
      <c r="O316" s="2">
        <f>C316/B315</f>
        <v>0.8125</v>
      </c>
      <c r="P316" s="24">
        <v>15</v>
      </c>
      <c r="Q316" s="25">
        <f t="shared" ref="Q316:Q322" si="77">P316/P315</f>
        <v>0.9375</v>
      </c>
      <c r="R316" s="2">
        <f t="shared" ref="R316:R322" si="78">100%-Q316</f>
        <v>6.25E-2</v>
      </c>
    </row>
    <row r="317" spans="1:18" ht="12.75" customHeight="1">
      <c r="A317" s="35" t="s">
        <v>46</v>
      </c>
      <c r="D317" s="31">
        <v>10</v>
      </c>
      <c r="K317" s="34"/>
      <c r="L317" s="2"/>
      <c r="M317" s="2"/>
      <c r="O317" s="2">
        <f>D317/C316</f>
        <v>0.76923076923076927</v>
      </c>
      <c r="P317" s="24">
        <v>12</v>
      </c>
      <c r="Q317" s="25">
        <f t="shared" si="77"/>
        <v>0.8</v>
      </c>
      <c r="R317" s="2">
        <f t="shared" si="78"/>
        <v>0.19999999999999996</v>
      </c>
    </row>
    <row r="318" spans="1:18" ht="12.75" customHeight="1">
      <c r="A318" s="35" t="s">
        <v>47</v>
      </c>
      <c r="E318" s="31">
        <v>6</v>
      </c>
      <c r="K318" s="34"/>
      <c r="L318" s="2"/>
      <c r="M318" s="2"/>
      <c r="O318" s="2">
        <f>E318/D317</f>
        <v>0.6</v>
      </c>
      <c r="P318" s="24">
        <v>13</v>
      </c>
      <c r="Q318" s="25">
        <f t="shared" si="77"/>
        <v>1.0833333333333333</v>
      </c>
      <c r="R318" s="2">
        <f t="shared" si="78"/>
        <v>-8.3333333333333259E-2</v>
      </c>
    </row>
    <row r="319" spans="1:18" ht="12.75" customHeight="1">
      <c r="A319" s="35" t="s">
        <v>48</v>
      </c>
      <c r="F319" s="31">
        <v>5</v>
      </c>
      <c r="K319" s="34"/>
      <c r="L319" s="2"/>
      <c r="M319" s="2"/>
      <c r="O319" s="2">
        <f>F319/E318</f>
        <v>0.83333333333333337</v>
      </c>
      <c r="P319" s="24">
        <v>10</v>
      </c>
      <c r="Q319" s="25">
        <f t="shared" si="77"/>
        <v>0.76923076923076927</v>
      </c>
      <c r="R319" s="2">
        <f t="shared" si="78"/>
        <v>0.23076923076923073</v>
      </c>
    </row>
    <row r="320" spans="1:18" ht="12.75" customHeight="1">
      <c r="A320" s="35" t="s">
        <v>49</v>
      </c>
      <c r="G320" s="31">
        <v>5</v>
      </c>
      <c r="K320" s="34"/>
      <c r="L320" s="2"/>
      <c r="M320" s="2"/>
      <c r="O320" s="2">
        <f>G320/F319</f>
        <v>1</v>
      </c>
      <c r="P320" s="24">
        <v>9</v>
      </c>
      <c r="Q320" s="25">
        <f t="shared" si="77"/>
        <v>0.9</v>
      </c>
      <c r="R320" s="2">
        <f t="shared" si="78"/>
        <v>9.9999999999999978E-2</v>
      </c>
    </row>
    <row r="321" spans="1:18" ht="12.75" customHeight="1">
      <c r="A321" s="35" t="s">
        <v>50</v>
      </c>
      <c r="H321" s="31">
        <v>5</v>
      </c>
      <c r="K321" s="34"/>
      <c r="L321" s="2"/>
      <c r="M321" s="2"/>
      <c r="O321" s="2">
        <f>H321/G320</f>
        <v>1</v>
      </c>
      <c r="P321" s="24">
        <v>9</v>
      </c>
      <c r="Q321" s="25">
        <f t="shared" si="77"/>
        <v>1</v>
      </c>
      <c r="R321" s="2">
        <f t="shared" si="78"/>
        <v>0</v>
      </c>
    </row>
    <row r="322" spans="1:18" ht="12.75" customHeight="1">
      <c r="A322" s="35" t="s">
        <v>51</v>
      </c>
      <c r="I322" s="31">
        <v>1</v>
      </c>
      <c r="K322" s="34">
        <v>1</v>
      </c>
      <c r="L322" s="2"/>
      <c r="M322" s="2"/>
      <c r="O322" s="2">
        <f>I322/H321</f>
        <v>0.2</v>
      </c>
      <c r="P322" s="24">
        <v>9</v>
      </c>
      <c r="Q322" s="25">
        <f t="shared" si="77"/>
        <v>1</v>
      </c>
      <c r="R322" s="2">
        <f t="shared" si="78"/>
        <v>0</v>
      </c>
    </row>
    <row r="323" spans="1:18" ht="12.75" customHeight="1">
      <c r="A323" s="35" t="s">
        <v>52</v>
      </c>
      <c r="I323" s="31">
        <v>4</v>
      </c>
      <c r="K323" s="34"/>
      <c r="L323" s="2"/>
      <c r="M323" s="2"/>
      <c r="O323" s="2"/>
      <c r="P323" s="24">
        <v>7</v>
      </c>
      <c r="Q323" s="25"/>
      <c r="R323" s="2"/>
    </row>
    <row r="324" spans="1:18" ht="12.75" customHeight="1">
      <c r="A324" s="35" t="s">
        <v>53</v>
      </c>
      <c r="I324" s="31">
        <v>2</v>
      </c>
      <c r="K324" s="34">
        <v>4</v>
      </c>
      <c r="L324" s="2"/>
      <c r="M324" s="2"/>
      <c r="O324" s="2"/>
      <c r="P324" s="24">
        <v>3</v>
      </c>
      <c r="Q324" s="25"/>
      <c r="R324" s="2"/>
    </row>
    <row r="325" spans="1:18" ht="12.75" customHeight="1">
      <c r="A325" s="35" t="s">
        <v>62</v>
      </c>
      <c r="J325" s="31">
        <v>2</v>
      </c>
      <c r="K325" s="34">
        <v>1</v>
      </c>
      <c r="L325" s="2"/>
      <c r="M325" s="2"/>
      <c r="O325" s="2"/>
      <c r="P325" s="24">
        <v>3</v>
      </c>
      <c r="Q325" s="25"/>
      <c r="R325" s="2"/>
    </row>
    <row r="326" spans="1:18" ht="12.75" customHeight="1">
      <c r="A326" s="35" t="s">
        <v>63</v>
      </c>
      <c r="K326" s="34"/>
      <c r="L326" s="2"/>
      <c r="M326" s="2"/>
      <c r="O326" s="2"/>
      <c r="P326" s="24"/>
      <c r="Q326" s="25"/>
      <c r="R326" s="2"/>
    </row>
    <row r="327" spans="1:18" ht="12.75" customHeight="1">
      <c r="A327" s="35" t="s">
        <v>67</v>
      </c>
      <c r="J327" s="31">
        <v>1</v>
      </c>
      <c r="K327" s="34">
        <v>1</v>
      </c>
      <c r="L327" s="2"/>
      <c r="M327" s="2"/>
      <c r="O327" s="2"/>
      <c r="P327" s="24">
        <v>1</v>
      </c>
      <c r="Q327" s="25"/>
      <c r="R327" s="2"/>
    </row>
    <row r="328" spans="1:18" ht="12.75" customHeight="1">
      <c r="A328" s="35"/>
      <c r="K328" s="31">
        <f>SUM(K322:K327)</f>
        <v>7</v>
      </c>
      <c r="L328" s="2">
        <f>K322/B315</f>
        <v>6.25E-2</v>
      </c>
      <c r="M328" s="2">
        <f>K328/B315</f>
        <v>0.4375</v>
      </c>
      <c r="N328" s="2">
        <f>M328-L328</f>
        <v>0.375</v>
      </c>
      <c r="O328" s="2"/>
    </row>
    <row r="329" spans="1:18" ht="12.75" customHeight="1">
      <c r="A329" s="46" t="s">
        <v>76</v>
      </c>
      <c r="L329" s="2"/>
      <c r="M329" s="2"/>
      <c r="O329" s="2"/>
    </row>
    <row r="330" spans="1:18" ht="25.5" customHeight="1">
      <c r="B330" s="266" t="s">
        <v>2</v>
      </c>
      <c r="C330" s="267"/>
      <c r="D330" s="267"/>
      <c r="E330" s="267"/>
      <c r="F330" s="267"/>
      <c r="G330" s="267"/>
      <c r="H330" s="267"/>
      <c r="I330" s="267"/>
      <c r="J330" s="267"/>
      <c r="L330" s="8" t="s">
        <v>3</v>
      </c>
      <c r="M330" s="8" t="s">
        <v>4</v>
      </c>
      <c r="N330" s="59" t="s">
        <v>5</v>
      </c>
      <c r="O330" s="8" t="s">
        <v>6</v>
      </c>
      <c r="P330" s="7" t="s">
        <v>7</v>
      </c>
      <c r="Q330" s="7" t="s">
        <v>8</v>
      </c>
      <c r="R330" s="8" t="s">
        <v>9</v>
      </c>
    </row>
    <row r="331" spans="1:18" ht="12.75" customHeight="1">
      <c r="A331" s="60" t="s">
        <v>10</v>
      </c>
      <c r="B331" s="61">
        <v>1</v>
      </c>
      <c r="C331" s="61">
        <v>2</v>
      </c>
      <c r="D331" s="61">
        <v>3</v>
      </c>
      <c r="E331" s="61">
        <v>4</v>
      </c>
      <c r="F331" s="61">
        <v>5</v>
      </c>
      <c r="G331" s="61">
        <v>6</v>
      </c>
      <c r="H331" s="61">
        <v>7</v>
      </c>
      <c r="I331" s="61">
        <v>8</v>
      </c>
      <c r="J331" s="61">
        <v>9</v>
      </c>
      <c r="K331" s="62" t="s">
        <v>11</v>
      </c>
      <c r="L331" s="2"/>
      <c r="M331" s="2"/>
      <c r="O331" s="2"/>
      <c r="P331" s="16"/>
      <c r="Q331" s="16"/>
      <c r="R331" s="2"/>
    </row>
    <row r="332" spans="1:18" ht="12.75" customHeight="1">
      <c r="A332" s="35" t="s">
        <v>45</v>
      </c>
      <c r="B332" s="31">
        <v>36</v>
      </c>
      <c r="K332" s="34"/>
      <c r="L332" s="2"/>
      <c r="M332" s="2"/>
      <c r="O332" s="2"/>
      <c r="P332" s="19">
        <f>B332</f>
        <v>36</v>
      </c>
      <c r="Q332" s="16"/>
      <c r="R332" s="2"/>
    </row>
    <row r="333" spans="1:18" ht="12.75" customHeight="1">
      <c r="A333" s="35" t="s">
        <v>46</v>
      </c>
      <c r="C333" s="31">
        <v>33</v>
      </c>
      <c r="K333" s="34"/>
      <c r="L333" s="2"/>
      <c r="M333" s="2"/>
      <c r="N333" s="2"/>
      <c r="O333" s="2">
        <f>C333/B332</f>
        <v>0.91666666666666663</v>
      </c>
      <c r="P333" s="24">
        <v>33</v>
      </c>
      <c r="Q333" s="25">
        <f t="shared" ref="Q333:Q339" si="79">P333/P332</f>
        <v>0.91666666666666663</v>
      </c>
      <c r="R333" s="2">
        <f t="shared" ref="R333:R339" si="80">100%-Q333</f>
        <v>8.333333333333337E-2</v>
      </c>
    </row>
    <row r="334" spans="1:18" ht="12.75" customHeight="1">
      <c r="A334" s="35" t="s">
        <v>47</v>
      </c>
      <c r="D334" s="31">
        <v>29</v>
      </c>
      <c r="K334" s="34"/>
      <c r="L334" s="2"/>
      <c r="M334" s="2"/>
      <c r="O334" s="2">
        <f>D334/C333</f>
        <v>0.87878787878787878</v>
      </c>
      <c r="P334" s="24">
        <v>32</v>
      </c>
      <c r="Q334" s="25">
        <f t="shared" si="79"/>
        <v>0.96969696969696972</v>
      </c>
      <c r="R334" s="2">
        <f t="shared" si="80"/>
        <v>3.0303030303030276E-2</v>
      </c>
    </row>
    <row r="335" spans="1:18" ht="12.75" customHeight="1">
      <c r="A335" s="35" t="s">
        <v>48</v>
      </c>
      <c r="E335" s="31">
        <v>26</v>
      </c>
      <c r="K335" s="34"/>
      <c r="L335" s="2"/>
      <c r="M335" s="2"/>
      <c r="O335" s="2">
        <f>E335/D334</f>
        <v>0.89655172413793105</v>
      </c>
      <c r="P335" s="24">
        <v>30</v>
      </c>
      <c r="Q335" s="25">
        <f t="shared" si="79"/>
        <v>0.9375</v>
      </c>
      <c r="R335" s="2">
        <f t="shared" si="80"/>
        <v>6.25E-2</v>
      </c>
    </row>
    <row r="336" spans="1:18" ht="12.75" customHeight="1">
      <c r="A336" s="35" t="s">
        <v>49</v>
      </c>
      <c r="F336" s="31">
        <v>26</v>
      </c>
      <c r="K336" s="34"/>
      <c r="L336" s="2"/>
      <c r="M336" s="2"/>
      <c r="O336" s="2">
        <f>F336/E335</f>
        <v>1</v>
      </c>
      <c r="P336" s="24">
        <v>29</v>
      </c>
      <c r="Q336" s="25">
        <f t="shared" si="79"/>
        <v>0.96666666666666667</v>
      </c>
      <c r="R336" s="2">
        <f t="shared" si="80"/>
        <v>3.3333333333333326E-2</v>
      </c>
    </row>
    <row r="337" spans="1:18" ht="12.75" customHeight="1">
      <c r="A337" s="35" t="s">
        <v>50</v>
      </c>
      <c r="G337" s="31">
        <v>22</v>
      </c>
      <c r="K337" s="34"/>
      <c r="L337" s="2"/>
      <c r="M337" s="2"/>
      <c r="O337" s="2">
        <f>G337/F336</f>
        <v>0.84615384615384615</v>
      </c>
      <c r="P337" s="24">
        <v>26</v>
      </c>
      <c r="Q337" s="25">
        <f t="shared" si="79"/>
        <v>0.89655172413793105</v>
      </c>
      <c r="R337" s="2">
        <f t="shared" si="80"/>
        <v>0.10344827586206895</v>
      </c>
    </row>
    <row r="338" spans="1:18" ht="12.75" customHeight="1">
      <c r="A338" s="35" t="s">
        <v>51</v>
      </c>
      <c r="H338" s="31">
        <v>12</v>
      </c>
      <c r="K338" s="34"/>
      <c r="L338" s="2"/>
      <c r="M338" s="2"/>
      <c r="O338" s="2">
        <f>H338/G337</f>
        <v>0.54545454545454541</v>
      </c>
      <c r="P338" s="24">
        <v>26</v>
      </c>
      <c r="Q338" s="25">
        <f t="shared" si="79"/>
        <v>1</v>
      </c>
      <c r="R338" s="2">
        <f t="shared" si="80"/>
        <v>0</v>
      </c>
    </row>
    <row r="339" spans="1:18" ht="12.75" customHeight="1">
      <c r="A339" s="35" t="s">
        <v>52</v>
      </c>
      <c r="I339" s="31">
        <v>12</v>
      </c>
      <c r="K339" s="34"/>
      <c r="L339" s="2"/>
      <c r="M339" s="2"/>
      <c r="O339" s="2">
        <f>I339/H338</f>
        <v>1</v>
      </c>
      <c r="P339" s="24">
        <v>25</v>
      </c>
      <c r="Q339" s="25">
        <f t="shared" si="79"/>
        <v>0.96153846153846156</v>
      </c>
      <c r="R339" s="2">
        <f t="shared" si="80"/>
        <v>3.8461538461538436E-2</v>
      </c>
    </row>
    <row r="340" spans="1:18" ht="12.75" customHeight="1">
      <c r="A340" s="35" t="s">
        <v>53</v>
      </c>
      <c r="I340" s="31">
        <v>9</v>
      </c>
      <c r="K340" s="34">
        <v>1</v>
      </c>
      <c r="L340" s="2"/>
      <c r="M340" s="2"/>
      <c r="O340" s="2"/>
      <c r="P340" s="24">
        <v>23</v>
      </c>
      <c r="Q340" s="25"/>
      <c r="R340" s="2"/>
    </row>
    <row r="341" spans="1:18" ht="12.75" customHeight="1">
      <c r="A341" s="35" t="s">
        <v>62</v>
      </c>
      <c r="J341" s="31">
        <v>9</v>
      </c>
      <c r="K341" s="34">
        <v>9</v>
      </c>
      <c r="L341" s="2"/>
      <c r="M341" s="2"/>
      <c r="O341" s="2"/>
      <c r="P341" s="24">
        <v>24</v>
      </c>
      <c r="Q341" s="25"/>
      <c r="R341" s="2"/>
    </row>
    <row r="342" spans="1:18" ht="12.75" customHeight="1">
      <c r="A342" s="35" t="s">
        <v>63</v>
      </c>
      <c r="J342" s="31">
        <v>10</v>
      </c>
      <c r="K342" s="34">
        <v>10</v>
      </c>
      <c r="L342" s="2"/>
      <c r="M342" s="2"/>
      <c r="O342" s="2"/>
      <c r="P342" s="24">
        <v>13</v>
      </c>
      <c r="Q342" s="25"/>
      <c r="R342" s="2"/>
    </row>
    <row r="343" spans="1:18" ht="12.75" customHeight="1">
      <c r="A343" s="35" t="s">
        <v>67</v>
      </c>
      <c r="J343" s="31">
        <v>3</v>
      </c>
      <c r="K343" s="34">
        <v>1</v>
      </c>
      <c r="L343" s="2"/>
      <c r="M343" s="2"/>
      <c r="O343" s="2"/>
      <c r="P343" s="24">
        <v>3</v>
      </c>
      <c r="Q343" s="25"/>
      <c r="R343" s="2"/>
    </row>
    <row r="344" spans="1:18" ht="12.75" customHeight="1">
      <c r="A344" s="35" t="s">
        <v>68</v>
      </c>
      <c r="J344" s="31">
        <v>2</v>
      </c>
      <c r="K344" s="34">
        <v>2</v>
      </c>
      <c r="L344" s="2"/>
      <c r="M344" s="2"/>
      <c r="O344" s="2"/>
      <c r="P344" s="24">
        <v>2</v>
      </c>
      <c r="Q344" s="25"/>
      <c r="R344" s="2"/>
    </row>
    <row r="345" spans="1:18" ht="12.75" customHeight="1">
      <c r="K345" s="31">
        <f>SUM(K340:K344)</f>
        <v>23</v>
      </c>
      <c r="L345" s="2">
        <f>K340/B332</f>
        <v>2.7777777777777776E-2</v>
      </c>
      <c r="M345" s="2">
        <f>K345/B332</f>
        <v>0.63888888888888884</v>
      </c>
      <c r="N345" s="2">
        <f>M345-L345</f>
        <v>0.61111111111111105</v>
      </c>
      <c r="O345" s="2"/>
    </row>
    <row r="346" spans="1:18" ht="12.75" customHeight="1">
      <c r="A346" s="46" t="s">
        <v>83</v>
      </c>
      <c r="L346" s="2"/>
      <c r="M346" s="2"/>
      <c r="O346" s="2"/>
    </row>
    <row r="347" spans="1:18" ht="25.5" customHeight="1">
      <c r="B347" s="266" t="s">
        <v>2</v>
      </c>
      <c r="C347" s="267"/>
      <c r="D347" s="267"/>
      <c r="E347" s="267"/>
      <c r="F347" s="267"/>
      <c r="G347" s="267"/>
      <c r="H347" s="267"/>
      <c r="I347" s="267"/>
      <c r="J347" s="267"/>
      <c r="L347" s="8" t="s">
        <v>3</v>
      </c>
      <c r="M347" s="8" t="s">
        <v>4</v>
      </c>
      <c r="N347" s="59" t="s">
        <v>5</v>
      </c>
      <c r="O347" s="8" t="s">
        <v>6</v>
      </c>
      <c r="P347" s="7" t="s">
        <v>7</v>
      </c>
      <c r="Q347" s="7" t="s">
        <v>8</v>
      </c>
      <c r="R347" s="8" t="s">
        <v>9</v>
      </c>
    </row>
    <row r="348" spans="1:18" ht="12.75" customHeight="1">
      <c r="A348" s="60" t="s">
        <v>10</v>
      </c>
      <c r="B348" s="61">
        <v>1</v>
      </c>
      <c r="C348" s="61">
        <v>2</v>
      </c>
      <c r="D348" s="61">
        <v>3</v>
      </c>
      <c r="E348" s="61">
        <v>4</v>
      </c>
      <c r="F348" s="61">
        <v>5</v>
      </c>
      <c r="G348" s="61">
        <v>6</v>
      </c>
      <c r="H348" s="61">
        <v>7</v>
      </c>
      <c r="I348" s="61">
        <v>8</v>
      </c>
      <c r="J348" s="61">
        <v>9</v>
      </c>
      <c r="K348" s="62" t="s">
        <v>11</v>
      </c>
      <c r="L348" s="2"/>
      <c r="M348" s="2"/>
      <c r="O348" s="2"/>
      <c r="P348" s="16"/>
      <c r="Q348" s="16"/>
      <c r="R348" s="2"/>
    </row>
    <row r="349" spans="1:18" ht="12.75" customHeight="1">
      <c r="A349" s="35" t="s">
        <v>46</v>
      </c>
      <c r="B349" s="31">
        <v>9</v>
      </c>
      <c r="K349" s="34"/>
      <c r="L349" s="2"/>
      <c r="M349" s="2"/>
      <c r="O349" s="2"/>
      <c r="P349" s="19">
        <f>B349</f>
        <v>9</v>
      </c>
      <c r="Q349" s="16"/>
      <c r="R349" s="2"/>
    </row>
    <row r="350" spans="1:18" ht="12.75" customHeight="1">
      <c r="A350" s="35" t="s">
        <v>47</v>
      </c>
      <c r="C350" s="31">
        <v>6</v>
      </c>
      <c r="K350" s="34"/>
      <c r="L350" s="2"/>
      <c r="M350" s="2"/>
      <c r="N350" s="2"/>
      <c r="O350" s="2">
        <f>C350/B349</f>
        <v>0.66666666666666663</v>
      </c>
      <c r="P350" s="24">
        <v>6</v>
      </c>
      <c r="Q350" s="25">
        <f t="shared" ref="Q350:Q357" si="81">P350/P349</f>
        <v>0.66666666666666663</v>
      </c>
      <c r="R350" s="2">
        <f t="shared" ref="R350:R357" si="82">100%-Q350</f>
        <v>0.33333333333333337</v>
      </c>
    </row>
    <row r="351" spans="1:18" ht="12.75" customHeight="1">
      <c r="A351" s="35" t="s">
        <v>48</v>
      </c>
      <c r="D351" s="31">
        <v>6</v>
      </c>
      <c r="K351" s="34"/>
      <c r="L351" s="2"/>
      <c r="M351" s="2"/>
      <c r="O351" s="2">
        <f>D351/C350</f>
        <v>1</v>
      </c>
      <c r="P351" s="24">
        <v>6</v>
      </c>
      <c r="Q351" s="25">
        <f t="shared" si="81"/>
        <v>1</v>
      </c>
      <c r="R351" s="2">
        <f t="shared" si="82"/>
        <v>0</v>
      </c>
    </row>
    <row r="352" spans="1:18" ht="12.75" customHeight="1">
      <c r="A352" s="35" t="s">
        <v>49</v>
      </c>
      <c r="E352" s="31">
        <v>6</v>
      </c>
      <c r="K352" s="34"/>
      <c r="L352" s="2"/>
      <c r="M352" s="2"/>
      <c r="O352" s="2">
        <f>E352/D351</f>
        <v>1</v>
      </c>
      <c r="P352" s="24">
        <v>6</v>
      </c>
      <c r="Q352" s="25">
        <f t="shared" si="81"/>
        <v>1</v>
      </c>
      <c r="R352" s="2">
        <f t="shared" si="82"/>
        <v>0</v>
      </c>
    </row>
    <row r="353" spans="1:18" ht="12.75" customHeight="1">
      <c r="A353" s="35" t="s">
        <v>50</v>
      </c>
      <c r="F353" s="31">
        <v>4</v>
      </c>
      <c r="K353" s="34"/>
      <c r="L353" s="2"/>
      <c r="M353" s="2"/>
      <c r="O353" s="2">
        <f>F353/E352</f>
        <v>0.66666666666666663</v>
      </c>
      <c r="P353" s="24">
        <v>6</v>
      </c>
      <c r="Q353" s="25">
        <f t="shared" si="81"/>
        <v>1</v>
      </c>
      <c r="R353" s="2">
        <f t="shared" si="82"/>
        <v>0</v>
      </c>
    </row>
    <row r="354" spans="1:18" ht="12.75" customHeight="1">
      <c r="A354" s="35" t="s">
        <v>51</v>
      </c>
      <c r="G354" s="31">
        <v>4</v>
      </c>
      <c r="K354" s="34"/>
      <c r="L354" s="2"/>
      <c r="M354" s="2"/>
      <c r="O354" s="2">
        <f>G354/F353</f>
        <v>1</v>
      </c>
      <c r="P354" s="24">
        <v>6</v>
      </c>
      <c r="Q354" s="25">
        <f t="shared" si="81"/>
        <v>1</v>
      </c>
      <c r="R354" s="2">
        <f t="shared" si="82"/>
        <v>0</v>
      </c>
    </row>
    <row r="355" spans="1:18" ht="12.75" customHeight="1">
      <c r="A355" s="35" t="s">
        <v>52</v>
      </c>
      <c r="H355" s="31">
        <v>2</v>
      </c>
      <c r="K355" s="34"/>
      <c r="L355" s="2"/>
      <c r="M355" s="2"/>
      <c r="O355" s="2">
        <f>H355/G354</f>
        <v>0.5</v>
      </c>
      <c r="P355" s="24">
        <v>5</v>
      </c>
      <c r="Q355" s="25">
        <f t="shared" si="81"/>
        <v>0.83333333333333337</v>
      </c>
      <c r="R355" s="2">
        <f t="shared" si="82"/>
        <v>0.16666666666666663</v>
      </c>
    </row>
    <row r="356" spans="1:18" ht="12.75" customHeight="1">
      <c r="A356" s="35" t="s">
        <v>53</v>
      </c>
      <c r="I356" s="31">
        <v>2</v>
      </c>
      <c r="K356" s="34"/>
      <c r="L356" s="2"/>
      <c r="M356" s="2"/>
      <c r="O356" s="2">
        <f>I356/H355</f>
        <v>1</v>
      </c>
      <c r="P356" s="24">
        <v>5</v>
      </c>
      <c r="Q356" s="25">
        <f t="shared" si="81"/>
        <v>1</v>
      </c>
      <c r="R356" s="2">
        <f t="shared" si="82"/>
        <v>0</v>
      </c>
    </row>
    <row r="357" spans="1:18" ht="12.75" customHeight="1">
      <c r="A357" s="35" t="s">
        <v>62</v>
      </c>
      <c r="J357" s="31">
        <v>2</v>
      </c>
      <c r="K357" s="34">
        <v>2</v>
      </c>
      <c r="L357" s="2"/>
      <c r="M357" s="2"/>
      <c r="O357" s="2">
        <f>J357/I356</f>
        <v>1</v>
      </c>
      <c r="P357" s="24">
        <v>5</v>
      </c>
      <c r="Q357" s="25">
        <f t="shared" si="81"/>
        <v>1</v>
      </c>
      <c r="R357" s="2">
        <f t="shared" si="82"/>
        <v>0</v>
      </c>
    </row>
    <row r="358" spans="1:18" ht="12.75" customHeight="1">
      <c r="A358" s="35" t="s">
        <v>63</v>
      </c>
      <c r="J358" s="31">
        <v>3</v>
      </c>
      <c r="K358" s="34">
        <v>3</v>
      </c>
      <c r="L358" s="2"/>
      <c r="M358" s="2"/>
      <c r="O358" s="2"/>
      <c r="P358" s="24">
        <v>3</v>
      </c>
      <c r="Q358" s="25"/>
      <c r="R358" s="2"/>
    </row>
    <row r="359" spans="1:18" ht="12.75" customHeight="1">
      <c r="A359" s="35" t="s">
        <v>67</v>
      </c>
      <c r="K359" s="34"/>
      <c r="L359" s="2"/>
      <c r="M359" s="2"/>
      <c r="O359" s="2"/>
      <c r="P359" s="24"/>
      <c r="Q359" s="25"/>
      <c r="R359" s="2"/>
    </row>
    <row r="360" spans="1:18" ht="12.75" customHeight="1">
      <c r="A360" s="35" t="s">
        <v>68</v>
      </c>
      <c r="K360" s="34"/>
      <c r="L360" s="2"/>
      <c r="M360" s="2"/>
      <c r="O360" s="2"/>
      <c r="P360" s="24"/>
      <c r="Q360" s="25"/>
      <c r="R360" s="2"/>
    </row>
    <row r="361" spans="1:18" ht="12.75" customHeight="1">
      <c r="K361" s="31">
        <f>SUM(K357:K358)</f>
        <v>5</v>
      </c>
      <c r="L361" s="2">
        <f>K357/B349</f>
        <v>0.22222222222222221</v>
      </c>
      <c r="M361" s="2">
        <f>K361/B349</f>
        <v>0.55555555555555558</v>
      </c>
      <c r="N361" s="2">
        <f>M361-L361</f>
        <v>0.33333333333333337</v>
      </c>
      <c r="O361" s="2"/>
    </row>
    <row r="362" spans="1:18" ht="12.75" customHeight="1">
      <c r="A362" s="46" t="s">
        <v>84</v>
      </c>
      <c r="L362" s="2"/>
      <c r="M362" s="2"/>
      <c r="O362" s="2"/>
    </row>
    <row r="363" spans="1:18" ht="25.5" customHeight="1">
      <c r="B363" s="266" t="s">
        <v>2</v>
      </c>
      <c r="C363" s="267"/>
      <c r="D363" s="267"/>
      <c r="E363" s="267"/>
      <c r="F363" s="267"/>
      <c r="G363" s="267"/>
      <c r="H363" s="267"/>
      <c r="I363" s="267"/>
      <c r="J363" s="267"/>
      <c r="L363" s="8" t="s">
        <v>3</v>
      </c>
      <c r="M363" s="8" t="s">
        <v>4</v>
      </c>
      <c r="N363" s="59" t="s">
        <v>5</v>
      </c>
      <c r="O363" s="8" t="s">
        <v>6</v>
      </c>
      <c r="P363" s="7" t="s">
        <v>7</v>
      </c>
      <c r="Q363" s="7" t="s">
        <v>8</v>
      </c>
      <c r="R363" s="8" t="s">
        <v>9</v>
      </c>
    </row>
    <row r="364" spans="1:18" ht="12.75" customHeight="1">
      <c r="A364" s="60" t="s">
        <v>10</v>
      </c>
      <c r="B364" s="61">
        <v>1</v>
      </c>
      <c r="C364" s="61">
        <v>2</v>
      </c>
      <c r="D364" s="61">
        <v>3</v>
      </c>
      <c r="E364" s="61">
        <v>4</v>
      </c>
      <c r="F364" s="61">
        <v>5</v>
      </c>
      <c r="G364" s="61">
        <v>6</v>
      </c>
      <c r="H364" s="61">
        <v>7</v>
      </c>
      <c r="I364" s="61">
        <v>8</v>
      </c>
      <c r="J364" s="61">
        <v>9</v>
      </c>
      <c r="K364" s="62" t="s">
        <v>11</v>
      </c>
      <c r="L364" s="2"/>
      <c r="M364" s="2"/>
      <c r="O364" s="2"/>
      <c r="P364" s="16"/>
      <c r="Q364" s="16"/>
      <c r="R364" s="2"/>
    </row>
    <row r="365" spans="1:18" ht="12.75" customHeight="1">
      <c r="A365" s="35" t="s">
        <v>47</v>
      </c>
      <c r="B365" s="31">
        <v>39</v>
      </c>
      <c r="K365" s="34"/>
      <c r="L365" s="2"/>
      <c r="M365" s="2"/>
      <c r="O365" s="2"/>
      <c r="P365" s="19">
        <f>B365</f>
        <v>39</v>
      </c>
      <c r="Q365" s="16"/>
      <c r="R365" s="2"/>
    </row>
    <row r="366" spans="1:18" ht="12.75" customHeight="1">
      <c r="A366" s="35" t="s">
        <v>48</v>
      </c>
      <c r="C366" s="31">
        <v>24</v>
      </c>
      <c r="K366" s="34"/>
      <c r="L366" s="2"/>
      <c r="M366" s="2"/>
      <c r="N366" s="2"/>
      <c r="O366" s="2">
        <f>C366/B365</f>
        <v>0.61538461538461542</v>
      </c>
      <c r="P366" s="24">
        <v>25</v>
      </c>
      <c r="Q366" s="25">
        <f t="shared" ref="Q366:Q372" si="83">P366/P365</f>
        <v>0.64102564102564108</v>
      </c>
      <c r="R366" s="2">
        <f t="shared" ref="R366:R372" si="84">100%-Q366</f>
        <v>0.35897435897435892</v>
      </c>
    </row>
    <row r="367" spans="1:18" ht="12.75" customHeight="1">
      <c r="A367" s="35" t="s">
        <v>49</v>
      </c>
      <c r="D367" s="31">
        <v>18</v>
      </c>
      <c r="K367" s="34"/>
      <c r="L367" s="2"/>
      <c r="M367" s="2"/>
      <c r="O367" s="2">
        <f>D367/C366</f>
        <v>0.75</v>
      </c>
      <c r="P367" s="24">
        <v>23</v>
      </c>
      <c r="Q367" s="25">
        <f t="shared" si="83"/>
        <v>0.92</v>
      </c>
      <c r="R367" s="2">
        <f t="shared" si="84"/>
        <v>7.999999999999996E-2</v>
      </c>
    </row>
    <row r="368" spans="1:18" ht="12.75" customHeight="1">
      <c r="A368" s="35" t="s">
        <v>50</v>
      </c>
      <c r="E368" s="31">
        <v>15</v>
      </c>
      <c r="K368" s="34"/>
      <c r="L368" s="2"/>
      <c r="M368" s="2"/>
      <c r="O368" s="2">
        <f>E368/D367</f>
        <v>0.83333333333333337</v>
      </c>
      <c r="P368" s="24">
        <v>21</v>
      </c>
      <c r="Q368" s="25">
        <f t="shared" si="83"/>
        <v>0.91304347826086951</v>
      </c>
      <c r="R368" s="2">
        <f t="shared" si="84"/>
        <v>8.6956521739130488E-2</v>
      </c>
    </row>
    <row r="369" spans="1:18" ht="12.75" customHeight="1">
      <c r="A369" s="35" t="s">
        <v>51</v>
      </c>
      <c r="F369" s="31">
        <v>15</v>
      </c>
      <c r="K369" s="34"/>
      <c r="L369" s="2"/>
      <c r="M369" s="2"/>
      <c r="O369" s="2">
        <f>F369/E368</f>
        <v>1</v>
      </c>
      <c r="P369" s="24">
        <v>20</v>
      </c>
      <c r="Q369" s="25">
        <f t="shared" si="83"/>
        <v>0.95238095238095233</v>
      </c>
      <c r="R369" s="2">
        <f t="shared" si="84"/>
        <v>4.7619047619047672E-2</v>
      </c>
    </row>
    <row r="370" spans="1:18" ht="12.75" customHeight="1">
      <c r="A370" s="35" t="s">
        <v>52</v>
      </c>
      <c r="G370" s="31">
        <v>13</v>
      </c>
      <c r="K370" s="34"/>
      <c r="L370" s="2"/>
      <c r="M370" s="2"/>
      <c r="O370" s="2">
        <f>G370/F369</f>
        <v>0.8666666666666667</v>
      </c>
      <c r="P370" s="24">
        <v>21</v>
      </c>
      <c r="Q370" s="25">
        <f t="shared" si="83"/>
        <v>1.05</v>
      </c>
      <c r="R370" s="2">
        <f t="shared" si="84"/>
        <v>-5.0000000000000044E-2</v>
      </c>
    </row>
    <row r="371" spans="1:18" ht="12.75" customHeight="1">
      <c r="A371" s="35" t="s">
        <v>53</v>
      </c>
      <c r="H371" s="31">
        <v>9</v>
      </c>
      <c r="K371" s="34"/>
      <c r="L371" s="2"/>
      <c r="M371" s="2"/>
      <c r="O371" s="2">
        <f>H371/G370</f>
        <v>0.69230769230769229</v>
      </c>
      <c r="P371" s="24">
        <v>20</v>
      </c>
      <c r="Q371" s="25">
        <f t="shared" si="83"/>
        <v>0.95238095238095233</v>
      </c>
      <c r="R371" s="2">
        <f t="shared" si="84"/>
        <v>4.7619047619047672E-2</v>
      </c>
    </row>
    <row r="372" spans="1:18" ht="12.75" customHeight="1">
      <c r="A372" s="35" t="s">
        <v>62</v>
      </c>
      <c r="I372" s="31">
        <v>9</v>
      </c>
      <c r="J372" s="31">
        <v>1</v>
      </c>
      <c r="K372" s="34">
        <v>1</v>
      </c>
      <c r="L372" s="2"/>
      <c r="M372" s="2"/>
      <c r="O372" s="2">
        <f>I372/H371</f>
        <v>1</v>
      </c>
      <c r="P372" s="24">
        <v>20</v>
      </c>
      <c r="Q372" s="25">
        <f t="shared" si="83"/>
        <v>1</v>
      </c>
      <c r="R372" s="2">
        <f t="shared" si="84"/>
        <v>0</v>
      </c>
    </row>
    <row r="373" spans="1:18" ht="12.75" customHeight="1">
      <c r="A373" s="35" t="s">
        <v>63</v>
      </c>
      <c r="J373" s="31">
        <v>4</v>
      </c>
      <c r="K373" s="34">
        <v>4</v>
      </c>
      <c r="L373" s="2"/>
      <c r="M373" s="2"/>
      <c r="O373" s="2"/>
      <c r="P373" s="24">
        <v>18</v>
      </c>
      <c r="Q373" s="25"/>
      <c r="R373" s="2"/>
    </row>
    <row r="374" spans="1:18" ht="12.75" customHeight="1">
      <c r="A374" s="35" t="s">
        <v>67</v>
      </c>
      <c r="J374" s="31">
        <v>8</v>
      </c>
      <c r="K374" s="34">
        <v>7</v>
      </c>
      <c r="L374" s="2"/>
      <c r="M374" s="2"/>
      <c r="O374" s="2"/>
      <c r="P374" s="24">
        <v>14</v>
      </c>
      <c r="Q374" s="25"/>
      <c r="R374" s="2"/>
    </row>
    <row r="375" spans="1:18" ht="12.75" customHeight="1">
      <c r="A375" s="35" t="s">
        <v>68</v>
      </c>
      <c r="J375" s="31">
        <v>4</v>
      </c>
      <c r="K375" s="34">
        <v>4</v>
      </c>
      <c r="L375" s="2"/>
      <c r="M375" s="2"/>
      <c r="O375" s="2"/>
      <c r="P375" s="24">
        <v>7</v>
      </c>
      <c r="Q375" s="25"/>
      <c r="R375" s="2"/>
    </row>
    <row r="376" spans="1:18" ht="12.75" customHeight="1">
      <c r="A376" s="35" t="s">
        <v>72</v>
      </c>
      <c r="J376" s="31">
        <v>1</v>
      </c>
      <c r="K376" s="34">
        <v>1</v>
      </c>
      <c r="L376" s="2"/>
      <c r="M376" s="2"/>
      <c r="O376" s="2"/>
      <c r="P376" s="24">
        <v>2</v>
      </c>
      <c r="Q376" s="25"/>
      <c r="R376" s="2"/>
    </row>
    <row r="377" spans="1:18" ht="12.75" customHeight="1">
      <c r="A377" s="35" t="s">
        <v>73</v>
      </c>
      <c r="J377" s="31">
        <v>1</v>
      </c>
      <c r="K377" s="34">
        <v>1</v>
      </c>
      <c r="L377" s="2"/>
      <c r="M377" s="2"/>
      <c r="O377" s="2"/>
      <c r="P377" s="24">
        <v>1</v>
      </c>
      <c r="Q377" s="25"/>
      <c r="R377" s="2"/>
    </row>
    <row r="378" spans="1:18" ht="12.75" customHeight="1">
      <c r="A378" s="35" t="s">
        <v>74</v>
      </c>
      <c r="J378" s="31">
        <v>1</v>
      </c>
      <c r="K378" s="34">
        <v>1</v>
      </c>
      <c r="L378" s="2"/>
      <c r="M378" s="2"/>
      <c r="O378" s="2"/>
      <c r="P378" s="24">
        <v>1</v>
      </c>
      <c r="Q378" s="25"/>
      <c r="R378" s="2"/>
    </row>
    <row r="379" spans="1:18" ht="12.75" customHeight="1">
      <c r="K379" s="31">
        <f>SUM(K372:K378)</f>
        <v>19</v>
      </c>
      <c r="L379" s="2">
        <f>(K372+K373)/B365</f>
        <v>0.12820512820512819</v>
      </c>
      <c r="M379" s="2">
        <f>K379/B365</f>
        <v>0.48717948717948717</v>
      </c>
      <c r="N379" s="2">
        <f>M379-L379</f>
        <v>0.35897435897435898</v>
      </c>
      <c r="O379" s="2"/>
    </row>
    <row r="380" spans="1:18" ht="12.75" customHeight="1">
      <c r="A380" s="46" t="s">
        <v>86</v>
      </c>
      <c r="L380" s="2"/>
      <c r="M380" s="2"/>
      <c r="O380" s="2"/>
    </row>
    <row r="381" spans="1:18" ht="25.5" customHeight="1">
      <c r="B381" s="266" t="s">
        <v>2</v>
      </c>
      <c r="C381" s="267"/>
      <c r="D381" s="267"/>
      <c r="E381" s="267"/>
      <c r="F381" s="267"/>
      <c r="G381" s="267"/>
      <c r="H381" s="267"/>
      <c r="I381" s="267"/>
      <c r="J381" s="267"/>
      <c r="L381" s="8" t="s">
        <v>3</v>
      </c>
      <c r="M381" s="8" t="s">
        <v>4</v>
      </c>
      <c r="N381" s="59" t="s">
        <v>5</v>
      </c>
      <c r="O381" s="8" t="s">
        <v>6</v>
      </c>
      <c r="P381" s="7" t="s">
        <v>7</v>
      </c>
      <c r="Q381" s="7" t="s">
        <v>8</v>
      </c>
      <c r="R381" s="8" t="s">
        <v>9</v>
      </c>
    </row>
    <row r="382" spans="1:18" ht="12.75" customHeight="1">
      <c r="A382" s="60" t="s">
        <v>10</v>
      </c>
      <c r="B382" s="61">
        <v>1</v>
      </c>
      <c r="C382" s="61">
        <v>2</v>
      </c>
      <c r="D382" s="61">
        <v>3</v>
      </c>
      <c r="E382" s="61">
        <v>4</v>
      </c>
      <c r="F382" s="61">
        <v>5</v>
      </c>
      <c r="G382" s="61">
        <v>6</v>
      </c>
      <c r="H382" s="61">
        <v>7</v>
      </c>
      <c r="I382" s="61">
        <v>8</v>
      </c>
      <c r="J382" s="61">
        <v>9</v>
      </c>
      <c r="K382" s="62" t="s">
        <v>11</v>
      </c>
      <c r="L382" s="2"/>
      <c r="M382" s="2"/>
      <c r="O382" s="2"/>
      <c r="P382" s="16"/>
      <c r="Q382" s="16"/>
      <c r="R382" s="2"/>
    </row>
    <row r="383" spans="1:18" ht="12.75" customHeight="1">
      <c r="A383" s="35" t="s">
        <v>48</v>
      </c>
      <c r="B383" s="31">
        <v>21</v>
      </c>
      <c r="K383" s="34"/>
      <c r="L383" s="2"/>
      <c r="M383" s="2"/>
      <c r="O383" s="2"/>
      <c r="P383" s="19">
        <f>B383</f>
        <v>21</v>
      </c>
      <c r="Q383" s="16"/>
      <c r="R383" s="2"/>
    </row>
    <row r="384" spans="1:18" ht="12.75" customHeight="1">
      <c r="A384" s="35" t="s">
        <v>49</v>
      </c>
      <c r="C384" s="31">
        <v>16</v>
      </c>
      <c r="K384" s="34"/>
      <c r="L384" s="2"/>
      <c r="M384" s="2"/>
      <c r="N384" s="2"/>
      <c r="O384" s="2">
        <f>C384/B383</f>
        <v>0.76190476190476186</v>
      </c>
      <c r="P384" s="24">
        <v>16</v>
      </c>
      <c r="Q384" s="25">
        <f t="shared" ref="Q384:Q391" si="85">P384/P383</f>
        <v>0.76190476190476186</v>
      </c>
      <c r="R384" s="2">
        <f t="shared" ref="R384:R391" si="86">100%-Q384</f>
        <v>0.23809523809523814</v>
      </c>
    </row>
    <row r="385" spans="1:22" ht="12.75" customHeight="1">
      <c r="A385" s="35" t="s">
        <v>50</v>
      </c>
      <c r="D385" s="31">
        <v>13</v>
      </c>
      <c r="K385" s="34"/>
      <c r="L385" s="2"/>
      <c r="M385" s="2"/>
      <c r="O385" s="2">
        <f>D385/C384</f>
        <v>0.8125</v>
      </c>
      <c r="P385" s="24">
        <v>15</v>
      </c>
      <c r="Q385" s="25">
        <f t="shared" si="85"/>
        <v>0.9375</v>
      </c>
      <c r="R385" s="2">
        <f t="shared" si="86"/>
        <v>6.25E-2</v>
      </c>
    </row>
    <row r="386" spans="1:22" ht="12.75" customHeight="1">
      <c r="A386" s="35" t="s">
        <v>51</v>
      </c>
      <c r="E386" s="31">
        <v>11</v>
      </c>
      <c r="K386" s="34"/>
      <c r="L386" s="2"/>
      <c r="M386" s="2"/>
      <c r="O386" s="2">
        <f>E386/D385</f>
        <v>0.84615384615384615</v>
      </c>
      <c r="P386" s="24">
        <v>14</v>
      </c>
      <c r="Q386" s="25">
        <f t="shared" si="85"/>
        <v>0.93333333333333335</v>
      </c>
      <c r="R386" s="2">
        <f t="shared" si="86"/>
        <v>6.6666666666666652E-2</v>
      </c>
    </row>
    <row r="387" spans="1:22" ht="12.75" customHeight="1">
      <c r="A387" s="35" t="s">
        <v>52</v>
      </c>
      <c r="F387" s="31">
        <v>10</v>
      </c>
      <c r="K387" s="34"/>
      <c r="L387" s="2"/>
      <c r="M387" s="2"/>
      <c r="O387" s="2">
        <f>F387/E386</f>
        <v>0.90909090909090906</v>
      </c>
      <c r="P387" s="24">
        <v>14</v>
      </c>
      <c r="Q387" s="25">
        <f t="shared" si="85"/>
        <v>1</v>
      </c>
      <c r="R387" s="2">
        <f t="shared" si="86"/>
        <v>0</v>
      </c>
    </row>
    <row r="388" spans="1:22" ht="12.75" customHeight="1">
      <c r="A388" s="35" t="s">
        <v>53</v>
      </c>
      <c r="G388" s="31">
        <v>10</v>
      </c>
      <c r="K388" s="34"/>
      <c r="L388" s="2"/>
      <c r="M388" s="2"/>
      <c r="O388" s="2">
        <f>G388/F387</f>
        <v>1</v>
      </c>
      <c r="P388" s="24">
        <v>14</v>
      </c>
      <c r="Q388" s="25">
        <f t="shared" si="85"/>
        <v>1</v>
      </c>
      <c r="R388" s="2">
        <f t="shared" si="86"/>
        <v>0</v>
      </c>
    </row>
    <row r="389" spans="1:22" ht="12.75" customHeight="1">
      <c r="A389" s="35" t="s">
        <v>62</v>
      </c>
      <c r="H389" s="31">
        <v>10</v>
      </c>
      <c r="K389" s="34"/>
      <c r="L389" s="2"/>
      <c r="M389" s="2"/>
      <c r="O389" s="2">
        <f>H389/G388</f>
        <v>1</v>
      </c>
      <c r="P389" s="24">
        <v>14</v>
      </c>
      <c r="Q389" s="25">
        <f t="shared" si="85"/>
        <v>1</v>
      </c>
      <c r="R389" s="2">
        <f t="shared" si="86"/>
        <v>0</v>
      </c>
    </row>
    <row r="390" spans="1:22" ht="12.75" customHeight="1">
      <c r="A390" s="35" t="s">
        <v>63</v>
      </c>
      <c r="I390" s="31">
        <v>5</v>
      </c>
      <c r="K390" s="34"/>
      <c r="L390" s="2"/>
      <c r="M390" s="2"/>
      <c r="O390" s="2">
        <f>I390/H389</f>
        <v>0.5</v>
      </c>
      <c r="P390" s="24">
        <v>13</v>
      </c>
      <c r="Q390" s="25">
        <f t="shared" si="85"/>
        <v>0.9285714285714286</v>
      </c>
      <c r="R390" s="2">
        <f t="shared" si="86"/>
        <v>7.1428571428571397E-2</v>
      </c>
    </row>
    <row r="391" spans="1:22" ht="12.75" customHeight="1">
      <c r="A391" s="35" t="s">
        <v>67</v>
      </c>
      <c r="J391" s="31">
        <v>5</v>
      </c>
      <c r="K391" s="34">
        <v>5</v>
      </c>
      <c r="L391" s="2"/>
      <c r="M391" s="2"/>
      <c r="O391" s="2">
        <f>J391/I390</f>
        <v>1</v>
      </c>
      <c r="P391" s="24">
        <v>12</v>
      </c>
      <c r="Q391" s="25">
        <f t="shared" si="85"/>
        <v>0.92307692307692313</v>
      </c>
      <c r="R391" s="2">
        <f t="shared" si="86"/>
        <v>7.6923076923076872E-2</v>
      </c>
    </row>
    <row r="392" spans="1:22" ht="12.75" customHeight="1">
      <c r="A392" s="35" t="s">
        <v>68</v>
      </c>
      <c r="J392" s="31">
        <v>3</v>
      </c>
      <c r="K392" s="34">
        <v>3</v>
      </c>
      <c r="L392" s="2"/>
      <c r="M392" s="2"/>
      <c r="O392" s="2"/>
      <c r="P392" s="24">
        <v>7</v>
      </c>
      <c r="Q392" s="25"/>
      <c r="R392" s="2"/>
    </row>
    <row r="393" spans="1:22" ht="12.75" customHeight="1">
      <c r="A393" s="35" t="s">
        <v>72</v>
      </c>
      <c r="J393" s="31">
        <v>3</v>
      </c>
      <c r="K393" s="34">
        <v>3</v>
      </c>
      <c r="L393" s="2"/>
      <c r="M393" s="2"/>
      <c r="O393" s="2"/>
      <c r="P393" s="24">
        <v>4</v>
      </c>
      <c r="Q393" s="25"/>
      <c r="R393" s="2"/>
    </row>
    <row r="394" spans="1:22" ht="12.75" customHeight="1">
      <c r="A394" s="35" t="s">
        <v>73</v>
      </c>
      <c r="J394" s="31">
        <v>1</v>
      </c>
      <c r="K394" s="34"/>
      <c r="L394" s="2"/>
      <c r="M394" s="2"/>
      <c r="O394" s="2"/>
      <c r="P394" s="24">
        <v>1</v>
      </c>
      <c r="Q394" s="25"/>
      <c r="R394" s="2"/>
      <c r="S394" s="31" t="s">
        <v>79</v>
      </c>
      <c r="T394" s="31">
        <v>12</v>
      </c>
      <c r="U394" s="31">
        <f>K396</f>
        <v>12</v>
      </c>
      <c r="V394" s="31" t="s">
        <v>11</v>
      </c>
    </row>
    <row r="395" spans="1:22" ht="12.75" customHeight="1">
      <c r="A395" s="35" t="s">
        <v>74</v>
      </c>
      <c r="J395" s="31">
        <v>1</v>
      </c>
      <c r="K395" s="34">
        <v>1</v>
      </c>
      <c r="L395" s="2"/>
      <c r="M395" s="2"/>
      <c r="O395" s="2"/>
      <c r="P395" s="24">
        <v>1</v>
      </c>
      <c r="Q395" s="25"/>
      <c r="R395" s="2"/>
      <c r="S395" s="31" t="s">
        <v>80</v>
      </c>
      <c r="T395" s="25">
        <f>T394/B383</f>
        <v>0.5714285714285714</v>
      </c>
      <c r="U395" s="25">
        <f>T394/U394</f>
        <v>1</v>
      </c>
      <c r="V395" s="31" t="s">
        <v>81</v>
      </c>
    </row>
    <row r="396" spans="1:22" ht="12.75" customHeight="1">
      <c r="K396" s="31">
        <f>SUM(K391:K395)</f>
        <v>12</v>
      </c>
      <c r="L396" s="2">
        <f>K391/B383</f>
        <v>0.23809523809523808</v>
      </c>
      <c r="M396" s="2">
        <f>K396/B383</f>
        <v>0.5714285714285714</v>
      </c>
      <c r="N396" s="2">
        <f>M396-L396</f>
        <v>0.33333333333333331</v>
      </c>
      <c r="O396" s="2"/>
    </row>
    <row r="397" spans="1:22" ht="12.75" customHeight="1">
      <c r="A397" s="46" t="s">
        <v>123</v>
      </c>
      <c r="L397" s="2"/>
      <c r="M397" s="2"/>
      <c r="O397" s="2"/>
    </row>
    <row r="398" spans="1:22" ht="25.5" customHeight="1">
      <c r="B398" s="266" t="s">
        <v>2</v>
      </c>
      <c r="C398" s="267"/>
      <c r="D398" s="267"/>
      <c r="E398" s="267"/>
      <c r="F398" s="267"/>
      <c r="G398" s="267"/>
      <c r="H398" s="267"/>
      <c r="I398" s="267"/>
      <c r="J398" s="267"/>
      <c r="L398" s="8" t="s">
        <v>3</v>
      </c>
      <c r="M398" s="8" t="s">
        <v>4</v>
      </c>
      <c r="N398" s="59" t="s">
        <v>5</v>
      </c>
      <c r="O398" s="8" t="s">
        <v>6</v>
      </c>
      <c r="P398" s="7" t="s">
        <v>7</v>
      </c>
      <c r="Q398" s="7" t="s">
        <v>8</v>
      </c>
      <c r="R398" s="8" t="s">
        <v>9</v>
      </c>
    </row>
    <row r="399" spans="1:22" ht="12.75" customHeight="1">
      <c r="A399" s="60" t="s">
        <v>10</v>
      </c>
      <c r="B399" s="61">
        <v>1</v>
      </c>
      <c r="C399" s="61">
        <v>2</v>
      </c>
      <c r="D399" s="61">
        <v>3</v>
      </c>
      <c r="E399" s="61">
        <v>4</v>
      </c>
      <c r="F399" s="61">
        <v>5</v>
      </c>
      <c r="G399" s="61">
        <v>6</v>
      </c>
      <c r="H399" s="61">
        <v>7</v>
      </c>
      <c r="I399" s="61">
        <v>8</v>
      </c>
      <c r="J399" s="61">
        <v>9</v>
      </c>
      <c r="K399" s="62" t="s">
        <v>11</v>
      </c>
      <c r="L399" s="2"/>
      <c r="M399" s="2"/>
      <c r="O399" s="2"/>
      <c r="P399" s="16"/>
      <c r="Q399" s="16"/>
      <c r="R399" s="2"/>
    </row>
    <row r="400" spans="1:22" ht="12.75" customHeight="1">
      <c r="A400" s="35" t="s">
        <v>49</v>
      </c>
      <c r="B400" s="31">
        <v>27</v>
      </c>
      <c r="K400" s="34"/>
      <c r="L400" s="2"/>
      <c r="M400" s="2"/>
      <c r="O400" s="2"/>
      <c r="P400" s="19">
        <f>B400</f>
        <v>27</v>
      </c>
      <c r="Q400" s="16"/>
      <c r="R400" s="2"/>
    </row>
    <row r="401" spans="1:22" ht="12.75" customHeight="1">
      <c r="A401" s="35" t="s">
        <v>50</v>
      </c>
      <c r="C401" s="31">
        <v>20</v>
      </c>
      <c r="K401" s="34"/>
      <c r="L401" s="2"/>
      <c r="M401" s="2"/>
      <c r="N401" s="2"/>
      <c r="O401" s="2">
        <f>C401/B400</f>
        <v>0.7407407407407407</v>
      </c>
      <c r="P401" s="24">
        <v>20</v>
      </c>
      <c r="Q401" s="25">
        <f t="shared" ref="Q401:Q408" si="87">P401/P400</f>
        <v>0.7407407407407407</v>
      </c>
      <c r="R401" s="2">
        <f t="shared" ref="R401:R408" si="88">100%-Q401</f>
        <v>0.2592592592592593</v>
      </c>
    </row>
    <row r="402" spans="1:22" ht="12.75" customHeight="1">
      <c r="A402" s="35" t="s">
        <v>51</v>
      </c>
      <c r="D402" s="31">
        <v>16</v>
      </c>
      <c r="K402" s="34"/>
      <c r="L402" s="2"/>
      <c r="M402" s="2"/>
      <c r="O402" s="2">
        <f>D402/C401</f>
        <v>0.8</v>
      </c>
      <c r="P402" s="24">
        <v>19</v>
      </c>
      <c r="Q402" s="25">
        <f t="shared" si="87"/>
        <v>0.95</v>
      </c>
      <c r="R402" s="2">
        <f t="shared" si="88"/>
        <v>5.0000000000000044E-2</v>
      </c>
    </row>
    <row r="403" spans="1:22" ht="12.75" customHeight="1">
      <c r="A403" s="35" t="s">
        <v>52</v>
      </c>
      <c r="E403" s="31">
        <v>13</v>
      </c>
      <c r="K403" s="34"/>
      <c r="L403" s="2"/>
      <c r="M403" s="2"/>
      <c r="O403" s="2">
        <f>E403/D402</f>
        <v>0.8125</v>
      </c>
      <c r="P403" s="24">
        <v>18</v>
      </c>
      <c r="Q403" s="25">
        <f t="shared" si="87"/>
        <v>0.94736842105263153</v>
      </c>
      <c r="R403" s="2">
        <f t="shared" si="88"/>
        <v>5.2631578947368474E-2</v>
      </c>
    </row>
    <row r="404" spans="1:22" ht="12.75" customHeight="1">
      <c r="A404" s="35" t="s">
        <v>53</v>
      </c>
      <c r="F404" s="31">
        <v>13</v>
      </c>
      <c r="K404" s="34"/>
      <c r="L404" s="2"/>
      <c r="M404" s="2"/>
      <c r="O404" s="2">
        <f>F404/E403</f>
        <v>1</v>
      </c>
      <c r="P404" s="24">
        <v>16</v>
      </c>
      <c r="Q404" s="25">
        <f t="shared" si="87"/>
        <v>0.88888888888888884</v>
      </c>
      <c r="R404" s="2">
        <f t="shared" si="88"/>
        <v>0.11111111111111116</v>
      </c>
    </row>
    <row r="405" spans="1:22" ht="12.75" customHeight="1">
      <c r="A405" s="35" t="s">
        <v>62</v>
      </c>
      <c r="G405" s="31">
        <v>13</v>
      </c>
      <c r="K405" s="34"/>
      <c r="L405" s="2"/>
      <c r="M405" s="2"/>
      <c r="O405" s="2">
        <f>G405/F404</f>
        <v>1</v>
      </c>
      <c r="P405" s="24">
        <v>15</v>
      </c>
      <c r="Q405" s="25">
        <f t="shared" si="87"/>
        <v>0.9375</v>
      </c>
      <c r="R405" s="2">
        <f t="shared" si="88"/>
        <v>6.25E-2</v>
      </c>
    </row>
    <row r="406" spans="1:22" ht="12.75" customHeight="1">
      <c r="A406" s="35" t="s">
        <v>63</v>
      </c>
      <c r="H406" s="31">
        <v>10</v>
      </c>
      <c r="K406" s="34"/>
      <c r="L406" s="2"/>
      <c r="M406" s="2"/>
      <c r="O406" s="2">
        <f>H406/G405</f>
        <v>0.76923076923076927</v>
      </c>
      <c r="P406" s="24">
        <v>14</v>
      </c>
      <c r="Q406" s="25">
        <f t="shared" si="87"/>
        <v>0.93333333333333335</v>
      </c>
      <c r="R406" s="2">
        <f t="shared" si="88"/>
        <v>6.6666666666666652E-2</v>
      </c>
    </row>
    <row r="407" spans="1:22" ht="12.75" customHeight="1">
      <c r="A407" s="35" t="s">
        <v>67</v>
      </c>
      <c r="I407" s="31">
        <v>4</v>
      </c>
      <c r="K407" s="34"/>
      <c r="L407" s="2"/>
      <c r="M407" s="2"/>
      <c r="O407" s="2">
        <f>I407/H406</f>
        <v>0.4</v>
      </c>
      <c r="P407" s="24">
        <v>13</v>
      </c>
      <c r="Q407" s="25">
        <f t="shared" si="87"/>
        <v>0.9285714285714286</v>
      </c>
      <c r="R407" s="2">
        <f t="shared" si="88"/>
        <v>7.1428571428571397E-2</v>
      </c>
    </row>
    <row r="408" spans="1:22" ht="12.75" customHeight="1">
      <c r="A408" s="35" t="s">
        <v>68</v>
      </c>
      <c r="J408" s="31">
        <v>4</v>
      </c>
      <c r="K408" s="34">
        <v>4</v>
      </c>
      <c r="L408" s="2"/>
      <c r="M408" s="2"/>
      <c r="O408" s="2">
        <f>J408/I407</f>
        <v>1</v>
      </c>
      <c r="P408" s="24">
        <v>13</v>
      </c>
      <c r="Q408" s="25">
        <f t="shared" si="87"/>
        <v>1</v>
      </c>
      <c r="R408" s="2">
        <f t="shared" si="88"/>
        <v>0</v>
      </c>
    </row>
    <row r="409" spans="1:22" ht="12.75" customHeight="1">
      <c r="A409" s="35" t="s">
        <v>72</v>
      </c>
      <c r="J409" s="31">
        <v>7</v>
      </c>
      <c r="K409" s="34">
        <v>7</v>
      </c>
      <c r="L409" s="2"/>
      <c r="M409" s="2"/>
      <c r="O409" s="2"/>
      <c r="P409" s="24">
        <v>9</v>
      </c>
      <c r="Q409" s="25"/>
      <c r="R409" s="2"/>
    </row>
    <row r="410" spans="1:22" ht="12.75" customHeight="1">
      <c r="A410" s="35" t="s">
        <v>74</v>
      </c>
      <c r="K410" s="34"/>
      <c r="L410" s="2"/>
      <c r="M410" s="2"/>
      <c r="O410" s="2"/>
      <c r="P410" s="24"/>
      <c r="Q410" s="25"/>
      <c r="R410" s="2"/>
    </row>
    <row r="411" spans="1:22" ht="12.75" customHeight="1">
      <c r="K411" s="31">
        <f>SUM(K408:K409)</f>
        <v>11</v>
      </c>
      <c r="L411" s="2">
        <f>K408/B400</f>
        <v>0.14814814814814814</v>
      </c>
      <c r="M411" s="2">
        <f>K411/B400</f>
        <v>0.40740740740740738</v>
      </c>
      <c r="N411" s="2">
        <f>M411-L411</f>
        <v>0.25925925925925924</v>
      </c>
      <c r="O411" s="2"/>
      <c r="S411" s="31" t="s">
        <v>79</v>
      </c>
      <c r="T411" s="31">
        <v>11</v>
      </c>
      <c r="U411" s="31">
        <f>SUM(K408:K410)</f>
        <v>11</v>
      </c>
      <c r="V411" s="31" t="s">
        <v>11</v>
      </c>
    </row>
    <row r="412" spans="1:22" ht="12.75" customHeight="1">
      <c r="A412" s="46" t="s">
        <v>124</v>
      </c>
      <c r="L412" s="2"/>
      <c r="M412" s="2"/>
      <c r="O412" s="2"/>
      <c r="S412" s="31" t="s">
        <v>80</v>
      </c>
      <c r="T412" s="25">
        <f>T411/B400</f>
        <v>0.40740740740740738</v>
      </c>
      <c r="U412" s="25">
        <f>T411/U411</f>
        <v>1</v>
      </c>
      <c r="V412" s="31" t="s">
        <v>81</v>
      </c>
    </row>
    <row r="413" spans="1:22" ht="25.5" customHeight="1">
      <c r="B413" s="266" t="s">
        <v>2</v>
      </c>
      <c r="C413" s="267"/>
      <c r="D413" s="267"/>
      <c r="E413" s="267"/>
      <c r="F413" s="267"/>
      <c r="G413" s="267"/>
      <c r="H413" s="267"/>
      <c r="I413" s="267"/>
      <c r="J413" s="267"/>
      <c r="L413" s="8" t="s">
        <v>3</v>
      </c>
      <c r="M413" s="8" t="s">
        <v>4</v>
      </c>
      <c r="N413" s="59" t="s">
        <v>5</v>
      </c>
      <c r="O413" s="8" t="s">
        <v>6</v>
      </c>
      <c r="P413" s="7" t="s">
        <v>7</v>
      </c>
      <c r="Q413" s="7" t="s">
        <v>8</v>
      </c>
      <c r="R413" s="8" t="s">
        <v>9</v>
      </c>
    </row>
    <row r="414" spans="1:22" ht="12.75" customHeight="1">
      <c r="A414" s="60" t="s">
        <v>10</v>
      </c>
      <c r="B414" s="61">
        <v>1</v>
      </c>
      <c r="C414" s="61">
        <v>2</v>
      </c>
      <c r="D414" s="61">
        <v>3</v>
      </c>
      <c r="E414" s="61">
        <v>4</v>
      </c>
      <c r="F414" s="61">
        <v>5</v>
      </c>
      <c r="G414" s="61">
        <v>6</v>
      </c>
      <c r="H414" s="61">
        <v>7</v>
      </c>
      <c r="I414" s="61">
        <v>8</v>
      </c>
      <c r="J414" s="61">
        <v>9</v>
      </c>
      <c r="K414" s="62" t="s">
        <v>11</v>
      </c>
      <c r="L414" s="2"/>
      <c r="M414" s="2"/>
      <c r="O414" s="2"/>
      <c r="P414" s="16"/>
      <c r="Q414" s="16"/>
      <c r="R414" s="2"/>
    </row>
    <row r="415" spans="1:22" ht="12.75" customHeight="1">
      <c r="A415" s="35" t="s">
        <v>50</v>
      </c>
      <c r="B415" s="31">
        <v>18</v>
      </c>
      <c r="K415" s="34"/>
      <c r="L415" s="2"/>
      <c r="M415" s="2"/>
      <c r="O415" s="2"/>
      <c r="P415" s="19">
        <f>B415</f>
        <v>18</v>
      </c>
      <c r="Q415" s="16"/>
      <c r="R415" s="2"/>
    </row>
    <row r="416" spans="1:22" ht="12.75" customHeight="1">
      <c r="A416" s="35" t="s">
        <v>51</v>
      </c>
      <c r="C416" s="31">
        <v>17</v>
      </c>
      <c r="K416" s="34"/>
      <c r="L416" s="2"/>
      <c r="M416" s="2"/>
      <c r="N416" s="2"/>
      <c r="O416" s="2">
        <f>C416/B415</f>
        <v>0.94444444444444442</v>
      </c>
      <c r="P416" s="24">
        <v>17</v>
      </c>
      <c r="Q416" s="25">
        <f t="shared" ref="Q416:Q423" si="89">P416/P415</f>
        <v>0.94444444444444442</v>
      </c>
      <c r="R416" s="2">
        <f t="shared" ref="R416:R423" si="90">100%-Q416</f>
        <v>5.555555555555558E-2</v>
      </c>
    </row>
    <row r="417" spans="1:22" ht="12.75" customHeight="1">
      <c r="A417" s="35" t="s">
        <v>52</v>
      </c>
      <c r="D417" s="31">
        <v>13</v>
      </c>
      <c r="K417" s="34"/>
      <c r="L417" s="2"/>
      <c r="M417" s="2"/>
      <c r="O417" s="2">
        <f>D417/C416</f>
        <v>0.76470588235294112</v>
      </c>
      <c r="P417" s="24">
        <v>16</v>
      </c>
      <c r="Q417" s="25">
        <f t="shared" si="89"/>
        <v>0.94117647058823528</v>
      </c>
      <c r="R417" s="2">
        <f t="shared" si="90"/>
        <v>5.8823529411764719E-2</v>
      </c>
    </row>
    <row r="418" spans="1:22" ht="12.75" customHeight="1">
      <c r="A418" s="35" t="s">
        <v>53</v>
      </c>
      <c r="E418" s="31">
        <v>9</v>
      </c>
      <c r="K418" s="34"/>
      <c r="L418" s="2"/>
      <c r="M418" s="2"/>
      <c r="O418" s="2">
        <f>E418/D417</f>
        <v>0.69230769230769229</v>
      </c>
      <c r="P418" s="24">
        <v>14</v>
      </c>
      <c r="Q418" s="25">
        <f t="shared" si="89"/>
        <v>0.875</v>
      </c>
      <c r="R418" s="2">
        <f t="shared" si="90"/>
        <v>0.125</v>
      </c>
    </row>
    <row r="419" spans="1:22" ht="12.75" customHeight="1">
      <c r="A419" s="35" t="s">
        <v>62</v>
      </c>
      <c r="F419" s="31">
        <v>9</v>
      </c>
      <c r="K419" s="34"/>
      <c r="L419" s="2"/>
      <c r="M419" s="2"/>
      <c r="O419" s="2">
        <f>F419/E418</f>
        <v>1</v>
      </c>
      <c r="P419" s="24">
        <v>13</v>
      </c>
      <c r="Q419" s="25">
        <f t="shared" si="89"/>
        <v>0.9285714285714286</v>
      </c>
      <c r="R419" s="2">
        <f t="shared" si="90"/>
        <v>7.1428571428571397E-2</v>
      </c>
    </row>
    <row r="420" spans="1:22" ht="12.75" customHeight="1">
      <c r="A420" s="35" t="s">
        <v>63</v>
      </c>
      <c r="G420" s="31">
        <v>8</v>
      </c>
      <c r="K420" s="34"/>
      <c r="L420" s="2"/>
      <c r="M420" s="2"/>
      <c r="O420" s="2">
        <f>G420/F419</f>
        <v>0.88888888888888884</v>
      </c>
      <c r="P420" s="24">
        <v>11</v>
      </c>
      <c r="Q420" s="25">
        <f t="shared" si="89"/>
        <v>0.84615384615384615</v>
      </c>
      <c r="R420" s="2">
        <f t="shared" si="90"/>
        <v>0.15384615384615385</v>
      </c>
    </row>
    <row r="421" spans="1:22" ht="12.75" customHeight="1">
      <c r="A421" s="35" t="s">
        <v>67</v>
      </c>
      <c r="H421" s="31">
        <v>7</v>
      </c>
      <c r="K421" s="34"/>
      <c r="L421" s="2"/>
      <c r="M421" s="2"/>
      <c r="O421" s="2">
        <f>H421/G420</f>
        <v>0.875</v>
      </c>
      <c r="P421" s="24">
        <v>11</v>
      </c>
      <c r="Q421" s="25">
        <f t="shared" si="89"/>
        <v>1</v>
      </c>
      <c r="R421" s="2">
        <f t="shared" si="90"/>
        <v>0</v>
      </c>
    </row>
    <row r="422" spans="1:22" ht="12.75" customHeight="1">
      <c r="A422" s="35" t="s">
        <v>68</v>
      </c>
      <c r="I422" s="31">
        <v>4</v>
      </c>
      <c r="K422" s="34"/>
      <c r="L422" s="2"/>
      <c r="M422" s="2"/>
      <c r="O422" s="2">
        <f>I422/H421</f>
        <v>0.5714285714285714</v>
      </c>
      <c r="P422" s="24">
        <v>11</v>
      </c>
      <c r="Q422" s="25">
        <f t="shared" si="89"/>
        <v>1</v>
      </c>
      <c r="R422" s="2">
        <f t="shared" si="90"/>
        <v>0</v>
      </c>
    </row>
    <row r="423" spans="1:22" ht="12.75" customHeight="1">
      <c r="A423" s="35" t="s">
        <v>72</v>
      </c>
      <c r="J423" s="31">
        <v>4</v>
      </c>
      <c r="K423" s="34">
        <v>4</v>
      </c>
      <c r="L423" s="2"/>
      <c r="M423" s="2"/>
      <c r="O423" s="2">
        <f>J423/I422</f>
        <v>1</v>
      </c>
      <c r="P423" s="24">
        <v>11</v>
      </c>
      <c r="Q423" s="25">
        <f t="shared" si="89"/>
        <v>1</v>
      </c>
      <c r="R423" s="2">
        <f t="shared" si="90"/>
        <v>0</v>
      </c>
    </row>
    <row r="424" spans="1:22" ht="12.75" customHeight="1">
      <c r="A424" s="35" t="s">
        <v>73</v>
      </c>
      <c r="J424" s="31">
        <v>3</v>
      </c>
      <c r="K424" s="34">
        <v>3</v>
      </c>
      <c r="L424" s="2"/>
      <c r="M424" s="2"/>
      <c r="O424" s="2"/>
      <c r="P424" s="24">
        <v>6</v>
      </c>
      <c r="Q424" s="25"/>
      <c r="R424" s="2"/>
    </row>
    <row r="425" spans="1:22" ht="12.75" customHeight="1">
      <c r="A425" s="35" t="s">
        <v>74</v>
      </c>
      <c r="J425" s="31">
        <v>2</v>
      </c>
      <c r="K425" s="34"/>
      <c r="L425" s="2"/>
      <c r="M425" s="2"/>
      <c r="O425" s="2"/>
      <c r="P425" s="24">
        <v>2</v>
      </c>
      <c r="Q425" s="25"/>
      <c r="R425" s="2"/>
    </row>
    <row r="426" spans="1:22" ht="12.75" customHeight="1">
      <c r="A426" s="35" t="s">
        <v>82</v>
      </c>
      <c r="J426" s="31">
        <v>2</v>
      </c>
      <c r="K426" s="34">
        <v>2</v>
      </c>
      <c r="L426" s="2"/>
      <c r="M426" s="2"/>
      <c r="O426" s="2"/>
      <c r="P426" s="24">
        <v>2</v>
      </c>
      <c r="Q426" s="25"/>
      <c r="R426" s="2"/>
      <c r="S426" s="137" t="s">
        <v>79</v>
      </c>
      <c r="T426" s="137">
        <v>9</v>
      </c>
      <c r="U426" s="137">
        <f>K427</f>
        <v>9</v>
      </c>
      <c r="V426" s="137" t="s">
        <v>11</v>
      </c>
    </row>
    <row r="427" spans="1:22" ht="12.75" customHeight="1">
      <c r="K427" s="31">
        <f>SUM(K423:K426)</f>
        <v>9</v>
      </c>
      <c r="L427" s="2">
        <f>K423/B415</f>
        <v>0.22222222222222221</v>
      </c>
      <c r="M427" s="2">
        <f>K427/B415</f>
        <v>0.5</v>
      </c>
      <c r="N427" s="2">
        <f>M427-L427</f>
        <v>0.27777777777777779</v>
      </c>
      <c r="O427" s="2"/>
      <c r="S427" s="137" t="s">
        <v>80</v>
      </c>
      <c r="T427" s="138">
        <f>T426/B415</f>
        <v>0.5</v>
      </c>
      <c r="U427" s="138">
        <f>T426/U426</f>
        <v>1</v>
      </c>
      <c r="V427" s="137" t="s">
        <v>81</v>
      </c>
    </row>
    <row r="428" spans="1:22" ht="12.75" customHeight="1">
      <c r="A428" s="46" t="s">
        <v>125</v>
      </c>
      <c r="L428" s="2"/>
      <c r="M428" s="2"/>
      <c r="O428" s="2"/>
    </row>
    <row r="429" spans="1:22" ht="25.5" customHeight="1">
      <c r="B429" s="266" t="s">
        <v>2</v>
      </c>
      <c r="C429" s="267"/>
      <c r="D429" s="267"/>
      <c r="E429" s="267"/>
      <c r="F429" s="267"/>
      <c r="G429" s="267"/>
      <c r="H429" s="267"/>
      <c r="I429" s="267"/>
      <c r="J429" s="267"/>
      <c r="L429" s="8" t="s">
        <v>3</v>
      </c>
      <c r="M429" s="8" t="s">
        <v>4</v>
      </c>
      <c r="N429" s="59" t="s">
        <v>5</v>
      </c>
      <c r="O429" s="8" t="s">
        <v>6</v>
      </c>
      <c r="P429" s="7" t="s">
        <v>7</v>
      </c>
      <c r="Q429" s="7" t="s">
        <v>8</v>
      </c>
      <c r="R429" s="8" t="s">
        <v>9</v>
      </c>
    </row>
    <row r="430" spans="1:22" ht="12.75" customHeight="1">
      <c r="A430" s="60" t="s">
        <v>10</v>
      </c>
      <c r="B430" s="61">
        <v>1</v>
      </c>
      <c r="C430" s="61">
        <v>2</v>
      </c>
      <c r="D430" s="61">
        <v>3</v>
      </c>
      <c r="E430" s="61">
        <v>4</v>
      </c>
      <c r="F430" s="61">
        <v>5</v>
      </c>
      <c r="G430" s="61">
        <v>6</v>
      </c>
      <c r="H430" s="61">
        <v>7</v>
      </c>
      <c r="I430" s="61">
        <v>8</v>
      </c>
      <c r="J430" s="61">
        <v>9</v>
      </c>
      <c r="K430" s="62" t="s">
        <v>11</v>
      </c>
      <c r="L430" s="2"/>
      <c r="M430" s="2"/>
      <c r="O430" s="2"/>
      <c r="P430" s="16"/>
      <c r="Q430" s="16"/>
      <c r="R430" s="2"/>
    </row>
    <row r="431" spans="1:22" ht="12.75" customHeight="1">
      <c r="A431" s="35" t="s">
        <v>51</v>
      </c>
      <c r="B431" s="31">
        <v>40</v>
      </c>
      <c r="K431" s="34"/>
      <c r="L431" s="2"/>
      <c r="M431" s="2"/>
      <c r="O431" s="2"/>
      <c r="P431" s="19">
        <f>B431</f>
        <v>40</v>
      </c>
      <c r="Q431" s="16"/>
      <c r="R431" s="2"/>
    </row>
    <row r="432" spans="1:22" ht="12.75" customHeight="1">
      <c r="A432" s="35" t="s">
        <v>52</v>
      </c>
      <c r="C432" s="31">
        <v>36</v>
      </c>
      <c r="K432" s="34"/>
      <c r="L432" s="2"/>
      <c r="M432" s="2"/>
      <c r="N432" s="2"/>
      <c r="O432" s="2">
        <f>C432/B431</f>
        <v>0.9</v>
      </c>
      <c r="P432" s="24">
        <v>37</v>
      </c>
      <c r="Q432" s="25">
        <f t="shared" ref="Q432:Q439" si="91">P432/P431</f>
        <v>0.92500000000000004</v>
      </c>
      <c r="R432" s="2">
        <f t="shared" ref="R432:R439" si="92">100%-Q432</f>
        <v>7.4999999999999956E-2</v>
      </c>
    </row>
    <row r="433" spans="1:29" ht="12.75" customHeight="1">
      <c r="A433" s="35" t="s">
        <v>53</v>
      </c>
      <c r="D433" s="31">
        <v>34</v>
      </c>
      <c r="K433" s="34"/>
      <c r="L433" s="2"/>
      <c r="M433" s="2"/>
      <c r="O433" s="2">
        <f>D433/C432</f>
        <v>0.94444444444444442</v>
      </c>
      <c r="P433" s="24">
        <v>35</v>
      </c>
      <c r="Q433" s="25">
        <f t="shared" si="91"/>
        <v>0.94594594594594594</v>
      </c>
      <c r="R433" s="2">
        <f t="shared" si="92"/>
        <v>5.4054054054054057E-2</v>
      </c>
    </row>
    <row r="434" spans="1:29" ht="12.75" customHeight="1">
      <c r="A434" s="35" t="s">
        <v>62</v>
      </c>
      <c r="E434" s="31">
        <v>31</v>
      </c>
      <c r="K434" s="34"/>
      <c r="L434" s="2"/>
      <c r="M434" s="2"/>
      <c r="O434" s="2">
        <f>E434/D433</f>
        <v>0.91176470588235292</v>
      </c>
      <c r="P434" s="24">
        <v>34</v>
      </c>
      <c r="Q434" s="25">
        <f t="shared" si="91"/>
        <v>0.97142857142857142</v>
      </c>
      <c r="R434" s="2">
        <f t="shared" si="92"/>
        <v>2.8571428571428581E-2</v>
      </c>
    </row>
    <row r="435" spans="1:29" ht="12.75" customHeight="1">
      <c r="A435" s="31">
        <v>1002</v>
      </c>
      <c r="F435" s="31">
        <v>18</v>
      </c>
      <c r="K435" s="34"/>
      <c r="L435" s="2"/>
      <c r="M435" s="2"/>
      <c r="O435" s="2">
        <f>F435/E434</f>
        <v>0.58064516129032262</v>
      </c>
      <c r="P435" s="24">
        <v>32</v>
      </c>
      <c r="Q435" s="25">
        <f t="shared" si="91"/>
        <v>0.94117647058823528</v>
      </c>
      <c r="R435" s="2">
        <f t="shared" si="92"/>
        <v>5.8823529411764719E-2</v>
      </c>
    </row>
    <row r="436" spans="1:29" ht="12.75" customHeight="1">
      <c r="A436" s="31">
        <v>1101</v>
      </c>
      <c r="G436" s="31">
        <v>17</v>
      </c>
      <c r="K436" s="34"/>
      <c r="L436" s="2"/>
      <c r="M436" s="2"/>
      <c r="O436" s="2">
        <f>G436/F435</f>
        <v>0.94444444444444442</v>
      </c>
      <c r="P436" s="24">
        <v>31</v>
      </c>
      <c r="Q436" s="25">
        <f t="shared" si="91"/>
        <v>0.96875</v>
      </c>
      <c r="R436" s="2">
        <f t="shared" si="92"/>
        <v>3.125E-2</v>
      </c>
    </row>
    <row r="437" spans="1:29" ht="12.75" customHeight="1">
      <c r="A437" s="35" t="s">
        <v>68</v>
      </c>
      <c r="H437" s="31">
        <v>17</v>
      </c>
      <c r="K437" s="34"/>
      <c r="L437" s="2"/>
      <c r="M437" s="2"/>
      <c r="O437" s="2">
        <f>H437/G436</f>
        <v>1</v>
      </c>
      <c r="P437" s="24">
        <v>30</v>
      </c>
      <c r="Q437" s="25">
        <f t="shared" si="91"/>
        <v>0.967741935483871</v>
      </c>
      <c r="R437" s="2">
        <f t="shared" si="92"/>
        <v>3.2258064516129004E-2</v>
      </c>
    </row>
    <row r="438" spans="1:29" ht="12.75" customHeight="1">
      <c r="A438" s="35" t="s">
        <v>72</v>
      </c>
      <c r="I438" s="31">
        <v>16</v>
      </c>
      <c r="K438" s="34">
        <v>1</v>
      </c>
      <c r="L438" s="2"/>
      <c r="M438" s="2"/>
      <c r="O438" s="2">
        <f>I438/H437</f>
        <v>0.94117647058823528</v>
      </c>
      <c r="P438" s="24">
        <v>30</v>
      </c>
      <c r="Q438" s="25">
        <f t="shared" si="91"/>
        <v>1</v>
      </c>
      <c r="R438" s="2">
        <f t="shared" si="92"/>
        <v>0</v>
      </c>
    </row>
    <row r="439" spans="1:29" ht="12.75" customHeight="1">
      <c r="A439" s="35" t="s">
        <v>73</v>
      </c>
      <c r="J439" s="31">
        <v>16</v>
      </c>
      <c r="K439" s="34">
        <v>16</v>
      </c>
      <c r="L439" s="2"/>
      <c r="M439" s="2"/>
      <c r="O439" s="2">
        <f>J439/I438</f>
        <v>1</v>
      </c>
      <c r="P439" s="24">
        <v>29</v>
      </c>
      <c r="Q439" s="25">
        <f t="shared" si="91"/>
        <v>0.96666666666666667</v>
      </c>
      <c r="R439" s="2">
        <f t="shared" si="92"/>
        <v>3.3333333333333326E-2</v>
      </c>
    </row>
    <row r="440" spans="1:29" ht="12.75" customHeight="1">
      <c r="A440" s="35" t="s">
        <v>74</v>
      </c>
      <c r="J440" s="31">
        <v>13</v>
      </c>
      <c r="K440" s="34">
        <v>8</v>
      </c>
      <c r="L440" s="2"/>
      <c r="M440" s="2"/>
      <c r="O440" s="2"/>
      <c r="P440" s="24">
        <v>18</v>
      </c>
      <c r="Q440" s="25"/>
      <c r="R440" s="2"/>
    </row>
    <row r="441" spans="1:29" ht="12.75" customHeight="1">
      <c r="A441" s="35" t="s">
        <v>82</v>
      </c>
      <c r="J441" s="31">
        <v>4</v>
      </c>
      <c r="K441" s="34">
        <v>3</v>
      </c>
      <c r="L441" s="2"/>
      <c r="M441" s="2"/>
      <c r="O441" s="2"/>
      <c r="P441" s="24">
        <v>6</v>
      </c>
      <c r="Q441" s="25"/>
      <c r="R441" s="2"/>
    </row>
    <row r="442" spans="1:29" ht="12.75" customHeight="1">
      <c r="A442" s="35" t="s">
        <v>85</v>
      </c>
      <c r="J442" s="31">
        <v>2</v>
      </c>
      <c r="K442" s="34">
        <v>2</v>
      </c>
      <c r="L442" s="2"/>
      <c r="M442" s="2"/>
      <c r="O442" s="2"/>
      <c r="P442" s="24">
        <v>2</v>
      </c>
      <c r="Q442" s="25"/>
      <c r="R442" s="2"/>
      <c r="S442" s="137" t="s">
        <v>79</v>
      </c>
      <c r="T442" s="137">
        <v>30</v>
      </c>
      <c r="U442" s="137">
        <f>K443</f>
        <v>30</v>
      </c>
      <c r="V442" s="137" t="s">
        <v>11</v>
      </c>
    </row>
    <row r="443" spans="1:29" ht="12.75" customHeight="1">
      <c r="K443" s="31">
        <f>SUM(K438:K442)</f>
        <v>30</v>
      </c>
      <c r="L443" s="2">
        <f>(K438+K439)/B431</f>
        <v>0.42499999999999999</v>
      </c>
      <c r="M443" s="2">
        <f>K443/B431</f>
        <v>0.75</v>
      </c>
      <c r="N443" s="2">
        <f>M443-L443</f>
        <v>0.32500000000000001</v>
      </c>
      <c r="O443" s="2"/>
      <c r="S443" s="137" t="s">
        <v>80</v>
      </c>
      <c r="T443" s="138">
        <f>T442/B431</f>
        <v>0.75</v>
      </c>
      <c r="U443" s="138">
        <f>T442/U442</f>
        <v>1</v>
      </c>
      <c r="V443" s="137" t="s">
        <v>81</v>
      </c>
    </row>
    <row r="444" spans="1:29" ht="12.75" customHeight="1">
      <c r="A444" s="46" t="s">
        <v>126</v>
      </c>
      <c r="L444" s="2"/>
      <c r="M444" s="2"/>
      <c r="O444" s="2"/>
    </row>
    <row r="445" spans="1:29" ht="25.5" customHeight="1">
      <c r="B445" s="266" t="s">
        <v>2</v>
      </c>
      <c r="C445" s="267"/>
      <c r="D445" s="267"/>
      <c r="E445" s="267"/>
      <c r="F445" s="267"/>
      <c r="G445" s="267"/>
      <c r="H445" s="267"/>
      <c r="I445" s="267"/>
      <c r="J445" s="267"/>
      <c r="L445" s="8" t="s">
        <v>3</v>
      </c>
      <c r="M445" s="8" t="s">
        <v>4</v>
      </c>
      <c r="N445" s="59" t="s">
        <v>5</v>
      </c>
      <c r="O445" s="8" t="s">
        <v>6</v>
      </c>
      <c r="P445" s="7" t="s">
        <v>7</v>
      </c>
      <c r="Q445" s="7" t="s">
        <v>8</v>
      </c>
      <c r="R445" s="8" t="s">
        <v>9</v>
      </c>
    </row>
    <row r="446" spans="1:29" ht="12.75" customHeight="1">
      <c r="A446" s="60" t="s">
        <v>10</v>
      </c>
      <c r="B446" s="61">
        <v>1</v>
      </c>
      <c r="C446" s="61">
        <v>2</v>
      </c>
      <c r="D446" s="61">
        <v>3</v>
      </c>
      <c r="E446" s="61">
        <v>4</v>
      </c>
      <c r="F446" s="61">
        <v>5</v>
      </c>
      <c r="G446" s="61">
        <v>6</v>
      </c>
      <c r="H446" s="61">
        <v>7</v>
      </c>
      <c r="I446" s="61">
        <v>8</v>
      </c>
      <c r="J446" s="61">
        <v>9</v>
      </c>
      <c r="K446" s="62" t="s">
        <v>11</v>
      </c>
      <c r="L446" s="2"/>
      <c r="M446" s="2"/>
      <c r="O446" s="2"/>
      <c r="P446" s="16"/>
      <c r="Q446" s="16"/>
      <c r="R446" s="2"/>
      <c r="AB446" s="139" t="s">
        <v>50</v>
      </c>
      <c r="AC446" s="31">
        <v>7</v>
      </c>
    </row>
    <row r="447" spans="1:29" ht="12.75" customHeight="1">
      <c r="A447" s="35" t="s">
        <v>52</v>
      </c>
      <c r="B447" s="31">
        <v>25</v>
      </c>
      <c r="K447" s="34"/>
      <c r="L447" s="2"/>
      <c r="M447" s="2"/>
      <c r="O447" s="2"/>
      <c r="P447" s="19">
        <f>B447</f>
        <v>25</v>
      </c>
      <c r="Q447" s="16"/>
      <c r="R447" s="2"/>
      <c r="AB447" s="139" t="s">
        <v>51</v>
      </c>
      <c r="AC447" s="31">
        <v>22</v>
      </c>
    </row>
    <row r="448" spans="1:29" ht="12.75" customHeight="1">
      <c r="A448" s="35" t="s">
        <v>53</v>
      </c>
      <c r="C448" s="31">
        <v>16</v>
      </c>
      <c r="K448" s="34"/>
      <c r="L448" s="2"/>
      <c r="M448" s="2"/>
      <c r="N448" s="2"/>
      <c r="O448" s="2">
        <f>C448/B447</f>
        <v>0.64</v>
      </c>
      <c r="P448" s="24">
        <v>16</v>
      </c>
      <c r="Q448" s="25">
        <f t="shared" ref="Q448:Q455" si="93">P448/P447</f>
        <v>0.64</v>
      </c>
      <c r="R448" s="2">
        <f t="shared" ref="R448:R455" si="94">100%-Q448</f>
        <v>0.36</v>
      </c>
      <c r="AB448" s="139" t="s">
        <v>52</v>
      </c>
      <c r="AC448" s="31">
        <v>2</v>
      </c>
    </row>
    <row r="449" spans="1:22" ht="12.75" customHeight="1">
      <c r="A449" s="35" t="s">
        <v>62</v>
      </c>
      <c r="D449" s="31">
        <v>11</v>
      </c>
      <c r="K449" s="34"/>
      <c r="L449" s="2"/>
      <c r="M449" s="2"/>
      <c r="O449" s="2">
        <f>D449/C448</f>
        <v>0.6875</v>
      </c>
      <c r="P449" s="24">
        <v>12</v>
      </c>
      <c r="Q449" s="25">
        <f t="shared" si="93"/>
        <v>0.75</v>
      </c>
      <c r="R449" s="2">
        <f t="shared" si="94"/>
        <v>0.25</v>
      </c>
    </row>
    <row r="450" spans="1:22" ht="12.75" customHeight="1">
      <c r="A450" s="31">
        <v>1002</v>
      </c>
      <c r="E450" s="31">
        <v>10</v>
      </c>
      <c r="K450" s="34"/>
      <c r="L450" s="2"/>
      <c r="M450" s="2"/>
      <c r="O450" s="2">
        <f>E450/D449</f>
        <v>0.90909090909090906</v>
      </c>
      <c r="P450" s="24">
        <v>12</v>
      </c>
      <c r="Q450" s="25">
        <f t="shared" si="93"/>
        <v>1</v>
      </c>
      <c r="R450" s="2">
        <f t="shared" si="94"/>
        <v>0</v>
      </c>
    </row>
    <row r="451" spans="1:22" ht="12.75" customHeight="1">
      <c r="A451" s="31">
        <v>1101</v>
      </c>
      <c r="F451" s="31">
        <v>10</v>
      </c>
      <c r="K451" s="34"/>
      <c r="L451" s="2"/>
      <c r="M451" s="2"/>
      <c r="O451" s="2">
        <f>F451/E450</f>
        <v>1</v>
      </c>
      <c r="P451" s="24">
        <v>12</v>
      </c>
      <c r="Q451" s="25">
        <f t="shared" si="93"/>
        <v>1</v>
      </c>
      <c r="R451" s="2">
        <f t="shared" si="94"/>
        <v>0</v>
      </c>
    </row>
    <row r="452" spans="1:22" ht="12.75" customHeight="1">
      <c r="A452" s="35" t="s">
        <v>68</v>
      </c>
      <c r="G452" s="31">
        <v>5</v>
      </c>
      <c r="K452" s="34"/>
      <c r="L452" s="2"/>
      <c r="M452" s="2"/>
      <c r="O452" s="2">
        <f>G452/F451</f>
        <v>0.5</v>
      </c>
      <c r="P452" s="24">
        <v>12</v>
      </c>
      <c r="Q452" s="25">
        <f t="shared" si="93"/>
        <v>1</v>
      </c>
      <c r="R452" s="2">
        <f t="shared" si="94"/>
        <v>0</v>
      </c>
    </row>
    <row r="453" spans="1:22" ht="12.75" customHeight="1">
      <c r="A453" s="35" t="s">
        <v>72</v>
      </c>
      <c r="H453" s="31">
        <v>5</v>
      </c>
      <c r="K453" s="34"/>
      <c r="L453" s="2"/>
      <c r="M453" s="2"/>
      <c r="O453" s="2">
        <f>H453/G452</f>
        <v>1</v>
      </c>
      <c r="P453" s="24">
        <v>11</v>
      </c>
      <c r="Q453" s="25">
        <f t="shared" si="93"/>
        <v>0.91666666666666663</v>
      </c>
      <c r="R453" s="2">
        <f t="shared" si="94"/>
        <v>8.333333333333337E-2</v>
      </c>
    </row>
    <row r="454" spans="1:22" ht="12.75" customHeight="1">
      <c r="A454" s="35" t="s">
        <v>73</v>
      </c>
      <c r="I454" s="31">
        <v>5</v>
      </c>
      <c r="K454" s="34"/>
      <c r="L454" s="2"/>
      <c r="M454" s="2"/>
      <c r="O454" s="2">
        <f>I454/H453</f>
        <v>1</v>
      </c>
      <c r="P454" s="24">
        <v>11</v>
      </c>
      <c r="Q454" s="25">
        <f t="shared" si="93"/>
        <v>1</v>
      </c>
      <c r="R454" s="2">
        <f t="shared" si="94"/>
        <v>0</v>
      </c>
    </row>
    <row r="455" spans="1:22" ht="12.75" customHeight="1">
      <c r="A455" s="35" t="s">
        <v>74</v>
      </c>
      <c r="J455" s="31">
        <v>5</v>
      </c>
      <c r="K455" s="34">
        <v>3</v>
      </c>
      <c r="L455" s="2"/>
      <c r="M455" s="2"/>
      <c r="O455" s="2">
        <f>J455/I454</f>
        <v>1</v>
      </c>
      <c r="P455" s="24">
        <v>11</v>
      </c>
      <c r="Q455" s="25">
        <f t="shared" si="93"/>
        <v>1</v>
      </c>
      <c r="R455" s="2">
        <f t="shared" si="94"/>
        <v>0</v>
      </c>
    </row>
    <row r="456" spans="1:22" ht="12.75" customHeight="1">
      <c r="A456" s="35" t="s">
        <v>82</v>
      </c>
      <c r="J456" s="31">
        <v>4</v>
      </c>
      <c r="K456" s="34">
        <v>4</v>
      </c>
      <c r="L456" s="2"/>
      <c r="M456" s="2"/>
      <c r="O456" s="2"/>
      <c r="P456" s="24">
        <v>8</v>
      </c>
      <c r="Q456" s="25"/>
      <c r="R456" s="2"/>
    </row>
    <row r="457" spans="1:22" ht="12.75" customHeight="1">
      <c r="A457" s="35" t="s">
        <v>85</v>
      </c>
      <c r="J457" s="31">
        <v>4</v>
      </c>
      <c r="K457" s="34">
        <v>4</v>
      </c>
      <c r="L457" s="2"/>
      <c r="M457" s="2"/>
      <c r="O457" s="2"/>
      <c r="P457" s="24">
        <v>4</v>
      </c>
      <c r="Q457" s="25"/>
      <c r="R457" s="2"/>
      <c r="S457" s="140" t="s">
        <v>79</v>
      </c>
      <c r="T457" s="140">
        <v>10</v>
      </c>
      <c r="U457" s="140">
        <f>SUM(K455:K457)</f>
        <v>11</v>
      </c>
      <c r="V457" s="140" t="s">
        <v>11</v>
      </c>
    </row>
    <row r="458" spans="1:22" ht="12.75" customHeight="1">
      <c r="K458" s="31">
        <f>SUM(K455:K457)</f>
        <v>11</v>
      </c>
      <c r="L458" s="2">
        <f>K455/B447</f>
        <v>0.12</v>
      </c>
      <c r="M458" s="2">
        <f>K458/B447</f>
        <v>0.44</v>
      </c>
      <c r="N458" s="2">
        <f>M458-L458</f>
        <v>0.32</v>
      </c>
      <c r="O458" s="2"/>
      <c r="S458" s="140" t="s">
        <v>80</v>
      </c>
      <c r="T458" s="141">
        <f>T457/B447</f>
        <v>0.4</v>
      </c>
      <c r="U458" s="141">
        <f>T457/U457</f>
        <v>0.90909090909090906</v>
      </c>
      <c r="V458" s="140" t="s">
        <v>81</v>
      </c>
    </row>
    <row r="459" spans="1:22" ht="12.75" customHeight="1">
      <c r="A459" s="46" t="s">
        <v>127</v>
      </c>
      <c r="L459" s="2"/>
      <c r="M459" s="2"/>
      <c r="O459" s="2"/>
    </row>
    <row r="460" spans="1:22" ht="25.5" customHeight="1">
      <c r="B460" s="266" t="s">
        <v>2</v>
      </c>
      <c r="C460" s="267"/>
      <c r="D460" s="267"/>
      <c r="E460" s="267"/>
      <c r="F460" s="267"/>
      <c r="G460" s="267"/>
      <c r="H460" s="267"/>
      <c r="I460" s="267"/>
      <c r="J460" s="267"/>
      <c r="L460" s="8" t="s">
        <v>3</v>
      </c>
      <c r="M460" s="8" t="s">
        <v>4</v>
      </c>
      <c r="N460" s="59" t="s">
        <v>5</v>
      </c>
      <c r="O460" s="8" t="s">
        <v>6</v>
      </c>
      <c r="P460" s="7" t="s">
        <v>7</v>
      </c>
      <c r="Q460" s="7" t="s">
        <v>8</v>
      </c>
      <c r="R460" s="8" t="s">
        <v>9</v>
      </c>
    </row>
    <row r="461" spans="1:22" ht="12.75" customHeight="1">
      <c r="A461" s="60" t="s">
        <v>10</v>
      </c>
      <c r="B461" s="61">
        <v>1</v>
      </c>
      <c r="C461" s="61">
        <v>2</v>
      </c>
      <c r="D461" s="61">
        <v>3</v>
      </c>
      <c r="E461" s="61">
        <v>4</v>
      </c>
      <c r="F461" s="61">
        <v>5</v>
      </c>
      <c r="G461" s="61">
        <v>6</v>
      </c>
      <c r="H461" s="61">
        <v>7</v>
      </c>
      <c r="I461" s="61">
        <v>8</v>
      </c>
      <c r="J461" s="61">
        <v>9</v>
      </c>
      <c r="K461" s="62" t="s">
        <v>11</v>
      </c>
      <c r="L461" s="2"/>
      <c r="M461" s="2"/>
      <c r="O461" s="2"/>
      <c r="P461" s="16"/>
      <c r="Q461" s="16"/>
      <c r="R461" s="2"/>
    </row>
    <row r="462" spans="1:22" ht="12.75" customHeight="1">
      <c r="A462" s="35" t="s">
        <v>53</v>
      </c>
      <c r="B462" s="31">
        <v>32</v>
      </c>
      <c r="K462" s="34"/>
      <c r="L462" s="2"/>
      <c r="M462" s="2"/>
      <c r="O462" s="2"/>
      <c r="P462" s="19">
        <f>B462</f>
        <v>32</v>
      </c>
      <c r="Q462" s="16"/>
      <c r="R462" s="2"/>
    </row>
    <row r="463" spans="1:22" ht="12.75" customHeight="1">
      <c r="A463" s="35" t="s">
        <v>62</v>
      </c>
      <c r="C463" s="31">
        <v>28</v>
      </c>
      <c r="K463" s="34"/>
      <c r="L463" s="2"/>
      <c r="M463" s="2"/>
      <c r="N463" s="2"/>
      <c r="O463" s="2">
        <f>C463/B462</f>
        <v>0.875</v>
      </c>
      <c r="P463" s="24">
        <v>28</v>
      </c>
      <c r="Q463" s="25">
        <f t="shared" ref="Q463:Q470" si="95">P463/P462</f>
        <v>0.875</v>
      </c>
      <c r="R463" s="2">
        <f t="shared" ref="R463:R470" si="96">100%-Q463</f>
        <v>0.125</v>
      </c>
    </row>
    <row r="464" spans="1:22" ht="12.75" customHeight="1">
      <c r="A464" s="31">
        <v>1002</v>
      </c>
      <c r="D464" s="31">
        <v>22</v>
      </c>
      <c r="K464" s="34"/>
      <c r="L464" s="2"/>
      <c r="M464" s="2"/>
      <c r="O464" s="2">
        <f>D464/C463</f>
        <v>0.7857142857142857</v>
      </c>
      <c r="P464" s="24">
        <v>27</v>
      </c>
      <c r="Q464" s="25">
        <f t="shared" si="95"/>
        <v>0.9642857142857143</v>
      </c>
      <c r="R464" s="2">
        <f t="shared" si="96"/>
        <v>3.5714285714285698E-2</v>
      </c>
    </row>
    <row r="465" spans="1:22" ht="12.75" customHeight="1">
      <c r="A465" s="31">
        <v>1101</v>
      </c>
      <c r="E465" s="31">
        <v>18</v>
      </c>
      <c r="K465" s="34"/>
      <c r="L465" s="2"/>
      <c r="M465" s="2"/>
      <c r="O465" s="2">
        <f>E465/D464</f>
        <v>0.81818181818181823</v>
      </c>
      <c r="P465" s="24">
        <v>23</v>
      </c>
      <c r="Q465" s="25">
        <f t="shared" si="95"/>
        <v>0.85185185185185186</v>
      </c>
      <c r="R465" s="2">
        <f t="shared" si="96"/>
        <v>0.14814814814814814</v>
      </c>
    </row>
    <row r="466" spans="1:22" ht="12.75" customHeight="1">
      <c r="A466" s="35" t="s">
        <v>68</v>
      </c>
      <c r="F466" s="31">
        <v>16</v>
      </c>
      <c r="K466" s="34"/>
      <c r="L466" s="2"/>
      <c r="M466" s="2"/>
      <c r="O466" s="2">
        <f>F466/E465</f>
        <v>0.88888888888888884</v>
      </c>
      <c r="P466" s="24">
        <v>20</v>
      </c>
      <c r="Q466" s="25">
        <f t="shared" si="95"/>
        <v>0.86956521739130432</v>
      </c>
      <c r="R466" s="2">
        <f t="shared" si="96"/>
        <v>0.13043478260869568</v>
      </c>
    </row>
    <row r="467" spans="1:22" ht="12.75" customHeight="1">
      <c r="A467" s="35" t="s">
        <v>72</v>
      </c>
      <c r="G467" s="31">
        <v>16</v>
      </c>
      <c r="K467" s="34"/>
      <c r="L467" s="2"/>
      <c r="M467" s="2"/>
      <c r="O467" s="2">
        <f>G467/F466</f>
        <v>1</v>
      </c>
      <c r="P467" s="24">
        <v>20</v>
      </c>
      <c r="Q467" s="25">
        <f t="shared" si="95"/>
        <v>1</v>
      </c>
      <c r="R467" s="2">
        <f t="shared" si="96"/>
        <v>0</v>
      </c>
    </row>
    <row r="468" spans="1:22" ht="12.75" customHeight="1">
      <c r="A468" s="35" t="s">
        <v>73</v>
      </c>
      <c r="H468" s="31">
        <v>15</v>
      </c>
      <c r="K468" s="34"/>
      <c r="L468" s="2"/>
      <c r="M468" s="2"/>
      <c r="O468" s="2">
        <f>H468/G467</f>
        <v>0.9375</v>
      </c>
      <c r="P468" s="24">
        <v>20</v>
      </c>
      <c r="Q468" s="25">
        <f t="shared" si="95"/>
        <v>1</v>
      </c>
      <c r="R468" s="2">
        <f t="shared" si="96"/>
        <v>0</v>
      </c>
    </row>
    <row r="469" spans="1:22" ht="12.75" customHeight="1">
      <c r="A469" s="35" t="s">
        <v>74</v>
      </c>
      <c r="I469" s="31">
        <v>15</v>
      </c>
      <c r="K469" s="34"/>
      <c r="L469" s="2"/>
      <c r="M469" s="2"/>
      <c r="O469" s="2">
        <f>I469/H468</f>
        <v>1</v>
      </c>
      <c r="P469" s="24">
        <v>20</v>
      </c>
      <c r="Q469" s="25">
        <f t="shared" si="95"/>
        <v>1</v>
      </c>
      <c r="R469" s="2">
        <f t="shared" si="96"/>
        <v>0</v>
      </c>
    </row>
    <row r="470" spans="1:22" ht="12.75" customHeight="1">
      <c r="A470" s="35" t="s">
        <v>82</v>
      </c>
      <c r="J470" s="31">
        <v>8</v>
      </c>
      <c r="K470" s="34">
        <v>8</v>
      </c>
      <c r="L470" s="2"/>
      <c r="M470" s="2"/>
      <c r="O470" s="2">
        <f>J470/I469</f>
        <v>0.53333333333333333</v>
      </c>
      <c r="P470" s="24">
        <v>17</v>
      </c>
      <c r="Q470" s="25">
        <f t="shared" si="95"/>
        <v>0.85</v>
      </c>
      <c r="R470" s="2">
        <f t="shared" si="96"/>
        <v>0.15000000000000002</v>
      </c>
    </row>
    <row r="471" spans="1:22" ht="12.75" customHeight="1">
      <c r="A471" s="35" t="s">
        <v>85</v>
      </c>
      <c r="J471" s="31">
        <v>5</v>
      </c>
      <c r="K471" s="34">
        <v>5</v>
      </c>
      <c r="L471" s="2"/>
      <c r="M471" s="2"/>
      <c r="O471" s="2"/>
      <c r="P471" s="24">
        <v>9</v>
      </c>
      <c r="Q471" s="25"/>
      <c r="R471" s="2"/>
    </row>
    <row r="472" spans="1:22" ht="12.75" customHeight="1">
      <c r="A472" s="35" t="s">
        <v>87</v>
      </c>
      <c r="J472" s="31">
        <v>2</v>
      </c>
      <c r="K472" s="34">
        <v>2</v>
      </c>
      <c r="L472" s="2"/>
      <c r="M472" s="2"/>
      <c r="O472" s="2"/>
      <c r="P472" s="24">
        <v>5</v>
      </c>
      <c r="Q472" s="25"/>
      <c r="R472" s="2"/>
    </row>
    <row r="473" spans="1:22" ht="12.75" customHeight="1">
      <c r="A473" s="35" t="s">
        <v>102</v>
      </c>
      <c r="J473" s="31">
        <v>1</v>
      </c>
      <c r="K473" s="34">
        <v>1</v>
      </c>
      <c r="L473" s="2"/>
      <c r="M473" s="2"/>
      <c r="O473" s="2"/>
      <c r="P473" s="24">
        <v>3</v>
      </c>
      <c r="Q473" s="25"/>
      <c r="R473" s="2"/>
      <c r="S473" s="31" t="s">
        <v>79</v>
      </c>
      <c r="T473" s="31">
        <v>15</v>
      </c>
      <c r="U473" s="31">
        <f>SUM(K470:K472)</f>
        <v>15</v>
      </c>
      <c r="V473" s="31" t="s">
        <v>11</v>
      </c>
    </row>
    <row r="474" spans="1:22" ht="12.75" customHeight="1">
      <c r="A474" s="35" t="s">
        <v>103</v>
      </c>
      <c r="J474" s="31">
        <v>1</v>
      </c>
      <c r="K474" s="34">
        <v>1</v>
      </c>
      <c r="L474" s="2"/>
      <c r="M474" s="2"/>
      <c r="O474" s="2"/>
      <c r="P474" s="24">
        <v>1</v>
      </c>
      <c r="Q474" s="25"/>
      <c r="R474" s="2"/>
      <c r="S474" s="31" t="s">
        <v>80</v>
      </c>
      <c r="T474" s="25">
        <f>T473/B462</f>
        <v>0.46875</v>
      </c>
      <c r="U474" s="25">
        <f>T473/U473</f>
        <v>1</v>
      </c>
      <c r="V474" s="31" t="s">
        <v>81</v>
      </c>
    </row>
    <row r="475" spans="1:22" ht="12.75" customHeight="1">
      <c r="A475" s="31">
        <v>1601</v>
      </c>
      <c r="K475" s="34"/>
      <c r="L475" s="2"/>
      <c r="M475" s="2"/>
      <c r="O475" s="2"/>
      <c r="P475" s="24"/>
      <c r="Q475" s="25"/>
      <c r="R475" s="2"/>
      <c r="S475" s="31"/>
      <c r="T475" s="25"/>
      <c r="U475" s="25"/>
      <c r="V475" s="31"/>
    </row>
    <row r="476" spans="1:22" ht="12.75" customHeight="1">
      <c r="A476" s="35"/>
      <c r="K476" s="34"/>
      <c r="L476" s="2"/>
      <c r="M476" s="2"/>
      <c r="O476" s="2"/>
      <c r="P476" s="24"/>
      <c r="Q476" s="25"/>
      <c r="R476" s="2"/>
      <c r="S476" s="31"/>
      <c r="T476" s="25"/>
      <c r="U476" s="25"/>
      <c r="V476" s="31"/>
    </row>
    <row r="477" spans="1:22" ht="12.75" customHeight="1">
      <c r="K477" s="31">
        <f>SUM(K470:K472)</f>
        <v>15</v>
      </c>
      <c r="L477" s="2">
        <f>K470/B462</f>
        <v>0.25</v>
      </c>
      <c r="M477" s="2">
        <f>K477/B462</f>
        <v>0.46875</v>
      </c>
      <c r="N477" s="2">
        <f>M477-L477</f>
        <v>0.21875</v>
      </c>
      <c r="O477" s="2"/>
    </row>
    <row r="478" spans="1:22" ht="12.75" customHeight="1"/>
    <row r="479" spans="1:22" ht="12.75" customHeight="1"/>
    <row r="480" spans="1:22" ht="26.25" customHeight="1">
      <c r="B480" s="283" t="s">
        <v>88</v>
      </c>
      <c r="C480" s="275"/>
      <c r="D480" s="275"/>
      <c r="E480" s="275"/>
      <c r="F480" s="275"/>
      <c r="G480" s="275"/>
      <c r="H480" s="275"/>
      <c r="I480" s="275"/>
      <c r="J480" s="275"/>
      <c r="K480" s="66" t="s">
        <v>62</v>
      </c>
      <c r="L480" s="2"/>
      <c r="M480" s="2"/>
      <c r="N480" s="31"/>
      <c r="O480" s="2"/>
      <c r="P480" s="31"/>
      <c r="Q480" s="31"/>
      <c r="R480" s="31"/>
    </row>
    <row r="481" spans="1:19" ht="20.25" customHeight="1">
      <c r="A481" s="259" t="s">
        <v>10</v>
      </c>
      <c r="B481" s="260" t="s">
        <v>89</v>
      </c>
      <c r="C481" s="261"/>
      <c r="D481" s="261"/>
      <c r="E481" s="261"/>
      <c r="F481" s="261"/>
      <c r="G481" s="261"/>
      <c r="H481" s="261"/>
      <c r="I481" s="261"/>
      <c r="J481" s="262"/>
      <c r="K481" s="263" t="s">
        <v>11</v>
      </c>
      <c r="L481" s="254" t="s">
        <v>3</v>
      </c>
      <c r="M481" s="254" t="s">
        <v>4</v>
      </c>
      <c r="N481" s="264" t="s">
        <v>5</v>
      </c>
      <c r="O481" s="254" t="s">
        <v>6</v>
      </c>
      <c r="P481" s="265" t="s">
        <v>7</v>
      </c>
      <c r="Q481" s="265" t="s">
        <v>8</v>
      </c>
      <c r="R481" s="254" t="s">
        <v>9</v>
      </c>
    </row>
    <row r="482" spans="1:19" ht="15.75" customHeight="1">
      <c r="A482" s="255"/>
      <c r="B482" s="68" t="s">
        <v>90</v>
      </c>
      <c r="C482" s="68" t="s">
        <v>91</v>
      </c>
      <c r="D482" s="68" t="s">
        <v>92</v>
      </c>
      <c r="E482" s="68" t="s">
        <v>93</v>
      </c>
      <c r="F482" s="68" t="s">
        <v>94</v>
      </c>
      <c r="G482" s="68" t="s">
        <v>95</v>
      </c>
      <c r="H482" s="68" t="s">
        <v>96</v>
      </c>
      <c r="I482" s="68" t="s">
        <v>97</v>
      </c>
      <c r="J482" s="68" t="s">
        <v>98</v>
      </c>
      <c r="K482" s="255"/>
      <c r="L482" s="255"/>
      <c r="M482" s="255"/>
      <c r="N482" s="255"/>
      <c r="O482" s="255"/>
      <c r="P482" s="255"/>
      <c r="Q482" s="255"/>
      <c r="R482" s="255"/>
    </row>
    <row r="483" spans="1:19" ht="15.75" customHeight="1">
      <c r="A483" s="68">
        <v>1001</v>
      </c>
      <c r="B483" s="69">
        <v>15</v>
      </c>
      <c r="C483" s="69"/>
      <c r="D483" s="69"/>
      <c r="E483" s="69"/>
      <c r="F483" s="69"/>
      <c r="G483" s="69"/>
      <c r="H483" s="69"/>
      <c r="I483" s="69"/>
      <c r="J483" s="69"/>
      <c r="K483" s="171"/>
      <c r="L483" s="107"/>
      <c r="M483" s="73"/>
      <c r="N483" s="74"/>
      <c r="O483" s="172"/>
      <c r="P483" s="76">
        <f>B483</f>
        <v>15</v>
      </c>
      <c r="Q483" s="173"/>
      <c r="R483" s="172"/>
    </row>
    <row r="484" spans="1:19" ht="15.75" customHeight="1">
      <c r="A484" s="68">
        <v>1002</v>
      </c>
      <c r="B484" s="69"/>
      <c r="C484" s="69">
        <v>15</v>
      </c>
      <c r="D484" s="69"/>
      <c r="E484" s="69"/>
      <c r="F484" s="69"/>
      <c r="G484" s="69"/>
      <c r="H484" s="69"/>
      <c r="I484" s="69"/>
      <c r="J484" s="69"/>
      <c r="K484" s="171"/>
      <c r="L484" s="108"/>
      <c r="M484" s="2"/>
      <c r="N484" s="79"/>
      <c r="O484" s="80">
        <f>IF(C484=0,"",C484/B483)</f>
        <v>1</v>
      </c>
      <c r="P484" s="81">
        <v>15</v>
      </c>
      <c r="Q484" s="82">
        <f t="shared" ref="Q484:Q491" si="97">IF(P484=0,"",P484/P483)</f>
        <v>1</v>
      </c>
      <c r="R484" s="82">
        <f t="shared" ref="R484:R491" si="98">IF(P484=0,"",100%-Q484)</f>
        <v>0</v>
      </c>
    </row>
    <row r="485" spans="1:19" ht="15.75" customHeight="1">
      <c r="A485" s="68">
        <v>1101</v>
      </c>
      <c r="B485" s="69"/>
      <c r="C485" s="69"/>
      <c r="D485" s="69">
        <v>9</v>
      </c>
      <c r="E485" s="69"/>
      <c r="F485" s="69"/>
      <c r="G485" s="69"/>
      <c r="H485" s="69"/>
      <c r="I485" s="69"/>
      <c r="J485" s="69"/>
      <c r="K485" s="171"/>
      <c r="L485" s="108"/>
      <c r="M485" s="2"/>
      <c r="N485" s="79"/>
      <c r="O485" s="80">
        <f>IF(D485=0,"",D485/C484)</f>
        <v>0.6</v>
      </c>
      <c r="P485" s="81">
        <v>11</v>
      </c>
      <c r="Q485" s="82">
        <f t="shared" si="97"/>
        <v>0.73333333333333328</v>
      </c>
      <c r="R485" s="82">
        <f t="shared" si="98"/>
        <v>0.26666666666666672</v>
      </c>
      <c r="S485" s="9">
        <f>P485/P483</f>
        <v>0.73333333333333328</v>
      </c>
    </row>
    <row r="486" spans="1:19" ht="15.75" customHeight="1">
      <c r="A486" s="68">
        <v>1102</v>
      </c>
      <c r="B486" s="69"/>
      <c r="C486" s="69"/>
      <c r="D486" s="69"/>
      <c r="E486" s="69">
        <v>9</v>
      </c>
      <c r="F486" s="69"/>
      <c r="G486" s="69"/>
      <c r="H486" s="69"/>
      <c r="I486" s="69"/>
      <c r="J486" s="69"/>
      <c r="K486" s="171"/>
      <c r="L486" s="108"/>
      <c r="M486" s="2"/>
      <c r="N486" s="79"/>
      <c r="O486" s="80">
        <f>IF(E486=0,"",E486/D485)</f>
        <v>1</v>
      </c>
      <c r="P486" s="81">
        <v>11</v>
      </c>
      <c r="Q486" s="82">
        <f t="shared" si="97"/>
        <v>1</v>
      </c>
      <c r="R486" s="82">
        <f t="shared" si="98"/>
        <v>0</v>
      </c>
    </row>
    <row r="487" spans="1:19" ht="15.75" customHeight="1">
      <c r="A487" s="68">
        <v>1201</v>
      </c>
      <c r="B487" s="69"/>
      <c r="C487" s="69"/>
      <c r="D487" s="69"/>
      <c r="E487" s="69"/>
      <c r="F487" s="69">
        <v>8</v>
      </c>
      <c r="G487" s="69"/>
      <c r="H487" s="69"/>
      <c r="I487" s="69"/>
      <c r="J487" s="69"/>
      <c r="K487" s="171"/>
      <c r="L487" s="108"/>
      <c r="M487" s="2"/>
      <c r="N487" s="79"/>
      <c r="O487" s="80">
        <f>IF(F487=0,"",F487/E486)</f>
        <v>0.88888888888888884</v>
      </c>
      <c r="P487" s="81">
        <v>11</v>
      </c>
      <c r="Q487" s="82">
        <f t="shared" si="97"/>
        <v>1</v>
      </c>
      <c r="R487" s="82">
        <f t="shared" si="98"/>
        <v>0</v>
      </c>
    </row>
    <row r="488" spans="1:19" ht="15.75" customHeight="1">
      <c r="A488" s="68">
        <v>1202</v>
      </c>
      <c r="B488" s="69"/>
      <c r="C488" s="69"/>
      <c r="D488" s="69"/>
      <c r="E488" s="69"/>
      <c r="F488" s="69"/>
      <c r="G488" s="69">
        <v>7</v>
      </c>
      <c r="H488" s="69"/>
      <c r="I488" s="69"/>
      <c r="J488" s="69"/>
      <c r="K488" s="171"/>
      <c r="L488" s="108"/>
      <c r="M488" s="2"/>
      <c r="N488" s="79"/>
      <c r="O488" s="80">
        <f>IF(G488=0,"",G488/F487)</f>
        <v>0.875</v>
      </c>
      <c r="P488" s="81">
        <v>11</v>
      </c>
      <c r="Q488" s="82">
        <f t="shared" si="97"/>
        <v>1</v>
      </c>
      <c r="R488" s="82">
        <f t="shared" si="98"/>
        <v>0</v>
      </c>
    </row>
    <row r="489" spans="1:19" ht="15.75" customHeight="1">
      <c r="A489" s="68">
        <v>1301</v>
      </c>
      <c r="B489" s="69"/>
      <c r="C489" s="69"/>
      <c r="D489" s="69"/>
      <c r="E489" s="69"/>
      <c r="F489" s="69"/>
      <c r="G489" s="69"/>
      <c r="H489" s="69">
        <v>7</v>
      </c>
      <c r="I489" s="69"/>
      <c r="J489" s="69"/>
      <c r="K489" s="171"/>
      <c r="L489" s="108"/>
      <c r="M489" s="2"/>
      <c r="N489" s="79"/>
      <c r="O489" s="80">
        <f>IF(H489=0,"",H489/G488)</f>
        <v>1</v>
      </c>
      <c r="P489" s="81">
        <v>11</v>
      </c>
      <c r="Q489" s="82">
        <f t="shared" si="97"/>
        <v>1</v>
      </c>
      <c r="R489" s="82">
        <f t="shared" si="98"/>
        <v>0</v>
      </c>
    </row>
    <row r="490" spans="1:19" ht="15.75" customHeight="1">
      <c r="A490" s="68">
        <v>1302</v>
      </c>
      <c r="B490" s="69"/>
      <c r="C490" s="69"/>
      <c r="D490" s="69"/>
      <c r="E490" s="69"/>
      <c r="F490" s="69"/>
      <c r="G490" s="69"/>
      <c r="H490" s="69"/>
      <c r="I490" s="69">
        <v>7</v>
      </c>
      <c r="J490" s="69"/>
      <c r="K490" s="171"/>
      <c r="L490" s="108"/>
      <c r="M490" s="2"/>
      <c r="N490" s="79"/>
      <c r="O490" s="80">
        <f>IF(I490=0,"",I490/H489)</f>
        <v>1</v>
      </c>
      <c r="P490" s="81">
        <v>9</v>
      </c>
      <c r="Q490" s="82">
        <f t="shared" si="97"/>
        <v>0.81818181818181823</v>
      </c>
      <c r="R490" s="82">
        <f t="shared" si="98"/>
        <v>0.18181818181818177</v>
      </c>
    </row>
    <row r="491" spans="1:19" ht="15.75" customHeight="1">
      <c r="A491" s="68">
        <v>1401</v>
      </c>
      <c r="B491" s="69"/>
      <c r="C491" s="69"/>
      <c r="D491" s="69"/>
      <c r="E491" s="69"/>
      <c r="F491" s="69"/>
      <c r="G491" s="69"/>
      <c r="H491" s="69"/>
      <c r="I491" s="69"/>
      <c r="J491" s="69">
        <v>2</v>
      </c>
      <c r="K491" s="171">
        <v>2</v>
      </c>
      <c r="L491" s="108"/>
      <c r="M491" s="2"/>
      <c r="N491" s="79"/>
      <c r="O491" s="84">
        <f>IF(J491=0,"",J491/I490)</f>
        <v>0.2857142857142857</v>
      </c>
      <c r="P491" s="81">
        <v>8</v>
      </c>
      <c r="Q491" s="85">
        <f t="shared" si="97"/>
        <v>0.88888888888888884</v>
      </c>
      <c r="R491" s="85">
        <f t="shared" si="98"/>
        <v>0.11111111111111116</v>
      </c>
    </row>
    <row r="492" spans="1:19" ht="15.75" customHeight="1">
      <c r="A492" s="68">
        <v>1402</v>
      </c>
      <c r="B492" s="97"/>
      <c r="C492" s="97"/>
      <c r="D492" s="97"/>
      <c r="E492" s="97"/>
      <c r="F492" s="97"/>
      <c r="G492" s="97"/>
      <c r="H492" s="97"/>
      <c r="I492" s="97"/>
      <c r="J492" s="97">
        <v>4</v>
      </c>
      <c r="K492" s="171">
        <v>4</v>
      </c>
      <c r="L492" s="108"/>
      <c r="M492" s="2"/>
      <c r="N492" s="31"/>
      <c r="O492" s="174"/>
      <c r="P492" s="175">
        <v>6</v>
      </c>
      <c r="Q492" s="176"/>
      <c r="R492" s="177"/>
    </row>
    <row r="493" spans="1:19" ht="15.75" customHeight="1">
      <c r="A493" s="68">
        <v>1501</v>
      </c>
      <c r="B493" s="97"/>
      <c r="C493" s="97"/>
      <c r="D493" s="97"/>
      <c r="E493" s="97"/>
      <c r="F493" s="97"/>
      <c r="G493" s="97"/>
      <c r="H493" s="97"/>
      <c r="I493" s="97"/>
      <c r="J493" s="97">
        <v>1</v>
      </c>
      <c r="K493" s="171">
        <v>1</v>
      </c>
      <c r="L493" s="108"/>
      <c r="M493" s="2"/>
      <c r="N493" s="31"/>
      <c r="O493" s="86"/>
      <c r="P493" s="178">
        <v>1</v>
      </c>
      <c r="Q493" s="88"/>
      <c r="R493" s="86"/>
    </row>
    <row r="494" spans="1:19" ht="15.75" customHeight="1">
      <c r="A494" s="68">
        <v>1502</v>
      </c>
      <c r="B494" s="97"/>
      <c r="C494" s="97"/>
      <c r="D494" s="97"/>
      <c r="E494" s="97"/>
      <c r="F494" s="97"/>
      <c r="G494" s="97"/>
      <c r="H494" s="97"/>
      <c r="I494" s="97"/>
      <c r="J494" s="97">
        <v>1</v>
      </c>
      <c r="K494" s="171">
        <v>1</v>
      </c>
      <c r="L494" s="108"/>
      <c r="M494" s="2"/>
      <c r="N494" s="31"/>
      <c r="O494" s="86"/>
      <c r="P494" s="178">
        <v>1</v>
      </c>
      <c r="Q494" s="88"/>
      <c r="R494" s="86"/>
    </row>
    <row r="495" spans="1:19" ht="15.75" customHeight="1">
      <c r="A495" s="68">
        <v>1601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171"/>
      <c r="L495" s="108"/>
      <c r="M495" s="2"/>
      <c r="N495" s="31"/>
      <c r="O495" s="86"/>
      <c r="P495" s="178"/>
      <c r="Q495" s="88"/>
      <c r="R495" s="86"/>
    </row>
    <row r="496" spans="1:19" ht="15.75" customHeight="1">
      <c r="A496" s="68">
        <v>1602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171"/>
      <c r="L496" s="108"/>
      <c r="M496" s="2"/>
      <c r="N496" s="31"/>
      <c r="O496" s="2"/>
      <c r="P496" s="31"/>
      <c r="Q496" s="25"/>
      <c r="R496" s="86"/>
    </row>
    <row r="497" spans="1:19" ht="15.75" customHeight="1">
      <c r="A497" s="68">
        <v>1701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171"/>
      <c r="L497" s="108"/>
      <c r="M497" s="2"/>
      <c r="N497" s="31"/>
      <c r="O497" s="179" t="s">
        <v>79</v>
      </c>
      <c r="P497" s="90">
        <v>8</v>
      </c>
      <c r="Q497" s="91">
        <f>K500</f>
        <v>8</v>
      </c>
      <c r="R497" s="180" t="s">
        <v>11</v>
      </c>
    </row>
    <row r="498" spans="1:19" ht="15.75" customHeight="1">
      <c r="A498" s="68">
        <v>1702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171"/>
      <c r="L498" s="108"/>
      <c r="M498" s="2"/>
      <c r="N498" s="31"/>
      <c r="O498" s="181" t="s">
        <v>80</v>
      </c>
      <c r="P498" s="94">
        <f>IF(P497/B483=0,"",P497/B483)</f>
        <v>0.53333333333333333</v>
      </c>
      <c r="Q498" s="95">
        <f>IF(P497/Q497=0,"",P497/Q497)</f>
        <v>1</v>
      </c>
      <c r="R498" s="182" t="s">
        <v>81</v>
      </c>
    </row>
    <row r="499" spans="1:19" ht="15.75" customHeight="1">
      <c r="A499" s="68">
        <v>1801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171"/>
      <c r="L499" s="100"/>
      <c r="M499" s="101"/>
      <c r="N499" s="102"/>
      <c r="O499" s="101"/>
      <c r="P499" s="102"/>
      <c r="Q499" s="102"/>
      <c r="R499" s="103"/>
    </row>
    <row r="500" spans="1:19" ht="18" customHeight="1">
      <c r="A500" s="35"/>
      <c r="B500" s="31"/>
      <c r="C500" s="31"/>
      <c r="D500" s="273" t="s">
        <v>100</v>
      </c>
      <c r="E500" s="261"/>
      <c r="F500" s="261"/>
      <c r="G500" s="261"/>
      <c r="H500" s="261"/>
      <c r="I500" s="261"/>
      <c r="J500" s="262"/>
      <c r="K500" s="126">
        <f>SUM(K483:K496)</f>
        <v>8</v>
      </c>
      <c r="L500" s="105">
        <f>IF(K491=0,"",K491/B483)</f>
        <v>0.13333333333333333</v>
      </c>
      <c r="M500" s="105">
        <f>IF(K500=0,"",K500/B483)</f>
        <v>0.53333333333333333</v>
      </c>
      <c r="N500" s="105">
        <f>IF(K491=0,"",M500-L500)</f>
        <v>0.4</v>
      </c>
      <c r="O500" s="2"/>
      <c r="P500" s="31"/>
      <c r="Q500" s="25"/>
      <c r="R500" s="2"/>
    </row>
    <row r="501" spans="1:19" ht="12.75" customHeight="1"/>
    <row r="502" spans="1:19" ht="12.75" customHeight="1">
      <c r="L502" s="2"/>
      <c r="M502" s="2"/>
      <c r="N502" s="2"/>
      <c r="O502" s="2"/>
    </row>
    <row r="503" spans="1:19" ht="26.25" customHeight="1">
      <c r="B503" s="283" t="s">
        <v>88</v>
      </c>
      <c r="C503" s="275"/>
      <c r="D503" s="275"/>
      <c r="E503" s="275"/>
      <c r="F503" s="275"/>
      <c r="G503" s="275"/>
      <c r="H503" s="275"/>
      <c r="I503" s="275"/>
      <c r="J503" s="275"/>
      <c r="K503" s="129" t="s">
        <v>63</v>
      </c>
      <c r="L503" s="2"/>
      <c r="M503" s="2"/>
      <c r="N503" s="31"/>
      <c r="O503" s="2"/>
      <c r="P503" s="31"/>
      <c r="Q503" s="31"/>
      <c r="R503" s="31"/>
    </row>
    <row r="504" spans="1:19" ht="20.25" customHeight="1">
      <c r="A504" s="259" t="s">
        <v>10</v>
      </c>
      <c r="B504" s="260" t="s">
        <v>89</v>
      </c>
      <c r="C504" s="261"/>
      <c r="D504" s="261"/>
      <c r="E504" s="261"/>
      <c r="F504" s="261"/>
      <c r="G504" s="261"/>
      <c r="H504" s="261"/>
      <c r="I504" s="261"/>
      <c r="J504" s="262"/>
      <c r="K504" s="263" t="s">
        <v>11</v>
      </c>
      <c r="L504" s="254" t="s">
        <v>3</v>
      </c>
      <c r="M504" s="254" t="s">
        <v>4</v>
      </c>
      <c r="N504" s="264" t="s">
        <v>5</v>
      </c>
      <c r="O504" s="254" t="s">
        <v>6</v>
      </c>
      <c r="P504" s="265" t="s">
        <v>7</v>
      </c>
      <c r="Q504" s="265" t="s">
        <v>8</v>
      </c>
      <c r="R504" s="254" t="s">
        <v>9</v>
      </c>
    </row>
    <row r="505" spans="1:19" ht="15.75" customHeight="1">
      <c r="A505" s="255"/>
      <c r="B505" s="68" t="s">
        <v>90</v>
      </c>
      <c r="C505" s="68" t="s">
        <v>91</v>
      </c>
      <c r="D505" s="68" t="s">
        <v>92</v>
      </c>
      <c r="E505" s="68" t="s">
        <v>93</v>
      </c>
      <c r="F505" s="68" t="s">
        <v>94</v>
      </c>
      <c r="G505" s="68" t="s">
        <v>95</v>
      </c>
      <c r="H505" s="68" t="s">
        <v>96</v>
      </c>
      <c r="I505" s="68" t="s">
        <v>97</v>
      </c>
      <c r="J505" s="68" t="s">
        <v>98</v>
      </c>
      <c r="K505" s="255"/>
      <c r="L505" s="255"/>
      <c r="M505" s="255"/>
      <c r="N505" s="255"/>
      <c r="O505" s="255"/>
      <c r="P505" s="255"/>
      <c r="Q505" s="255"/>
      <c r="R505" s="255"/>
    </row>
    <row r="506" spans="1:19" ht="15.75" customHeight="1">
      <c r="A506" s="68">
        <v>1002</v>
      </c>
      <c r="B506" s="69">
        <v>35</v>
      </c>
      <c r="C506" s="69"/>
      <c r="D506" s="69"/>
      <c r="E506" s="69"/>
      <c r="F506" s="69"/>
      <c r="G506" s="69"/>
      <c r="H506" s="69"/>
      <c r="I506" s="69"/>
      <c r="J506" s="69"/>
      <c r="K506" s="171"/>
      <c r="L506" s="107"/>
      <c r="M506" s="73"/>
      <c r="N506" s="74"/>
      <c r="O506" s="172"/>
      <c r="P506" s="76">
        <f>B506</f>
        <v>35</v>
      </c>
      <c r="Q506" s="173"/>
      <c r="R506" s="172"/>
    </row>
    <row r="507" spans="1:19" ht="15.75" customHeight="1">
      <c r="A507" s="68">
        <v>1101</v>
      </c>
      <c r="B507" s="69"/>
      <c r="C507" s="69">
        <v>25</v>
      </c>
      <c r="D507" s="69"/>
      <c r="E507" s="69"/>
      <c r="F507" s="69"/>
      <c r="G507" s="69"/>
      <c r="H507" s="69"/>
      <c r="I507" s="69"/>
      <c r="J507" s="69"/>
      <c r="K507" s="171"/>
      <c r="L507" s="108"/>
      <c r="M507" s="2"/>
      <c r="N507" s="79"/>
      <c r="O507" s="80">
        <f>IF(C507=0,"",C507/B506)</f>
        <v>0.7142857142857143</v>
      </c>
      <c r="P507" s="81">
        <v>25</v>
      </c>
      <c r="Q507" s="82">
        <f t="shared" ref="Q507:Q514" si="99">IF(P507=0,"",P507/P506)</f>
        <v>0.7142857142857143</v>
      </c>
      <c r="R507" s="82">
        <f t="shared" ref="R507:R514" si="100">IF(P507=0,"",100%-Q507)</f>
        <v>0.2857142857142857</v>
      </c>
    </row>
    <row r="508" spans="1:19" ht="15.75" customHeight="1">
      <c r="A508" s="68">
        <v>1102</v>
      </c>
      <c r="B508" s="69"/>
      <c r="C508" s="69"/>
      <c r="D508" s="69">
        <v>18</v>
      </c>
      <c r="E508" s="69"/>
      <c r="F508" s="69"/>
      <c r="G508" s="69"/>
      <c r="H508" s="69"/>
      <c r="I508" s="69"/>
      <c r="J508" s="69"/>
      <c r="K508" s="171"/>
      <c r="L508" s="108"/>
      <c r="M508" s="2"/>
      <c r="N508" s="79"/>
      <c r="O508" s="80">
        <f>IF(D508=0,"",D508/C507)</f>
        <v>0.72</v>
      </c>
      <c r="P508" s="81">
        <v>23</v>
      </c>
      <c r="Q508" s="82">
        <f t="shared" si="99"/>
        <v>0.92</v>
      </c>
      <c r="R508" s="82">
        <f t="shared" si="100"/>
        <v>7.999999999999996E-2</v>
      </c>
      <c r="S508" s="9">
        <f>P508/P506</f>
        <v>0.65714285714285714</v>
      </c>
    </row>
    <row r="509" spans="1:19" ht="15.75" customHeight="1">
      <c r="A509" s="68">
        <v>1201</v>
      </c>
      <c r="B509" s="69"/>
      <c r="C509" s="69"/>
      <c r="D509" s="69"/>
      <c r="E509" s="69">
        <v>17</v>
      </c>
      <c r="F509" s="69"/>
      <c r="G509" s="69"/>
      <c r="H509" s="69"/>
      <c r="I509" s="69"/>
      <c r="J509" s="69"/>
      <c r="K509" s="171"/>
      <c r="L509" s="108"/>
      <c r="M509" s="2"/>
      <c r="N509" s="79"/>
      <c r="O509" s="80">
        <f>IF(E509=0,"",E509/D508)</f>
        <v>0.94444444444444442</v>
      </c>
      <c r="P509" s="81">
        <v>22</v>
      </c>
      <c r="Q509" s="82">
        <f t="shared" si="99"/>
        <v>0.95652173913043481</v>
      </c>
      <c r="R509" s="82">
        <f t="shared" si="100"/>
        <v>4.3478260869565188E-2</v>
      </c>
    </row>
    <row r="510" spans="1:19" ht="15.75" customHeight="1">
      <c r="A510" s="68">
        <v>1202</v>
      </c>
      <c r="B510" s="69"/>
      <c r="C510" s="69"/>
      <c r="D510" s="69"/>
      <c r="E510" s="69"/>
      <c r="F510" s="69">
        <v>14</v>
      </c>
      <c r="G510" s="69"/>
      <c r="H510" s="69"/>
      <c r="I510" s="69"/>
      <c r="J510" s="69"/>
      <c r="K510" s="171"/>
      <c r="L510" s="108"/>
      <c r="M510" s="2"/>
      <c r="N510" s="79"/>
      <c r="O510" s="80">
        <f>IF(F510=0,"",F510/E509)</f>
        <v>0.82352941176470584</v>
      </c>
      <c r="P510" s="81">
        <v>20</v>
      </c>
      <c r="Q510" s="82">
        <f t="shared" si="99"/>
        <v>0.90909090909090906</v>
      </c>
      <c r="R510" s="82">
        <f t="shared" si="100"/>
        <v>9.0909090909090939E-2</v>
      </c>
    </row>
    <row r="511" spans="1:19" ht="15.75" customHeight="1">
      <c r="A511" s="68">
        <v>1301</v>
      </c>
      <c r="B511" s="69"/>
      <c r="C511" s="69"/>
      <c r="D511" s="69"/>
      <c r="E511" s="69"/>
      <c r="F511" s="69"/>
      <c r="G511" s="69">
        <v>14</v>
      </c>
      <c r="H511" s="69"/>
      <c r="I511" s="69"/>
      <c r="J511" s="69"/>
      <c r="K511" s="171"/>
      <c r="L511" s="108"/>
      <c r="M511" s="2"/>
      <c r="N511" s="79"/>
      <c r="O511" s="80">
        <f>IF(G511=0,"",G511/F510)</f>
        <v>1</v>
      </c>
      <c r="P511" s="81">
        <v>20</v>
      </c>
      <c r="Q511" s="82">
        <f t="shared" si="99"/>
        <v>1</v>
      </c>
      <c r="R511" s="82">
        <f t="shared" si="100"/>
        <v>0</v>
      </c>
    </row>
    <row r="512" spans="1:19" ht="15.75" customHeight="1">
      <c r="A512" s="68">
        <v>1302</v>
      </c>
      <c r="B512" s="69"/>
      <c r="C512" s="69"/>
      <c r="D512" s="69"/>
      <c r="E512" s="69"/>
      <c r="F512" s="69"/>
      <c r="G512" s="69"/>
      <c r="H512" s="69">
        <v>14</v>
      </c>
      <c r="I512" s="69"/>
      <c r="J512" s="69"/>
      <c r="K512" s="171"/>
      <c r="L512" s="108"/>
      <c r="M512" s="2"/>
      <c r="N512" s="79"/>
      <c r="O512" s="80">
        <f>IF(H512=0,"",H512/G511)</f>
        <v>1</v>
      </c>
      <c r="P512" s="81">
        <v>19</v>
      </c>
      <c r="Q512" s="82">
        <f t="shared" si="99"/>
        <v>0.95</v>
      </c>
      <c r="R512" s="82">
        <f t="shared" si="100"/>
        <v>5.0000000000000044E-2</v>
      </c>
    </row>
    <row r="513" spans="1:18" ht="15.75" customHeight="1">
      <c r="A513" s="68">
        <v>1401</v>
      </c>
      <c r="B513" s="69"/>
      <c r="C513" s="69"/>
      <c r="D513" s="69"/>
      <c r="E513" s="69"/>
      <c r="F513" s="69"/>
      <c r="G513" s="69"/>
      <c r="H513" s="69"/>
      <c r="I513" s="69">
        <v>8</v>
      </c>
      <c r="J513" s="69"/>
      <c r="K513" s="171"/>
      <c r="L513" s="108"/>
      <c r="M513" s="2"/>
      <c r="N513" s="79"/>
      <c r="O513" s="80">
        <f>IF(I513=0,"",I513/H512)</f>
        <v>0.5714285714285714</v>
      </c>
      <c r="P513" s="81">
        <v>18</v>
      </c>
      <c r="Q513" s="82">
        <f t="shared" si="99"/>
        <v>0.94736842105263153</v>
      </c>
      <c r="R513" s="82">
        <f t="shared" si="100"/>
        <v>5.2631578947368474E-2</v>
      </c>
    </row>
    <row r="514" spans="1:18" ht="15.75" customHeight="1">
      <c r="A514" s="68">
        <v>1402</v>
      </c>
      <c r="B514" s="69"/>
      <c r="C514" s="69"/>
      <c r="D514" s="69"/>
      <c r="E514" s="69"/>
      <c r="F514" s="69"/>
      <c r="G514" s="69"/>
      <c r="H514" s="69"/>
      <c r="I514" s="69"/>
      <c r="J514" s="69">
        <v>8</v>
      </c>
      <c r="K514" s="171">
        <v>8</v>
      </c>
      <c r="L514" s="108"/>
      <c r="M514" s="2"/>
      <c r="N514" s="79"/>
      <c r="O514" s="84">
        <f>IF(J514=0,"",J514/I513)</f>
        <v>1</v>
      </c>
      <c r="P514" s="81">
        <v>18</v>
      </c>
      <c r="Q514" s="85">
        <f t="shared" si="99"/>
        <v>1</v>
      </c>
      <c r="R514" s="85">
        <f t="shared" si="100"/>
        <v>0</v>
      </c>
    </row>
    <row r="515" spans="1:18" ht="15.75" customHeight="1">
      <c r="A515" s="68">
        <v>1501</v>
      </c>
      <c r="B515" s="97"/>
      <c r="C515" s="97"/>
      <c r="D515" s="97"/>
      <c r="E515" s="97"/>
      <c r="F515" s="97"/>
      <c r="G515" s="97"/>
      <c r="H515" s="97"/>
      <c r="I515" s="97"/>
      <c r="J515" s="97">
        <v>4</v>
      </c>
      <c r="K515" s="171">
        <v>4</v>
      </c>
      <c r="L515" s="108"/>
      <c r="M515" s="2"/>
      <c r="N515" s="31"/>
      <c r="O515" s="174"/>
      <c r="P515" s="175">
        <v>9</v>
      </c>
      <c r="Q515" s="176"/>
      <c r="R515" s="177"/>
    </row>
    <row r="516" spans="1:18" ht="15.75" customHeight="1">
      <c r="A516" s="68">
        <v>1502</v>
      </c>
      <c r="B516" s="97"/>
      <c r="C516" s="97"/>
      <c r="D516" s="97"/>
      <c r="E516" s="97"/>
      <c r="F516" s="97"/>
      <c r="G516" s="97"/>
      <c r="H516" s="97"/>
      <c r="I516" s="97"/>
      <c r="J516" s="97">
        <v>5</v>
      </c>
      <c r="K516" s="171">
        <v>5</v>
      </c>
      <c r="L516" s="108"/>
      <c r="M516" s="2"/>
      <c r="N516" s="31"/>
      <c r="O516" s="86"/>
      <c r="P516" s="178">
        <v>5</v>
      </c>
      <c r="Q516" s="88"/>
      <c r="R516" s="86"/>
    </row>
    <row r="517" spans="1:18" ht="15.75" customHeight="1">
      <c r="A517" s="68">
        <v>1601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171"/>
      <c r="L517" s="108"/>
      <c r="M517" s="2"/>
      <c r="N517" s="31"/>
      <c r="O517" s="86"/>
      <c r="P517" s="178"/>
      <c r="Q517" s="88"/>
      <c r="R517" s="86"/>
    </row>
    <row r="518" spans="1:18" ht="15.75" customHeight="1">
      <c r="A518" s="68">
        <v>1602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171"/>
      <c r="L518" s="108"/>
      <c r="M518" s="2"/>
      <c r="N518" s="31"/>
      <c r="O518" s="86"/>
      <c r="P518" s="178"/>
      <c r="Q518" s="88"/>
      <c r="R518" s="86"/>
    </row>
    <row r="519" spans="1:18" ht="15.75" customHeight="1">
      <c r="A519" s="68">
        <v>1701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171"/>
      <c r="L519" s="108"/>
      <c r="M519" s="2"/>
      <c r="N519" s="31"/>
      <c r="O519" s="2"/>
      <c r="P519" s="31"/>
      <c r="Q519" s="25"/>
      <c r="R519" s="86"/>
    </row>
    <row r="520" spans="1:18" ht="15.75" customHeight="1">
      <c r="A520" s="68">
        <v>1702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171"/>
      <c r="L520" s="108"/>
      <c r="M520" s="2"/>
      <c r="N520" s="31"/>
      <c r="O520" s="179" t="s">
        <v>79</v>
      </c>
      <c r="P520" s="90">
        <v>16</v>
      </c>
      <c r="Q520" s="91">
        <f>IF(SUM(K513:K516)=0,"",SUM(K513:K516))</f>
        <v>17</v>
      </c>
      <c r="R520" s="180" t="s">
        <v>11</v>
      </c>
    </row>
    <row r="521" spans="1:18" ht="15.75" customHeight="1">
      <c r="A521" s="68">
        <v>1801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171"/>
      <c r="L521" s="108"/>
      <c r="M521" s="2"/>
      <c r="N521" s="31"/>
      <c r="O521" s="181" t="s">
        <v>80</v>
      </c>
      <c r="P521" s="94">
        <f>IF(P520/B506=0,"",P520/B506)</f>
        <v>0.45714285714285713</v>
      </c>
      <c r="Q521" s="95">
        <f>IF(P520/Q520=0,"",P520/Q520)</f>
        <v>0.94117647058823528</v>
      </c>
      <c r="R521" s="182" t="s">
        <v>81</v>
      </c>
    </row>
    <row r="522" spans="1:18" ht="15.75" customHeight="1">
      <c r="A522" s="68">
        <v>1802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171"/>
      <c r="L522" s="100"/>
      <c r="M522" s="101"/>
      <c r="N522" s="102"/>
      <c r="O522" s="101"/>
      <c r="P522" s="102"/>
      <c r="Q522" s="102"/>
      <c r="R522" s="103"/>
    </row>
    <row r="523" spans="1:18" ht="18" customHeight="1">
      <c r="A523" s="35"/>
      <c r="B523" s="31"/>
      <c r="C523" s="31"/>
      <c r="D523" s="273" t="s">
        <v>100</v>
      </c>
      <c r="E523" s="261"/>
      <c r="F523" s="261"/>
      <c r="G523" s="261"/>
      <c r="H523" s="261"/>
      <c r="I523" s="261"/>
      <c r="J523" s="262"/>
      <c r="K523" s="126">
        <f>SUM(K506:K519)</f>
        <v>17</v>
      </c>
      <c r="L523" s="105">
        <f>IF(K514=0,"",K514/B506)</f>
        <v>0.22857142857142856</v>
      </c>
      <c r="M523" s="105">
        <f>IF(K523=0,"",K523/B506)</f>
        <v>0.48571428571428571</v>
      </c>
      <c r="N523" s="105">
        <f>IF(K514=0,"",M523-L523)</f>
        <v>0.25714285714285712</v>
      </c>
      <c r="O523" s="2"/>
      <c r="P523" s="31"/>
      <c r="Q523" s="25"/>
      <c r="R523" s="2"/>
    </row>
    <row r="524" spans="1:18" ht="12.75" customHeight="1">
      <c r="L524" s="2"/>
      <c r="M524" s="2"/>
      <c r="N524" s="2"/>
      <c r="O524" s="2"/>
    </row>
    <row r="525" spans="1:18" ht="12.75" customHeight="1">
      <c r="L525" s="2"/>
      <c r="M525" s="2"/>
      <c r="N525" s="2"/>
      <c r="O525" s="2"/>
    </row>
    <row r="526" spans="1:18" ht="26.25" customHeight="1">
      <c r="B526" s="283" t="s">
        <v>88</v>
      </c>
      <c r="C526" s="275"/>
      <c r="D526" s="275"/>
      <c r="E526" s="275"/>
      <c r="F526" s="275"/>
      <c r="G526" s="275"/>
      <c r="H526" s="275"/>
      <c r="I526" s="275"/>
      <c r="J526" s="275"/>
      <c r="K526" s="66" t="s">
        <v>67</v>
      </c>
      <c r="L526" s="2"/>
      <c r="M526" s="2"/>
      <c r="N526" s="31"/>
      <c r="O526" s="2"/>
      <c r="P526" s="31"/>
      <c r="Q526" s="31"/>
      <c r="R526" s="31"/>
    </row>
    <row r="527" spans="1:18" ht="20.25" customHeight="1">
      <c r="A527" s="259" t="s">
        <v>10</v>
      </c>
      <c r="B527" s="260" t="s">
        <v>89</v>
      </c>
      <c r="C527" s="261"/>
      <c r="D527" s="261"/>
      <c r="E527" s="261"/>
      <c r="F527" s="261"/>
      <c r="G527" s="261"/>
      <c r="H527" s="261"/>
      <c r="I527" s="261"/>
      <c r="J527" s="262"/>
      <c r="K527" s="263" t="s">
        <v>11</v>
      </c>
      <c r="L527" s="254" t="s">
        <v>3</v>
      </c>
      <c r="M527" s="254" t="s">
        <v>4</v>
      </c>
      <c r="N527" s="264" t="s">
        <v>5</v>
      </c>
      <c r="O527" s="254" t="s">
        <v>6</v>
      </c>
      <c r="P527" s="265" t="s">
        <v>7</v>
      </c>
      <c r="Q527" s="265" t="s">
        <v>8</v>
      </c>
      <c r="R527" s="254" t="s">
        <v>9</v>
      </c>
    </row>
    <row r="528" spans="1:18" ht="15.75" customHeight="1">
      <c r="A528" s="255"/>
      <c r="B528" s="68" t="s">
        <v>90</v>
      </c>
      <c r="C528" s="68" t="s">
        <v>91</v>
      </c>
      <c r="D528" s="68" t="s">
        <v>92</v>
      </c>
      <c r="E528" s="68" t="s">
        <v>93</v>
      </c>
      <c r="F528" s="68" t="s">
        <v>94</v>
      </c>
      <c r="G528" s="68" t="s">
        <v>95</v>
      </c>
      <c r="H528" s="68" t="s">
        <v>96</v>
      </c>
      <c r="I528" s="68" t="s">
        <v>97</v>
      </c>
      <c r="J528" s="68" t="s">
        <v>98</v>
      </c>
      <c r="K528" s="255"/>
      <c r="L528" s="255"/>
      <c r="M528" s="255"/>
      <c r="N528" s="255"/>
      <c r="O528" s="255"/>
      <c r="P528" s="255"/>
      <c r="Q528" s="255"/>
      <c r="R528" s="255"/>
    </row>
    <row r="529" spans="1:19" ht="15.75" customHeight="1">
      <c r="A529" s="68">
        <v>1101</v>
      </c>
      <c r="B529" s="69">
        <v>23</v>
      </c>
      <c r="C529" s="69"/>
      <c r="D529" s="69"/>
      <c r="E529" s="69"/>
      <c r="F529" s="69"/>
      <c r="G529" s="69"/>
      <c r="H529" s="69"/>
      <c r="I529" s="69"/>
      <c r="J529" s="69"/>
      <c r="K529" s="171"/>
      <c r="L529" s="107"/>
      <c r="M529" s="73"/>
      <c r="N529" s="74"/>
      <c r="O529" s="172"/>
      <c r="P529" s="76">
        <f>B529</f>
        <v>23</v>
      </c>
      <c r="Q529" s="173"/>
      <c r="R529" s="172"/>
    </row>
    <row r="530" spans="1:19" ht="15.75" customHeight="1">
      <c r="A530" s="68">
        <v>1102</v>
      </c>
      <c r="B530" s="69"/>
      <c r="C530" s="69">
        <v>18</v>
      </c>
      <c r="D530" s="69"/>
      <c r="E530" s="69"/>
      <c r="F530" s="69"/>
      <c r="G530" s="69"/>
      <c r="H530" s="69"/>
      <c r="I530" s="69"/>
      <c r="J530" s="69"/>
      <c r="K530" s="171"/>
      <c r="L530" s="108"/>
      <c r="M530" s="2"/>
      <c r="N530" s="79"/>
      <c r="O530" s="80">
        <f>IF(C530=0,"",C530/B529)</f>
        <v>0.78260869565217395</v>
      </c>
      <c r="P530" s="81">
        <v>18</v>
      </c>
      <c r="Q530" s="82">
        <f t="shared" ref="Q530:Q537" si="101">IF(P530=0,"",P530/P529)</f>
        <v>0.78260869565217395</v>
      </c>
      <c r="R530" s="82">
        <f t="shared" ref="R530:R537" si="102">IF(P530=0,"",100%-Q530)</f>
        <v>0.21739130434782605</v>
      </c>
    </row>
    <row r="531" spans="1:19" ht="15.75" customHeight="1">
      <c r="A531" s="68">
        <v>1201</v>
      </c>
      <c r="B531" s="69"/>
      <c r="C531" s="69"/>
      <c r="D531" s="69">
        <v>15</v>
      </c>
      <c r="E531" s="69"/>
      <c r="F531" s="69"/>
      <c r="G531" s="69"/>
      <c r="H531" s="69"/>
      <c r="I531" s="69"/>
      <c r="J531" s="69"/>
      <c r="K531" s="171"/>
      <c r="L531" s="108"/>
      <c r="M531" s="2"/>
      <c r="N531" s="79"/>
      <c r="O531" s="80">
        <f>IF(D531=0,"",D531/C530)</f>
        <v>0.83333333333333337</v>
      </c>
      <c r="P531" s="81">
        <v>16</v>
      </c>
      <c r="Q531" s="82">
        <f t="shared" si="101"/>
        <v>0.88888888888888884</v>
      </c>
      <c r="R531" s="82">
        <f t="shared" si="102"/>
        <v>0.11111111111111116</v>
      </c>
      <c r="S531" s="9">
        <f>P531/P529</f>
        <v>0.69565217391304346</v>
      </c>
    </row>
    <row r="532" spans="1:19" ht="15.75" customHeight="1">
      <c r="A532" s="68">
        <v>1202</v>
      </c>
      <c r="B532" s="69"/>
      <c r="C532" s="69"/>
      <c r="D532" s="69"/>
      <c r="E532" s="69">
        <v>11</v>
      </c>
      <c r="F532" s="69"/>
      <c r="G532" s="69"/>
      <c r="H532" s="69"/>
      <c r="I532" s="69"/>
      <c r="J532" s="69"/>
      <c r="K532" s="171"/>
      <c r="L532" s="108"/>
      <c r="M532" s="2"/>
      <c r="N532" s="79"/>
      <c r="O532" s="80">
        <f>IF(E532=0,"",E532/D531)</f>
        <v>0.73333333333333328</v>
      </c>
      <c r="P532" s="81">
        <v>14</v>
      </c>
      <c r="Q532" s="82">
        <f t="shared" si="101"/>
        <v>0.875</v>
      </c>
      <c r="R532" s="82">
        <f t="shared" si="102"/>
        <v>0.125</v>
      </c>
    </row>
    <row r="533" spans="1:19" ht="15.75" customHeight="1">
      <c r="A533" s="68">
        <v>1301</v>
      </c>
      <c r="B533" s="69"/>
      <c r="C533" s="69"/>
      <c r="D533" s="69"/>
      <c r="E533" s="69"/>
      <c r="F533" s="69">
        <v>10</v>
      </c>
      <c r="G533" s="69"/>
      <c r="H533" s="69"/>
      <c r="I533" s="69"/>
      <c r="J533" s="69"/>
      <c r="K533" s="171"/>
      <c r="L533" s="108"/>
      <c r="M533" s="2"/>
      <c r="N533" s="79"/>
      <c r="O533" s="80">
        <f>IF(F533=0,"",F533/E532)</f>
        <v>0.90909090909090906</v>
      </c>
      <c r="P533" s="81">
        <v>12</v>
      </c>
      <c r="Q533" s="82">
        <f t="shared" si="101"/>
        <v>0.8571428571428571</v>
      </c>
      <c r="R533" s="82">
        <f t="shared" si="102"/>
        <v>0.1428571428571429</v>
      </c>
    </row>
    <row r="534" spans="1:19" ht="15.75" customHeight="1">
      <c r="A534" s="68">
        <v>1302</v>
      </c>
      <c r="B534" s="69"/>
      <c r="C534" s="69"/>
      <c r="D534" s="69"/>
      <c r="E534" s="69"/>
      <c r="F534" s="69"/>
      <c r="G534" s="69">
        <v>8</v>
      </c>
      <c r="H534" s="69"/>
      <c r="I534" s="69"/>
      <c r="J534" s="69"/>
      <c r="K534" s="171"/>
      <c r="L534" s="108"/>
      <c r="M534" s="2"/>
      <c r="N534" s="79"/>
      <c r="O534" s="80">
        <f>IF(G534=0,"",G534/F533)</f>
        <v>0.8</v>
      </c>
      <c r="P534" s="81">
        <v>11</v>
      </c>
      <c r="Q534" s="82">
        <f t="shared" si="101"/>
        <v>0.91666666666666663</v>
      </c>
      <c r="R534" s="82">
        <f t="shared" si="102"/>
        <v>8.333333333333337E-2</v>
      </c>
    </row>
    <row r="535" spans="1:19" ht="15.75" customHeight="1">
      <c r="A535" s="68">
        <v>1401</v>
      </c>
      <c r="B535" s="69"/>
      <c r="C535" s="69"/>
      <c r="D535" s="69"/>
      <c r="E535" s="69"/>
      <c r="F535" s="69"/>
      <c r="G535" s="69"/>
      <c r="H535" s="69">
        <v>8</v>
      </c>
      <c r="I535" s="69"/>
      <c r="J535" s="69"/>
      <c r="K535" s="171"/>
      <c r="L535" s="108"/>
      <c r="M535" s="2"/>
      <c r="N535" s="79"/>
      <c r="O535" s="80">
        <f>IF(H535=0,"",H535/G534)</f>
        <v>1</v>
      </c>
      <c r="P535" s="81">
        <v>11</v>
      </c>
      <c r="Q535" s="82">
        <f t="shared" si="101"/>
        <v>1</v>
      </c>
      <c r="R535" s="82">
        <f t="shared" si="102"/>
        <v>0</v>
      </c>
    </row>
    <row r="536" spans="1:19" ht="15.75" customHeight="1">
      <c r="A536" s="68">
        <v>1402</v>
      </c>
      <c r="B536" s="69"/>
      <c r="C536" s="69"/>
      <c r="D536" s="69"/>
      <c r="E536" s="69"/>
      <c r="F536" s="69"/>
      <c r="G536" s="69"/>
      <c r="H536" s="69"/>
      <c r="I536" s="69">
        <v>5</v>
      </c>
      <c r="J536" s="69"/>
      <c r="K536" s="171"/>
      <c r="L536" s="108"/>
      <c r="M536" s="2"/>
      <c r="N536" s="79"/>
      <c r="O536" s="80">
        <f>IF(I536=0,"",I536/H535)</f>
        <v>0.625</v>
      </c>
      <c r="P536" s="81">
        <v>11</v>
      </c>
      <c r="Q536" s="82">
        <f t="shared" si="101"/>
        <v>1</v>
      </c>
      <c r="R536" s="82">
        <f t="shared" si="102"/>
        <v>0</v>
      </c>
    </row>
    <row r="537" spans="1:19" ht="15.75" customHeight="1">
      <c r="A537" s="68">
        <v>1501</v>
      </c>
      <c r="B537" s="69"/>
      <c r="C537" s="69"/>
      <c r="D537" s="69"/>
      <c r="E537" s="69"/>
      <c r="F537" s="69"/>
      <c r="G537" s="69"/>
      <c r="H537" s="69"/>
      <c r="I537" s="69"/>
      <c r="J537" s="69">
        <v>3</v>
      </c>
      <c r="K537" s="171">
        <v>3</v>
      </c>
      <c r="L537" s="108"/>
      <c r="M537" s="2"/>
      <c r="N537" s="79"/>
      <c r="O537" s="84">
        <f>IF(J537=0,"",J537/I536)</f>
        <v>0.6</v>
      </c>
      <c r="P537" s="81">
        <v>11</v>
      </c>
      <c r="Q537" s="85">
        <f t="shared" si="101"/>
        <v>1</v>
      </c>
      <c r="R537" s="85">
        <f t="shared" si="102"/>
        <v>0</v>
      </c>
    </row>
    <row r="538" spans="1:19" ht="15.75" customHeight="1">
      <c r="A538" s="68">
        <v>1502</v>
      </c>
      <c r="B538" s="97"/>
      <c r="C538" s="97"/>
      <c r="D538" s="97"/>
      <c r="E538" s="97"/>
      <c r="F538" s="97"/>
      <c r="G538" s="97"/>
      <c r="H538" s="97"/>
      <c r="I538" s="97"/>
      <c r="J538" s="97">
        <v>5</v>
      </c>
      <c r="K538" s="171">
        <v>5</v>
      </c>
      <c r="L538" s="108"/>
      <c r="M538" s="2"/>
      <c r="N538" s="31"/>
      <c r="O538" s="174"/>
      <c r="P538" s="175">
        <v>7</v>
      </c>
      <c r="Q538" s="176"/>
      <c r="R538" s="177"/>
    </row>
    <row r="539" spans="1:19" ht="15.75" customHeight="1">
      <c r="A539" s="68">
        <v>1601</v>
      </c>
      <c r="B539" s="97"/>
      <c r="C539" s="97"/>
      <c r="D539" s="97"/>
      <c r="E539" s="97"/>
      <c r="F539" s="97"/>
      <c r="G539" s="97"/>
      <c r="H539" s="97"/>
      <c r="I539" s="97"/>
      <c r="J539" s="97">
        <v>1</v>
      </c>
      <c r="K539" s="171">
        <v>1</v>
      </c>
      <c r="L539" s="108"/>
      <c r="M539" s="2"/>
      <c r="N539" s="31"/>
      <c r="O539" s="86"/>
      <c r="P539" s="178">
        <v>2</v>
      </c>
      <c r="Q539" s="88"/>
      <c r="R539" s="86"/>
    </row>
    <row r="540" spans="1:19" ht="15.75" customHeight="1">
      <c r="A540" s="68">
        <v>1602</v>
      </c>
      <c r="B540" s="97"/>
      <c r="C540" s="97"/>
      <c r="D540" s="97"/>
      <c r="E540" s="97"/>
      <c r="F540" s="97"/>
      <c r="G540" s="97"/>
      <c r="H540" s="97"/>
      <c r="I540" s="97"/>
      <c r="J540" s="97">
        <v>1</v>
      </c>
      <c r="K540" s="171">
        <v>1</v>
      </c>
      <c r="L540" s="108"/>
      <c r="M540" s="2"/>
      <c r="N540" s="31"/>
      <c r="O540" s="86"/>
      <c r="P540" s="178">
        <v>1</v>
      </c>
      <c r="Q540" s="88"/>
      <c r="R540" s="86"/>
    </row>
    <row r="541" spans="1:19" ht="15.75" customHeight="1">
      <c r="A541" s="68">
        <v>1701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171"/>
      <c r="L541" s="108"/>
      <c r="M541" s="2"/>
      <c r="N541" s="31"/>
      <c r="O541" s="86"/>
      <c r="P541" s="178"/>
      <c r="Q541" s="88"/>
      <c r="R541" s="86"/>
    </row>
    <row r="542" spans="1:19" ht="15.75" customHeight="1">
      <c r="A542" s="68">
        <v>1702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171"/>
      <c r="L542" s="108"/>
      <c r="M542" s="2"/>
      <c r="N542" s="31"/>
      <c r="O542" s="2"/>
      <c r="P542" s="31"/>
      <c r="Q542" s="25"/>
      <c r="R542" s="86"/>
    </row>
    <row r="543" spans="1:19" ht="15.75" customHeight="1">
      <c r="A543" s="68">
        <v>1801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171"/>
      <c r="L543" s="108"/>
      <c r="M543" s="2"/>
      <c r="N543" s="31"/>
      <c r="O543" s="179" t="s">
        <v>79</v>
      </c>
      <c r="P543" s="90">
        <v>10</v>
      </c>
      <c r="Q543" s="91">
        <f>K546</f>
        <v>10</v>
      </c>
      <c r="R543" s="180" t="s">
        <v>11</v>
      </c>
    </row>
    <row r="544" spans="1:19" ht="15.75" customHeight="1">
      <c r="A544" s="68">
        <v>1802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171"/>
      <c r="L544" s="108"/>
      <c r="M544" s="2"/>
      <c r="N544" s="31"/>
      <c r="O544" s="181" t="s">
        <v>80</v>
      </c>
      <c r="P544" s="94">
        <f>IF(P543/B529=0,"",P543/B529)</f>
        <v>0.43478260869565216</v>
      </c>
      <c r="Q544" s="95">
        <f>IF(P543/Q543=0,"",P543/Q543)</f>
        <v>1</v>
      </c>
      <c r="R544" s="182" t="s">
        <v>81</v>
      </c>
    </row>
    <row r="545" spans="1:19" ht="15.75" customHeight="1">
      <c r="A545" s="68">
        <v>1901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171"/>
      <c r="L545" s="100"/>
      <c r="M545" s="101"/>
      <c r="N545" s="102"/>
      <c r="O545" s="101"/>
      <c r="P545" s="102"/>
      <c r="Q545" s="102"/>
      <c r="R545" s="103"/>
    </row>
    <row r="546" spans="1:19" ht="18" customHeight="1">
      <c r="A546" s="35"/>
      <c r="B546" s="31"/>
      <c r="C546" s="31"/>
      <c r="D546" s="273" t="s">
        <v>100</v>
      </c>
      <c r="E546" s="261"/>
      <c r="F546" s="261"/>
      <c r="G546" s="261"/>
      <c r="H546" s="261"/>
      <c r="I546" s="261"/>
      <c r="J546" s="262"/>
      <c r="K546" s="126">
        <f>SUM(K529:K542)</f>
        <v>10</v>
      </c>
      <c r="L546" s="105">
        <f>IF(K537=0,"",K537/B529)</f>
        <v>0.13043478260869565</v>
      </c>
      <c r="M546" s="105">
        <f>IF(K546=0,"",K546/B529)</f>
        <v>0.43478260869565216</v>
      </c>
      <c r="N546" s="105">
        <f>IF(K537=0,"",M546-L546)</f>
        <v>0.30434782608695654</v>
      </c>
      <c r="O546" s="2"/>
      <c r="P546" s="31"/>
      <c r="Q546" s="25"/>
      <c r="R546" s="2"/>
    </row>
    <row r="547" spans="1:19" ht="12.75" customHeight="1">
      <c r="L547" s="2"/>
      <c r="M547" s="2"/>
      <c r="O547" s="2"/>
    </row>
    <row r="548" spans="1:19" ht="12.75" customHeight="1">
      <c r="A548" s="31"/>
      <c r="L548" s="2"/>
      <c r="M548" s="2"/>
      <c r="O548" s="2"/>
    </row>
    <row r="549" spans="1:19" ht="26.25" customHeight="1">
      <c r="B549" s="283" t="s">
        <v>88</v>
      </c>
      <c r="C549" s="275"/>
      <c r="D549" s="275"/>
      <c r="E549" s="275"/>
      <c r="F549" s="275"/>
      <c r="G549" s="275"/>
      <c r="H549" s="275"/>
      <c r="I549" s="275"/>
      <c r="J549" s="275"/>
      <c r="K549" s="66" t="s">
        <v>68</v>
      </c>
      <c r="L549" s="2"/>
      <c r="M549" s="2"/>
      <c r="N549" s="31"/>
      <c r="O549" s="2"/>
      <c r="P549" s="31"/>
      <c r="Q549" s="31"/>
      <c r="R549" s="31"/>
    </row>
    <row r="550" spans="1:19" ht="20.25" customHeight="1">
      <c r="A550" s="259" t="s">
        <v>10</v>
      </c>
      <c r="B550" s="260" t="s">
        <v>89</v>
      </c>
      <c r="C550" s="261"/>
      <c r="D550" s="261"/>
      <c r="E550" s="261"/>
      <c r="F550" s="261"/>
      <c r="G550" s="261"/>
      <c r="H550" s="261"/>
      <c r="I550" s="261"/>
      <c r="J550" s="262"/>
      <c r="K550" s="263" t="s">
        <v>11</v>
      </c>
      <c r="L550" s="254" t="s">
        <v>3</v>
      </c>
      <c r="M550" s="254" t="s">
        <v>4</v>
      </c>
      <c r="N550" s="264" t="s">
        <v>5</v>
      </c>
      <c r="O550" s="254" t="s">
        <v>6</v>
      </c>
      <c r="P550" s="265" t="s">
        <v>7</v>
      </c>
      <c r="Q550" s="265" t="s">
        <v>8</v>
      </c>
      <c r="R550" s="254" t="s">
        <v>9</v>
      </c>
    </row>
    <row r="551" spans="1:19" ht="15.75" customHeight="1">
      <c r="A551" s="255"/>
      <c r="B551" s="68" t="s">
        <v>90</v>
      </c>
      <c r="C551" s="68" t="s">
        <v>91</v>
      </c>
      <c r="D551" s="68" t="s">
        <v>92</v>
      </c>
      <c r="E551" s="68" t="s">
        <v>93</v>
      </c>
      <c r="F551" s="68" t="s">
        <v>94</v>
      </c>
      <c r="G551" s="68" t="s">
        <v>95</v>
      </c>
      <c r="H551" s="68" t="s">
        <v>96</v>
      </c>
      <c r="I551" s="68" t="s">
        <v>97</v>
      </c>
      <c r="J551" s="68" t="s">
        <v>98</v>
      </c>
      <c r="K551" s="255"/>
      <c r="L551" s="255"/>
      <c r="M551" s="255"/>
      <c r="N551" s="255"/>
      <c r="O551" s="255"/>
      <c r="P551" s="255"/>
      <c r="Q551" s="255"/>
      <c r="R551" s="255"/>
    </row>
    <row r="552" spans="1:19" ht="15.75" customHeight="1">
      <c r="A552" s="68">
        <v>1102</v>
      </c>
      <c r="B552" s="69">
        <v>31</v>
      </c>
      <c r="C552" s="69"/>
      <c r="D552" s="69"/>
      <c r="E552" s="69"/>
      <c r="F552" s="69"/>
      <c r="G552" s="69"/>
      <c r="H552" s="69"/>
      <c r="I552" s="69"/>
      <c r="J552" s="69"/>
      <c r="K552" s="171"/>
      <c r="L552" s="107"/>
      <c r="M552" s="73"/>
      <c r="N552" s="74"/>
      <c r="O552" s="172"/>
      <c r="P552" s="76">
        <f>B552</f>
        <v>31</v>
      </c>
      <c r="Q552" s="173"/>
      <c r="R552" s="172"/>
    </row>
    <row r="553" spans="1:19" ht="15.75" customHeight="1">
      <c r="A553" s="68">
        <v>1201</v>
      </c>
      <c r="B553" s="69"/>
      <c r="C553" s="69">
        <v>28</v>
      </c>
      <c r="D553" s="69"/>
      <c r="E553" s="69"/>
      <c r="F553" s="69"/>
      <c r="G553" s="69"/>
      <c r="H553" s="69"/>
      <c r="I553" s="69"/>
      <c r="J553" s="69"/>
      <c r="K553" s="171"/>
      <c r="L553" s="108"/>
      <c r="M553" s="2"/>
      <c r="N553" s="79"/>
      <c r="O553" s="80">
        <f>IF(C553=0,"",C553/B552)</f>
        <v>0.90322580645161288</v>
      </c>
      <c r="P553" s="81">
        <v>28</v>
      </c>
      <c r="Q553" s="82">
        <f t="shared" ref="Q553:Q560" si="103">IF(P553=0,"",P553/P552)</f>
        <v>0.90322580645161288</v>
      </c>
      <c r="R553" s="82">
        <f t="shared" ref="R553:R560" si="104">IF(P553=0,"",100%-Q553)</f>
        <v>9.6774193548387122E-2</v>
      </c>
    </row>
    <row r="554" spans="1:19" ht="15.75" customHeight="1">
      <c r="A554" s="68">
        <v>1202</v>
      </c>
      <c r="B554" s="69"/>
      <c r="C554" s="69"/>
      <c r="D554" s="69">
        <v>24</v>
      </c>
      <c r="E554" s="69"/>
      <c r="F554" s="69"/>
      <c r="G554" s="69"/>
      <c r="H554" s="69"/>
      <c r="I554" s="69"/>
      <c r="J554" s="69"/>
      <c r="K554" s="171"/>
      <c r="L554" s="108"/>
      <c r="M554" s="2"/>
      <c r="N554" s="79"/>
      <c r="O554" s="80">
        <f>IF(D554=0,"",D554/C553)</f>
        <v>0.8571428571428571</v>
      </c>
      <c r="P554" s="81">
        <v>25</v>
      </c>
      <c r="Q554" s="82">
        <f t="shared" si="103"/>
        <v>0.8928571428571429</v>
      </c>
      <c r="R554" s="82">
        <f t="shared" si="104"/>
        <v>0.1071428571428571</v>
      </c>
      <c r="S554" s="9">
        <f>P554/P552</f>
        <v>0.80645161290322576</v>
      </c>
    </row>
    <row r="555" spans="1:19" ht="15.75" customHeight="1">
      <c r="A555" s="68">
        <v>1301</v>
      </c>
      <c r="B555" s="69"/>
      <c r="C555" s="69"/>
      <c r="D555" s="69"/>
      <c r="E555" s="69">
        <v>20</v>
      </c>
      <c r="F555" s="69"/>
      <c r="G555" s="69"/>
      <c r="H555" s="69"/>
      <c r="I555" s="69"/>
      <c r="J555" s="69"/>
      <c r="K555" s="171"/>
      <c r="L555" s="108"/>
      <c r="M555" s="2"/>
      <c r="N555" s="79"/>
      <c r="O555" s="80">
        <f>IF(E555=0,"",E555/D554)</f>
        <v>0.83333333333333337</v>
      </c>
      <c r="P555" s="81">
        <v>24</v>
      </c>
      <c r="Q555" s="82">
        <f t="shared" si="103"/>
        <v>0.96</v>
      </c>
      <c r="R555" s="82">
        <f t="shared" si="104"/>
        <v>4.0000000000000036E-2</v>
      </c>
    </row>
    <row r="556" spans="1:19" ht="15.75" customHeight="1">
      <c r="A556" s="68">
        <v>1302</v>
      </c>
      <c r="B556" s="69"/>
      <c r="C556" s="69"/>
      <c r="D556" s="69"/>
      <c r="E556" s="69"/>
      <c r="F556" s="69">
        <v>18</v>
      </c>
      <c r="G556" s="69"/>
      <c r="H556" s="69"/>
      <c r="I556" s="69"/>
      <c r="J556" s="69"/>
      <c r="K556" s="171"/>
      <c r="L556" s="108"/>
      <c r="M556" s="2"/>
      <c r="N556" s="79"/>
      <c r="O556" s="80">
        <f>IF(F556=0,"",F556/E555)</f>
        <v>0.9</v>
      </c>
      <c r="P556" s="81">
        <v>24</v>
      </c>
      <c r="Q556" s="82">
        <f t="shared" si="103"/>
        <v>1</v>
      </c>
      <c r="R556" s="82">
        <f t="shared" si="104"/>
        <v>0</v>
      </c>
    </row>
    <row r="557" spans="1:19" ht="15.75" customHeight="1">
      <c r="A557" s="68">
        <v>1401</v>
      </c>
      <c r="B557" s="69"/>
      <c r="C557" s="69"/>
      <c r="D557" s="69"/>
      <c r="E557" s="69"/>
      <c r="F557" s="69"/>
      <c r="G557" s="69">
        <v>18</v>
      </c>
      <c r="H557" s="69"/>
      <c r="I557" s="69"/>
      <c r="J557" s="69"/>
      <c r="K557" s="171"/>
      <c r="L557" s="108"/>
      <c r="M557" s="2"/>
      <c r="N557" s="79"/>
      <c r="O557" s="80">
        <f>IF(G557=0,"",G557/F556)</f>
        <v>1</v>
      </c>
      <c r="P557" s="81">
        <v>24</v>
      </c>
      <c r="Q557" s="82">
        <f t="shared" si="103"/>
        <v>1</v>
      </c>
      <c r="R557" s="82">
        <f t="shared" si="104"/>
        <v>0</v>
      </c>
    </row>
    <row r="558" spans="1:19" ht="15.75" customHeight="1">
      <c r="A558" s="68">
        <v>1402</v>
      </c>
      <c r="B558" s="69"/>
      <c r="C558" s="69"/>
      <c r="D558" s="69"/>
      <c r="E558" s="69"/>
      <c r="F558" s="69"/>
      <c r="G558" s="69"/>
      <c r="H558" s="69">
        <v>13</v>
      </c>
      <c r="I558" s="69"/>
      <c r="J558" s="69"/>
      <c r="K558" s="171"/>
      <c r="L558" s="108"/>
      <c r="M558" s="2"/>
      <c r="N558" s="79"/>
      <c r="O558" s="80">
        <f>IF(H558=0,"",H558/G557)</f>
        <v>0.72222222222222221</v>
      </c>
      <c r="P558" s="81">
        <v>21</v>
      </c>
      <c r="Q558" s="82">
        <f t="shared" si="103"/>
        <v>0.875</v>
      </c>
      <c r="R558" s="82">
        <f t="shared" si="104"/>
        <v>0.125</v>
      </c>
    </row>
    <row r="559" spans="1:19" ht="15.75" customHeight="1">
      <c r="A559" s="68">
        <v>1501</v>
      </c>
      <c r="B559" s="69"/>
      <c r="C559" s="69"/>
      <c r="D559" s="69"/>
      <c r="E559" s="69"/>
      <c r="F559" s="69"/>
      <c r="G559" s="69"/>
      <c r="H559" s="69"/>
      <c r="I559" s="69">
        <v>13</v>
      </c>
      <c r="J559" s="69"/>
      <c r="K559" s="171"/>
      <c r="L559" s="108"/>
      <c r="M559" s="2"/>
      <c r="N559" s="79"/>
      <c r="O559" s="80">
        <f>IF(I559=0,"",I559/H558)</f>
        <v>1</v>
      </c>
      <c r="P559" s="81">
        <v>21</v>
      </c>
      <c r="Q559" s="82">
        <f t="shared" si="103"/>
        <v>1</v>
      </c>
      <c r="R559" s="82">
        <f t="shared" si="104"/>
        <v>0</v>
      </c>
    </row>
    <row r="560" spans="1:19" ht="15.75" customHeight="1">
      <c r="A560" s="68">
        <v>1502</v>
      </c>
      <c r="B560" s="69"/>
      <c r="C560" s="69"/>
      <c r="D560" s="69"/>
      <c r="E560" s="69"/>
      <c r="F560" s="69"/>
      <c r="G560" s="69"/>
      <c r="H560" s="69"/>
      <c r="I560" s="69"/>
      <c r="J560" s="69">
        <v>6</v>
      </c>
      <c r="K560" s="171">
        <v>4</v>
      </c>
      <c r="L560" s="108"/>
      <c r="M560" s="2"/>
      <c r="N560" s="79"/>
      <c r="O560" s="84">
        <f>IF(J560=0,"",J560/I559)</f>
        <v>0.46153846153846156</v>
      </c>
      <c r="P560" s="81">
        <v>19</v>
      </c>
      <c r="Q560" s="85">
        <f t="shared" si="103"/>
        <v>0.90476190476190477</v>
      </c>
      <c r="R560" s="85">
        <f t="shared" si="104"/>
        <v>9.5238095238095233E-2</v>
      </c>
    </row>
    <row r="561" spans="1:18" ht="15.75" customHeight="1">
      <c r="A561" s="68">
        <v>1601</v>
      </c>
      <c r="B561" s="97"/>
      <c r="C561" s="97"/>
      <c r="D561" s="97"/>
      <c r="E561" s="97"/>
      <c r="F561" s="97"/>
      <c r="G561" s="97"/>
      <c r="H561" s="97"/>
      <c r="I561" s="97"/>
      <c r="J561" s="97">
        <v>6</v>
      </c>
      <c r="K561" s="171">
        <v>6</v>
      </c>
      <c r="L561" s="108"/>
      <c r="M561" s="2"/>
      <c r="N561" s="31"/>
      <c r="O561" s="174"/>
      <c r="P561" s="175">
        <v>16</v>
      </c>
      <c r="Q561" s="176"/>
      <c r="R561" s="177"/>
    </row>
    <row r="562" spans="1:18" ht="15.75" customHeight="1">
      <c r="A562" s="68">
        <v>1602</v>
      </c>
      <c r="B562" s="97"/>
      <c r="C562" s="97"/>
      <c r="D562" s="97"/>
      <c r="E562" s="97"/>
      <c r="F562" s="97"/>
      <c r="G562" s="97"/>
      <c r="H562" s="97"/>
      <c r="I562" s="97"/>
      <c r="J562" s="97">
        <v>7</v>
      </c>
      <c r="K562" s="171">
        <v>7</v>
      </c>
      <c r="L562" s="108"/>
      <c r="M562" s="2"/>
      <c r="N562" s="31"/>
      <c r="O562" s="86"/>
      <c r="P562" s="178">
        <v>10</v>
      </c>
      <c r="Q562" s="88"/>
      <c r="R562" s="86"/>
    </row>
    <row r="563" spans="1:18" ht="15.75" customHeight="1">
      <c r="A563" s="68">
        <v>1701</v>
      </c>
      <c r="B563" s="97"/>
      <c r="C563" s="97"/>
      <c r="D563" s="97"/>
      <c r="E563" s="97"/>
      <c r="F563" s="97"/>
      <c r="G563" s="97"/>
      <c r="H563" s="97"/>
      <c r="I563" s="97"/>
      <c r="J563" s="97">
        <v>2</v>
      </c>
      <c r="K563" s="171">
        <v>2</v>
      </c>
      <c r="L563" s="108"/>
      <c r="M563" s="2"/>
      <c r="N563" s="31"/>
      <c r="O563" s="86"/>
      <c r="P563" s="178">
        <v>2</v>
      </c>
      <c r="Q563" s="88"/>
      <c r="R563" s="86"/>
    </row>
    <row r="564" spans="1:18" ht="15.75" customHeight="1">
      <c r="A564" s="68">
        <v>1702</v>
      </c>
      <c r="B564" s="97"/>
      <c r="C564" s="97"/>
      <c r="D564" s="97"/>
      <c r="E564" s="97"/>
      <c r="F564" s="97"/>
      <c r="G564" s="97"/>
      <c r="H564" s="97"/>
      <c r="I564" s="97"/>
      <c r="J564" s="97">
        <v>1</v>
      </c>
      <c r="K564" s="171">
        <v>1</v>
      </c>
      <c r="L564" s="108"/>
      <c r="M564" s="2"/>
      <c r="N564" s="31"/>
      <c r="O564" s="86"/>
      <c r="P564" s="178">
        <v>1</v>
      </c>
      <c r="Q564" s="88"/>
      <c r="R564" s="86"/>
    </row>
    <row r="565" spans="1:18" ht="15.75" customHeight="1">
      <c r="A565" s="68">
        <v>1801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171"/>
      <c r="L565" s="108"/>
      <c r="M565" s="2"/>
      <c r="N565" s="31"/>
      <c r="O565" s="2"/>
      <c r="P565" s="31"/>
      <c r="Q565" s="25"/>
      <c r="R565" s="86"/>
    </row>
    <row r="566" spans="1:18" ht="15.75" customHeight="1">
      <c r="A566" s="68">
        <v>1802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171"/>
      <c r="L566" s="108"/>
      <c r="M566" s="2"/>
      <c r="N566" s="31"/>
      <c r="O566" s="179" t="s">
        <v>79</v>
      </c>
      <c r="P566" s="90">
        <v>18</v>
      </c>
      <c r="Q566" s="91">
        <f>K569</f>
        <v>20</v>
      </c>
      <c r="R566" s="180" t="s">
        <v>11</v>
      </c>
    </row>
    <row r="567" spans="1:18" ht="15.75" customHeight="1">
      <c r="A567" s="68">
        <v>1901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171"/>
      <c r="L567" s="108"/>
      <c r="M567" s="2"/>
      <c r="N567" s="31"/>
      <c r="O567" s="181" t="s">
        <v>80</v>
      </c>
      <c r="P567" s="94">
        <f>IF(P566/B552=0,"",P566/B552)</f>
        <v>0.58064516129032262</v>
      </c>
      <c r="Q567" s="95">
        <f>IF(P566/Q566=0,"",P566/Q566)</f>
        <v>0.9</v>
      </c>
      <c r="R567" s="182" t="s">
        <v>81</v>
      </c>
    </row>
    <row r="568" spans="1:18" ht="15.75" customHeight="1">
      <c r="A568" s="68">
        <v>1902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171"/>
      <c r="L568" s="100"/>
      <c r="M568" s="101"/>
      <c r="N568" s="102"/>
      <c r="O568" s="101"/>
      <c r="P568" s="102"/>
      <c r="Q568" s="102"/>
      <c r="R568" s="103"/>
    </row>
    <row r="569" spans="1:18" ht="18" customHeight="1">
      <c r="A569" s="35"/>
      <c r="B569" s="31"/>
      <c r="C569" s="31"/>
      <c r="D569" s="273" t="s">
        <v>100</v>
      </c>
      <c r="E569" s="261"/>
      <c r="F569" s="261"/>
      <c r="G569" s="261"/>
      <c r="H569" s="261"/>
      <c r="I569" s="261"/>
      <c r="J569" s="262"/>
      <c r="K569" s="126">
        <f>SUM(K552:K565)</f>
        <v>20</v>
      </c>
      <c r="L569" s="105">
        <f>IF(K560=0,"",K560/B552)</f>
        <v>0.12903225806451613</v>
      </c>
      <c r="M569" s="105">
        <f>IF(K569=0,"",K569/B552)</f>
        <v>0.64516129032258063</v>
      </c>
      <c r="N569" s="105">
        <f>IF(K560=0,"",M569-L569)</f>
        <v>0.5161290322580645</v>
      </c>
      <c r="O569" s="2"/>
      <c r="P569" s="31"/>
      <c r="Q569" s="25"/>
      <c r="R569" s="2"/>
    </row>
    <row r="570" spans="1:18" ht="12.75" customHeight="1">
      <c r="A570" s="31"/>
      <c r="L570" s="2"/>
      <c r="M570" s="2"/>
      <c r="O570" s="2"/>
    </row>
    <row r="571" spans="1:18" ht="12.75" customHeight="1">
      <c r="L571" s="2"/>
      <c r="M571" s="2"/>
      <c r="N571" s="2"/>
      <c r="O571" s="2"/>
      <c r="P571" s="2"/>
      <c r="Q571" s="2"/>
      <c r="R571" s="2"/>
    </row>
    <row r="572" spans="1:18" ht="26.25" customHeight="1">
      <c r="B572" s="283" t="s">
        <v>88</v>
      </c>
      <c r="C572" s="275"/>
      <c r="D572" s="275"/>
      <c r="E572" s="275"/>
      <c r="F572" s="275"/>
      <c r="G572" s="275"/>
      <c r="H572" s="275"/>
      <c r="I572" s="275"/>
      <c r="J572" s="275"/>
      <c r="K572" s="129" t="s">
        <v>72</v>
      </c>
      <c r="L572" s="2"/>
      <c r="M572" s="2"/>
      <c r="N572" s="31"/>
      <c r="O572" s="2"/>
      <c r="P572" s="31"/>
      <c r="Q572" s="31"/>
      <c r="R572" s="31"/>
    </row>
    <row r="573" spans="1:18" ht="20.25" customHeight="1">
      <c r="A573" s="259" t="s">
        <v>10</v>
      </c>
      <c r="B573" s="260" t="s">
        <v>89</v>
      </c>
      <c r="C573" s="261"/>
      <c r="D573" s="261"/>
      <c r="E573" s="261"/>
      <c r="F573" s="261"/>
      <c r="G573" s="261"/>
      <c r="H573" s="261"/>
      <c r="I573" s="261"/>
      <c r="J573" s="262"/>
      <c r="K573" s="263" t="s">
        <v>11</v>
      </c>
      <c r="L573" s="254" t="s">
        <v>3</v>
      </c>
      <c r="M573" s="254" t="s">
        <v>4</v>
      </c>
      <c r="N573" s="264" t="s">
        <v>5</v>
      </c>
      <c r="O573" s="254" t="s">
        <v>6</v>
      </c>
      <c r="P573" s="265" t="s">
        <v>7</v>
      </c>
      <c r="Q573" s="265" t="s">
        <v>8</v>
      </c>
      <c r="R573" s="254" t="s">
        <v>9</v>
      </c>
    </row>
    <row r="574" spans="1:18" ht="15.75" customHeight="1">
      <c r="A574" s="255"/>
      <c r="B574" s="68" t="s">
        <v>90</v>
      </c>
      <c r="C574" s="68" t="s">
        <v>91</v>
      </c>
      <c r="D574" s="68" t="s">
        <v>92</v>
      </c>
      <c r="E574" s="68" t="s">
        <v>93</v>
      </c>
      <c r="F574" s="68" t="s">
        <v>94</v>
      </c>
      <c r="G574" s="68" t="s">
        <v>95</v>
      </c>
      <c r="H574" s="68" t="s">
        <v>96</v>
      </c>
      <c r="I574" s="68" t="s">
        <v>97</v>
      </c>
      <c r="J574" s="68" t="s">
        <v>98</v>
      </c>
      <c r="K574" s="255"/>
      <c r="L574" s="255"/>
      <c r="M574" s="255"/>
      <c r="N574" s="255"/>
      <c r="O574" s="255"/>
      <c r="P574" s="255"/>
      <c r="Q574" s="255"/>
      <c r="R574" s="255"/>
    </row>
    <row r="575" spans="1:18" ht="15.75" customHeight="1">
      <c r="A575" s="68">
        <v>1201</v>
      </c>
      <c r="B575" s="69">
        <v>22</v>
      </c>
      <c r="C575" s="69"/>
      <c r="D575" s="69"/>
      <c r="E575" s="69"/>
      <c r="F575" s="69"/>
      <c r="G575" s="69"/>
      <c r="H575" s="69"/>
      <c r="I575" s="69"/>
      <c r="J575" s="69"/>
      <c r="K575" s="171"/>
      <c r="L575" s="107"/>
      <c r="M575" s="73"/>
      <c r="N575" s="74"/>
      <c r="O575" s="172"/>
      <c r="P575" s="76">
        <f>B575</f>
        <v>22</v>
      </c>
      <c r="Q575" s="173"/>
      <c r="R575" s="172"/>
    </row>
    <row r="576" spans="1:18" ht="15.75" customHeight="1">
      <c r="A576" s="68">
        <v>1202</v>
      </c>
      <c r="B576" s="69"/>
      <c r="C576" s="69">
        <v>20</v>
      </c>
      <c r="D576" s="69"/>
      <c r="E576" s="69"/>
      <c r="F576" s="69"/>
      <c r="G576" s="69"/>
      <c r="H576" s="69"/>
      <c r="I576" s="69"/>
      <c r="J576" s="69"/>
      <c r="K576" s="171"/>
      <c r="L576" s="108"/>
      <c r="M576" s="2"/>
      <c r="N576" s="79"/>
      <c r="O576" s="80">
        <f>IF(C576=0,"",C576/B575)</f>
        <v>0.90909090909090906</v>
      </c>
      <c r="P576" s="81">
        <v>20</v>
      </c>
      <c r="Q576" s="82">
        <f t="shared" ref="Q576:Q583" si="105">IF(P576=0,"",P576/P575)</f>
        <v>0.90909090909090906</v>
      </c>
      <c r="R576" s="82">
        <f t="shared" ref="R576:R583" si="106">IF(P576=0,"",100%-Q576)</f>
        <v>9.0909090909090939E-2</v>
      </c>
    </row>
    <row r="577" spans="1:19" ht="15.75" customHeight="1">
      <c r="A577" s="68">
        <v>1301</v>
      </c>
      <c r="B577" s="69"/>
      <c r="C577" s="69"/>
      <c r="D577" s="69">
        <v>17</v>
      </c>
      <c r="E577" s="69"/>
      <c r="F577" s="69"/>
      <c r="G577" s="69"/>
      <c r="H577" s="69"/>
      <c r="I577" s="69"/>
      <c r="J577" s="69"/>
      <c r="K577" s="171"/>
      <c r="L577" s="108"/>
      <c r="M577" s="2"/>
      <c r="N577" s="79"/>
      <c r="O577" s="80">
        <f>IF(D577=0,"",D577/C576)</f>
        <v>0.85</v>
      </c>
      <c r="P577" s="81">
        <v>17</v>
      </c>
      <c r="Q577" s="82">
        <f t="shared" si="105"/>
        <v>0.85</v>
      </c>
      <c r="R577" s="82">
        <f t="shared" si="106"/>
        <v>0.15000000000000002</v>
      </c>
      <c r="S577" s="9">
        <f>P577/P575</f>
        <v>0.77272727272727271</v>
      </c>
    </row>
    <row r="578" spans="1:19" ht="15.75" customHeight="1">
      <c r="A578" s="68">
        <v>1302</v>
      </c>
      <c r="B578" s="69"/>
      <c r="C578" s="69"/>
      <c r="D578" s="69"/>
      <c r="E578" s="69">
        <v>14</v>
      </c>
      <c r="F578" s="69"/>
      <c r="G578" s="69"/>
      <c r="H578" s="69"/>
      <c r="I578" s="69"/>
      <c r="J578" s="69"/>
      <c r="K578" s="171"/>
      <c r="L578" s="108"/>
      <c r="M578" s="2"/>
      <c r="N578" s="79"/>
      <c r="O578" s="80">
        <f>IF(E578=0,"",E578/D577)</f>
        <v>0.82352941176470584</v>
      </c>
      <c r="P578" s="81">
        <v>16</v>
      </c>
      <c r="Q578" s="82">
        <f t="shared" si="105"/>
        <v>0.94117647058823528</v>
      </c>
      <c r="R578" s="82">
        <f t="shared" si="106"/>
        <v>5.8823529411764719E-2</v>
      </c>
    </row>
    <row r="579" spans="1:19" ht="15.75" customHeight="1">
      <c r="A579" s="68">
        <v>1401</v>
      </c>
      <c r="B579" s="69"/>
      <c r="C579" s="69"/>
      <c r="D579" s="69"/>
      <c r="E579" s="69"/>
      <c r="F579" s="69">
        <v>13</v>
      </c>
      <c r="G579" s="69"/>
      <c r="H579" s="69"/>
      <c r="I579" s="69"/>
      <c r="J579" s="69"/>
      <c r="K579" s="171"/>
      <c r="L579" s="108"/>
      <c r="M579" s="2"/>
      <c r="N579" s="79"/>
      <c r="O579" s="80">
        <f>IF(F579=0,"",F579/E578)</f>
        <v>0.9285714285714286</v>
      </c>
      <c r="P579" s="81">
        <v>14</v>
      </c>
      <c r="Q579" s="82">
        <f t="shared" si="105"/>
        <v>0.875</v>
      </c>
      <c r="R579" s="82">
        <f t="shared" si="106"/>
        <v>0.125</v>
      </c>
    </row>
    <row r="580" spans="1:19" ht="15.75" customHeight="1">
      <c r="A580" s="68">
        <v>1402</v>
      </c>
      <c r="B580" s="69"/>
      <c r="C580" s="69"/>
      <c r="D580" s="69"/>
      <c r="E580" s="69"/>
      <c r="F580" s="69"/>
      <c r="G580" s="69">
        <v>10</v>
      </c>
      <c r="H580" s="69"/>
      <c r="I580" s="69"/>
      <c r="J580" s="69"/>
      <c r="K580" s="171"/>
      <c r="L580" s="108"/>
      <c r="M580" s="2"/>
      <c r="N580" s="79"/>
      <c r="O580" s="80">
        <f>IF(G580=0,"",G580/F579)</f>
        <v>0.76923076923076927</v>
      </c>
      <c r="P580" s="81">
        <v>14</v>
      </c>
      <c r="Q580" s="82">
        <f t="shared" si="105"/>
        <v>1</v>
      </c>
      <c r="R580" s="82">
        <f t="shared" si="106"/>
        <v>0</v>
      </c>
    </row>
    <row r="581" spans="1:19" ht="15.75" customHeight="1">
      <c r="A581" s="68">
        <v>1501</v>
      </c>
      <c r="B581" s="69"/>
      <c r="C581" s="69"/>
      <c r="D581" s="69"/>
      <c r="E581" s="69"/>
      <c r="F581" s="69"/>
      <c r="G581" s="69"/>
      <c r="H581" s="69">
        <v>7</v>
      </c>
      <c r="I581" s="69"/>
      <c r="J581" s="69"/>
      <c r="K581" s="171"/>
      <c r="L581" s="108"/>
      <c r="M581" s="2"/>
      <c r="N581" s="79"/>
      <c r="O581" s="80">
        <f>IF(H581=0,"",H581/G580)</f>
        <v>0.7</v>
      </c>
      <c r="P581" s="81">
        <v>13</v>
      </c>
      <c r="Q581" s="82">
        <f t="shared" si="105"/>
        <v>0.9285714285714286</v>
      </c>
      <c r="R581" s="82">
        <f t="shared" si="106"/>
        <v>7.1428571428571397E-2</v>
      </c>
    </row>
    <row r="582" spans="1:19" ht="15.75" customHeight="1">
      <c r="A582" s="68">
        <v>1502</v>
      </c>
      <c r="B582" s="69"/>
      <c r="C582" s="69"/>
      <c r="D582" s="69"/>
      <c r="E582" s="69"/>
      <c r="F582" s="69"/>
      <c r="G582" s="69"/>
      <c r="H582" s="69"/>
      <c r="I582" s="69">
        <v>7</v>
      </c>
      <c r="J582" s="69"/>
      <c r="K582" s="171"/>
      <c r="L582" s="108"/>
      <c r="M582" s="2"/>
      <c r="N582" s="79"/>
      <c r="O582" s="80">
        <f>IF(I582=0,"",I582/H581)</f>
        <v>1</v>
      </c>
      <c r="P582" s="81">
        <v>12</v>
      </c>
      <c r="Q582" s="82">
        <f t="shared" si="105"/>
        <v>0.92307692307692313</v>
      </c>
      <c r="R582" s="82">
        <f t="shared" si="106"/>
        <v>7.6923076923076872E-2</v>
      </c>
    </row>
    <row r="583" spans="1:19" ht="15.75" customHeight="1">
      <c r="A583" s="68">
        <v>1601</v>
      </c>
      <c r="B583" s="69"/>
      <c r="C583" s="69"/>
      <c r="D583" s="69"/>
      <c r="E583" s="69"/>
      <c r="F583" s="69"/>
      <c r="G583" s="69"/>
      <c r="H583" s="69"/>
      <c r="I583" s="69"/>
      <c r="J583" s="69">
        <v>3</v>
      </c>
      <c r="K583" s="171">
        <v>3</v>
      </c>
      <c r="L583" s="108"/>
      <c r="M583" s="2"/>
      <c r="N583" s="79"/>
      <c r="O583" s="84">
        <f>IF(J583=0,"",J583/I582)</f>
        <v>0.42857142857142855</v>
      </c>
      <c r="P583" s="81">
        <v>12</v>
      </c>
      <c r="Q583" s="85">
        <f t="shared" si="105"/>
        <v>1</v>
      </c>
      <c r="R583" s="85">
        <f t="shared" si="106"/>
        <v>0</v>
      </c>
    </row>
    <row r="584" spans="1:19" ht="15.75" customHeight="1">
      <c r="A584" s="68">
        <v>1602</v>
      </c>
      <c r="B584" s="97"/>
      <c r="C584" s="97"/>
      <c r="D584" s="97"/>
      <c r="E584" s="97"/>
      <c r="F584" s="97"/>
      <c r="G584" s="97"/>
      <c r="H584" s="97"/>
      <c r="I584" s="97"/>
      <c r="J584" s="97">
        <v>6</v>
      </c>
      <c r="K584" s="171">
        <v>6</v>
      </c>
      <c r="L584" s="108"/>
      <c r="M584" s="2"/>
      <c r="N584" s="31"/>
      <c r="O584" s="174"/>
      <c r="P584" s="175">
        <v>7</v>
      </c>
      <c r="Q584" s="176"/>
      <c r="R584" s="177"/>
    </row>
    <row r="585" spans="1:19" ht="15.75" customHeight="1">
      <c r="A585" s="68">
        <v>1701</v>
      </c>
      <c r="B585" s="97"/>
      <c r="C585" s="97"/>
      <c r="D585" s="97"/>
      <c r="E585" s="97"/>
      <c r="F585" s="97"/>
      <c r="G585" s="97"/>
      <c r="H585" s="97"/>
      <c r="I585" s="97"/>
      <c r="J585" s="97">
        <v>0</v>
      </c>
      <c r="K585" s="171">
        <v>2</v>
      </c>
      <c r="L585" s="108"/>
      <c r="M585" s="2"/>
      <c r="N585" s="31"/>
      <c r="O585" s="86"/>
      <c r="P585" s="178">
        <v>1</v>
      </c>
      <c r="Q585" s="88"/>
      <c r="R585" s="86"/>
    </row>
    <row r="586" spans="1:19" ht="15.75" customHeight="1">
      <c r="A586" s="68">
        <v>1702</v>
      </c>
      <c r="B586" s="97"/>
      <c r="C586" s="97"/>
      <c r="D586" s="97"/>
      <c r="E586" s="97"/>
      <c r="F586" s="97"/>
      <c r="G586" s="97"/>
      <c r="H586" s="97"/>
      <c r="I586" s="97"/>
      <c r="J586" s="97">
        <v>2</v>
      </c>
      <c r="K586" s="171"/>
      <c r="L586" s="108"/>
      <c r="M586" s="2"/>
      <c r="N586" s="31"/>
      <c r="O586" s="86"/>
      <c r="P586" s="178">
        <v>2</v>
      </c>
      <c r="Q586" s="88"/>
      <c r="R586" s="86"/>
    </row>
    <row r="587" spans="1:19" ht="15.75" customHeight="1">
      <c r="A587" s="68">
        <v>1801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171"/>
      <c r="L587" s="108"/>
      <c r="M587" s="2"/>
      <c r="N587" s="31"/>
      <c r="O587" s="86"/>
      <c r="P587" s="178"/>
      <c r="Q587" s="88"/>
      <c r="R587" s="86"/>
    </row>
    <row r="588" spans="1:19" ht="15.75" customHeight="1">
      <c r="A588" s="68">
        <v>1802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171"/>
      <c r="L588" s="108"/>
      <c r="M588" s="2"/>
      <c r="N588" s="31"/>
      <c r="O588" s="2"/>
      <c r="P588" s="31"/>
      <c r="Q588" s="25"/>
      <c r="R588" s="86"/>
    </row>
    <row r="589" spans="1:19" ht="15.75" customHeight="1">
      <c r="A589" s="68">
        <v>1901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171"/>
      <c r="L589" s="108"/>
      <c r="M589" s="2"/>
      <c r="N589" s="31"/>
      <c r="O589" s="179" t="s">
        <v>79</v>
      </c>
      <c r="P589" s="90">
        <v>11</v>
      </c>
      <c r="Q589" s="91">
        <f>IF(SUM(K582:K585)=0,"",SUM(K582:K585))</f>
        <v>11</v>
      </c>
      <c r="R589" s="180" t="s">
        <v>11</v>
      </c>
    </row>
    <row r="590" spans="1:19" ht="15.75" customHeight="1">
      <c r="A590" s="68">
        <v>1902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171"/>
      <c r="L590" s="108"/>
      <c r="M590" s="2"/>
      <c r="N590" s="31"/>
      <c r="O590" s="181" t="s">
        <v>80</v>
      </c>
      <c r="P590" s="94">
        <f>IF(P589/B575=0,"",P589/B575)</f>
        <v>0.5</v>
      </c>
      <c r="Q590" s="95">
        <f>IF(P589/Q589=0,"",P589/Q589)</f>
        <v>1</v>
      </c>
      <c r="R590" s="182" t="s">
        <v>81</v>
      </c>
    </row>
    <row r="591" spans="1:19" ht="15.75" customHeight="1">
      <c r="A591" s="68">
        <v>2001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171"/>
      <c r="L591" s="100"/>
      <c r="M591" s="101"/>
      <c r="N591" s="102"/>
      <c r="O591" s="101"/>
      <c r="P591" s="102"/>
      <c r="Q591" s="102"/>
      <c r="R591" s="103"/>
    </row>
    <row r="592" spans="1:19" ht="18" customHeight="1">
      <c r="A592" s="35"/>
      <c r="B592" s="31"/>
      <c r="C592" s="31"/>
      <c r="D592" s="273" t="s">
        <v>100</v>
      </c>
      <c r="E592" s="261"/>
      <c r="F592" s="261"/>
      <c r="G592" s="261"/>
      <c r="H592" s="261"/>
      <c r="I592" s="261"/>
      <c r="J592" s="262"/>
      <c r="K592" s="126">
        <f>SUM(K575:K588)</f>
        <v>11</v>
      </c>
      <c r="L592" s="105">
        <f>IF(K583=0,"",K583/B575)</f>
        <v>0.13636363636363635</v>
      </c>
      <c r="M592" s="105">
        <f>IF(K592=0,"",K592/B575)</f>
        <v>0.5</v>
      </c>
      <c r="N592" s="105">
        <f>IF(K583=0,"",M592-L592)</f>
        <v>0.36363636363636365</v>
      </c>
      <c r="O592" s="2"/>
      <c r="P592" s="31"/>
      <c r="Q592" s="25"/>
      <c r="R592" s="2"/>
    </row>
    <row r="593" spans="1:19" ht="12.75" customHeight="1">
      <c r="L593" s="2"/>
      <c r="M593" s="2"/>
      <c r="N593" s="2"/>
      <c r="O593" s="2"/>
      <c r="P593" s="2"/>
      <c r="Q593" s="25"/>
      <c r="R593" s="2"/>
    </row>
    <row r="594" spans="1:19" ht="12.75" customHeight="1">
      <c r="L594" s="2"/>
      <c r="M594" s="2"/>
      <c r="O594" s="2"/>
    </row>
    <row r="595" spans="1:19" ht="26.25" customHeight="1">
      <c r="B595" s="283" t="s">
        <v>88</v>
      </c>
      <c r="C595" s="275"/>
      <c r="D595" s="275"/>
      <c r="E595" s="275"/>
      <c r="F595" s="275"/>
      <c r="G595" s="275"/>
      <c r="H595" s="275"/>
      <c r="I595" s="275"/>
      <c r="J595" s="275"/>
      <c r="K595" s="129" t="s">
        <v>73</v>
      </c>
      <c r="L595" s="2"/>
      <c r="M595" s="2"/>
      <c r="N595" s="31"/>
      <c r="O595" s="2"/>
      <c r="P595" s="31"/>
      <c r="Q595" s="31"/>
      <c r="R595" s="31"/>
    </row>
    <row r="596" spans="1:19" ht="20.25" customHeight="1">
      <c r="A596" s="259" t="s">
        <v>10</v>
      </c>
      <c r="B596" s="260" t="s">
        <v>89</v>
      </c>
      <c r="C596" s="261"/>
      <c r="D596" s="261"/>
      <c r="E596" s="261"/>
      <c r="F596" s="261"/>
      <c r="G596" s="261"/>
      <c r="H596" s="261"/>
      <c r="I596" s="261"/>
      <c r="J596" s="262"/>
      <c r="K596" s="263" t="s">
        <v>11</v>
      </c>
      <c r="L596" s="254" t="s">
        <v>3</v>
      </c>
      <c r="M596" s="254" t="s">
        <v>4</v>
      </c>
      <c r="N596" s="264" t="s">
        <v>5</v>
      </c>
      <c r="O596" s="254" t="s">
        <v>6</v>
      </c>
      <c r="P596" s="265" t="s">
        <v>7</v>
      </c>
      <c r="Q596" s="265" t="s">
        <v>8</v>
      </c>
      <c r="R596" s="254" t="s">
        <v>9</v>
      </c>
    </row>
    <row r="597" spans="1:19" ht="15.75" customHeight="1">
      <c r="A597" s="255"/>
      <c r="B597" s="68" t="s">
        <v>90</v>
      </c>
      <c r="C597" s="68" t="s">
        <v>91</v>
      </c>
      <c r="D597" s="68" t="s">
        <v>92</v>
      </c>
      <c r="E597" s="68" t="s">
        <v>93</v>
      </c>
      <c r="F597" s="68" t="s">
        <v>94</v>
      </c>
      <c r="G597" s="68" t="s">
        <v>95</v>
      </c>
      <c r="H597" s="68" t="s">
        <v>96</v>
      </c>
      <c r="I597" s="68" t="s">
        <v>97</v>
      </c>
      <c r="J597" s="68" t="s">
        <v>98</v>
      </c>
      <c r="K597" s="255"/>
      <c r="L597" s="255"/>
      <c r="M597" s="255"/>
      <c r="N597" s="255"/>
      <c r="O597" s="255"/>
      <c r="P597" s="255"/>
      <c r="Q597" s="255"/>
      <c r="R597" s="255"/>
    </row>
    <row r="598" spans="1:19" ht="15.75" customHeight="1">
      <c r="A598" s="68" t="s">
        <v>73</v>
      </c>
      <c r="B598" s="69">
        <v>33</v>
      </c>
      <c r="C598" s="69"/>
      <c r="D598" s="69"/>
      <c r="E598" s="69"/>
      <c r="F598" s="69"/>
      <c r="G598" s="69"/>
      <c r="H598" s="69"/>
      <c r="I598" s="69"/>
      <c r="J598" s="69"/>
      <c r="K598" s="171"/>
      <c r="L598" s="107"/>
      <c r="M598" s="73"/>
      <c r="N598" s="74"/>
      <c r="O598" s="172"/>
      <c r="P598" s="76">
        <f>B598</f>
        <v>33</v>
      </c>
      <c r="Q598" s="173"/>
      <c r="R598" s="172"/>
    </row>
    <row r="599" spans="1:19" ht="15.75" customHeight="1">
      <c r="A599" s="68">
        <v>1301</v>
      </c>
      <c r="B599" s="69"/>
      <c r="C599" s="69">
        <v>26</v>
      </c>
      <c r="D599" s="69"/>
      <c r="E599" s="69"/>
      <c r="F599" s="69"/>
      <c r="G599" s="69"/>
      <c r="H599" s="69"/>
      <c r="I599" s="69"/>
      <c r="J599" s="69"/>
      <c r="K599" s="171"/>
      <c r="L599" s="108"/>
      <c r="M599" s="2"/>
      <c r="N599" s="79"/>
      <c r="O599" s="80">
        <f>IF(C599=0,"",C599/B598)</f>
        <v>0.78787878787878785</v>
      </c>
      <c r="P599" s="81">
        <v>26</v>
      </c>
      <c r="Q599" s="82">
        <f t="shared" ref="Q599:Q606" si="107">IF(P599=0,"",P599/P598)</f>
        <v>0.78787878787878785</v>
      </c>
      <c r="R599" s="82">
        <f t="shared" ref="R599:R606" si="108">IF(P599=0,"",100%-Q599)</f>
        <v>0.21212121212121215</v>
      </c>
    </row>
    <row r="600" spans="1:19" ht="15.75" customHeight="1">
      <c r="A600" s="68">
        <v>1302</v>
      </c>
      <c r="B600" s="69"/>
      <c r="C600" s="69"/>
      <c r="D600" s="69">
        <v>25</v>
      </c>
      <c r="E600" s="69"/>
      <c r="F600" s="69"/>
      <c r="G600" s="69"/>
      <c r="H600" s="69"/>
      <c r="I600" s="69"/>
      <c r="J600" s="69"/>
      <c r="K600" s="171"/>
      <c r="L600" s="108"/>
      <c r="M600" s="2"/>
      <c r="N600" s="79"/>
      <c r="O600" s="80">
        <f>IF(D600=0,"",D600/C599)</f>
        <v>0.96153846153846156</v>
      </c>
      <c r="P600" s="81">
        <v>25</v>
      </c>
      <c r="Q600" s="82">
        <f t="shared" si="107"/>
        <v>0.96153846153846156</v>
      </c>
      <c r="R600" s="82">
        <f t="shared" si="108"/>
        <v>3.8461538461538436E-2</v>
      </c>
      <c r="S600" s="9">
        <f>P600/P598</f>
        <v>0.75757575757575757</v>
      </c>
    </row>
    <row r="601" spans="1:19" ht="15.75" customHeight="1">
      <c r="A601" s="68">
        <v>1401</v>
      </c>
      <c r="B601" s="69"/>
      <c r="C601" s="69"/>
      <c r="D601" s="69"/>
      <c r="E601" s="69">
        <v>18</v>
      </c>
      <c r="F601" s="69"/>
      <c r="G601" s="69"/>
      <c r="H601" s="69"/>
      <c r="I601" s="69"/>
      <c r="J601" s="69"/>
      <c r="K601" s="171"/>
      <c r="L601" s="108"/>
      <c r="M601" s="2"/>
      <c r="N601" s="79"/>
      <c r="O601" s="80">
        <f>IF(E601=0,"",E601/D600)</f>
        <v>0.72</v>
      </c>
      <c r="P601" s="81">
        <v>23</v>
      </c>
      <c r="Q601" s="82">
        <f t="shared" si="107"/>
        <v>0.92</v>
      </c>
      <c r="R601" s="82">
        <f t="shared" si="108"/>
        <v>7.999999999999996E-2</v>
      </c>
    </row>
    <row r="602" spans="1:19" ht="15.75" customHeight="1">
      <c r="A602" s="68">
        <v>1402</v>
      </c>
      <c r="B602" s="69"/>
      <c r="C602" s="69"/>
      <c r="D602" s="69"/>
      <c r="E602" s="69"/>
      <c r="F602" s="69">
        <v>15</v>
      </c>
      <c r="G602" s="69"/>
      <c r="H602" s="69"/>
      <c r="I602" s="69"/>
      <c r="J602" s="69"/>
      <c r="K602" s="171"/>
      <c r="L602" s="108"/>
      <c r="M602" s="2"/>
      <c r="N602" s="79"/>
      <c r="O602" s="80">
        <f>IF(F602=0,"",F602/E601)</f>
        <v>0.83333333333333337</v>
      </c>
      <c r="P602" s="81">
        <v>23</v>
      </c>
      <c r="Q602" s="82">
        <f t="shared" si="107"/>
        <v>1</v>
      </c>
      <c r="R602" s="82">
        <f t="shared" si="108"/>
        <v>0</v>
      </c>
    </row>
    <row r="603" spans="1:19" ht="15.75" customHeight="1">
      <c r="A603" s="68">
        <v>1501</v>
      </c>
      <c r="B603" s="69"/>
      <c r="C603" s="69"/>
      <c r="D603" s="69"/>
      <c r="E603" s="69"/>
      <c r="F603" s="69"/>
      <c r="G603" s="69">
        <v>14</v>
      </c>
      <c r="H603" s="69"/>
      <c r="I603" s="69"/>
      <c r="J603" s="69"/>
      <c r="K603" s="171"/>
      <c r="L603" s="108"/>
      <c r="M603" s="2"/>
      <c r="N603" s="79"/>
      <c r="O603" s="80">
        <f>IF(G603=0,"",G603/F602)</f>
        <v>0.93333333333333335</v>
      </c>
      <c r="P603" s="81">
        <v>23</v>
      </c>
      <c r="Q603" s="82">
        <f t="shared" si="107"/>
        <v>1</v>
      </c>
      <c r="R603" s="82">
        <f t="shared" si="108"/>
        <v>0</v>
      </c>
    </row>
    <row r="604" spans="1:19" ht="15.75" customHeight="1">
      <c r="A604" s="68">
        <v>1502</v>
      </c>
      <c r="B604" s="69"/>
      <c r="C604" s="69"/>
      <c r="D604" s="69"/>
      <c r="E604" s="69"/>
      <c r="F604" s="69"/>
      <c r="G604" s="69"/>
      <c r="H604" s="69">
        <v>12</v>
      </c>
      <c r="I604" s="69"/>
      <c r="J604" s="69"/>
      <c r="K604" s="171"/>
      <c r="L604" s="108"/>
      <c r="M604" s="2"/>
      <c r="N604" s="79"/>
      <c r="O604" s="80">
        <f>IF(H604=0,"",H604/G603)</f>
        <v>0.8571428571428571</v>
      </c>
      <c r="P604" s="81">
        <v>23</v>
      </c>
      <c r="Q604" s="82">
        <f t="shared" si="107"/>
        <v>1</v>
      </c>
      <c r="R604" s="82">
        <f t="shared" si="108"/>
        <v>0</v>
      </c>
    </row>
    <row r="605" spans="1:19" ht="15.75" customHeight="1">
      <c r="A605" s="68">
        <v>1601</v>
      </c>
      <c r="B605" s="69"/>
      <c r="C605" s="69"/>
      <c r="D605" s="69"/>
      <c r="E605" s="69"/>
      <c r="F605" s="69"/>
      <c r="G605" s="69"/>
      <c r="H605" s="69"/>
      <c r="I605" s="69">
        <v>7</v>
      </c>
      <c r="J605" s="69"/>
      <c r="K605" s="171"/>
      <c r="L605" s="108"/>
      <c r="M605" s="2"/>
      <c r="N605" s="79"/>
      <c r="O605" s="80">
        <f>IF(I605=0,"",I605/H604)</f>
        <v>0.58333333333333337</v>
      </c>
      <c r="P605" s="81">
        <v>22</v>
      </c>
      <c r="Q605" s="82">
        <f t="shared" si="107"/>
        <v>0.95652173913043481</v>
      </c>
      <c r="R605" s="82">
        <f t="shared" si="108"/>
        <v>4.3478260869565188E-2</v>
      </c>
    </row>
    <row r="606" spans="1:19" ht="15.75" customHeight="1">
      <c r="A606" s="68">
        <v>1602</v>
      </c>
      <c r="B606" s="69"/>
      <c r="C606" s="69"/>
      <c r="D606" s="69"/>
      <c r="E606" s="69"/>
      <c r="F606" s="69"/>
      <c r="G606" s="69"/>
      <c r="H606" s="69"/>
      <c r="I606" s="69"/>
      <c r="J606" s="69">
        <v>7</v>
      </c>
      <c r="K606" s="171">
        <v>7</v>
      </c>
      <c r="L606" s="108"/>
      <c r="M606" s="2"/>
      <c r="N606" s="79"/>
      <c r="O606" s="84">
        <f>IF(J606=0,"",J606/I605)</f>
        <v>1</v>
      </c>
      <c r="P606" s="81">
        <v>22</v>
      </c>
      <c r="Q606" s="85">
        <f t="shared" si="107"/>
        <v>1</v>
      </c>
      <c r="R606" s="85">
        <f t="shared" si="108"/>
        <v>0</v>
      </c>
    </row>
    <row r="607" spans="1:19" ht="15.75" customHeight="1">
      <c r="A607" s="68">
        <v>1701</v>
      </c>
      <c r="B607" s="97"/>
      <c r="C607" s="97"/>
      <c r="D607" s="97"/>
      <c r="E607" s="97"/>
      <c r="F607" s="97"/>
      <c r="G607" s="97"/>
      <c r="H607" s="97"/>
      <c r="I607" s="97"/>
      <c r="J607" s="97">
        <v>5</v>
      </c>
      <c r="K607" s="171">
        <v>5</v>
      </c>
      <c r="L607" s="108"/>
      <c r="M607" s="2"/>
      <c r="N607" s="31"/>
      <c r="O607" s="174"/>
      <c r="P607" s="175">
        <v>14</v>
      </c>
      <c r="Q607" s="176"/>
      <c r="R607" s="177"/>
    </row>
    <row r="608" spans="1:19" ht="15.75" customHeight="1">
      <c r="A608" s="68">
        <v>1702</v>
      </c>
      <c r="B608" s="97"/>
      <c r="C608" s="97"/>
      <c r="D608" s="97"/>
      <c r="E608" s="97"/>
      <c r="F608" s="97"/>
      <c r="G608" s="97"/>
      <c r="H608" s="97"/>
      <c r="I608" s="97"/>
      <c r="J608" s="97">
        <v>7</v>
      </c>
      <c r="K608" s="171">
        <v>7</v>
      </c>
      <c r="L608" s="108"/>
      <c r="M608" s="2"/>
      <c r="N608" s="31"/>
      <c r="O608" s="86"/>
      <c r="P608" s="178">
        <v>8</v>
      </c>
      <c r="Q608" s="88"/>
      <c r="R608" s="86"/>
    </row>
    <row r="609" spans="1:19" ht="15.75" customHeight="1">
      <c r="A609" s="68">
        <v>1801</v>
      </c>
      <c r="B609" s="97"/>
      <c r="C609" s="97"/>
      <c r="D609" s="97"/>
      <c r="E609" s="97"/>
      <c r="F609" s="97"/>
      <c r="G609" s="97"/>
      <c r="H609" s="97"/>
      <c r="I609" s="97"/>
      <c r="J609" s="97">
        <v>1</v>
      </c>
      <c r="K609" s="171">
        <v>1</v>
      </c>
      <c r="L609" s="108"/>
      <c r="M609" s="2"/>
      <c r="N609" s="31"/>
      <c r="O609" s="86"/>
      <c r="P609" s="178">
        <v>1</v>
      </c>
      <c r="Q609" s="88"/>
      <c r="R609" s="86"/>
    </row>
    <row r="610" spans="1:19" ht="15.75" customHeight="1">
      <c r="A610" s="68">
        <v>1802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171"/>
      <c r="L610" s="108"/>
      <c r="M610" s="2"/>
      <c r="N610" s="31"/>
      <c r="O610" s="86"/>
      <c r="P610" s="178"/>
      <c r="Q610" s="88"/>
      <c r="R610" s="86"/>
    </row>
    <row r="611" spans="1:19" ht="15.75" customHeight="1">
      <c r="A611" s="68">
        <v>1901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171"/>
      <c r="L611" s="108"/>
      <c r="M611" s="2"/>
      <c r="N611" s="31"/>
      <c r="O611" s="2"/>
      <c r="P611" s="31"/>
      <c r="Q611" s="25"/>
      <c r="R611" s="86"/>
    </row>
    <row r="612" spans="1:19" ht="15.75" customHeight="1">
      <c r="A612" s="68">
        <v>1902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171"/>
      <c r="L612" s="108"/>
      <c r="M612" s="2"/>
      <c r="N612" s="31"/>
      <c r="O612" s="179" t="s">
        <v>79</v>
      </c>
      <c r="P612" s="90">
        <v>20</v>
      </c>
      <c r="Q612" s="91">
        <f>K615</f>
        <v>20</v>
      </c>
      <c r="R612" s="180" t="s">
        <v>11</v>
      </c>
    </row>
    <row r="613" spans="1:19" ht="15.75" customHeight="1">
      <c r="A613" s="68">
        <v>2001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171"/>
      <c r="L613" s="108"/>
      <c r="M613" s="2"/>
      <c r="N613" s="31"/>
      <c r="O613" s="181" t="s">
        <v>80</v>
      </c>
      <c r="P613" s="94">
        <f>IF(P612/B598=0,"",P612/B598)</f>
        <v>0.60606060606060608</v>
      </c>
      <c r="Q613" s="95">
        <f>IF(P612/Q612=0,"",P612/Q612)</f>
        <v>1</v>
      </c>
      <c r="R613" s="182" t="s">
        <v>81</v>
      </c>
    </row>
    <row r="614" spans="1:19" ht="15.75" customHeight="1">
      <c r="A614" s="68">
        <v>2002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171"/>
      <c r="L614" s="100"/>
      <c r="M614" s="101"/>
      <c r="N614" s="102"/>
      <c r="O614" s="101"/>
      <c r="P614" s="102"/>
      <c r="Q614" s="102"/>
      <c r="R614" s="103"/>
    </row>
    <row r="615" spans="1:19" ht="18" customHeight="1">
      <c r="A615" s="35"/>
      <c r="B615" s="31"/>
      <c r="C615" s="31"/>
      <c r="D615" s="273" t="s">
        <v>100</v>
      </c>
      <c r="E615" s="261"/>
      <c r="F615" s="261"/>
      <c r="G615" s="261"/>
      <c r="H615" s="261"/>
      <c r="I615" s="261"/>
      <c r="J615" s="262"/>
      <c r="K615" s="126">
        <f>SUM(K598:K611)</f>
        <v>20</v>
      </c>
      <c r="L615" s="105">
        <f>IF(K606=0,"",K606/B598)</f>
        <v>0.21212121212121213</v>
      </c>
      <c r="M615" s="105">
        <f>IF(K615=0,"",K615/B598)</f>
        <v>0.60606060606060608</v>
      </c>
      <c r="N615" s="105">
        <f>IF(K606=0,"",M615-L615)</f>
        <v>0.39393939393939392</v>
      </c>
      <c r="O615" s="2"/>
      <c r="P615" s="31"/>
      <c r="Q615" s="25"/>
      <c r="R615" s="2"/>
    </row>
    <row r="616" spans="1:19" ht="12.75" customHeight="1">
      <c r="L616" s="2"/>
      <c r="M616" s="2"/>
      <c r="O616" s="2"/>
    </row>
    <row r="617" spans="1:19" ht="12.75" customHeight="1">
      <c r="L617" s="2"/>
      <c r="M617" s="2"/>
      <c r="N617" s="2"/>
      <c r="O617" s="2"/>
    </row>
    <row r="618" spans="1:19" ht="26.25" customHeight="1">
      <c r="A618" s="3"/>
      <c r="B618" s="283" t="s">
        <v>88</v>
      </c>
      <c r="C618" s="275"/>
      <c r="D618" s="275"/>
      <c r="E618" s="275"/>
      <c r="F618" s="275"/>
      <c r="G618" s="275"/>
      <c r="H618" s="275"/>
      <c r="I618" s="275"/>
      <c r="J618" s="275"/>
      <c r="K618" s="129" t="s">
        <v>74</v>
      </c>
      <c r="L618" s="2"/>
      <c r="M618" s="2"/>
      <c r="N618" s="31"/>
      <c r="O618" s="2"/>
      <c r="P618" s="31"/>
      <c r="Q618" s="31"/>
      <c r="R618" s="31"/>
    </row>
    <row r="619" spans="1:19" ht="20.25" customHeight="1">
      <c r="A619" s="259" t="s">
        <v>10</v>
      </c>
      <c r="B619" s="260" t="s">
        <v>89</v>
      </c>
      <c r="C619" s="261"/>
      <c r="D619" s="261"/>
      <c r="E619" s="261"/>
      <c r="F619" s="261"/>
      <c r="G619" s="261"/>
      <c r="H619" s="261"/>
      <c r="I619" s="261"/>
      <c r="J619" s="262"/>
      <c r="K619" s="263" t="s">
        <v>11</v>
      </c>
      <c r="L619" s="254" t="s">
        <v>3</v>
      </c>
      <c r="M619" s="254" t="s">
        <v>4</v>
      </c>
      <c r="N619" s="264" t="s">
        <v>5</v>
      </c>
      <c r="O619" s="254" t="s">
        <v>6</v>
      </c>
      <c r="P619" s="265" t="s">
        <v>7</v>
      </c>
      <c r="Q619" s="265" t="s">
        <v>8</v>
      </c>
      <c r="R619" s="254" t="s">
        <v>9</v>
      </c>
    </row>
    <row r="620" spans="1:19" ht="15.75" customHeight="1">
      <c r="A620" s="255"/>
      <c r="B620" s="68" t="s">
        <v>90</v>
      </c>
      <c r="C620" s="68" t="s">
        <v>91</v>
      </c>
      <c r="D620" s="68" t="s">
        <v>92</v>
      </c>
      <c r="E620" s="68" t="s">
        <v>93</v>
      </c>
      <c r="F620" s="68" t="s">
        <v>94</v>
      </c>
      <c r="G620" s="68" t="s">
        <v>95</v>
      </c>
      <c r="H620" s="68" t="s">
        <v>96</v>
      </c>
      <c r="I620" s="68" t="s">
        <v>97</v>
      </c>
      <c r="J620" s="68" t="s">
        <v>98</v>
      </c>
      <c r="K620" s="255"/>
      <c r="L620" s="255"/>
      <c r="M620" s="255"/>
      <c r="N620" s="255"/>
      <c r="O620" s="255"/>
      <c r="P620" s="255"/>
      <c r="Q620" s="255"/>
      <c r="R620" s="255"/>
    </row>
    <row r="621" spans="1:19" ht="15.75" customHeight="1">
      <c r="A621" s="68">
        <v>1301</v>
      </c>
      <c r="B621" s="69">
        <v>14</v>
      </c>
      <c r="C621" s="69"/>
      <c r="D621" s="69"/>
      <c r="E621" s="69"/>
      <c r="F621" s="69"/>
      <c r="G621" s="69"/>
      <c r="H621" s="69"/>
      <c r="I621" s="69"/>
      <c r="J621" s="69"/>
      <c r="K621" s="110"/>
      <c r="L621" s="107"/>
      <c r="M621" s="73"/>
      <c r="N621" s="74"/>
      <c r="O621" s="172"/>
      <c r="P621" s="76">
        <f>B621</f>
        <v>14</v>
      </c>
      <c r="Q621" s="173"/>
      <c r="R621" s="172"/>
    </row>
    <row r="622" spans="1:19" ht="15.75" customHeight="1">
      <c r="A622" s="68">
        <v>1302</v>
      </c>
      <c r="B622" s="69"/>
      <c r="C622" s="69">
        <v>12</v>
      </c>
      <c r="D622" s="69"/>
      <c r="E622" s="69"/>
      <c r="F622" s="69"/>
      <c r="G622" s="69"/>
      <c r="H622" s="69"/>
      <c r="I622" s="69"/>
      <c r="J622" s="69"/>
      <c r="K622" s="110"/>
      <c r="L622" s="108"/>
      <c r="M622" s="2"/>
      <c r="N622" s="79"/>
      <c r="O622" s="80">
        <f>IF(C622=0,"",C622/B621)</f>
        <v>0.8571428571428571</v>
      </c>
      <c r="P622" s="81">
        <v>12</v>
      </c>
      <c r="Q622" s="82">
        <f t="shared" ref="Q622:Q629" si="109">IF(P622=0,"",P622/P621)</f>
        <v>0.8571428571428571</v>
      </c>
      <c r="R622" s="82">
        <f t="shared" ref="R622:R629" si="110">IF(P622=0,"",100%-Q622)</f>
        <v>0.1428571428571429</v>
      </c>
    </row>
    <row r="623" spans="1:19" ht="15.75" customHeight="1">
      <c r="A623" s="68">
        <v>1401</v>
      </c>
      <c r="B623" s="69"/>
      <c r="C623" s="69"/>
      <c r="D623" s="69">
        <v>10</v>
      </c>
      <c r="E623" s="69"/>
      <c r="F623" s="69"/>
      <c r="G623" s="69"/>
      <c r="H623" s="69"/>
      <c r="I623" s="69"/>
      <c r="J623" s="69"/>
      <c r="K623" s="110"/>
      <c r="L623" s="108"/>
      <c r="M623" s="2"/>
      <c r="N623" s="79"/>
      <c r="O623" s="80">
        <f>IF(D623=0,"",D623/C622)</f>
        <v>0.83333333333333337</v>
      </c>
      <c r="P623" s="81">
        <v>10</v>
      </c>
      <c r="Q623" s="82">
        <f t="shared" si="109"/>
        <v>0.83333333333333337</v>
      </c>
      <c r="R623" s="82">
        <f t="shared" si="110"/>
        <v>0.16666666666666663</v>
      </c>
      <c r="S623" s="9">
        <f>P623/P621</f>
        <v>0.7142857142857143</v>
      </c>
    </row>
    <row r="624" spans="1:19" ht="15.75" customHeight="1">
      <c r="A624" s="68">
        <v>1402</v>
      </c>
      <c r="B624" s="69"/>
      <c r="C624" s="69"/>
      <c r="D624" s="69"/>
      <c r="E624" s="69">
        <v>7</v>
      </c>
      <c r="F624" s="69"/>
      <c r="G624" s="69"/>
      <c r="H624" s="69"/>
      <c r="I624" s="69"/>
      <c r="J624" s="69"/>
      <c r="K624" s="110"/>
      <c r="L624" s="108"/>
      <c r="M624" s="2"/>
      <c r="N624" s="79"/>
      <c r="O624" s="80">
        <f>IF(E624=0,"",E624/D623)</f>
        <v>0.7</v>
      </c>
      <c r="P624" s="81">
        <v>10</v>
      </c>
      <c r="Q624" s="82">
        <f t="shared" si="109"/>
        <v>1</v>
      </c>
      <c r="R624" s="82">
        <f t="shared" si="110"/>
        <v>0</v>
      </c>
    </row>
    <row r="625" spans="1:18" ht="15.75" customHeight="1">
      <c r="A625" s="68">
        <v>1501</v>
      </c>
      <c r="B625" s="69"/>
      <c r="C625" s="69"/>
      <c r="D625" s="69"/>
      <c r="E625" s="69"/>
      <c r="F625" s="69">
        <v>5</v>
      </c>
      <c r="G625" s="69"/>
      <c r="H625" s="69"/>
      <c r="I625" s="69"/>
      <c r="J625" s="69"/>
      <c r="K625" s="110"/>
      <c r="L625" s="108"/>
      <c r="M625" s="2"/>
      <c r="N625" s="79"/>
      <c r="O625" s="80">
        <f>IF(F625=0,"",F625/E624)</f>
        <v>0.7142857142857143</v>
      </c>
      <c r="P625" s="81">
        <v>9</v>
      </c>
      <c r="Q625" s="82">
        <f t="shared" si="109"/>
        <v>0.9</v>
      </c>
      <c r="R625" s="82">
        <f t="shared" si="110"/>
        <v>9.9999999999999978E-2</v>
      </c>
    </row>
    <row r="626" spans="1:18" ht="15.75" customHeight="1">
      <c r="A626" s="68">
        <v>1502</v>
      </c>
      <c r="B626" s="69"/>
      <c r="C626" s="69"/>
      <c r="D626" s="69"/>
      <c r="E626" s="69"/>
      <c r="F626" s="69"/>
      <c r="G626" s="69">
        <v>4</v>
      </c>
      <c r="H626" s="69"/>
      <c r="I626" s="69"/>
      <c r="J626" s="69"/>
      <c r="K626" s="110"/>
      <c r="L626" s="108"/>
      <c r="M626" s="2"/>
      <c r="N626" s="79"/>
      <c r="O626" s="80">
        <f>IF(G626=0,"",G626/F625)</f>
        <v>0.8</v>
      </c>
      <c r="P626" s="81">
        <v>9</v>
      </c>
      <c r="Q626" s="82">
        <f t="shared" si="109"/>
        <v>1</v>
      </c>
      <c r="R626" s="82">
        <f t="shared" si="110"/>
        <v>0</v>
      </c>
    </row>
    <row r="627" spans="1:18" ht="15.75" customHeight="1">
      <c r="A627" s="68">
        <v>1601</v>
      </c>
      <c r="B627" s="69"/>
      <c r="C627" s="69"/>
      <c r="D627" s="69"/>
      <c r="E627" s="69"/>
      <c r="F627" s="69"/>
      <c r="G627" s="69"/>
      <c r="H627" s="69">
        <v>2</v>
      </c>
      <c r="I627" s="69"/>
      <c r="J627" s="69"/>
      <c r="K627" s="110"/>
      <c r="L627" s="108"/>
      <c r="M627" s="2"/>
      <c r="N627" s="79"/>
      <c r="O627" s="80">
        <f>IF(H627=0,"",H627/G626)</f>
        <v>0.5</v>
      </c>
      <c r="P627" s="81">
        <v>9</v>
      </c>
      <c r="Q627" s="82">
        <f t="shared" si="109"/>
        <v>1</v>
      </c>
      <c r="R627" s="82">
        <f t="shared" si="110"/>
        <v>0</v>
      </c>
    </row>
    <row r="628" spans="1:18" ht="15.75" customHeight="1">
      <c r="A628" s="68">
        <v>1602</v>
      </c>
      <c r="B628" s="69"/>
      <c r="C628" s="69"/>
      <c r="D628" s="69"/>
      <c r="E628" s="69"/>
      <c r="F628" s="69"/>
      <c r="G628" s="69"/>
      <c r="H628" s="69"/>
      <c r="I628" s="69">
        <v>1</v>
      </c>
      <c r="J628" s="69"/>
      <c r="K628" s="110"/>
      <c r="L628" s="108"/>
      <c r="M628" s="2"/>
      <c r="N628" s="79"/>
      <c r="O628" s="80">
        <f>IF(I628=0,"",I628/H627)</f>
        <v>0.5</v>
      </c>
      <c r="P628" s="81">
        <v>7</v>
      </c>
      <c r="Q628" s="82">
        <f t="shared" si="109"/>
        <v>0.77777777777777779</v>
      </c>
      <c r="R628" s="82">
        <f t="shared" si="110"/>
        <v>0.22222222222222221</v>
      </c>
    </row>
    <row r="629" spans="1:18" ht="15.75" customHeight="1">
      <c r="A629" s="68">
        <v>1701</v>
      </c>
      <c r="B629" s="69"/>
      <c r="C629" s="69"/>
      <c r="D629" s="69"/>
      <c r="E629" s="69"/>
      <c r="F629" s="69"/>
      <c r="G629" s="69"/>
      <c r="H629" s="69"/>
      <c r="I629" s="69"/>
      <c r="J629" s="69">
        <v>1</v>
      </c>
      <c r="K629" s="110">
        <v>1</v>
      </c>
      <c r="L629" s="108"/>
      <c r="M629" s="2"/>
      <c r="N629" s="79"/>
      <c r="O629" s="84">
        <f>IF(J629=0,"",J629/I628)</f>
        <v>1</v>
      </c>
      <c r="P629" s="81">
        <v>7</v>
      </c>
      <c r="Q629" s="85">
        <f t="shared" si="109"/>
        <v>1</v>
      </c>
      <c r="R629" s="85">
        <f t="shared" si="110"/>
        <v>0</v>
      </c>
    </row>
    <row r="630" spans="1:18" ht="15.75" customHeight="1">
      <c r="A630" s="68">
        <v>1702</v>
      </c>
      <c r="B630" s="69"/>
      <c r="C630" s="69"/>
      <c r="D630" s="69"/>
      <c r="E630" s="69"/>
      <c r="F630" s="69"/>
      <c r="G630" s="69"/>
      <c r="H630" s="69"/>
      <c r="I630" s="69"/>
      <c r="J630" s="69">
        <v>2</v>
      </c>
      <c r="K630" s="110">
        <v>2</v>
      </c>
      <c r="L630" s="108"/>
      <c r="M630" s="2"/>
      <c r="N630" s="31"/>
      <c r="O630" s="174"/>
      <c r="P630" s="81">
        <v>5</v>
      </c>
      <c r="Q630" s="176"/>
      <c r="R630" s="177"/>
    </row>
    <row r="631" spans="1:18" ht="15.75" customHeight="1">
      <c r="A631" s="68">
        <v>1801</v>
      </c>
      <c r="B631" s="97"/>
      <c r="C631" s="97"/>
      <c r="D631" s="97"/>
      <c r="E631" s="97"/>
      <c r="F631" s="97"/>
      <c r="G631" s="97"/>
      <c r="H631" s="97"/>
      <c r="I631" s="97"/>
      <c r="J631" s="97">
        <v>3</v>
      </c>
      <c r="K631" s="171">
        <v>3</v>
      </c>
      <c r="L631" s="108"/>
      <c r="M631" s="2"/>
      <c r="N631" s="31"/>
      <c r="O631" s="86"/>
      <c r="P631" s="178">
        <v>3</v>
      </c>
      <c r="Q631" s="88"/>
      <c r="R631" s="86"/>
    </row>
    <row r="632" spans="1:18" ht="15.75" customHeight="1">
      <c r="A632" s="68">
        <v>1802</v>
      </c>
      <c r="B632" s="97"/>
      <c r="C632" s="97"/>
      <c r="D632" s="97"/>
      <c r="E632" s="97"/>
      <c r="F632" s="97"/>
      <c r="G632" s="97"/>
      <c r="H632" s="97"/>
      <c r="I632" s="97"/>
      <c r="J632" s="97">
        <v>1</v>
      </c>
      <c r="K632" s="171"/>
      <c r="L632" s="108"/>
      <c r="M632" s="2"/>
      <c r="N632" s="31"/>
      <c r="O632" s="86"/>
      <c r="P632" s="178">
        <v>1</v>
      </c>
      <c r="Q632" s="88"/>
      <c r="R632" s="86"/>
    </row>
    <row r="633" spans="1:18" ht="15.75" customHeight="1">
      <c r="A633" s="68">
        <v>1901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171"/>
      <c r="L633" s="108"/>
      <c r="M633" s="2"/>
      <c r="N633" s="31"/>
      <c r="O633" s="86"/>
      <c r="P633" s="178"/>
      <c r="Q633" s="88"/>
      <c r="R633" s="86"/>
    </row>
    <row r="634" spans="1:18" ht="15.75" customHeight="1">
      <c r="A634" s="68">
        <v>1902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171"/>
      <c r="L634" s="108"/>
      <c r="M634" s="2"/>
      <c r="N634" s="31"/>
      <c r="O634" s="2"/>
      <c r="P634" s="31"/>
      <c r="Q634" s="25"/>
      <c r="R634" s="86"/>
    </row>
    <row r="635" spans="1:18" ht="15.75" customHeight="1">
      <c r="A635" s="68">
        <v>2001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171"/>
      <c r="L635" s="108"/>
      <c r="M635" s="2"/>
      <c r="N635" s="31"/>
      <c r="O635" s="179" t="s">
        <v>79</v>
      </c>
      <c r="P635" s="90">
        <v>6</v>
      </c>
      <c r="Q635" s="91">
        <f>IF(SUM(K628:K631)=0,"",SUM(K628:K631))</f>
        <v>6</v>
      </c>
      <c r="R635" s="180" t="s">
        <v>11</v>
      </c>
    </row>
    <row r="636" spans="1:18" ht="15.75" customHeight="1">
      <c r="A636" s="68">
        <v>2002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171"/>
      <c r="L636" s="108"/>
      <c r="M636" s="2"/>
      <c r="N636" s="31"/>
      <c r="O636" s="181" t="s">
        <v>80</v>
      </c>
      <c r="P636" s="94">
        <f>IF(P635/B621=0,"",P635/B621)</f>
        <v>0.42857142857142855</v>
      </c>
      <c r="Q636" s="95">
        <f>IF(P635/Q635=0,"",P635/Q635)</f>
        <v>1</v>
      </c>
      <c r="R636" s="182" t="s">
        <v>81</v>
      </c>
    </row>
    <row r="637" spans="1:18" ht="15.75" customHeight="1">
      <c r="A637" s="68">
        <v>2101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171"/>
      <c r="L637" s="100"/>
      <c r="M637" s="101"/>
      <c r="N637" s="102"/>
      <c r="O637" s="101"/>
      <c r="P637" s="102"/>
      <c r="Q637" s="102"/>
      <c r="R637" s="103"/>
    </row>
    <row r="638" spans="1:18" ht="18" customHeight="1">
      <c r="A638" s="35"/>
      <c r="B638" s="31"/>
      <c r="C638" s="31"/>
      <c r="D638" s="273" t="s">
        <v>100</v>
      </c>
      <c r="E638" s="261"/>
      <c r="F638" s="261"/>
      <c r="G638" s="261"/>
      <c r="H638" s="261"/>
      <c r="I638" s="261"/>
      <c r="J638" s="262"/>
      <c r="K638" s="126">
        <f>SUM(K621:K634)</f>
        <v>6</v>
      </c>
      <c r="L638" s="105">
        <f>IF(K629=0,"",K629/B621)</f>
        <v>7.1428571428571425E-2</v>
      </c>
      <c r="M638" s="105">
        <f>IF(K638=0,"",K638/B621)</f>
        <v>0.42857142857142855</v>
      </c>
      <c r="N638" s="105">
        <f>IF(K629=0,"",M638-L638)</f>
        <v>0.3571428571428571</v>
      </c>
      <c r="O638" s="2"/>
      <c r="P638" s="31"/>
      <c r="Q638" s="25"/>
      <c r="R638" s="2"/>
    </row>
    <row r="639" spans="1:18" ht="12.75" customHeight="1">
      <c r="L639" s="2"/>
      <c r="M639" s="2"/>
      <c r="N639" s="2"/>
      <c r="O639" s="2"/>
    </row>
    <row r="640" spans="1:18" ht="12.75" customHeight="1">
      <c r="L640" s="2"/>
      <c r="M640" s="2"/>
      <c r="O640" s="2"/>
    </row>
    <row r="641" spans="1:19" ht="26.25" customHeight="1">
      <c r="A641" s="3"/>
      <c r="B641" s="283" t="s">
        <v>88</v>
      </c>
      <c r="C641" s="275"/>
      <c r="D641" s="275"/>
      <c r="E641" s="275"/>
      <c r="F641" s="275"/>
      <c r="G641" s="275"/>
      <c r="H641" s="275"/>
      <c r="I641" s="275"/>
      <c r="J641" s="275"/>
      <c r="K641" s="129" t="s">
        <v>82</v>
      </c>
      <c r="L641" s="2"/>
      <c r="M641" s="2"/>
      <c r="N641" s="31"/>
      <c r="O641" s="2"/>
      <c r="P641" s="31"/>
      <c r="Q641" s="31"/>
      <c r="R641" s="31"/>
    </row>
    <row r="642" spans="1:19" ht="20.25" customHeight="1">
      <c r="A642" s="259" t="s">
        <v>10</v>
      </c>
      <c r="B642" s="260" t="s">
        <v>89</v>
      </c>
      <c r="C642" s="261"/>
      <c r="D642" s="261"/>
      <c r="E642" s="261"/>
      <c r="F642" s="261"/>
      <c r="G642" s="261"/>
      <c r="H642" s="261"/>
      <c r="I642" s="261"/>
      <c r="J642" s="262"/>
      <c r="K642" s="263" t="s">
        <v>11</v>
      </c>
      <c r="L642" s="254" t="s">
        <v>3</v>
      </c>
      <c r="M642" s="254" t="s">
        <v>4</v>
      </c>
      <c r="N642" s="264" t="s">
        <v>5</v>
      </c>
      <c r="O642" s="254" t="s">
        <v>6</v>
      </c>
      <c r="P642" s="265" t="s">
        <v>7</v>
      </c>
      <c r="Q642" s="265" t="s">
        <v>8</v>
      </c>
      <c r="R642" s="254" t="s">
        <v>9</v>
      </c>
    </row>
    <row r="643" spans="1:19" ht="15.75" customHeight="1">
      <c r="A643" s="255"/>
      <c r="B643" s="68" t="s">
        <v>90</v>
      </c>
      <c r="C643" s="68" t="s">
        <v>91</v>
      </c>
      <c r="D643" s="68" t="s">
        <v>92</v>
      </c>
      <c r="E643" s="68" t="s">
        <v>93</v>
      </c>
      <c r="F643" s="68" t="s">
        <v>94</v>
      </c>
      <c r="G643" s="68" t="s">
        <v>95</v>
      </c>
      <c r="H643" s="68" t="s">
        <v>96</v>
      </c>
      <c r="I643" s="68" t="s">
        <v>97</v>
      </c>
      <c r="J643" s="68" t="s">
        <v>98</v>
      </c>
      <c r="K643" s="255"/>
      <c r="L643" s="255"/>
      <c r="M643" s="255"/>
      <c r="N643" s="255"/>
      <c r="O643" s="255"/>
      <c r="P643" s="255"/>
      <c r="Q643" s="255"/>
      <c r="R643" s="255"/>
    </row>
    <row r="644" spans="1:19" ht="15.75" customHeight="1">
      <c r="A644" s="68">
        <v>1302</v>
      </c>
      <c r="B644" s="69">
        <v>35</v>
      </c>
      <c r="C644" s="69"/>
      <c r="D644" s="69"/>
      <c r="E644" s="69"/>
      <c r="F644" s="69"/>
      <c r="G644" s="69"/>
      <c r="H644" s="69"/>
      <c r="I644" s="69"/>
      <c r="J644" s="69"/>
      <c r="K644" s="171"/>
      <c r="L644" s="107"/>
      <c r="M644" s="73"/>
      <c r="N644" s="74"/>
      <c r="O644" s="172"/>
      <c r="P644" s="76">
        <f>B644</f>
        <v>35</v>
      </c>
      <c r="Q644" s="173"/>
      <c r="R644" s="172"/>
    </row>
    <row r="645" spans="1:19" ht="15.75" customHeight="1">
      <c r="A645" s="68">
        <v>1401</v>
      </c>
      <c r="B645" s="69"/>
      <c r="C645" s="69">
        <v>28</v>
      </c>
      <c r="D645" s="69"/>
      <c r="E645" s="69"/>
      <c r="F645" s="69"/>
      <c r="G645" s="69"/>
      <c r="H645" s="69"/>
      <c r="I645" s="69"/>
      <c r="J645" s="69"/>
      <c r="K645" s="171"/>
      <c r="L645" s="108"/>
      <c r="M645" s="2"/>
      <c r="N645" s="79"/>
      <c r="O645" s="80">
        <f>IF(C645=0,"",C645/B644)</f>
        <v>0.8</v>
      </c>
      <c r="P645" s="81">
        <v>28</v>
      </c>
      <c r="Q645" s="82">
        <f t="shared" ref="Q645:Q652" si="111">IF(P645=0,"",P645/P644)</f>
        <v>0.8</v>
      </c>
      <c r="R645" s="82">
        <f t="shared" ref="R645:R652" si="112">IF(P645=0,"",100%-Q645)</f>
        <v>0.19999999999999996</v>
      </c>
    </row>
    <row r="646" spans="1:19" ht="15.75" customHeight="1">
      <c r="A646" s="68">
        <v>1402</v>
      </c>
      <c r="B646" s="69"/>
      <c r="C646" s="69"/>
      <c r="D646" s="69">
        <v>25</v>
      </c>
      <c r="E646" s="69"/>
      <c r="F646" s="69"/>
      <c r="G646" s="69"/>
      <c r="H646" s="69"/>
      <c r="I646" s="69"/>
      <c r="J646" s="69"/>
      <c r="K646" s="171"/>
      <c r="L646" s="108"/>
      <c r="M646" s="2"/>
      <c r="N646" s="79"/>
      <c r="O646" s="80">
        <f>IF(D646=0,"",D646/C645)</f>
        <v>0.8928571428571429</v>
      </c>
      <c r="P646" s="81">
        <v>25</v>
      </c>
      <c r="Q646" s="82">
        <f t="shared" si="111"/>
        <v>0.8928571428571429</v>
      </c>
      <c r="R646" s="82">
        <f t="shared" si="112"/>
        <v>0.1071428571428571</v>
      </c>
      <c r="S646" s="9">
        <f>P646/P644</f>
        <v>0.7142857142857143</v>
      </c>
    </row>
    <row r="647" spans="1:19" ht="15.75" customHeight="1">
      <c r="A647" s="68">
        <v>1501</v>
      </c>
      <c r="B647" s="69"/>
      <c r="C647" s="69"/>
      <c r="D647" s="69"/>
      <c r="E647" s="69">
        <v>22</v>
      </c>
      <c r="F647" s="69"/>
      <c r="G647" s="69"/>
      <c r="H647" s="69"/>
      <c r="I647" s="69"/>
      <c r="J647" s="69"/>
      <c r="K647" s="171"/>
      <c r="L647" s="108"/>
      <c r="M647" s="2"/>
      <c r="N647" s="79"/>
      <c r="O647" s="80">
        <f>IF(E647=0,"",E647/D646)</f>
        <v>0.88</v>
      </c>
      <c r="P647" s="81">
        <v>25</v>
      </c>
      <c r="Q647" s="82">
        <f t="shared" si="111"/>
        <v>1</v>
      </c>
      <c r="R647" s="82">
        <f t="shared" si="112"/>
        <v>0</v>
      </c>
    </row>
    <row r="648" spans="1:19" ht="15.75" customHeight="1">
      <c r="A648" s="68">
        <v>1502</v>
      </c>
      <c r="B648" s="69"/>
      <c r="C648" s="69"/>
      <c r="D648" s="69"/>
      <c r="E648" s="69"/>
      <c r="F648" s="69">
        <v>18</v>
      </c>
      <c r="G648" s="69"/>
      <c r="H648" s="69"/>
      <c r="I648" s="69"/>
      <c r="J648" s="69"/>
      <c r="K648" s="171"/>
      <c r="L648" s="108"/>
      <c r="M648" s="2"/>
      <c r="N648" s="79"/>
      <c r="O648" s="80">
        <f>IF(F648=0,"",F648/E647)</f>
        <v>0.81818181818181823</v>
      </c>
      <c r="P648" s="81">
        <v>25</v>
      </c>
      <c r="Q648" s="82">
        <f t="shared" si="111"/>
        <v>1</v>
      </c>
      <c r="R648" s="82">
        <f t="shared" si="112"/>
        <v>0</v>
      </c>
    </row>
    <row r="649" spans="1:19" ht="15.75" customHeight="1">
      <c r="A649" s="68">
        <v>1601</v>
      </c>
      <c r="B649" s="69"/>
      <c r="C649" s="69"/>
      <c r="D649" s="69"/>
      <c r="E649" s="69"/>
      <c r="F649" s="69"/>
      <c r="G649" s="69">
        <v>15</v>
      </c>
      <c r="H649" s="69"/>
      <c r="I649" s="69"/>
      <c r="J649" s="69"/>
      <c r="K649" s="171"/>
      <c r="L649" s="108"/>
      <c r="M649" s="2"/>
      <c r="N649" s="79"/>
      <c r="O649" s="80">
        <f>IF(G649=0,"",G649/F648)</f>
        <v>0.83333333333333337</v>
      </c>
      <c r="P649" s="81">
        <v>25</v>
      </c>
      <c r="Q649" s="82">
        <f t="shared" si="111"/>
        <v>1</v>
      </c>
      <c r="R649" s="82">
        <f t="shared" si="112"/>
        <v>0</v>
      </c>
    </row>
    <row r="650" spans="1:19" ht="15.75" customHeight="1">
      <c r="A650" s="68">
        <v>1602</v>
      </c>
      <c r="B650" s="69"/>
      <c r="C650" s="69"/>
      <c r="D650" s="69"/>
      <c r="E650" s="69"/>
      <c r="F650" s="69"/>
      <c r="G650" s="69"/>
      <c r="H650" s="69">
        <v>10</v>
      </c>
      <c r="I650" s="69"/>
      <c r="J650" s="69"/>
      <c r="K650" s="171"/>
      <c r="L650" s="108"/>
      <c r="M650" s="2"/>
      <c r="N650" s="79"/>
      <c r="O650" s="80">
        <f>IF(H650=0,"",H650/G649)</f>
        <v>0.66666666666666663</v>
      </c>
      <c r="P650" s="81">
        <v>23</v>
      </c>
      <c r="Q650" s="82">
        <f t="shared" si="111"/>
        <v>0.92</v>
      </c>
      <c r="R650" s="82">
        <f t="shared" si="112"/>
        <v>7.999999999999996E-2</v>
      </c>
    </row>
    <row r="651" spans="1:19" ht="15.75" customHeight="1">
      <c r="A651" s="68">
        <v>1701</v>
      </c>
      <c r="B651" s="69"/>
      <c r="C651" s="69"/>
      <c r="D651" s="69"/>
      <c r="E651" s="69"/>
      <c r="F651" s="69"/>
      <c r="G651" s="69"/>
      <c r="H651" s="69"/>
      <c r="I651" s="69">
        <v>10</v>
      </c>
      <c r="J651" s="69"/>
      <c r="K651" s="171"/>
      <c r="L651" s="108"/>
      <c r="M651" s="2"/>
      <c r="N651" s="79"/>
      <c r="O651" s="80">
        <f>IF(I651=0,"",I651/H650)</f>
        <v>1</v>
      </c>
      <c r="P651" s="81">
        <v>22</v>
      </c>
      <c r="Q651" s="82">
        <f t="shared" si="111"/>
        <v>0.95652173913043481</v>
      </c>
      <c r="R651" s="82">
        <f t="shared" si="112"/>
        <v>4.3478260869565188E-2</v>
      </c>
    </row>
    <row r="652" spans="1:19" ht="15.75" customHeight="1">
      <c r="A652" s="68">
        <v>1702</v>
      </c>
      <c r="B652" s="69"/>
      <c r="C652" s="69"/>
      <c r="D652" s="69"/>
      <c r="E652" s="69"/>
      <c r="F652" s="69"/>
      <c r="G652" s="69"/>
      <c r="H652" s="69"/>
      <c r="I652" s="69"/>
      <c r="J652" s="69">
        <v>10</v>
      </c>
      <c r="K652" s="171">
        <v>10</v>
      </c>
      <c r="L652" s="108"/>
      <c r="M652" s="2"/>
      <c r="N652" s="79"/>
      <c r="O652" s="84">
        <f>IF(J652=0,"",J652/I651)</f>
        <v>1</v>
      </c>
      <c r="P652" s="81">
        <v>21</v>
      </c>
      <c r="Q652" s="85">
        <f t="shared" si="111"/>
        <v>0.95454545454545459</v>
      </c>
      <c r="R652" s="85">
        <f t="shared" si="112"/>
        <v>4.5454545454545414E-2</v>
      </c>
    </row>
    <row r="653" spans="1:19" ht="15.75" customHeight="1">
      <c r="A653" s="68">
        <v>1801</v>
      </c>
      <c r="B653" s="97"/>
      <c r="C653" s="97"/>
      <c r="D653" s="97"/>
      <c r="E653" s="97"/>
      <c r="F653" s="97"/>
      <c r="G653" s="97"/>
      <c r="H653" s="97"/>
      <c r="I653" s="97"/>
      <c r="J653" s="97">
        <v>2</v>
      </c>
      <c r="K653" s="171">
        <v>2</v>
      </c>
      <c r="L653" s="108"/>
      <c r="M653" s="2"/>
      <c r="N653" s="31"/>
      <c r="O653" s="174"/>
      <c r="P653" s="175">
        <v>11</v>
      </c>
      <c r="Q653" s="176"/>
      <c r="R653" s="177"/>
    </row>
    <row r="654" spans="1:19" ht="15.75" customHeight="1">
      <c r="A654" s="68">
        <v>1802</v>
      </c>
      <c r="B654" s="97"/>
      <c r="C654" s="97"/>
      <c r="D654" s="97"/>
      <c r="E654" s="97"/>
      <c r="F654" s="97"/>
      <c r="G654" s="97"/>
      <c r="H654" s="97"/>
      <c r="I654" s="97"/>
      <c r="J654" s="97">
        <v>7</v>
      </c>
      <c r="K654" s="171">
        <v>7</v>
      </c>
      <c r="L654" s="108"/>
      <c r="M654" s="2"/>
      <c r="N654" s="31"/>
      <c r="O654" s="86"/>
      <c r="P654" s="178">
        <v>9</v>
      </c>
      <c r="Q654" s="88"/>
      <c r="R654" s="86"/>
    </row>
    <row r="655" spans="1:19" ht="15.75" customHeight="1">
      <c r="A655" s="68">
        <v>1901</v>
      </c>
      <c r="B655" s="97"/>
      <c r="C655" s="97"/>
      <c r="D655" s="97"/>
      <c r="E655" s="97"/>
      <c r="F655" s="97"/>
      <c r="G655" s="97"/>
      <c r="H655" s="97"/>
      <c r="I655" s="97"/>
      <c r="J655" s="97">
        <v>2</v>
      </c>
      <c r="K655" s="171">
        <v>2</v>
      </c>
      <c r="L655" s="108"/>
      <c r="M655" s="2"/>
      <c r="N655" s="31"/>
      <c r="O655" s="86"/>
      <c r="P655" s="178">
        <v>2</v>
      </c>
      <c r="Q655" s="88"/>
      <c r="R655" s="86"/>
    </row>
    <row r="656" spans="1:19" ht="15.75" customHeight="1">
      <c r="A656" s="68">
        <v>1902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171"/>
      <c r="L656" s="108"/>
      <c r="M656" s="2"/>
      <c r="N656" s="31"/>
      <c r="O656" s="86"/>
      <c r="P656" s="178"/>
      <c r="Q656" s="88"/>
      <c r="R656" s="86"/>
    </row>
    <row r="657" spans="1:20" ht="15.75" customHeight="1">
      <c r="A657" s="68">
        <v>2001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171"/>
      <c r="L657" s="108"/>
      <c r="M657" s="2"/>
      <c r="N657" s="31"/>
      <c r="O657" s="2"/>
      <c r="P657" s="31"/>
      <c r="Q657" s="25"/>
      <c r="R657" s="86"/>
    </row>
    <row r="658" spans="1:20" ht="15.75" customHeight="1">
      <c r="A658" s="68">
        <v>2002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171"/>
      <c r="L658" s="108"/>
      <c r="M658" s="2"/>
      <c r="N658" s="31"/>
      <c r="O658" s="179" t="s">
        <v>79</v>
      </c>
      <c r="P658" s="90">
        <v>21</v>
      </c>
      <c r="Q658" s="91">
        <f>K661</f>
        <v>21</v>
      </c>
      <c r="R658" s="180" t="s">
        <v>11</v>
      </c>
    </row>
    <row r="659" spans="1:20" ht="15.75" customHeight="1">
      <c r="A659" s="68">
        <v>2101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171"/>
      <c r="L659" s="108"/>
      <c r="M659" s="2"/>
      <c r="N659" s="31"/>
      <c r="O659" s="181" t="s">
        <v>80</v>
      </c>
      <c r="P659" s="94">
        <f>IF(P658/B644=0,"",P658/B644)</f>
        <v>0.6</v>
      </c>
      <c r="Q659" s="95">
        <f>IF(P658/Q658=0,"",P658/Q658)</f>
        <v>1</v>
      </c>
      <c r="R659" s="182" t="s">
        <v>81</v>
      </c>
    </row>
    <row r="660" spans="1:20" ht="15.75" customHeight="1">
      <c r="A660" s="68">
        <v>2102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171"/>
      <c r="L660" s="100"/>
      <c r="M660" s="101"/>
      <c r="N660" s="102"/>
      <c r="O660" s="101"/>
      <c r="P660" s="102"/>
      <c r="Q660" s="102"/>
      <c r="R660" s="103"/>
    </row>
    <row r="661" spans="1:20" ht="18" customHeight="1">
      <c r="A661" s="35"/>
      <c r="B661" s="31"/>
      <c r="C661" s="31"/>
      <c r="D661" s="273" t="s">
        <v>100</v>
      </c>
      <c r="E661" s="261"/>
      <c r="F661" s="261"/>
      <c r="G661" s="261"/>
      <c r="H661" s="261"/>
      <c r="I661" s="261"/>
      <c r="J661" s="262"/>
      <c r="K661" s="126">
        <f>SUM(K644:K657)</f>
        <v>21</v>
      </c>
      <c r="L661" s="105">
        <f>IF(K652=0,"",K652/B644)</f>
        <v>0.2857142857142857</v>
      </c>
      <c r="M661" s="105">
        <f>IF(K661=0,"",K661/B644)</f>
        <v>0.6</v>
      </c>
      <c r="N661" s="105">
        <f>IF(K652=0,"",M661-L661)</f>
        <v>0.31428571428571428</v>
      </c>
      <c r="O661" s="2"/>
      <c r="P661" s="31"/>
      <c r="Q661" s="25"/>
      <c r="R661" s="2"/>
    </row>
    <row r="662" spans="1:20" ht="12.75" customHeight="1"/>
    <row r="663" spans="1:20" ht="12.75" customHeight="1">
      <c r="L663" s="2"/>
      <c r="M663" s="2"/>
      <c r="O663" s="2"/>
    </row>
    <row r="664" spans="1:20" ht="26.25" customHeight="1">
      <c r="B664" s="283" t="s">
        <v>88</v>
      </c>
      <c r="C664" s="275"/>
      <c r="D664" s="275"/>
      <c r="E664" s="275"/>
      <c r="F664" s="275"/>
      <c r="G664" s="275"/>
      <c r="H664" s="275"/>
      <c r="I664" s="275"/>
      <c r="J664" s="275"/>
      <c r="K664" s="129" t="s">
        <v>85</v>
      </c>
      <c r="L664" s="2"/>
      <c r="M664" s="2"/>
      <c r="N664" s="31"/>
      <c r="O664" s="2"/>
      <c r="P664" s="31"/>
      <c r="Q664" s="31"/>
      <c r="R664" s="31"/>
    </row>
    <row r="665" spans="1:20" ht="20.25" customHeight="1">
      <c r="A665" s="259" t="s">
        <v>10</v>
      </c>
      <c r="B665" s="260" t="s">
        <v>89</v>
      </c>
      <c r="C665" s="261"/>
      <c r="D665" s="261"/>
      <c r="E665" s="261"/>
      <c r="F665" s="261"/>
      <c r="G665" s="261"/>
      <c r="H665" s="261"/>
      <c r="I665" s="261"/>
      <c r="J665" s="262"/>
      <c r="K665" s="263" t="s">
        <v>11</v>
      </c>
      <c r="L665" s="254" t="s">
        <v>3</v>
      </c>
      <c r="M665" s="254" t="s">
        <v>4</v>
      </c>
      <c r="N665" s="264" t="s">
        <v>5</v>
      </c>
      <c r="O665" s="254" t="s">
        <v>6</v>
      </c>
      <c r="P665" s="265" t="s">
        <v>7</v>
      </c>
      <c r="Q665" s="265" t="s">
        <v>8</v>
      </c>
      <c r="R665" s="254" t="s">
        <v>9</v>
      </c>
    </row>
    <row r="666" spans="1:20" ht="15.75" customHeight="1">
      <c r="A666" s="255"/>
      <c r="B666" s="68" t="s">
        <v>90</v>
      </c>
      <c r="C666" s="68" t="s">
        <v>91</v>
      </c>
      <c r="D666" s="68" t="s">
        <v>92</v>
      </c>
      <c r="E666" s="68" t="s">
        <v>93</v>
      </c>
      <c r="F666" s="68" t="s">
        <v>94</v>
      </c>
      <c r="G666" s="68" t="s">
        <v>95</v>
      </c>
      <c r="H666" s="68" t="s">
        <v>96</v>
      </c>
      <c r="I666" s="68" t="s">
        <v>97</v>
      </c>
      <c r="J666" s="68" t="s">
        <v>98</v>
      </c>
      <c r="K666" s="255"/>
      <c r="L666" s="255"/>
      <c r="M666" s="255"/>
      <c r="N666" s="255"/>
      <c r="O666" s="255"/>
      <c r="P666" s="255"/>
      <c r="Q666" s="255"/>
      <c r="R666" s="255"/>
    </row>
    <row r="667" spans="1:20" ht="15.75" customHeight="1">
      <c r="A667" s="68">
        <v>1401</v>
      </c>
      <c r="B667" s="69">
        <v>27</v>
      </c>
      <c r="C667" s="69"/>
      <c r="D667" s="69"/>
      <c r="E667" s="69"/>
      <c r="F667" s="69"/>
      <c r="G667" s="69"/>
      <c r="H667" s="69"/>
      <c r="I667" s="69"/>
      <c r="J667" s="69"/>
      <c r="K667" s="171"/>
      <c r="L667" s="107"/>
      <c r="M667" s="73"/>
      <c r="N667" s="74"/>
      <c r="O667" s="172"/>
      <c r="P667" s="76">
        <f>B667</f>
        <v>27</v>
      </c>
      <c r="Q667" s="173"/>
      <c r="R667" s="172"/>
    </row>
    <row r="668" spans="1:20" ht="15.75" customHeight="1">
      <c r="A668" s="68">
        <v>1402</v>
      </c>
      <c r="B668" s="69"/>
      <c r="C668" s="69">
        <v>21</v>
      </c>
      <c r="D668" s="69"/>
      <c r="E668" s="69"/>
      <c r="F668" s="69"/>
      <c r="G668" s="69"/>
      <c r="H668" s="69"/>
      <c r="I668" s="69"/>
      <c r="J668" s="69"/>
      <c r="K668" s="171"/>
      <c r="L668" s="108"/>
      <c r="M668" s="2"/>
      <c r="N668" s="79"/>
      <c r="O668" s="80">
        <f>IF(C668=0,"",C668/B667)</f>
        <v>0.77777777777777779</v>
      </c>
      <c r="P668" s="81">
        <v>21</v>
      </c>
      <c r="Q668" s="82">
        <f t="shared" ref="Q668:Q675" si="113">IF(P668=0,"",P668/P667)</f>
        <v>0.77777777777777779</v>
      </c>
      <c r="R668" s="82">
        <f t="shared" ref="R668:R675" si="114">IF(P668=0,"",100%-Q668)</f>
        <v>0.22222222222222221</v>
      </c>
    </row>
    <row r="669" spans="1:20" ht="15.75" customHeight="1">
      <c r="A669" s="68">
        <v>1501</v>
      </c>
      <c r="B669" s="69"/>
      <c r="C669" s="69"/>
      <c r="D669" s="69">
        <v>17</v>
      </c>
      <c r="E669" s="69"/>
      <c r="F669" s="69"/>
      <c r="G669" s="69"/>
      <c r="H669" s="69"/>
      <c r="I669" s="69"/>
      <c r="J669" s="69"/>
      <c r="K669" s="171"/>
      <c r="L669" s="108"/>
      <c r="M669" s="2"/>
      <c r="N669" s="79"/>
      <c r="O669" s="80">
        <f>IF(D669=0,"",D669/C668)</f>
        <v>0.80952380952380953</v>
      </c>
      <c r="P669" s="81">
        <v>21</v>
      </c>
      <c r="Q669" s="82">
        <f t="shared" si="113"/>
        <v>1</v>
      </c>
      <c r="R669" s="82">
        <f t="shared" si="114"/>
        <v>0</v>
      </c>
      <c r="T669" s="9">
        <f>P669/P667</f>
        <v>0.77777777777777779</v>
      </c>
    </row>
    <row r="670" spans="1:20" ht="15.75" customHeight="1">
      <c r="A670" s="68">
        <v>1502</v>
      </c>
      <c r="B670" s="69"/>
      <c r="C670" s="69"/>
      <c r="D670" s="69"/>
      <c r="E670" s="69">
        <v>15</v>
      </c>
      <c r="F670" s="69"/>
      <c r="G670" s="69"/>
      <c r="H670" s="69"/>
      <c r="I670" s="69"/>
      <c r="J670" s="69"/>
      <c r="K670" s="171"/>
      <c r="L670" s="108"/>
      <c r="M670" s="2"/>
      <c r="N670" s="79"/>
      <c r="O670" s="80">
        <f>IF(E670=0,"",E670/D669)</f>
        <v>0.88235294117647056</v>
      </c>
      <c r="P670" s="81">
        <v>17</v>
      </c>
      <c r="Q670" s="82">
        <f t="shared" si="113"/>
        <v>0.80952380952380953</v>
      </c>
      <c r="R670" s="82">
        <f t="shared" si="114"/>
        <v>0.19047619047619047</v>
      </c>
    </row>
    <row r="671" spans="1:20" ht="15.75" customHeight="1">
      <c r="A671" s="68">
        <v>1601</v>
      </c>
      <c r="B671" s="69"/>
      <c r="C671" s="69"/>
      <c r="D671" s="69"/>
      <c r="E671" s="69"/>
      <c r="F671" s="69">
        <v>10</v>
      </c>
      <c r="G671" s="69"/>
      <c r="H671" s="69"/>
      <c r="I671" s="69"/>
      <c r="J671" s="69"/>
      <c r="K671" s="171"/>
      <c r="L671" s="108"/>
      <c r="M671" s="2"/>
      <c r="N671" s="79"/>
      <c r="O671" s="80">
        <f>IF(F671=0,"",F671/E670)</f>
        <v>0.66666666666666663</v>
      </c>
      <c r="P671" s="81">
        <v>16</v>
      </c>
      <c r="Q671" s="82">
        <f t="shared" si="113"/>
        <v>0.94117647058823528</v>
      </c>
      <c r="R671" s="82">
        <f t="shared" si="114"/>
        <v>5.8823529411764719E-2</v>
      </c>
    </row>
    <row r="672" spans="1:20" ht="15.75" customHeight="1">
      <c r="A672" s="68">
        <v>1602</v>
      </c>
      <c r="B672" s="69"/>
      <c r="C672" s="69"/>
      <c r="D672" s="69"/>
      <c r="E672" s="69"/>
      <c r="F672" s="69"/>
      <c r="G672" s="69">
        <v>8</v>
      </c>
      <c r="H672" s="69"/>
      <c r="I672" s="69"/>
      <c r="J672" s="69"/>
      <c r="K672" s="171"/>
      <c r="L672" s="108"/>
      <c r="M672" s="2"/>
      <c r="N672" s="79"/>
      <c r="O672" s="80">
        <f>IF(G672=0,"",G672/F671)</f>
        <v>0.8</v>
      </c>
      <c r="P672" s="81">
        <v>16</v>
      </c>
      <c r="Q672" s="82">
        <f t="shared" si="113"/>
        <v>1</v>
      </c>
      <c r="R672" s="82">
        <f t="shared" si="114"/>
        <v>0</v>
      </c>
    </row>
    <row r="673" spans="1:18" ht="15.75" customHeight="1">
      <c r="A673" s="68">
        <v>1701</v>
      </c>
      <c r="B673" s="69"/>
      <c r="C673" s="69"/>
      <c r="D673" s="69"/>
      <c r="E673" s="69"/>
      <c r="F673" s="69"/>
      <c r="G673" s="69"/>
      <c r="H673" s="69">
        <v>6</v>
      </c>
      <c r="I673" s="69"/>
      <c r="J673" s="69"/>
      <c r="K673" s="171"/>
      <c r="L673" s="108"/>
      <c r="M673" s="2"/>
      <c r="N673" s="79"/>
      <c r="O673" s="80">
        <f>IF(H673=0,"",H673/G672)</f>
        <v>0.75</v>
      </c>
      <c r="P673" s="81">
        <v>12</v>
      </c>
      <c r="Q673" s="82">
        <f t="shared" si="113"/>
        <v>0.75</v>
      </c>
      <c r="R673" s="82">
        <f t="shared" si="114"/>
        <v>0.25</v>
      </c>
    </row>
    <row r="674" spans="1:18" ht="15.75" customHeight="1">
      <c r="A674" s="68">
        <v>1702</v>
      </c>
      <c r="B674" s="69"/>
      <c r="C674" s="69"/>
      <c r="D674" s="69"/>
      <c r="E674" s="69"/>
      <c r="F674" s="69"/>
      <c r="G674" s="69"/>
      <c r="H674" s="69"/>
      <c r="I674" s="69">
        <v>6</v>
      </c>
      <c r="J674" s="69"/>
      <c r="K674" s="171"/>
      <c r="L674" s="108"/>
      <c r="M674" s="2"/>
      <c r="N674" s="79"/>
      <c r="O674" s="80">
        <f>IF(I674=0,"",I674/H673)</f>
        <v>1</v>
      </c>
      <c r="P674" s="81">
        <v>12</v>
      </c>
      <c r="Q674" s="82">
        <f t="shared" si="113"/>
        <v>1</v>
      </c>
      <c r="R674" s="82">
        <f t="shared" si="114"/>
        <v>0</v>
      </c>
    </row>
    <row r="675" spans="1:18" ht="15.75" customHeight="1">
      <c r="A675" s="68">
        <v>1801</v>
      </c>
      <c r="B675" s="69"/>
      <c r="C675" s="69"/>
      <c r="D675" s="69"/>
      <c r="E675" s="69"/>
      <c r="F675" s="69"/>
      <c r="G675" s="69"/>
      <c r="H675" s="69"/>
      <c r="I675" s="69"/>
      <c r="J675" s="69">
        <v>6</v>
      </c>
      <c r="K675" s="171">
        <v>1</v>
      </c>
      <c r="L675" s="108"/>
      <c r="M675" s="2"/>
      <c r="N675" s="79"/>
      <c r="O675" s="84">
        <f>IF(J675=0,"",J675/I674)</f>
        <v>1</v>
      </c>
      <c r="P675" s="81">
        <v>12</v>
      </c>
      <c r="Q675" s="85">
        <f t="shared" si="113"/>
        <v>1</v>
      </c>
      <c r="R675" s="85">
        <f t="shared" si="114"/>
        <v>0</v>
      </c>
    </row>
    <row r="676" spans="1:18" ht="15.75" customHeight="1">
      <c r="A676" s="68">
        <v>1802</v>
      </c>
      <c r="B676" s="97"/>
      <c r="C676" s="97"/>
      <c r="D676" s="97"/>
      <c r="E676" s="97"/>
      <c r="F676" s="97"/>
      <c r="G676" s="97"/>
      <c r="H676" s="97"/>
      <c r="I676" s="97"/>
      <c r="J676" s="97">
        <v>6</v>
      </c>
      <c r="K676" s="171">
        <v>6</v>
      </c>
      <c r="L676" s="108"/>
      <c r="M676" s="2"/>
      <c r="N676" s="31"/>
      <c r="O676" s="174"/>
      <c r="P676" s="175">
        <v>11</v>
      </c>
      <c r="Q676" s="176"/>
      <c r="R676" s="177"/>
    </row>
    <row r="677" spans="1:18" ht="15.75" customHeight="1">
      <c r="A677" s="68">
        <v>1901</v>
      </c>
      <c r="B677" s="97"/>
      <c r="C677" s="97"/>
      <c r="D677" s="97"/>
      <c r="E677" s="97"/>
      <c r="F677" s="97"/>
      <c r="G677" s="97"/>
      <c r="H677" s="97"/>
      <c r="I677" s="97"/>
      <c r="J677" s="97">
        <v>3</v>
      </c>
      <c r="K677" s="171">
        <v>3</v>
      </c>
      <c r="L677" s="108"/>
      <c r="M677" s="2"/>
      <c r="N677" s="31"/>
      <c r="O677" s="86"/>
      <c r="P677" s="178">
        <v>5</v>
      </c>
      <c r="Q677" s="88"/>
      <c r="R677" s="86"/>
    </row>
    <row r="678" spans="1:18" ht="15.75" customHeight="1">
      <c r="A678" s="68">
        <v>1902</v>
      </c>
      <c r="B678" s="97"/>
      <c r="C678" s="97"/>
      <c r="D678" s="97"/>
      <c r="E678" s="97"/>
      <c r="F678" s="97"/>
      <c r="G678" s="97"/>
      <c r="H678" s="97"/>
      <c r="I678" s="97"/>
      <c r="J678" s="97">
        <v>2</v>
      </c>
      <c r="K678" s="171">
        <v>2</v>
      </c>
      <c r="L678" s="108"/>
      <c r="M678" s="2"/>
      <c r="N678" s="31"/>
      <c r="O678" s="86"/>
      <c r="P678" s="178">
        <v>2</v>
      </c>
      <c r="Q678" s="88"/>
      <c r="R678" s="86"/>
    </row>
    <row r="679" spans="1:18" ht="15.75" customHeight="1">
      <c r="A679" s="68">
        <v>2001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171"/>
      <c r="L679" s="108"/>
      <c r="M679" s="2"/>
      <c r="N679" s="31"/>
      <c r="O679" s="86"/>
      <c r="P679" s="178"/>
      <c r="Q679" s="88"/>
      <c r="R679" s="86"/>
    </row>
    <row r="680" spans="1:18" ht="15.75" customHeight="1">
      <c r="A680" s="68">
        <v>2002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171"/>
      <c r="L680" s="108"/>
      <c r="M680" s="2"/>
      <c r="N680" s="31"/>
      <c r="O680" s="2"/>
      <c r="P680" s="31"/>
      <c r="Q680" s="25"/>
      <c r="R680" s="86"/>
    </row>
    <row r="681" spans="1:18" ht="15.75" customHeight="1">
      <c r="A681" s="68">
        <v>2101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171"/>
      <c r="L681" s="108"/>
      <c r="M681" s="2"/>
      <c r="N681" s="31"/>
      <c r="O681" s="179" t="s">
        <v>79</v>
      </c>
      <c r="P681" s="90">
        <v>8</v>
      </c>
      <c r="Q681" s="91">
        <f>K684</f>
        <v>12</v>
      </c>
      <c r="R681" s="180" t="s">
        <v>11</v>
      </c>
    </row>
    <row r="682" spans="1:18" ht="15.75" customHeight="1">
      <c r="A682" s="68">
        <v>2102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171"/>
      <c r="L682" s="108"/>
      <c r="M682" s="2"/>
      <c r="N682" s="31"/>
      <c r="O682" s="181" t="s">
        <v>80</v>
      </c>
      <c r="P682" s="94">
        <f>IF(P681/B667=0,"",P681/B667)</f>
        <v>0.29629629629629628</v>
      </c>
      <c r="Q682" s="95">
        <f>IF(P681/Q681=0,"",P681/Q681)</f>
        <v>0.66666666666666663</v>
      </c>
      <c r="R682" s="182" t="s">
        <v>81</v>
      </c>
    </row>
    <row r="683" spans="1:18" ht="15.75" customHeight="1">
      <c r="A683" s="68">
        <v>2201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171"/>
      <c r="L683" s="100"/>
      <c r="M683" s="101"/>
      <c r="N683" s="102"/>
      <c r="O683" s="101"/>
      <c r="P683" s="102"/>
      <c r="Q683" s="102"/>
      <c r="R683" s="103"/>
    </row>
    <row r="684" spans="1:18" ht="18" customHeight="1">
      <c r="A684" s="35"/>
      <c r="B684" s="31"/>
      <c r="C684" s="31"/>
      <c r="D684" s="273" t="s">
        <v>100</v>
      </c>
      <c r="E684" s="261"/>
      <c r="F684" s="261"/>
      <c r="G684" s="261"/>
      <c r="H684" s="261"/>
      <c r="I684" s="261"/>
      <c r="J684" s="262"/>
      <c r="K684" s="126">
        <f>SUM(K667:K680)</f>
        <v>12</v>
      </c>
      <c r="L684" s="105">
        <f>IF(K675=0,"",K675/B667)</f>
        <v>3.7037037037037035E-2</v>
      </c>
      <c r="M684" s="105">
        <f>IF(K684=0,"",K684/B667)</f>
        <v>0.44444444444444442</v>
      </c>
      <c r="N684" s="105">
        <f>IF(K675=0,"",M684-L684)</f>
        <v>0.40740740740740738</v>
      </c>
      <c r="O684" s="2"/>
      <c r="P684" s="31"/>
      <c r="Q684" s="25"/>
      <c r="R684" s="2"/>
    </row>
    <row r="685" spans="1:18" ht="12.75" customHeight="1">
      <c r="L685" s="2"/>
      <c r="M685" s="2"/>
      <c r="O685" s="2"/>
    </row>
    <row r="686" spans="1:18" ht="12.75" customHeight="1">
      <c r="L686" s="2"/>
      <c r="M686" s="2"/>
      <c r="O686" s="2"/>
    </row>
    <row r="687" spans="1:18" ht="26.25" customHeight="1">
      <c r="B687" s="283" t="s">
        <v>88</v>
      </c>
      <c r="C687" s="275"/>
      <c r="D687" s="275"/>
      <c r="E687" s="275"/>
      <c r="F687" s="275"/>
      <c r="G687" s="275"/>
      <c r="H687" s="275"/>
      <c r="I687" s="275"/>
      <c r="J687" s="275"/>
      <c r="K687" s="129" t="s">
        <v>87</v>
      </c>
      <c r="L687" s="2"/>
      <c r="M687" s="2"/>
      <c r="N687" s="31"/>
      <c r="O687" s="2"/>
      <c r="P687" s="31"/>
      <c r="Q687" s="31"/>
      <c r="R687" s="31"/>
    </row>
    <row r="688" spans="1:18" ht="20.25" customHeight="1">
      <c r="A688" s="259" t="s">
        <v>10</v>
      </c>
      <c r="B688" s="260" t="s">
        <v>89</v>
      </c>
      <c r="C688" s="261"/>
      <c r="D688" s="261"/>
      <c r="E688" s="261"/>
      <c r="F688" s="261"/>
      <c r="G688" s="261"/>
      <c r="H688" s="261"/>
      <c r="I688" s="261"/>
      <c r="J688" s="262"/>
      <c r="K688" s="263" t="s">
        <v>11</v>
      </c>
      <c r="L688" s="254" t="s">
        <v>3</v>
      </c>
      <c r="M688" s="254" t="s">
        <v>4</v>
      </c>
      <c r="N688" s="264" t="s">
        <v>5</v>
      </c>
      <c r="O688" s="254" t="s">
        <v>6</v>
      </c>
      <c r="P688" s="265" t="s">
        <v>7</v>
      </c>
      <c r="Q688" s="265" t="s">
        <v>8</v>
      </c>
      <c r="R688" s="254" t="s">
        <v>9</v>
      </c>
    </row>
    <row r="689" spans="1:20" ht="15.75" customHeight="1">
      <c r="A689" s="255"/>
      <c r="B689" s="68" t="s">
        <v>90</v>
      </c>
      <c r="C689" s="68" t="s">
        <v>91</v>
      </c>
      <c r="D689" s="68" t="s">
        <v>92</v>
      </c>
      <c r="E689" s="68" t="s">
        <v>93</v>
      </c>
      <c r="F689" s="68" t="s">
        <v>94</v>
      </c>
      <c r="G689" s="68" t="s">
        <v>95</v>
      </c>
      <c r="H689" s="68" t="s">
        <v>96</v>
      </c>
      <c r="I689" s="68" t="s">
        <v>97</v>
      </c>
      <c r="J689" s="68" t="s">
        <v>98</v>
      </c>
      <c r="K689" s="255"/>
      <c r="L689" s="255"/>
      <c r="M689" s="255"/>
      <c r="N689" s="255"/>
      <c r="O689" s="255"/>
      <c r="P689" s="255"/>
      <c r="Q689" s="255"/>
      <c r="R689" s="255"/>
    </row>
    <row r="690" spans="1:20" ht="15.75" customHeight="1">
      <c r="A690" s="68">
        <v>1402</v>
      </c>
      <c r="B690" s="69">
        <v>50</v>
      </c>
      <c r="C690" s="69"/>
      <c r="D690" s="69"/>
      <c r="E690" s="69"/>
      <c r="F690" s="69"/>
      <c r="G690" s="69"/>
      <c r="H690" s="69"/>
      <c r="I690" s="69"/>
      <c r="J690" s="69"/>
      <c r="K690" s="171"/>
      <c r="L690" s="107"/>
      <c r="M690" s="73"/>
      <c r="N690" s="74"/>
      <c r="O690" s="172"/>
      <c r="P690" s="76">
        <f>B690</f>
        <v>50</v>
      </c>
      <c r="Q690" s="173"/>
      <c r="R690" s="172"/>
    </row>
    <row r="691" spans="1:20" ht="15.75" customHeight="1">
      <c r="A691" s="68">
        <v>1501</v>
      </c>
      <c r="B691" s="69"/>
      <c r="C691" s="69">
        <v>42</v>
      </c>
      <c r="D691" s="69"/>
      <c r="E691" s="69"/>
      <c r="F691" s="69"/>
      <c r="G691" s="69"/>
      <c r="H691" s="69"/>
      <c r="I691" s="69"/>
      <c r="J691" s="69"/>
      <c r="K691" s="171"/>
      <c r="L691" s="108"/>
      <c r="M691" s="2"/>
      <c r="N691" s="79"/>
      <c r="O691" s="80">
        <f>IF(C691=0,"",C691/B690)</f>
        <v>0.84</v>
      </c>
      <c r="P691" s="81">
        <v>42</v>
      </c>
      <c r="Q691" s="82">
        <f t="shared" ref="Q691:Q698" si="115">IF(P691=0,"",P691/P690)</f>
        <v>0.84</v>
      </c>
      <c r="R691" s="82">
        <f t="shared" ref="R691:R698" si="116">IF(P691=0,"",100%-Q691)</f>
        <v>0.16000000000000003</v>
      </c>
    </row>
    <row r="692" spans="1:20" ht="15.75" customHeight="1">
      <c r="A692" s="68">
        <v>1502</v>
      </c>
      <c r="B692" s="69"/>
      <c r="C692" s="69"/>
      <c r="D692" s="69">
        <v>33</v>
      </c>
      <c r="E692" s="69"/>
      <c r="F692" s="69"/>
      <c r="G692" s="69"/>
      <c r="H692" s="69"/>
      <c r="I692" s="69"/>
      <c r="J692" s="69"/>
      <c r="K692" s="171"/>
      <c r="L692" s="108"/>
      <c r="M692" s="2"/>
      <c r="N692" s="79"/>
      <c r="O692" s="80">
        <f>IF(D692=0,"",D692/C691)</f>
        <v>0.7857142857142857</v>
      </c>
      <c r="P692" s="81">
        <v>37</v>
      </c>
      <c r="Q692" s="82">
        <f t="shared" si="115"/>
        <v>0.88095238095238093</v>
      </c>
      <c r="R692" s="82">
        <f t="shared" si="116"/>
        <v>0.11904761904761907</v>
      </c>
      <c r="T692" s="9">
        <f>P692/P690</f>
        <v>0.74</v>
      </c>
    </row>
    <row r="693" spans="1:20" ht="15.75" customHeight="1">
      <c r="A693" s="68">
        <v>1601</v>
      </c>
      <c r="B693" s="69"/>
      <c r="C693" s="69"/>
      <c r="D693" s="69"/>
      <c r="E693" s="69">
        <v>27</v>
      </c>
      <c r="F693" s="69"/>
      <c r="G693" s="69"/>
      <c r="H693" s="69"/>
      <c r="I693" s="69"/>
      <c r="J693" s="69"/>
      <c r="K693" s="171"/>
      <c r="L693" s="108"/>
      <c r="M693" s="2"/>
      <c r="N693" s="79"/>
      <c r="O693" s="80">
        <f>IF(E693=0,"",E693/D692)</f>
        <v>0.81818181818181823</v>
      </c>
      <c r="P693" s="81">
        <v>34</v>
      </c>
      <c r="Q693" s="82">
        <f t="shared" si="115"/>
        <v>0.91891891891891897</v>
      </c>
      <c r="R693" s="82">
        <f t="shared" si="116"/>
        <v>8.108108108108103E-2</v>
      </c>
    </row>
    <row r="694" spans="1:20" ht="15.75" customHeight="1">
      <c r="A694" s="68">
        <v>1602</v>
      </c>
      <c r="B694" s="69"/>
      <c r="C694" s="69"/>
      <c r="D694" s="69"/>
      <c r="E694" s="69"/>
      <c r="F694" s="69">
        <v>20</v>
      </c>
      <c r="G694" s="69"/>
      <c r="H694" s="69"/>
      <c r="I694" s="69"/>
      <c r="J694" s="69"/>
      <c r="K694" s="171"/>
      <c r="L694" s="108"/>
      <c r="M694" s="2"/>
      <c r="N694" s="79"/>
      <c r="O694" s="80">
        <f>IF(F694=0,"",F694/E693)</f>
        <v>0.7407407407407407</v>
      </c>
      <c r="P694" s="81">
        <v>31</v>
      </c>
      <c r="Q694" s="82">
        <f t="shared" si="115"/>
        <v>0.91176470588235292</v>
      </c>
      <c r="R694" s="82">
        <f t="shared" si="116"/>
        <v>8.8235294117647078E-2</v>
      </c>
    </row>
    <row r="695" spans="1:20" ht="15.75" customHeight="1">
      <c r="A695" s="68">
        <v>1701</v>
      </c>
      <c r="B695" s="69"/>
      <c r="C695" s="69"/>
      <c r="D695" s="69"/>
      <c r="E695" s="69"/>
      <c r="F695" s="69"/>
      <c r="G695" s="69">
        <v>20</v>
      </c>
      <c r="H695" s="69"/>
      <c r="I695" s="69"/>
      <c r="J695" s="69"/>
      <c r="K695" s="171"/>
      <c r="L695" s="108"/>
      <c r="M695" s="2"/>
      <c r="N695" s="79"/>
      <c r="O695" s="80">
        <f>IF(G695=0,"",G695/F694)</f>
        <v>1</v>
      </c>
      <c r="P695" s="81">
        <v>28</v>
      </c>
      <c r="Q695" s="82">
        <f t="shared" si="115"/>
        <v>0.90322580645161288</v>
      </c>
      <c r="R695" s="82">
        <f t="shared" si="116"/>
        <v>9.6774193548387122E-2</v>
      </c>
    </row>
    <row r="696" spans="1:20" ht="15.75" customHeight="1">
      <c r="A696" s="68">
        <v>1702</v>
      </c>
      <c r="B696" s="69"/>
      <c r="C696" s="69"/>
      <c r="D696" s="69"/>
      <c r="E696" s="69"/>
      <c r="F696" s="69"/>
      <c r="G696" s="69"/>
      <c r="H696" s="69">
        <v>17</v>
      </c>
      <c r="I696" s="69"/>
      <c r="J696" s="69"/>
      <c r="K696" s="171"/>
      <c r="L696" s="108"/>
      <c r="M696" s="2"/>
      <c r="N696" s="79"/>
      <c r="O696" s="80">
        <f>IF(H696=0,"",H696/G695)</f>
        <v>0.85</v>
      </c>
      <c r="P696" s="81">
        <v>25</v>
      </c>
      <c r="Q696" s="82">
        <f t="shared" si="115"/>
        <v>0.8928571428571429</v>
      </c>
      <c r="R696" s="82">
        <f t="shared" si="116"/>
        <v>0.1071428571428571</v>
      </c>
    </row>
    <row r="697" spans="1:20" ht="15.75" customHeight="1">
      <c r="A697" s="68">
        <v>1801</v>
      </c>
      <c r="B697" s="69"/>
      <c r="C697" s="69"/>
      <c r="D697" s="69"/>
      <c r="E697" s="69"/>
      <c r="F697" s="69"/>
      <c r="G697" s="69"/>
      <c r="H697" s="69"/>
      <c r="I697" s="69">
        <v>13</v>
      </c>
      <c r="J697" s="69"/>
      <c r="K697" s="171"/>
      <c r="L697" s="108"/>
      <c r="M697" s="2"/>
      <c r="N697" s="79"/>
      <c r="O697" s="80">
        <f>IF(I697=0,"",I697/H696)</f>
        <v>0.76470588235294112</v>
      </c>
      <c r="P697" s="81">
        <v>25</v>
      </c>
      <c r="Q697" s="82">
        <f t="shared" si="115"/>
        <v>1</v>
      </c>
      <c r="R697" s="82">
        <f t="shared" si="116"/>
        <v>0</v>
      </c>
    </row>
    <row r="698" spans="1:20" ht="15.75" customHeight="1">
      <c r="A698" s="68">
        <v>1802</v>
      </c>
      <c r="B698" s="69"/>
      <c r="C698" s="69"/>
      <c r="D698" s="69"/>
      <c r="E698" s="69"/>
      <c r="F698" s="69"/>
      <c r="G698" s="69"/>
      <c r="H698" s="69"/>
      <c r="I698" s="69"/>
      <c r="J698" s="69">
        <v>13</v>
      </c>
      <c r="K698" s="171">
        <v>5</v>
      </c>
      <c r="L698" s="108"/>
      <c r="M698" s="2"/>
      <c r="N698" s="79"/>
      <c r="O698" s="84">
        <f>IF(J698=0,"",J698/I697)</f>
        <v>1</v>
      </c>
      <c r="P698" s="81">
        <v>22</v>
      </c>
      <c r="Q698" s="85">
        <f t="shared" si="115"/>
        <v>0.88</v>
      </c>
      <c r="R698" s="85">
        <f t="shared" si="116"/>
        <v>0.12</v>
      </c>
    </row>
    <row r="699" spans="1:20" ht="15.75" customHeight="1">
      <c r="A699" s="68">
        <v>1901</v>
      </c>
      <c r="B699" s="97"/>
      <c r="C699" s="97"/>
      <c r="D699" s="97"/>
      <c r="E699" s="97"/>
      <c r="F699" s="97"/>
      <c r="G699" s="97"/>
      <c r="H699" s="97"/>
      <c r="I699" s="97"/>
      <c r="J699" s="69">
        <v>13</v>
      </c>
      <c r="K699" s="171">
        <v>13</v>
      </c>
      <c r="L699" s="108"/>
      <c r="M699" s="2"/>
      <c r="N699" s="31"/>
      <c r="O699" s="174"/>
      <c r="P699" s="175">
        <v>18</v>
      </c>
      <c r="Q699" s="176"/>
      <c r="R699" s="177"/>
    </row>
    <row r="700" spans="1:20" ht="15.75" customHeight="1">
      <c r="A700" s="68">
        <v>1902</v>
      </c>
      <c r="B700" s="97"/>
      <c r="C700" s="97"/>
      <c r="D700" s="97"/>
      <c r="E700" s="97"/>
      <c r="F700" s="97"/>
      <c r="G700" s="97"/>
      <c r="H700" s="97"/>
      <c r="I700" s="97"/>
      <c r="J700" s="97">
        <v>2</v>
      </c>
      <c r="K700" s="171">
        <v>1</v>
      </c>
      <c r="L700" s="108"/>
      <c r="M700" s="2"/>
      <c r="N700" s="31"/>
      <c r="O700" s="86"/>
      <c r="P700" s="178">
        <v>5</v>
      </c>
      <c r="Q700" s="88"/>
      <c r="R700" s="86"/>
    </row>
    <row r="701" spans="1:20" ht="15.75" customHeight="1">
      <c r="A701" s="68">
        <v>2001</v>
      </c>
      <c r="B701" s="97"/>
      <c r="C701" s="97"/>
      <c r="D701" s="97"/>
      <c r="E701" s="97"/>
      <c r="F701" s="97"/>
      <c r="G701" s="97"/>
      <c r="H701" s="97"/>
      <c r="I701" s="97"/>
      <c r="J701" s="97">
        <v>2</v>
      </c>
      <c r="K701" s="171">
        <v>2</v>
      </c>
      <c r="L701" s="108"/>
      <c r="M701" s="2"/>
      <c r="N701" s="31"/>
      <c r="O701" s="86"/>
      <c r="P701" s="178">
        <v>4</v>
      </c>
      <c r="Q701" s="88"/>
      <c r="R701" s="86"/>
    </row>
    <row r="702" spans="1:20" ht="15.75" customHeight="1">
      <c r="A702" s="68">
        <v>2002</v>
      </c>
      <c r="B702" s="97"/>
      <c r="C702" s="97"/>
      <c r="D702" s="97"/>
      <c r="E702" s="97"/>
      <c r="F702" s="97"/>
      <c r="G702" s="97"/>
      <c r="H702" s="97"/>
      <c r="I702" s="97"/>
      <c r="J702" s="97">
        <v>2</v>
      </c>
      <c r="K702" s="171">
        <v>2</v>
      </c>
      <c r="L702" s="108"/>
      <c r="M702" s="2"/>
      <c r="N702" s="31"/>
      <c r="O702" s="86"/>
      <c r="P702" s="178">
        <v>2</v>
      </c>
      <c r="Q702" s="88"/>
      <c r="R702" s="86"/>
    </row>
    <row r="703" spans="1:20" ht="15.75" customHeight="1">
      <c r="A703" s="68">
        <v>2101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171"/>
      <c r="L703" s="108"/>
      <c r="M703" s="2"/>
      <c r="N703" s="31"/>
      <c r="O703" s="2"/>
      <c r="P703" s="31"/>
      <c r="Q703" s="25"/>
      <c r="R703" s="86"/>
    </row>
    <row r="704" spans="1:20" ht="15.75" customHeight="1">
      <c r="A704" s="68">
        <v>2102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171"/>
      <c r="L704" s="108"/>
      <c r="M704" s="2"/>
      <c r="N704" s="31"/>
      <c r="O704" s="179" t="s">
        <v>79</v>
      </c>
      <c r="P704" s="90">
        <v>18</v>
      </c>
      <c r="Q704" s="91">
        <f>K707</f>
        <v>23</v>
      </c>
      <c r="R704" s="180" t="s">
        <v>11</v>
      </c>
    </row>
    <row r="705" spans="1:20" ht="15.75" customHeight="1">
      <c r="A705" s="68">
        <v>2201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171"/>
      <c r="L705" s="108"/>
      <c r="M705" s="2"/>
      <c r="N705" s="31"/>
      <c r="O705" s="181" t="s">
        <v>80</v>
      </c>
      <c r="P705" s="94">
        <f>IF(P704/B690=0,"",P704/B690)</f>
        <v>0.36</v>
      </c>
      <c r="Q705" s="95">
        <f>IF(P704/Q704=0,"",P704/Q704)</f>
        <v>0.78260869565217395</v>
      </c>
      <c r="R705" s="182" t="s">
        <v>81</v>
      </c>
    </row>
    <row r="706" spans="1:20" ht="15.75" customHeight="1">
      <c r="A706" s="68">
        <v>2202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171"/>
      <c r="L706" s="100"/>
      <c r="M706" s="101"/>
      <c r="N706" s="102"/>
      <c r="O706" s="101"/>
      <c r="P706" s="102"/>
      <c r="Q706" s="102"/>
      <c r="R706" s="103"/>
    </row>
    <row r="707" spans="1:20" ht="18" customHeight="1">
      <c r="A707" s="35"/>
      <c r="B707" s="31"/>
      <c r="C707" s="31"/>
      <c r="D707" s="273" t="s">
        <v>100</v>
      </c>
      <c r="E707" s="261"/>
      <c r="F707" s="261"/>
      <c r="G707" s="261"/>
      <c r="H707" s="261"/>
      <c r="I707" s="261"/>
      <c r="J707" s="262"/>
      <c r="K707" s="126">
        <f>SUM(K690:K703)</f>
        <v>23</v>
      </c>
      <c r="L707" s="105">
        <f>IF(K698=0,"",K698/B690)</f>
        <v>0.1</v>
      </c>
      <c r="M707" s="105">
        <f>IF(K707=0,"",K707/B690)</f>
        <v>0.46</v>
      </c>
      <c r="N707" s="105">
        <f>IF(K698=0,"",M707-L707)</f>
        <v>0.36</v>
      </c>
      <c r="O707" s="2"/>
      <c r="P707" s="31"/>
      <c r="Q707" s="25"/>
      <c r="R707" s="2"/>
    </row>
    <row r="708" spans="1:20" ht="12.75" customHeight="1"/>
    <row r="709" spans="1:20" ht="12.75" customHeight="1">
      <c r="L709" s="2"/>
      <c r="M709" s="2"/>
      <c r="O709" s="2"/>
    </row>
    <row r="710" spans="1:20" ht="26.25" customHeight="1">
      <c r="B710" s="283" t="s">
        <v>88</v>
      </c>
      <c r="C710" s="275"/>
      <c r="D710" s="275"/>
      <c r="E710" s="275"/>
      <c r="F710" s="275"/>
      <c r="G710" s="275"/>
      <c r="H710" s="275"/>
      <c r="I710" s="275"/>
      <c r="J710" s="275"/>
      <c r="K710" s="129" t="s">
        <v>102</v>
      </c>
      <c r="L710" s="2"/>
      <c r="M710" s="2"/>
      <c r="N710" s="31"/>
      <c r="O710" s="2"/>
      <c r="P710" s="31"/>
      <c r="Q710" s="31"/>
      <c r="R710" s="31"/>
    </row>
    <row r="711" spans="1:20" ht="20.25" customHeight="1">
      <c r="A711" s="259" t="s">
        <v>10</v>
      </c>
      <c r="B711" s="260" t="s">
        <v>89</v>
      </c>
      <c r="C711" s="261"/>
      <c r="D711" s="261"/>
      <c r="E711" s="261"/>
      <c r="F711" s="261"/>
      <c r="G711" s="261"/>
      <c r="H711" s="261"/>
      <c r="I711" s="261"/>
      <c r="J711" s="262"/>
      <c r="K711" s="263" t="s">
        <v>11</v>
      </c>
      <c r="L711" s="254" t="s">
        <v>3</v>
      </c>
      <c r="M711" s="254" t="s">
        <v>4</v>
      </c>
      <c r="N711" s="264" t="s">
        <v>5</v>
      </c>
      <c r="O711" s="254" t="s">
        <v>6</v>
      </c>
      <c r="P711" s="265" t="s">
        <v>7</v>
      </c>
      <c r="Q711" s="265" t="s">
        <v>8</v>
      </c>
      <c r="R711" s="254" t="s">
        <v>9</v>
      </c>
    </row>
    <row r="712" spans="1:20" ht="15.75" customHeight="1">
      <c r="A712" s="255"/>
      <c r="B712" s="68" t="s">
        <v>90</v>
      </c>
      <c r="C712" s="68" t="s">
        <v>91</v>
      </c>
      <c r="D712" s="68" t="s">
        <v>92</v>
      </c>
      <c r="E712" s="68" t="s">
        <v>93</v>
      </c>
      <c r="F712" s="68" t="s">
        <v>94</v>
      </c>
      <c r="G712" s="68" t="s">
        <v>95</v>
      </c>
      <c r="H712" s="68" t="s">
        <v>96</v>
      </c>
      <c r="I712" s="68" t="s">
        <v>97</v>
      </c>
      <c r="J712" s="68" t="s">
        <v>98</v>
      </c>
      <c r="K712" s="255"/>
      <c r="L712" s="255"/>
      <c r="M712" s="255"/>
      <c r="N712" s="255"/>
      <c r="O712" s="255"/>
      <c r="P712" s="255"/>
      <c r="Q712" s="255"/>
      <c r="R712" s="255"/>
    </row>
    <row r="713" spans="1:20" ht="15.75" customHeight="1">
      <c r="A713" s="68">
        <v>1501</v>
      </c>
      <c r="B713" s="69">
        <v>30</v>
      </c>
      <c r="C713" s="69"/>
      <c r="D713" s="69"/>
      <c r="E713" s="69"/>
      <c r="F713" s="69"/>
      <c r="G713" s="69"/>
      <c r="H713" s="69"/>
      <c r="I713" s="69"/>
      <c r="J713" s="69"/>
      <c r="K713" s="171"/>
      <c r="L713" s="107"/>
      <c r="M713" s="73"/>
      <c r="N713" s="74"/>
      <c r="O713" s="172"/>
      <c r="P713" s="76">
        <f>B713</f>
        <v>30</v>
      </c>
      <c r="Q713" s="173"/>
      <c r="R713" s="172"/>
    </row>
    <row r="714" spans="1:20" ht="15.75" customHeight="1">
      <c r="A714" s="68">
        <v>1502</v>
      </c>
      <c r="B714" s="69"/>
      <c r="C714" s="69">
        <v>22</v>
      </c>
      <c r="D714" s="69"/>
      <c r="E714" s="69"/>
      <c r="F714" s="69"/>
      <c r="G714" s="69"/>
      <c r="H714" s="69"/>
      <c r="I714" s="69"/>
      <c r="J714" s="69"/>
      <c r="K714" s="171"/>
      <c r="L714" s="108"/>
      <c r="M714" s="2"/>
      <c r="N714" s="79"/>
      <c r="O714" s="80">
        <f>IF(C714=0,"",C714/B713)</f>
        <v>0.73333333333333328</v>
      </c>
      <c r="P714" s="81">
        <v>22</v>
      </c>
      <c r="Q714" s="82">
        <f t="shared" ref="Q714:Q721" si="117">IF(P714=0,"",P714/P713)</f>
        <v>0.73333333333333328</v>
      </c>
      <c r="R714" s="82">
        <f t="shared" ref="R714:R721" si="118">IF(P714=0,"",100%-Q714)</f>
        <v>0.26666666666666672</v>
      </c>
    </row>
    <row r="715" spans="1:20" ht="15.75" customHeight="1">
      <c r="A715" s="68">
        <v>1601</v>
      </c>
      <c r="B715" s="69"/>
      <c r="C715" s="69"/>
      <c r="D715" s="69">
        <v>15</v>
      </c>
      <c r="E715" s="69"/>
      <c r="F715" s="69"/>
      <c r="G715" s="69"/>
      <c r="H715" s="69"/>
      <c r="I715" s="69"/>
      <c r="J715" s="69"/>
      <c r="K715" s="171"/>
      <c r="L715" s="108"/>
      <c r="M715" s="2"/>
      <c r="N715" s="79"/>
      <c r="O715" s="80">
        <f>IF(D715=0,"",D715/C714)</f>
        <v>0.68181818181818177</v>
      </c>
      <c r="P715" s="81">
        <v>18</v>
      </c>
      <c r="Q715" s="82">
        <f t="shared" si="117"/>
        <v>0.81818181818181823</v>
      </c>
      <c r="R715" s="82">
        <f t="shared" si="118"/>
        <v>0.18181818181818177</v>
      </c>
      <c r="T715" s="9">
        <f>P715/P713</f>
        <v>0.6</v>
      </c>
    </row>
    <row r="716" spans="1:20" ht="15.75" customHeight="1">
      <c r="A716" s="68">
        <v>1602</v>
      </c>
      <c r="B716" s="69"/>
      <c r="C716" s="69"/>
      <c r="D716" s="69"/>
      <c r="E716" s="69">
        <v>13</v>
      </c>
      <c r="F716" s="69"/>
      <c r="G716" s="69"/>
      <c r="H716" s="69"/>
      <c r="I716" s="69"/>
      <c r="J716" s="69"/>
      <c r="K716" s="171"/>
      <c r="L716" s="108"/>
      <c r="M716" s="2"/>
      <c r="N716" s="79"/>
      <c r="O716" s="80">
        <f>IF(E716=0,"",E716/D715)</f>
        <v>0.8666666666666667</v>
      </c>
      <c r="P716" s="81">
        <v>17</v>
      </c>
      <c r="Q716" s="82">
        <f t="shared" si="117"/>
        <v>0.94444444444444442</v>
      </c>
      <c r="R716" s="82">
        <f t="shared" si="118"/>
        <v>5.555555555555558E-2</v>
      </c>
    </row>
    <row r="717" spans="1:20" ht="15.75" customHeight="1">
      <c r="A717" s="68">
        <v>1701</v>
      </c>
      <c r="B717" s="69"/>
      <c r="C717" s="69"/>
      <c r="D717" s="69"/>
      <c r="E717" s="69"/>
      <c r="F717" s="69">
        <v>8</v>
      </c>
      <c r="G717" s="69"/>
      <c r="H717" s="69"/>
      <c r="I717" s="69"/>
      <c r="J717" s="69"/>
      <c r="K717" s="171"/>
      <c r="L717" s="108"/>
      <c r="M717" s="2"/>
      <c r="N717" s="79"/>
      <c r="O717" s="80">
        <f>IF(F717=0,"",F717/E716)</f>
        <v>0.61538461538461542</v>
      </c>
      <c r="P717" s="81">
        <v>15</v>
      </c>
      <c r="Q717" s="82">
        <f t="shared" si="117"/>
        <v>0.88235294117647056</v>
      </c>
      <c r="R717" s="82">
        <f t="shared" si="118"/>
        <v>0.11764705882352944</v>
      </c>
    </row>
    <row r="718" spans="1:20" ht="15.75" customHeight="1">
      <c r="A718" s="68">
        <v>1702</v>
      </c>
      <c r="B718" s="69"/>
      <c r="C718" s="69"/>
      <c r="D718" s="69"/>
      <c r="E718" s="69"/>
      <c r="F718" s="69"/>
      <c r="G718" s="69">
        <v>8</v>
      </c>
      <c r="H718" s="69"/>
      <c r="I718" s="69"/>
      <c r="J718" s="69"/>
      <c r="K718" s="171"/>
      <c r="L718" s="108"/>
      <c r="M718" s="2"/>
      <c r="N718" s="79"/>
      <c r="O718" s="80">
        <f>IF(G718=0,"",G718/F717)</f>
        <v>1</v>
      </c>
      <c r="P718" s="81">
        <v>13</v>
      </c>
      <c r="Q718" s="82">
        <f t="shared" si="117"/>
        <v>0.8666666666666667</v>
      </c>
      <c r="R718" s="82">
        <f t="shared" si="118"/>
        <v>0.1333333333333333</v>
      </c>
    </row>
    <row r="719" spans="1:20" ht="15.75" customHeight="1">
      <c r="A719" s="68">
        <v>1801</v>
      </c>
      <c r="B719" s="69"/>
      <c r="C719" s="69"/>
      <c r="D719" s="69"/>
      <c r="E719" s="69"/>
      <c r="F719" s="69"/>
      <c r="G719" s="69"/>
      <c r="H719" s="69">
        <v>5</v>
      </c>
      <c r="I719" s="69"/>
      <c r="J719" s="69"/>
      <c r="K719" s="171"/>
      <c r="L719" s="108"/>
      <c r="M719" s="2"/>
      <c r="N719" s="79"/>
      <c r="O719" s="80">
        <f>IF(H719=0,"",H719/G718)</f>
        <v>0.625</v>
      </c>
      <c r="P719" s="81">
        <v>13</v>
      </c>
      <c r="Q719" s="82">
        <f t="shared" si="117"/>
        <v>1</v>
      </c>
      <c r="R719" s="82">
        <f t="shared" si="118"/>
        <v>0</v>
      </c>
    </row>
    <row r="720" spans="1:20" ht="15.75" customHeight="1">
      <c r="A720" s="68">
        <v>1802</v>
      </c>
      <c r="B720" s="69"/>
      <c r="C720" s="69"/>
      <c r="D720" s="69"/>
      <c r="E720" s="69"/>
      <c r="F720" s="69"/>
      <c r="G720" s="69"/>
      <c r="H720" s="69"/>
      <c r="I720" s="69">
        <v>4</v>
      </c>
      <c r="J720" s="69"/>
      <c r="K720" s="171"/>
      <c r="L720" s="108"/>
      <c r="M720" s="2"/>
      <c r="N720" s="79"/>
      <c r="O720" s="80">
        <f>IF(I720=0,"",I720/H719)</f>
        <v>0.8</v>
      </c>
      <c r="P720" s="81">
        <v>13</v>
      </c>
      <c r="Q720" s="82">
        <f t="shared" si="117"/>
        <v>1</v>
      </c>
      <c r="R720" s="82">
        <f t="shared" si="118"/>
        <v>0</v>
      </c>
    </row>
    <row r="721" spans="1:18" ht="15.75" customHeight="1">
      <c r="A721" s="68">
        <v>1901</v>
      </c>
      <c r="B721" s="69"/>
      <c r="C721" s="69"/>
      <c r="D721" s="69"/>
      <c r="E721" s="69"/>
      <c r="F721" s="69"/>
      <c r="G721" s="69"/>
      <c r="H721" s="69"/>
      <c r="I721" s="69"/>
      <c r="J721" s="69">
        <v>4</v>
      </c>
      <c r="K721" s="171">
        <v>3</v>
      </c>
      <c r="L721" s="108"/>
      <c r="M721" s="2"/>
      <c r="N721" s="79"/>
      <c r="O721" s="84">
        <f>IF(J721=0,"",J721/I720)</f>
        <v>1</v>
      </c>
      <c r="P721" s="81">
        <v>13</v>
      </c>
      <c r="Q721" s="85">
        <f t="shared" si="117"/>
        <v>1</v>
      </c>
      <c r="R721" s="85">
        <f t="shared" si="118"/>
        <v>0</v>
      </c>
    </row>
    <row r="722" spans="1:18" ht="15.75" customHeight="1">
      <c r="A722" s="68">
        <v>1902</v>
      </c>
      <c r="B722" s="97"/>
      <c r="C722" s="97"/>
      <c r="D722" s="97"/>
      <c r="E722" s="97"/>
      <c r="F722" s="97"/>
      <c r="G722" s="97"/>
      <c r="H722" s="97"/>
      <c r="I722" s="97"/>
      <c r="J722" s="97">
        <v>4</v>
      </c>
      <c r="K722" s="171">
        <v>4</v>
      </c>
      <c r="L722" s="108"/>
      <c r="M722" s="2"/>
      <c r="N722" s="31"/>
      <c r="O722" s="174"/>
      <c r="P722" s="175">
        <v>9</v>
      </c>
      <c r="Q722" s="176"/>
      <c r="R722" s="177"/>
    </row>
    <row r="723" spans="1:18" ht="15.75" customHeight="1">
      <c r="A723" s="68">
        <v>2001</v>
      </c>
      <c r="B723" s="97"/>
      <c r="C723" s="97"/>
      <c r="D723" s="97"/>
      <c r="E723" s="97"/>
      <c r="F723" s="97"/>
      <c r="G723" s="97"/>
      <c r="H723" s="97"/>
      <c r="I723" s="97"/>
      <c r="J723" s="97">
        <v>3</v>
      </c>
      <c r="K723" s="171">
        <v>1</v>
      </c>
      <c r="L723" s="108"/>
      <c r="M723" s="2"/>
      <c r="N723" s="31"/>
      <c r="O723" s="86"/>
      <c r="P723" s="178">
        <v>5</v>
      </c>
      <c r="Q723" s="88"/>
      <c r="R723" s="86"/>
    </row>
    <row r="724" spans="1:18" ht="15.75" customHeight="1">
      <c r="A724" s="68">
        <v>2002</v>
      </c>
      <c r="B724" s="97"/>
      <c r="C724" s="97"/>
      <c r="D724" s="97"/>
      <c r="E724" s="97"/>
      <c r="F724" s="97"/>
      <c r="G724" s="97"/>
      <c r="H724" s="97"/>
      <c r="I724" s="97"/>
      <c r="J724" s="97">
        <v>3</v>
      </c>
      <c r="K724" s="171">
        <v>3</v>
      </c>
      <c r="L724" s="108"/>
      <c r="M724" s="2"/>
      <c r="N724" s="31"/>
      <c r="O724" s="86"/>
      <c r="P724" s="178">
        <v>3</v>
      </c>
      <c r="Q724" s="88"/>
      <c r="R724" s="86"/>
    </row>
    <row r="725" spans="1:18" ht="15.75" customHeight="1">
      <c r="A725" s="68">
        <v>2101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171"/>
      <c r="L725" s="108"/>
      <c r="M725" s="2"/>
      <c r="N725" s="31"/>
      <c r="O725" s="86"/>
      <c r="P725" s="178"/>
      <c r="Q725" s="88"/>
      <c r="R725" s="86"/>
    </row>
    <row r="726" spans="1:18" ht="15.75" customHeight="1">
      <c r="A726" s="68">
        <v>2102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171"/>
      <c r="L726" s="108"/>
      <c r="M726" s="2"/>
      <c r="N726" s="31"/>
      <c r="O726" s="2"/>
      <c r="P726" s="31"/>
      <c r="Q726" s="25"/>
      <c r="R726" s="86"/>
    </row>
    <row r="727" spans="1:18" ht="15.75" customHeight="1">
      <c r="A727" s="68">
        <v>2201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171"/>
      <c r="L727" s="108"/>
      <c r="M727" s="2"/>
      <c r="N727" s="31"/>
      <c r="O727" s="179" t="s">
        <v>79</v>
      </c>
      <c r="P727" s="90">
        <v>10</v>
      </c>
      <c r="Q727" s="91">
        <f>K730</f>
        <v>11</v>
      </c>
      <c r="R727" s="180" t="s">
        <v>11</v>
      </c>
    </row>
    <row r="728" spans="1:18" ht="15.75" customHeight="1">
      <c r="A728" s="68">
        <v>2202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171"/>
      <c r="L728" s="108"/>
      <c r="M728" s="2"/>
      <c r="N728" s="31"/>
      <c r="O728" s="181" t="s">
        <v>80</v>
      </c>
      <c r="P728" s="94">
        <f>IF(P727/B713=0,"",P727/B713)</f>
        <v>0.33333333333333331</v>
      </c>
      <c r="Q728" s="95">
        <f>IF(P727/Q727=0,"",P727/Q727)</f>
        <v>0.90909090909090906</v>
      </c>
      <c r="R728" s="182" t="s">
        <v>81</v>
      </c>
    </row>
    <row r="729" spans="1:18" ht="15.75" customHeight="1">
      <c r="A729" s="68">
        <v>2301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171"/>
      <c r="L729" s="100"/>
      <c r="M729" s="101"/>
      <c r="N729" s="102"/>
      <c r="O729" s="101"/>
      <c r="P729" s="102"/>
      <c r="Q729" s="102"/>
      <c r="R729" s="103"/>
    </row>
    <row r="730" spans="1:18" ht="18" customHeight="1">
      <c r="A730" s="35"/>
      <c r="B730" s="31"/>
      <c r="C730" s="31"/>
      <c r="D730" s="273" t="s">
        <v>100</v>
      </c>
      <c r="E730" s="261"/>
      <c r="F730" s="261"/>
      <c r="G730" s="261"/>
      <c r="H730" s="261"/>
      <c r="I730" s="261"/>
      <c r="J730" s="262"/>
      <c r="K730" s="126">
        <f>SUM(K713:K726)</f>
        <v>11</v>
      </c>
      <c r="L730" s="105">
        <f>IF(K721=0,"",K721/B713)</f>
        <v>0.1</v>
      </c>
      <c r="M730" s="105">
        <f>IF(K730=0,"",K730/B713)</f>
        <v>0.36666666666666664</v>
      </c>
      <c r="N730" s="105">
        <f>IF(K721=0,"",M730-L730)</f>
        <v>0.26666666666666661</v>
      </c>
      <c r="O730" s="2"/>
      <c r="P730" s="31"/>
      <c r="Q730" s="25"/>
      <c r="R730" s="2"/>
    </row>
    <row r="731" spans="1:18" ht="12.75" customHeight="1"/>
    <row r="732" spans="1:18" ht="12.75" customHeight="1">
      <c r="L732" s="2"/>
      <c r="M732" s="2"/>
      <c r="O732" s="2"/>
    </row>
    <row r="733" spans="1:18" ht="26.25" customHeight="1">
      <c r="B733" s="283" t="s">
        <v>88</v>
      </c>
      <c r="C733" s="275"/>
      <c r="D733" s="275"/>
      <c r="E733" s="275"/>
      <c r="F733" s="275"/>
      <c r="G733" s="275"/>
      <c r="H733" s="275"/>
      <c r="I733" s="275"/>
      <c r="J733" s="275"/>
      <c r="K733" s="129" t="s">
        <v>103</v>
      </c>
      <c r="L733" s="2"/>
      <c r="M733" s="2"/>
      <c r="N733" s="31"/>
      <c r="O733" s="2"/>
      <c r="P733" s="31"/>
      <c r="Q733" s="31"/>
      <c r="R733" s="31"/>
    </row>
    <row r="734" spans="1:18" ht="20.25" customHeight="1">
      <c r="A734" s="259" t="s">
        <v>10</v>
      </c>
      <c r="B734" s="260" t="s">
        <v>89</v>
      </c>
      <c r="C734" s="261"/>
      <c r="D734" s="261"/>
      <c r="E734" s="261"/>
      <c r="F734" s="261"/>
      <c r="G734" s="261"/>
      <c r="H734" s="261"/>
      <c r="I734" s="261"/>
      <c r="J734" s="262"/>
      <c r="K734" s="263" t="s">
        <v>11</v>
      </c>
      <c r="L734" s="254" t="s">
        <v>3</v>
      </c>
      <c r="M734" s="254" t="s">
        <v>4</v>
      </c>
      <c r="N734" s="264" t="s">
        <v>5</v>
      </c>
      <c r="O734" s="254" t="s">
        <v>6</v>
      </c>
      <c r="P734" s="265" t="s">
        <v>7</v>
      </c>
      <c r="Q734" s="265" t="s">
        <v>8</v>
      </c>
      <c r="R734" s="254" t="s">
        <v>9</v>
      </c>
    </row>
    <row r="735" spans="1:18" ht="15.75" customHeight="1">
      <c r="A735" s="255"/>
      <c r="B735" s="68" t="s">
        <v>90</v>
      </c>
      <c r="C735" s="68" t="s">
        <v>91</v>
      </c>
      <c r="D735" s="68" t="s">
        <v>92</v>
      </c>
      <c r="E735" s="68" t="s">
        <v>93</v>
      </c>
      <c r="F735" s="68" t="s">
        <v>94</v>
      </c>
      <c r="G735" s="68" t="s">
        <v>95</v>
      </c>
      <c r="H735" s="68" t="s">
        <v>96</v>
      </c>
      <c r="I735" s="68" t="s">
        <v>97</v>
      </c>
      <c r="J735" s="68" t="s">
        <v>98</v>
      </c>
      <c r="K735" s="255"/>
      <c r="L735" s="255"/>
      <c r="M735" s="255"/>
      <c r="N735" s="255"/>
      <c r="O735" s="255"/>
      <c r="P735" s="255"/>
      <c r="Q735" s="255"/>
      <c r="R735" s="255"/>
    </row>
    <row r="736" spans="1:18" ht="15.75" customHeight="1">
      <c r="A736" s="68">
        <v>1502</v>
      </c>
      <c r="B736" s="69">
        <v>53</v>
      </c>
      <c r="C736" s="69"/>
      <c r="D736" s="69"/>
      <c r="E736" s="69"/>
      <c r="F736" s="69"/>
      <c r="G736" s="69"/>
      <c r="H736" s="69"/>
      <c r="I736" s="69"/>
      <c r="J736" s="69"/>
      <c r="K736" s="171"/>
      <c r="L736" s="107"/>
      <c r="M736" s="73"/>
      <c r="N736" s="74"/>
      <c r="O736" s="172"/>
      <c r="P736" s="76">
        <f>B736</f>
        <v>53</v>
      </c>
      <c r="Q736" s="173"/>
      <c r="R736" s="172"/>
    </row>
    <row r="737" spans="1:20" ht="15.75" customHeight="1">
      <c r="A737" s="68">
        <v>1601</v>
      </c>
      <c r="B737" s="69"/>
      <c r="C737" s="69">
        <v>44</v>
      </c>
      <c r="D737" s="69"/>
      <c r="E737" s="69"/>
      <c r="F737" s="69"/>
      <c r="G737" s="69"/>
      <c r="H737" s="69"/>
      <c r="I737" s="69"/>
      <c r="J737" s="69"/>
      <c r="K737" s="171"/>
      <c r="L737" s="108"/>
      <c r="M737" s="2"/>
      <c r="N737" s="79"/>
      <c r="O737" s="80">
        <f>IF(C737=0,"",C737/B736)</f>
        <v>0.83018867924528306</v>
      </c>
      <c r="P737" s="81">
        <v>44</v>
      </c>
      <c r="Q737" s="82">
        <f t="shared" ref="Q737:Q744" si="119">IF(P737=0,"",P737/P736)</f>
        <v>0.83018867924528306</v>
      </c>
      <c r="R737" s="82">
        <f t="shared" ref="R737:R744" si="120">IF(P737=0,"",100%-Q737)</f>
        <v>0.16981132075471694</v>
      </c>
    </row>
    <row r="738" spans="1:20" ht="15.75" customHeight="1">
      <c r="A738" s="68">
        <v>1602</v>
      </c>
      <c r="B738" s="69"/>
      <c r="C738" s="69"/>
      <c r="D738" s="69">
        <v>37</v>
      </c>
      <c r="E738" s="69"/>
      <c r="F738" s="69"/>
      <c r="G738" s="69"/>
      <c r="H738" s="69"/>
      <c r="I738" s="69"/>
      <c r="J738" s="69"/>
      <c r="K738" s="171"/>
      <c r="L738" s="108"/>
      <c r="M738" s="2"/>
      <c r="N738" s="79"/>
      <c r="O738" s="80">
        <f>IF(D738=0,"",D738/C737)</f>
        <v>0.84090909090909094</v>
      </c>
      <c r="P738" s="81">
        <v>38</v>
      </c>
      <c r="Q738" s="82">
        <f t="shared" si="119"/>
        <v>0.86363636363636365</v>
      </c>
      <c r="R738" s="82">
        <f t="shared" si="120"/>
        <v>0.13636363636363635</v>
      </c>
      <c r="T738" s="9">
        <f>P738/P736</f>
        <v>0.71698113207547165</v>
      </c>
    </row>
    <row r="739" spans="1:20" ht="15.75" customHeight="1">
      <c r="A739" s="68">
        <v>1701</v>
      </c>
      <c r="B739" s="69"/>
      <c r="C739" s="69"/>
      <c r="D739" s="69"/>
      <c r="E739" s="69">
        <v>34</v>
      </c>
      <c r="F739" s="69"/>
      <c r="G739" s="69"/>
      <c r="H739" s="69"/>
      <c r="I739" s="69"/>
      <c r="J739" s="69"/>
      <c r="K739" s="171"/>
      <c r="L739" s="108"/>
      <c r="M739" s="2"/>
      <c r="N739" s="79"/>
      <c r="O739" s="80">
        <f>IF(E739=0,"",E739/D738)</f>
        <v>0.91891891891891897</v>
      </c>
      <c r="P739" s="81">
        <v>37</v>
      </c>
      <c r="Q739" s="82">
        <f t="shared" si="119"/>
        <v>0.97368421052631582</v>
      </c>
      <c r="R739" s="82">
        <f t="shared" si="120"/>
        <v>2.6315789473684181E-2</v>
      </c>
    </row>
    <row r="740" spans="1:20" ht="15.75" customHeight="1">
      <c r="A740" s="68">
        <v>1702</v>
      </c>
      <c r="B740" s="69"/>
      <c r="C740" s="69"/>
      <c r="D740" s="69"/>
      <c r="E740" s="69"/>
      <c r="F740" s="69">
        <v>33</v>
      </c>
      <c r="G740" s="69"/>
      <c r="H740" s="69"/>
      <c r="I740" s="69"/>
      <c r="J740" s="69"/>
      <c r="K740" s="171"/>
      <c r="L740" s="108"/>
      <c r="M740" s="2"/>
      <c r="N740" s="79"/>
      <c r="O740" s="80">
        <f>IF(F740=0,"",F740/E739)</f>
        <v>0.97058823529411764</v>
      </c>
      <c r="P740" s="81">
        <v>36</v>
      </c>
      <c r="Q740" s="82">
        <f t="shared" si="119"/>
        <v>0.97297297297297303</v>
      </c>
      <c r="R740" s="82">
        <f t="shared" si="120"/>
        <v>2.7027027027026973E-2</v>
      </c>
    </row>
    <row r="741" spans="1:20" ht="15.75" customHeight="1">
      <c r="A741" s="68">
        <v>1801</v>
      </c>
      <c r="B741" s="69"/>
      <c r="C741" s="69"/>
      <c r="D741" s="69"/>
      <c r="E741" s="69"/>
      <c r="F741" s="69"/>
      <c r="G741" s="69">
        <v>24</v>
      </c>
      <c r="H741" s="69"/>
      <c r="I741" s="69"/>
      <c r="J741" s="69"/>
      <c r="K741" s="171"/>
      <c r="L741" s="108"/>
      <c r="M741" s="2"/>
      <c r="N741" s="79"/>
      <c r="O741" s="80">
        <f>IF(G741=0,"",G741/F740)</f>
        <v>0.72727272727272729</v>
      </c>
      <c r="P741" s="81">
        <v>34</v>
      </c>
      <c r="Q741" s="82">
        <f t="shared" si="119"/>
        <v>0.94444444444444442</v>
      </c>
      <c r="R741" s="82">
        <f t="shared" si="120"/>
        <v>5.555555555555558E-2</v>
      </c>
    </row>
    <row r="742" spans="1:20" ht="15.75" customHeight="1">
      <c r="A742" s="68">
        <v>1802</v>
      </c>
      <c r="B742" s="69"/>
      <c r="C742" s="69"/>
      <c r="D742" s="69"/>
      <c r="E742" s="69"/>
      <c r="F742" s="69"/>
      <c r="G742" s="69"/>
      <c r="H742" s="69">
        <v>18</v>
      </c>
      <c r="I742" s="69"/>
      <c r="J742" s="69"/>
      <c r="K742" s="171"/>
      <c r="L742" s="108"/>
      <c r="M742" s="2"/>
      <c r="N742" s="79"/>
      <c r="O742" s="80">
        <f>IF(H742=0,"",H742/G741)</f>
        <v>0.75</v>
      </c>
      <c r="P742" s="81">
        <v>31</v>
      </c>
      <c r="Q742" s="82">
        <f t="shared" si="119"/>
        <v>0.91176470588235292</v>
      </c>
      <c r="R742" s="82">
        <f t="shared" si="120"/>
        <v>8.8235294117647078E-2</v>
      </c>
    </row>
    <row r="743" spans="1:20" ht="15.75" customHeight="1">
      <c r="A743" s="68">
        <v>1901</v>
      </c>
      <c r="B743" s="69"/>
      <c r="C743" s="69"/>
      <c r="D743" s="69"/>
      <c r="E743" s="69"/>
      <c r="F743" s="69"/>
      <c r="G743" s="69"/>
      <c r="H743" s="69"/>
      <c r="I743" s="69">
        <v>17</v>
      </c>
      <c r="J743" s="69"/>
      <c r="K743" s="171"/>
      <c r="L743" s="108"/>
      <c r="M743" s="2"/>
      <c r="N743" s="79"/>
      <c r="O743" s="80">
        <f>IF(I743=0,"",I743/H742)</f>
        <v>0.94444444444444442</v>
      </c>
      <c r="P743" s="81">
        <v>30</v>
      </c>
      <c r="Q743" s="82">
        <f t="shared" si="119"/>
        <v>0.967741935483871</v>
      </c>
      <c r="R743" s="82">
        <f t="shared" si="120"/>
        <v>3.2258064516129004E-2</v>
      </c>
    </row>
    <row r="744" spans="1:20" ht="15.75" customHeight="1">
      <c r="A744" s="68">
        <v>1902</v>
      </c>
      <c r="B744" s="69"/>
      <c r="C744" s="69"/>
      <c r="D744" s="69"/>
      <c r="E744" s="69"/>
      <c r="F744" s="69"/>
      <c r="G744" s="69"/>
      <c r="H744" s="69"/>
      <c r="I744" s="69"/>
      <c r="J744" s="69">
        <v>17</v>
      </c>
      <c r="K744" s="171">
        <v>12</v>
      </c>
      <c r="L744" s="108"/>
      <c r="M744" s="2"/>
      <c r="N744" s="79"/>
      <c r="O744" s="84">
        <f>IF(J744=0,"",J744/I743)</f>
        <v>1</v>
      </c>
      <c r="P744" s="81">
        <v>29</v>
      </c>
      <c r="Q744" s="85">
        <f t="shared" si="119"/>
        <v>0.96666666666666667</v>
      </c>
      <c r="R744" s="85">
        <f t="shared" si="120"/>
        <v>3.3333333333333326E-2</v>
      </c>
    </row>
    <row r="745" spans="1:20" ht="15.75" customHeight="1">
      <c r="A745" s="68">
        <v>2001</v>
      </c>
      <c r="B745" s="97"/>
      <c r="C745" s="97"/>
      <c r="D745" s="97"/>
      <c r="E745" s="97"/>
      <c r="F745" s="97"/>
      <c r="G745" s="97"/>
      <c r="H745" s="97"/>
      <c r="I745" s="97"/>
      <c r="J745" s="97">
        <v>17</v>
      </c>
      <c r="K745" s="171">
        <v>15</v>
      </c>
      <c r="L745" s="108"/>
      <c r="M745" s="2"/>
      <c r="N745" s="31"/>
      <c r="O745" s="174"/>
      <c r="P745" s="175">
        <v>23</v>
      </c>
      <c r="Q745" s="176"/>
      <c r="R745" s="177"/>
    </row>
    <row r="746" spans="1:20" ht="15.75" customHeight="1">
      <c r="A746" s="68">
        <v>2002</v>
      </c>
      <c r="B746" s="97"/>
      <c r="C746" s="97"/>
      <c r="D746" s="97"/>
      <c r="E746" s="97"/>
      <c r="F746" s="97"/>
      <c r="G746" s="97"/>
      <c r="H746" s="97"/>
      <c r="I746" s="97"/>
      <c r="J746" s="97">
        <v>6</v>
      </c>
      <c r="K746" s="171">
        <v>5</v>
      </c>
      <c r="L746" s="108"/>
      <c r="M746" s="2"/>
      <c r="N746" s="31"/>
      <c r="O746" s="86"/>
      <c r="P746" s="178">
        <v>6</v>
      </c>
      <c r="Q746" s="88"/>
      <c r="R746" s="86"/>
    </row>
    <row r="747" spans="1:20" ht="15.75" customHeight="1">
      <c r="A747" s="68">
        <v>2101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171"/>
      <c r="L747" s="108"/>
      <c r="M747" s="2"/>
      <c r="N747" s="31"/>
      <c r="O747" s="86"/>
      <c r="P747" s="178"/>
      <c r="Q747" s="88"/>
      <c r="R747" s="86"/>
    </row>
    <row r="748" spans="1:20" ht="15.75" customHeight="1">
      <c r="A748" s="68">
        <v>2102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171"/>
      <c r="L748" s="108"/>
      <c r="M748" s="2"/>
      <c r="N748" s="31"/>
      <c r="O748" s="86"/>
      <c r="P748" s="178"/>
      <c r="Q748" s="88"/>
      <c r="R748" s="86"/>
    </row>
    <row r="749" spans="1:20" ht="15.75" customHeight="1">
      <c r="A749" s="68">
        <v>2201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171"/>
      <c r="L749" s="108"/>
      <c r="M749" s="2"/>
      <c r="N749" s="31"/>
      <c r="O749" s="2"/>
      <c r="P749" s="31"/>
      <c r="Q749" s="25"/>
      <c r="R749" s="86"/>
    </row>
    <row r="750" spans="1:20" ht="15.75" customHeight="1">
      <c r="A750" s="68">
        <v>2202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171"/>
      <c r="L750" s="108"/>
      <c r="M750" s="2"/>
      <c r="N750" s="31"/>
      <c r="O750" s="179" t="s">
        <v>79</v>
      </c>
      <c r="P750" s="90">
        <v>27</v>
      </c>
      <c r="Q750" s="91">
        <f>IF(SUM(K743:K746)=0,"",SUM(K743:K746))</f>
        <v>32</v>
      </c>
      <c r="R750" s="180" t="s">
        <v>11</v>
      </c>
    </row>
    <row r="751" spans="1:20" ht="15.75" customHeight="1">
      <c r="A751" s="68">
        <v>2301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171"/>
      <c r="L751" s="108"/>
      <c r="M751" s="2"/>
      <c r="N751" s="31"/>
      <c r="O751" s="181" t="s">
        <v>80</v>
      </c>
      <c r="P751" s="94">
        <f>IF(P750/B736=0,"",P750/B736)</f>
        <v>0.50943396226415094</v>
      </c>
      <c r="Q751" s="95">
        <f>IF(P750/Q750=0,"",P750/Q750)</f>
        <v>0.84375</v>
      </c>
      <c r="R751" s="182" t="s">
        <v>81</v>
      </c>
    </row>
    <row r="752" spans="1:20" ht="15.75" customHeight="1">
      <c r="A752" s="68">
        <v>2302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171"/>
      <c r="L752" s="100"/>
      <c r="M752" s="101"/>
      <c r="N752" s="102"/>
      <c r="O752" s="101"/>
      <c r="P752" s="102"/>
      <c r="Q752" s="102"/>
      <c r="R752" s="103"/>
    </row>
    <row r="753" spans="1:20" ht="18" customHeight="1">
      <c r="A753" s="35"/>
      <c r="B753" s="31"/>
      <c r="C753" s="31"/>
      <c r="D753" s="273" t="s">
        <v>100</v>
      </c>
      <c r="E753" s="261"/>
      <c r="F753" s="261"/>
      <c r="G753" s="261"/>
      <c r="H753" s="261"/>
      <c r="I753" s="261"/>
      <c r="J753" s="262"/>
      <c r="K753" s="126">
        <f>SUM(K736:K749)</f>
        <v>32</v>
      </c>
      <c r="L753" s="105">
        <f>IF(K744=0,"",K744/B736)</f>
        <v>0.22641509433962265</v>
      </c>
      <c r="M753" s="105">
        <f>IF(K753=0,"",K753/B736)</f>
        <v>0.60377358490566035</v>
      </c>
      <c r="N753" s="105">
        <f>IF(K744=0,"",M753-L753)</f>
        <v>0.37735849056603771</v>
      </c>
      <c r="O753" s="2"/>
      <c r="P753" s="31"/>
      <c r="Q753" s="25"/>
      <c r="R753" s="2"/>
    </row>
    <row r="754" spans="1:20" ht="12.75" customHeight="1">
      <c r="L754" s="2"/>
      <c r="M754" s="2"/>
      <c r="O754" s="2"/>
    </row>
    <row r="755" spans="1:20" ht="12.75" customHeight="1">
      <c r="L755" s="2"/>
      <c r="M755" s="2"/>
      <c r="O755" s="2"/>
    </row>
    <row r="756" spans="1:20" ht="26.25" customHeight="1">
      <c r="B756" s="283" t="s">
        <v>88</v>
      </c>
      <c r="C756" s="275"/>
      <c r="D756" s="275"/>
      <c r="E756" s="275"/>
      <c r="F756" s="275"/>
      <c r="G756" s="275"/>
      <c r="H756" s="275"/>
      <c r="I756" s="275"/>
      <c r="J756" s="275"/>
      <c r="K756" s="129" t="s">
        <v>104</v>
      </c>
      <c r="L756" s="2"/>
      <c r="M756" s="2"/>
      <c r="N756" s="31"/>
      <c r="O756" s="2"/>
      <c r="P756" s="31"/>
      <c r="Q756" s="31"/>
      <c r="R756" s="31"/>
    </row>
    <row r="757" spans="1:20" ht="20.25" customHeight="1">
      <c r="A757" s="259" t="s">
        <v>10</v>
      </c>
      <c r="B757" s="260" t="s">
        <v>89</v>
      </c>
      <c r="C757" s="261"/>
      <c r="D757" s="261"/>
      <c r="E757" s="261"/>
      <c r="F757" s="261"/>
      <c r="G757" s="261"/>
      <c r="H757" s="261"/>
      <c r="I757" s="261"/>
      <c r="J757" s="262"/>
      <c r="K757" s="263" t="s">
        <v>11</v>
      </c>
      <c r="L757" s="254" t="s">
        <v>3</v>
      </c>
      <c r="M757" s="254" t="s">
        <v>4</v>
      </c>
      <c r="N757" s="264" t="s">
        <v>5</v>
      </c>
      <c r="O757" s="254" t="s">
        <v>6</v>
      </c>
      <c r="P757" s="265" t="s">
        <v>7</v>
      </c>
      <c r="Q757" s="265" t="s">
        <v>8</v>
      </c>
      <c r="R757" s="254" t="s">
        <v>9</v>
      </c>
    </row>
    <row r="758" spans="1:20" ht="15.75" customHeight="1">
      <c r="A758" s="255"/>
      <c r="B758" s="68" t="s">
        <v>90</v>
      </c>
      <c r="C758" s="68" t="s">
        <v>91</v>
      </c>
      <c r="D758" s="68" t="s">
        <v>92</v>
      </c>
      <c r="E758" s="68" t="s">
        <v>93</v>
      </c>
      <c r="F758" s="68" t="s">
        <v>94</v>
      </c>
      <c r="G758" s="68" t="s">
        <v>95</v>
      </c>
      <c r="H758" s="68" t="s">
        <v>96</v>
      </c>
      <c r="I758" s="68" t="s">
        <v>97</v>
      </c>
      <c r="J758" s="68" t="s">
        <v>98</v>
      </c>
      <c r="K758" s="255"/>
      <c r="L758" s="255"/>
      <c r="M758" s="255"/>
      <c r="N758" s="255"/>
      <c r="O758" s="255"/>
      <c r="P758" s="255"/>
      <c r="Q758" s="255"/>
      <c r="R758" s="255"/>
    </row>
    <row r="759" spans="1:20" ht="15.75" customHeight="1">
      <c r="A759" s="68">
        <v>1601</v>
      </c>
      <c r="B759" s="69">
        <v>13</v>
      </c>
      <c r="C759" s="69"/>
      <c r="D759" s="69"/>
      <c r="E759" s="69"/>
      <c r="F759" s="69"/>
      <c r="G759" s="69"/>
      <c r="H759" s="69"/>
      <c r="I759" s="69"/>
      <c r="J759" s="69"/>
      <c r="K759" s="171"/>
      <c r="L759" s="107"/>
      <c r="M759" s="73"/>
      <c r="N759" s="74"/>
      <c r="O759" s="172"/>
      <c r="P759" s="76">
        <f>B759</f>
        <v>13</v>
      </c>
      <c r="Q759" s="173"/>
      <c r="R759" s="172"/>
    </row>
    <row r="760" spans="1:20" ht="15.75" customHeight="1">
      <c r="A760" s="68">
        <v>1602</v>
      </c>
      <c r="B760" s="69"/>
      <c r="C760" s="69">
        <v>10</v>
      </c>
      <c r="D760" s="69"/>
      <c r="E760" s="69"/>
      <c r="F760" s="69"/>
      <c r="G760" s="69"/>
      <c r="H760" s="69"/>
      <c r="I760" s="69"/>
      <c r="J760" s="69"/>
      <c r="K760" s="171"/>
      <c r="L760" s="108"/>
      <c r="M760" s="2"/>
      <c r="N760" s="79"/>
      <c r="O760" s="80">
        <f>IF(C760=0,"",C760/B759)</f>
        <v>0.76923076923076927</v>
      </c>
      <c r="P760" s="81">
        <v>10</v>
      </c>
      <c r="Q760" s="82">
        <f t="shared" ref="Q760:Q767" si="121">IF(P760=0,"",P760/P759)</f>
        <v>0.76923076923076927</v>
      </c>
      <c r="R760" s="82">
        <f t="shared" ref="R760:R767" si="122">IF(P760=0,"",100%-Q760)</f>
        <v>0.23076923076923073</v>
      </c>
    </row>
    <row r="761" spans="1:20" ht="15.75" customHeight="1">
      <c r="A761" s="68">
        <v>1701</v>
      </c>
      <c r="B761" s="69"/>
      <c r="C761" s="69"/>
      <c r="D761" s="69">
        <v>9</v>
      </c>
      <c r="E761" s="69"/>
      <c r="F761" s="69"/>
      <c r="G761" s="69"/>
      <c r="H761" s="69"/>
      <c r="I761" s="69"/>
      <c r="J761" s="69"/>
      <c r="K761" s="171"/>
      <c r="L761" s="108"/>
      <c r="M761" s="2"/>
      <c r="N761" s="79"/>
      <c r="O761" s="80">
        <f>IF(D761=0,"",D761/C760)</f>
        <v>0.9</v>
      </c>
      <c r="P761" s="81">
        <v>9</v>
      </c>
      <c r="Q761" s="82">
        <f t="shared" si="121"/>
        <v>0.9</v>
      </c>
      <c r="R761" s="82">
        <f t="shared" si="122"/>
        <v>9.9999999999999978E-2</v>
      </c>
      <c r="T761" s="9">
        <f>P761/P759</f>
        <v>0.69230769230769229</v>
      </c>
    </row>
    <row r="762" spans="1:20" ht="15.75" customHeight="1">
      <c r="A762" s="68">
        <v>1702</v>
      </c>
      <c r="B762" s="69"/>
      <c r="C762" s="69"/>
      <c r="D762" s="69"/>
      <c r="E762" s="69">
        <v>8</v>
      </c>
      <c r="F762" s="69"/>
      <c r="G762" s="69"/>
      <c r="H762" s="69"/>
      <c r="I762" s="69"/>
      <c r="J762" s="69"/>
      <c r="K762" s="171"/>
      <c r="L762" s="108"/>
      <c r="M762" s="2"/>
      <c r="N762" s="79"/>
      <c r="O762" s="80">
        <f>IF(E762=0,"",E762/D761)</f>
        <v>0.88888888888888884</v>
      </c>
      <c r="P762" s="81">
        <v>8</v>
      </c>
      <c r="Q762" s="82">
        <f t="shared" si="121"/>
        <v>0.88888888888888884</v>
      </c>
      <c r="R762" s="82">
        <f t="shared" si="122"/>
        <v>0.11111111111111116</v>
      </c>
    </row>
    <row r="763" spans="1:20" ht="15.75" customHeight="1">
      <c r="A763" s="68">
        <v>1801</v>
      </c>
      <c r="B763" s="69"/>
      <c r="C763" s="69"/>
      <c r="D763" s="69"/>
      <c r="E763" s="69"/>
      <c r="F763" s="69">
        <v>6</v>
      </c>
      <c r="G763" s="69"/>
      <c r="H763" s="69"/>
      <c r="I763" s="69"/>
      <c r="J763" s="69"/>
      <c r="K763" s="171"/>
      <c r="L763" s="108"/>
      <c r="M763" s="2"/>
      <c r="N763" s="79"/>
      <c r="O763" s="80">
        <f>IF(F763=0,"",F763/E762)</f>
        <v>0.75</v>
      </c>
      <c r="P763" s="81">
        <v>7</v>
      </c>
      <c r="Q763" s="82">
        <f t="shared" si="121"/>
        <v>0.875</v>
      </c>
      <c r="R763" s="82">
        <f t="shared" si="122"/>
        <v>0.125</v>
      </c>
    </row>
    <row r="764" spans="1:20" ht="15.75" customHeight="1">
      <c r="A764" s="68">
        <v>1802</v>
      </c>
      <c r="B764" s="69"/>
      <c r="C764" s="69"/>
      <c r="D764" s="69"/>
      <c r="E764" s="69"/>
      <c r="F764" s="69"/>
      <c r="G764" s="69">
        <v>5</v>
      </c>
      <c r="H764" s="69"/>
      <c r="I764" s="69"/>
      <c r="J764" s="69"/>
      <c r="K764" s="171"/>
      <c r="L764" s="108"/>
      <c r="M764" s="2"/>
      <c r="N764" s="79"/>
      <c r="O764" s="80">
        <f>IF(G764=0,"",G764/F763)</f>
        <v>0.83333333333333337</v>
      </c>
      <c r="P764" s="81">
        <v>6</v>
      </c>
      <c r="Q764" s="82">
        <f t="shared" si="121"/>
        <v>0.8571428571428571</v>
      </c>
      <c r="R764" s="82">
        <f t="shared" si="122"/>
        <v>0.1428571428571429</v>
      </c>
    </row>
    <row r="765" spans="1:20" ht="15.75" customHeight="1">
      <c r="A765" s="68">
        <v>1901</v>
      </c>
      <c r="B765" s="69"/>
      <c r="C765" s="69"/>
      <c r="D765" s="69"/>
      <c r="E765" s="69"/>
      <c r="F765" s="69"/>
      <c r="G765" s="69"/>
      <c r="H765" s="69">
        <v>4</v>
      </c>
      <c r="I765" s="69"/>
      <c r="J765" s="69"/>
      <c r="K765" s="171"/>
      <c r="L765" s="108"/>
      <c r="M765" s="2"/>
      <c r="N765" s="79"/>
      <c r="O765" s="80">
        <f>IF(H765=0,"",H765/G764)</f>
        <v>0.8</v>
      </c>
      <c r="P765" s="81">
        <v>6</v>
      </c>
      <c r="Q765" s="82">
        <f t="shared" si="121"/>
        <v>1</v>
      </c>
      <c r="R765" s="82">
        <f t="shared" si="122"/>
        <v>0</v>
      </c>
    </row>
    <row r="766" spans="1:20" ht="15.75" customHeight="1">
      <c r="A766" s="68">
        <v>1902</v>
      </c>
      <c r="B766" s="69"/>
      <c r="C766" s="69"/>
      <c r="D766" s="69"/>
      <c r="E766" s="69"/>
      <c r="F766" s="69"/>
      <c r="G766" s="69"/>
      <c r="H766" s="69"/>
      <c r="I766" s="69">
        <v>3</v>
      </c>
      <c r="J766" s="69"/>
      <c r="K766" s="171"/>
      <c r="L766" s="108"/>
      <c r="M766" s="2"/>
      <c r="N766" s="79"/>
      <c r="O766" s="80">
        <f>IF(I766=0,"",I766/H765)</f>
        <v>0.75</v>
      </c>
      <c r="P766" s="81">
        <v>6</v>
      </c>
      <c r="Q766" s="82">
        <f t="shared" si="121"/>
        <v>1</v>
      </c>
      <c r="R766" s="82">
        <f t="shared" si="122"/>
        <v>0</v>
      </c>
    </row>
    <row r="767" spans="1:20" ht="15.75" customHeight="1">
      <c r="A767" s="68">
        <v>2001</v>
      </c>
      <c r="B767" s="69"/>
      <c r="C767" s="69"/>
      <c r="D767" s="69"/>
      <c r="E767" s="69"/>
      <c r="F767" s="69"/>
      <c r="G767" s="69"/>
      <c r="H767" s="69"/>
      <c r="I767" s="69"/>
      <c r="J767" s="69">
        <v>3</v>
      </c>
      <c r="K767" s="171">
        <v>3</v>
      </c>
      <c r="L767" s="108"/>
      <c r="M767" s="2"/>
      <c r="N767" s="79"/>
      <c r="O767" s="84">
        <f>IF(J767=0,"",J767/I766)</f>
        <v>1</v>
      </c>
      <c r="P767" s="81">
        <v>6</v>
      </c>
      <c r="Q767" s="85">
        <f t="shared" si="121"/>
        <v>1</v>
      </c>
      <c r="R767" s="85">
        <f t="shared" si="122"/>
        <v>0</v>
      </c>
    </row>
    <row r="768" spans="1:20" ht="15.75" customHeight="1">
      <c r="A768" s="68">
        <v>2002</v>
      </c>
      <c r="B768" s="97"/>
      <c r="C768" s="97"/>
      <c r="D768" s="97"/>
      <c r="E768" s="97"/>
      <c r="F768" s="97"/>
      <c r="G768" s="97"/>
      <c r="H768" s="97"/>
      <c r="I768" s="97"/>
      <c r="J768" s="97">
        <v>3</v>
      </c>
      <c r="K768" s="171">
        <v>2</v>
      </c>
      <c r="L768" s="108"/>
      <c r="M768" s="2"/>
      <c r="N768" s="31"/>
      <c r="O768" s="174"/>
      <c r="P768" s="175">
        <v>3</v>
      </c>
      <c r="Q768" s="176"/>
      <c r="R768" s="177"/>
    </row>
    <row r="769" spans="1:20" ht="15.75" customHeight="1">
      <c r="A769" s="68">
        <v>2101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171"/>
      <c r="L769" s="108"/>
      <c r="M769" s="2"/>
      <c r="N769" s="31"/>
      <c r="O769" s="86"/>
      <c r="P769" s="178"/>
      <c r="Q769" s="88"/>
      <c r="R769" s="86"/>
    </row>
    <row r="770" spans="1:20" ht="15.75" customHeight="1">
      <c r="A770" s="68">
        <v>2102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171"/>
      <c r="L770" s="108"/>
      <c r="M770" s="2"/>
      <c r="N770" s="31"/>
      <c r="O770" s="86"/>
      <c r="P770" s="178"/>
      <c r="Q770" s="88"/>
      <c r="R770" s="86"/>
    </row>
    <row r="771" spans="1:20" ht="15.75" customHeight="1">
      <c r="A771" s="68">
        <v>2201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171"/>
      <c r="L771" s="108"/>
      <c r="M771" s="2"/>
      <c r="N771" s="31"/>
      <c r="O771" s="86"/>
      <c r="P771" s="178"/>
      <c r="Q771" s="88"/>
      <c r="R771" s="86"/>
    </row>
    <row r="772" spans="1:20" ht="15.75" customHeight="1">
      <c r="A772" s="68">
        <v>2202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171"/>
      <c r="L772" s="108"/>
      <c r="M772" s="2"/>
      <c r="N772" s="31"/>
      <c r="O772" s="2"/>
      <c r="P772" s="31"/>
      <c r="Q772" s="25"/>
      <c r="R772" s="86"/>
    </row>
    <row r="773" spans="1:20" ht="15.75" customHeight="1">
      <c r="A773" s="68">
        <v>2301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171"/>
      <c r="L773" s="108"/>
      <c r="M773" s="2"/>
      <c r="N773" s="31"/>
      <c r="O773" s="179" t="s">
        <v>79</v>
      </c>
      <c r="P773" s="90">
        <v>4</v>
      </c>
      <c r="Q773" s="91">
        <f>IF(SUM(K766:K769)=0,"",SUM(K766:K769))</f>
        <v>5</v>
      </c>
      <c r="R773" s="180" t="s">
        <v>11</v>
      </c>
    </row>
    <row r="774" spans="1:20" ht="15.75" customHeight="1">
      <c r="A774" s="68">
        <v>2302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171"/>
      <c r="L774" s="108"/>
      <c r="M774" s="2"/>
      <c r="N774" s="31"/>
      <c r="O774" s="181" t="s">
        <v>80</v>
      </c>
      <c r="P774" s="94">
        <f>IF(P773/B759=0,"",P773/B759)</f>
        <v>0.30769230769230771</v>
      </c>
      <c r="Q774" s="95">
        <f>IF(P773/Q773=0,"",P773/Q773)</f>
        <v>0.8</v>
      </c>
      <c r="R774" s="182" t="s">
        <v>81</v>
      </c>
    </row>
    <row r="775" spans="1:20" ht="15.75" customHeight="1">
      <c r="A775" s="68">
        <v>2401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171"/>
      <c r="L775" s="100"/>
      <c r="M775" s="101"/>
      <c r="N775" s="102"/>
      <c r="O775" s="101"/>
      <c r="P775" s="102"/>
      <c r="Q775" s="102"/>
      <c r="R775" s="103"/>
    </row>
    <row r="776" spans="1:20" ht="18" customHeight="1">
      <c r="A776" s="35"/>
      <c r="B776" s="31"/>
      <c r="C776" s="31"/>
      <c r="D776" s="273" t="s">
        <v>100</v>
      </c>
      <c r="E776" s="261"/>
      <c r="F776" s="261"/>
      <c r="G776" s="261"/>
      <c r="H776" s="261"/>
      <c r="I776" s="261"/>
      <c r="J776" s="262"/>
      <c r="K776" s="126">
        <f>SUM(K759:K772)</f>
        <v>5</v>
      </c>
      <c r="L776" s="105">
        <f>IF(K767=0,"",K767/B759)</f>
        <v>0.23076923076923078</v>
      </c>
      <c r="M776" s="105">
        <f>IF(K776=0,"",K776/B759)</f>
        <v>0.38461538461538464</v>
      </c>
      <c r="N776" s="105">
        <f>IF(K767=0,"",M776-L776)</f>
        <v>0.15384615384615385</v>
      </c>
      <c r="O776" s="2"/>
      <c r="P776" s="31"/>
      <c r="Q776" s="25"/>
      <c r="R776" s="2"/>
    </row>
    <row r="777" spans="1:20" ht="12.75" customHeight="1">
      <c r="L777" s="2"/>
      <c r="M777" s="2"/>
      <c r="O777" s="2"/>
    </row>
    <row r="778" spans="1:20" ht="12.75" customHeight="1">
      <c r="L778" s="2"/>
      <c r="M778" s="2"/>
      <c r="O778" s="2"/>
    </row>
    <row r="779" spans="1:20" ht="26.25" customHeight="1">
      <c r="B779" s="283" t="s">
        <v>88</v>
      </c>
      <c r="C779" s="275"/>
      <c r="D779" s="275"/>
      <c r="E779" s="275"/>
      <c r="F779" s="275"/>
      <c r="G779" s="275"/>
      <c r="H779" s="275"/>
      <c r="I779" s="275"/>
      <c r="J779" s="275"/>
      <c r="K779" s="129" t="s">
        <v>105</v>
      </c>
      <c r="L779" s="2"/>
      <c r="M779" s="2"/>
      <c r="N779" s="31"/>
      <c r="O779" s="2"/>
      <c r="P779" s="31"/>
      <c r="Q779" s="31"/>
      <c r="R779" s="31"/>
    </row>
    <row r="780" spans="1:20" ht="20.25" customHeight="1">
      <c r="A780" s="259" t="s">
        <v>10</v>
      </c>
      <c r="B780" s="260" t="s">
        <v>89</v>
      </c>
      <c r="C780" s="261"/>
      <c r="D780" s="261"/>
      <c r="E780" s="261"/>
      <c r="F780" s="261"/>
      <c r="G780" s="261"/>
      <c r="H780" s="261"/>
      <c r="I780" s="261"/>
      <c r="J780" s="262"/>
      <c r="K780" s="263" t="s">
        <v>11</v>
      </c>
      <c r="L780" s="254" t="s">
        <v>3</v>
      </c>
      <c r="M780" s="254" t="s">
        <v>4</v>
      </c>
      <c r="N780" s="264" t="s">
        <v>5</v>
      </c>
      <c r="O780" s="254" t="s">
        <v>6</v>
      </c>
      <c r="P780" s="265" t="s">
        <v>7</v>
      </c>
      <c r="Q780" s="265" t="s">
        <v>8</v>
      </c>
      <c r="R780" s="254" t="s">
        <v>9</v>
      </c>
    </row>
    <row r="781" spans="1:20" ht="15.75" customHeight="1">
      <c r="A781" s="255"/>
      <c r="B781" s="68" t="s">
        <v>90</v>
      </c>
      <c r="C781" s="68" t="s">
        <v>91</v>
      </c>
      <c r="D781" s="68" t="s">
        <v>92</v>
      </c>
      <c r="E781" s="68" t="s">
        <v>93</v>
      </c>
      <c r="F781" s="68" t="s">
        <v>94</v>
      </c>
      <c r="G781" s="68" t="s">
        <v>95</v>
      </c>
      <c r="H781" s="68" t="s">
        <v>96</v>
      </c>
      <c r="I781" s="68" t="s">
        <v>97</v>
      </c>
      <c r="J781" s="68" t="s">
        <v>98</v>
      </c>
      <c r="K781" s="255"/>
      <c r="L781" s="255"/>
      <c r="M781" s="255"/>
      <c r="N781" s="255"/>
      <c r="O781" s="255"/>
      <c r="P781" s="255"/>
      <c r="Q781" s="255"/>
      <c r="R781" s="255"/>
    </row>
    <row r="782" spans="1:20" ht="15.75" customHeight="1">
      <c r="A782" s="68">
        <v>1602</v>
      </c>
      <c r="B782" s="69">
        <v>54</v>
      </c>
      <c r="C782" s="69"/>
      <c r="D782" s="69"/>
      <c r="E782" s="69"/>
      <c r="F782" s="69"/>
      <c r="G782" s="69"/>
      <c r="H782" s="69"/>
      <c r="I782" s="69"/>
      <c r="J782" s="69"/>
      <c r="K782" s="171"/>
      <c r="L782" s="107"/>
      <c r="M782" s="73"/>
      <c r="N782" s="74"/>
      <c r="O782" s="172"/>
      <c r="P782" s="76">
        <f>B782</f>
        <v>54</v>
      </c>
      <c r="Q782" s="173"/>
      <c r="R782" s="172"/>
    </row>
    <row r="783" spans="1:20" ht="15.75" customHeight="1">
      <c r="A783" s="68">
        <v>1701</v>
      </c>
      <c r="B783" s="69"/>
      <c r="C783" s="69">
        <v>41</v>
      </c>
      <c r="D783" s="69"/>
      <c r="E783" s="69"/>
      <c r="F783" s="69"/>
      <c r="G783" s="69"/>
      <c r="H783" s="69"/>
      <c r="I783" s="69"/>
      <c r="J783" s="69"/>
      <c r="K783" s="171"/>
      <c r="L783" s="108"/>
      <c r="M783" s="2"/>
      <c r="N783" s="79"/>
      <c r="O783" s="80">
        <f>IF(C783=0,"",C783/B782)</f>
        <v>0.7592592592592593</v>
      </c>
      <c r="P783" s="81">
        <v>41</v>
      </c>
      <c r="Q783" s="82">
        <f t="shared" ref="Q783:Q790" si="123">IF(P783=0,"",P783/P782)</f>
        <v>0.7592592592592593</v>
      </c>
      <c r="R783" s="82">
        <f t="shared" ref="R783:R790" si="124">IF(P783=0,"",100%-Q783)</f>
        <v>0.2407407407407407</v>
      </c>
    </row>
    <row r="784" spans="1:20" ht="15.75" customHeight="1">
      <c r="A784" s="68">
        <v>1702</v>
      </c>
      <c r="B784" s="69"/>
      <c r="C784" s="69"/>
      <c r="D784" s="69">
        <v>38</v>
      </c>
      <c r="E784" s="69"/>
      <c r="F784" s="69"/>
      <c r="G784" s="69"/>
      <c r="H784" s="69"/>
      <c r="I784" s="69"/>
      <c r="J784" s="69"/>
      <c r="K784" s="171"/>
      <c r="L784" s="108"/>
      <c r="M784" s="2"/>
      <c r="N784" s="79"/>
      <c r="O784" s="80">
        <f>IF(D784=0,"",D784/C783)</f>
        <v>0.92682926829268297</v>
      </c>
      <c r="P784" s="81">
        <v>38</v>
      </c>
      <c r="Q784" s="82">
        <f t="shared" si="123"/>
        <v>0.92682926829268297</v>
      </c>
      <c r="R784" s="82">
        <f t="shared" si="124"/>
        <v>7.3170731707317027E-2</v>
      </c>
      <c r="T784" s="9">
        <f>P784/P782</f>
        <v>0.70370370370370372</v>
      </c>
    </row>
    <row r="785" spans="1:18" ht="15.75" customHeight="1">
      <c r="A785" s="68">
        <v>1801</v>
      </c>
      <c r="B785" s="69"/>
      <c r="C785" s="69"/>
      <c r="D785" s="69"/>
      <c r="E785" s="69">
        <v>34</v>
      </c>
      <c r="F785" s="69"/>
      <c r="G785" s="69"/>
      <c r="H785" s="69"/>
      <c r="I785" s="69"/>
      <c r="J785" s="69"/>
      <c r="K785" s="171"/>
      <c r="L785" s="108"/>
      <c r="M785" s="2"/>
      <c r="N785" s="79"/>
      <c r="O785" s="80">
        <f>IF(E785=0,"",E785/D784)</f>
        <v>0.89473684210526316</v>
      </c>
      <c r="P785" s="81">
        <v>34</v>
      </c>
      <c r="Q785" s="82">
        <f t="shared" si="123"/>
        <v>0.89473684210526316</v>
      </c>
      <c r="R785" s="82">
        <f t="shared" si="124"/>
        <v>0.10526315789473684</v>
      </c>
    </row>
    <row r="786" spans="1:18" ht="15.75" customHeight="1">
      <c r="A786" s="68">
        <v>1802</v>
      </c>
      <c r="B786" s="69"/>
      <c r="C786" s="69"/>
      <c r="D786" s="69"/>
      <c r="E786" s="69"/>
      <c r="F786" s="69">
        <v>30</v>
      </c>
      <c r="G786" s="69"/>
      <c r="H786" s="69"/>
      <c r="I786" s="69"/>
      <c r="J786" s="69"/>
      <c r="K786" s="171"/>
      <c r="L786" s="108"/>
      <c r="M786" s="2"/>
      <c r="N786" s="79"/>
      <c r="O786" s="80">
        <f>IF(F786=0,"",F786/E785)</f>
        <v>0.88235294117647056</v>
      </c>
      <c r="P786" s="81">
        <v>30</v>
      </c>
      <c r="Q786" s="82">
        <f t="shared" si="123"/>
        <v>0.88235294117647056</v>
      </c>
      <c r="R786" s="82">
        <f t="shared" si="124"/>
        <v>0.11764705882352944</v>
      </c>
    </row>
    <row r="787" spans="1:18" ht="15.75" customHeight="1">
      <c r="A787" s="68">
        <v>1901</v>
      </c>
      <c r="B787" s="69"/>
      <c r="C787" s="69"/>
      <c r="D787" s="69"/>
      <c r="E787" s="69"/>
      <c r="F787" s="69"/>
      <c r="G787" s="69">
        <v>29</v>
      </c>
      <c r="H787" s="69"/>
      <c r="I787" s="69"/>
      <c r="J787" s="69"/>
      <c r="K787" s="171"/>
      <c r="L787" s="108"/>
      <c r="M787" s="2"/>
      <c r="N787" s="79"/>
      <c r="O787" s="80">
        <f>IF(G787=0,"",G787/F786)</f>
        <v>0.96666666666666667</v>
      </c>
      <c r="P787" s="81">
        <v>29</v>
      </c>
      <c r="Q787" s="82">
        <f t="shared" si="123"/>
        <v>0.96666666666666667</v>
      </c>
      <c r="R787" s="82">
        <f t="shared" si="124"/>
        <v>3.3333333333333326E-2</v>
      </c>
    </row>
    <row r="788" spans="1:18" ht="15.75" customHeight="1">
      <c r="A788" s="68">
        <v>1902</v>
      </c>
      <c r="B788" s="69"/>
      <c r="C788" s="69"/>
      <c r="D788" s="69"/>
      <c r="E788" s="69"/>
      <c r="F788" s="69"/>
      <c r="G788" s="69"/>
      <c r="H788" s="69">
        <v>26</v>
      </c>
      <c r="I788" s="69"/>
      <c r="J788" s="69"/>
      <c r="K788" s="171"/>
      <c r="L788" s="108"/>
      <c r="M788" s="2"/>
      <c r="N788" s="79"/>
      <c r="O788" s="80">
        <f>IF(H788=0,"",H788/G787)</f>
        <v>0.89655172413793105</v>
      </c>
      <c r="P788" s="81">
        <v>26</v>
      </c>
      <c r="Q788" s="82">
        <f t="shared" si="123"/>
        <v>0.89655172413793105</v>
      </c>
      <c r="R788" s="82">
        <f t="shared" si="124"/>
        <v>0.10344827586206895</v>
      </c>
    </row>
    <row r="789" spans="1:18" ht="15.75" customHeight="1">
      <c r="A789" s="68">
        <v>2001</v>
      </c>
      <c r="B789" s="69"/>
      <c r="C789" s="69"/>
      <c r="D789" s="69"/>
      <c r="E789" s="69"/>
      <c r="F789" s="69"/>
      <c r="G789" s="69"/>
      <c r="H789" s="69"/>
      <c r="I789" s="69">
        <v>26</v>
      </c>
      <c r="J789" s="69"/>
      <c r="K789" s="171"/>
      <c r="L789" s="108"/>
      <c r="M789" s="2"/>
      <c r="N789" s="79"/>
      <c r="O789" s="80">
        <f>IF(I789=0,"",I789/H788)</f>
        <v>1</v>
      </c>
      <c r="P789" s="81">
        <v>26</v>
      </c>
      <c r="Q789" s="82">
        <f t="shared" si="123"/>
        <v>1</v>
      </c>
      <c r="R789" s="82">
        <f t="shared" si="124"/>
        <v>0</v>
      </c>
    </row>
    <row r="790" spans="1:18" ht="15.75" customHeight="1">
      <c r="A790" s="68">
        <v>2002</v>
      </c>
      <c r="B790" s="69"/>
      <c r="C790" s="69"/>
      <c r="D790" s="69"/>
      <c r="E790" s="69"/>
      <c r="F790" s="69"/>
      <c r="G790" s="69"/>
      <c r="H790" s="69"/>
      <c r="I790" s="69"/>
      <c r="J790" s="69">
        <v>26</v>
      </c>
      <c r="K790" s="171">
        <v>26</v>
      </c>
      <c r="L790" s="108"/>
      <c r="M790" s="2"/>
      <c r="N790" s="79"/>
      <c r="O790" s="84">
        <f>IF(J790=0,"",J790/I789)</f>
        <v>1</v>
      </c>
      <c r="P790" s="81">
        <v>26</v>
      </c>
      <c r="Q790" s="85">
        <f t="shared" si="123"/>
        <v>1</v>
      </c>
      <c r="R790" s="85">
        <f t="shared" si="124"/>
        <v>0</v>
      </c>
    </row>
    <row r="791" spans="1:18" ht="15.75" customHeight="1">
      <c r="A791" s="68">
        <v>2101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171"/>
      <c r="L791" s="108"/>
      <c r="M791" s="2"/>
      <c r="N791" s="31"/>
      <c r="O791" s="174"/>
      <c r="P791" s="175"/>
      <c r="Q791" s="176"/>
      <c r="R791" s="177"/>
    </row>
    <row r="792" spans="1:18" ht="15.75" customHeight="1">
      <c r="A792" s="68">
        <v>2102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171"/>
      <c r="L792" s="108"/>
      <c r="M792" s="2"/>
      <c r="N792" s="31"/>
      <c r="O792" s="86"/>
      <c r="P792" s="178"/>
      <c r="Q792" s="88"/>
      <c r="R792" s="86"/>
    </row>
    <row r="793" spans="1:18" ht="15.75" customHeight="1">
      <c r="A793" s="68">
        <v>2201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171"/>
      <c r="L793" s="108"/>
      <c r="M793" s="2"/>
      <c r="N793" s="31"/>
      <c r="O793" s="86"/>
      <c r="P793" s="178"/>
      <c r="Q793" s="88"/>
      <c r="R793" s="86"/>
    </row>
    <row r="794" spans="1:18" ht="15.75" customHeight="1">
      <c r="A794" s="68">
        <v>2202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171"/>
      <c r="L794" s="108"/>
      <c r="M794" s="2"/>
      <c r="N794" s="31"/>
      <c r="O794" s="86"/>
      <c r="P794" s="178"/>
      <c r="Q794" s="88"/>
      <c r="R794" s="86"/>
    </row>
    <row r="795" spans="1:18" ht="15.75" customHeight="1">
      <c r="A795" s="68">
        <v>2301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171"/>
      <c r="L795" s="108"/>
      <c r="M795" s="2"/>
      <c r="N795" s="31"/>
      <c r="O795" s="2"/>
      <c r="P795" s="31"/>
      <c r="Q795" s="25"/>
      <c r="R795" s="86"/>
    </row>
    <row r="796" spans="1:18" ht="15.75" customHeight="1">
      <c r="A796" s="68">
        <v>2302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171"/>
      <c r="L796" s="108"/>
      <c r="M796" s="2"/>
      <c r="N796" s="31"/>
      <c r="O796" s="179" t="s">
        <v>79</v>
      </c>
      <c r="P796" s="90">
        <v>22</v>
      </c>
      <c r="Q796" s="91">
        <f>IF(SUM(K789:K792)=0,"",SUM(K789:K792))</f>
        <v>26</v>
      </c>
      <c r="R796" s="180" t="s">
        <v>11</v>
      </c>
    </row>
    <row r="797" spans="1:18" ht="15.75" customHeight="1">
      <c r="A797" s="68">
        <v>2401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171"/>
      <c r="L797" s="108"/>
      <c r="M797" s="2"/>
      <c r="N797" s="31"/>
      <c r="O797" s="181" t="s">
        <v>80</v>
      </c>
      <c r="P797" s="94">
        <f>IF(P796/B782=0,"",P796/B782)</f>
        <v>0.40740740740740738</v>
      </c>
      <c r="Q797" s="95">
        <f>IF(P796/Q796=0,"",P796/Q796)</f>
        <v>0.84615384615384615</v>
      </c>
      <c r="R797" s="182" t="s">
        <v>81</v>
      </c>
    </row>
    <row r="798" spans="1:18" ht="15.75" customHeight="1">
      <c r="A798" s="68">
        <v>2402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171"/>
      <c r="L798" s="100"/>
      <c r="M798" s="101"/>
      <c r="N798" s="102"/>
      <c r="O798" s="101"/>
      <c r="P798" s="102"/>
      <c r="Q798" s="102"/>
      <c r="R798" s="103"/>
    </row>
    <row r="799" spans="1:18" ht="18" customHeight="1">
      <c r="A799" s="35"/>
      <c r="B799" s="31"/>
      <c r="C799" s="31"/>
      <c r="D799" s="273" t="s">
        <v>100</v>
      </c>
      <c r="E799" s="261"/>
      <c r="F799" s="261"/>
      <c r="G799" s="261"/>
      <c r="H799" s="261"/>
      <c r="I799" s="261"/>
      <c r="J799" s="262"/>
      <c r="K799" s="126">
        <f>SUM(K782:K795)</f>
        <v>26</v>
      </c>
      <c r="L799" s="105">
        <f>IF(K790=0,"",K790/B782)</f>
        <v>0.48148148148148145</v>
      </c>
      <c r="M799" s="105">
        <f>IF(K799=0,"",K799/B782)</f>
        <v>0.48148148148148145</v>
      </c>
      <c r="N799" s="105">
        <f>IF(K790=0,"",M799-L799)</f>
        <v>0</v>
      </c>
      <c r="O799" s="2"/>
      <c r="P799" s="31"/>
      <c r="Q799" s="25"/>
      <c r="R799" s="2"/>
    </row>
    <row r="800" spans="1:18" ht="12.75" customHeight="1"/>
    <row r="801" spans="1:20" ht="12.75" customHeight="1"/>
    <row r="802" spans="1:20" ht="26.25" customHeight="1">
      <c r="B802" s="283" t="s">
        <v>88</v>
      </c>
      <c r="C802" s="275"/>
      <c r="D802" s="275"/>
      <c r="E802" s="275"/>
      <c r="F802" s="275"/>
      <c r="G802" s="275"/>
      <c r="H802" s="275"/>
      <c r="I802" s="275"/>
      <c r="J802" s="275"/>
      <c r="K802" s="129" t="s">
        <v>106</v>
      </c>
      <c r="L802" s="2"/>
      <c r="M802" s="2"/>
      <c r="N802" s="31"/>
      <c r="O802" s="2"/>
      <c r="P802" s="31"/>
      <c r="Q802" s="31"/>
      <c r="R802" s="31"/>
    </row>
    <row r="803" spans="1:20" ht="20.25" customHeight="1">
      <c r="A803" s="259" t="s">
        <v>10</v>
      </c>
      <c r="B803" s="260" t="s">
        <v>89</v>
      </c>
      <c r="C803" s="261"/>
      <c r="D803" s="261"/>
      <c r="E803" s="261"/>
      <c r="F803" s="261"/>
      <c r="G803" s="261"/>
      <c r="H803" s="261"/>
      <c r="I803" s="261"/>
      <c r="J803" s="262"/>
      <c r="K803" s="263" t="s">
        <v>11</v>
      </c>
      <c r="L803" s="254" t="s">
        <v>3</v>
      </c>
      <c r="M803" s="254" t="s">
        <v>4</v>
      </c>
      <c r="N803" s="264" t="s">
        <v>5</v>
      </c>
      <c r="O803" s="254" t="s">
        <v>6</v>
      </c>
      <c r="P803" s="265" t="s">
        <v>7</v>
      </c>
      <c r="Q803" s="265" t="s">
        <v>8</v>
      </c>
      <c r="R803" s="254" t="s">
        <v>9</v>
      </c>
    </row>
    <row r="804" spans="1:20" ht="15.75" customHeight="1">
      <c r="A804" s="255"/>
      <c r="B804" s="68" t="s">
        <v>90</v>
      </c>
      <c r="C804" s="68" t="s">
        <v>91</v>
      </c>
      <c r="D804" s="68" t="s">
        <v>92</v>
      </c>
      <c r="E804" s="68" t="s">
        <v>93</v>
      </c>
      <c r="F804" s="68" t="s">
        <v>94</v>
      </c>
      <c r="G804" s="68" t="s">
        <v>95</v>
      </c>
      <c r="H804" s="68" t="s">
        <v>96</v>
      </c>
      <c r="I804" s="68" t="s">
        <v>97</v>
      </c>
      <c r="J804" s="68" t="s">
        <v>98</v>
      </c>
      <c r="K804" s="255"/>
      <c r="L804" s="255"/>
      <c r="M804" s="255"/>
      <c r="N804" s="255"/>
      <c r="O804" s="255"/>
      <c r="P804" s="255"/>
      <c r="Q804" s="255"/>
      <c r="R804" s="255"/>
    </row>
    <row r="805" spans="1:20" ht="15.75" customHeight="1">
      <c r="A805" s="68">
        <v>1701</v>
      </c>
      <c r="B805" s="69">
        <v>40</v>
      </c>
      <c r="C805" s="69"/>
      <c r="D805" s="69"/>
      <c r="E805" s="69"/>
      <c r="F805" s="69"/>
      <c r="G805" s="69"/>
      <c r="H805" s="69"/>
      <c r="I805" s="69"/>
      <c r="J805" s="69"/>
      <c r="K805" s="171"/>
      <c r="L805" s="107"/>
      <c r="M805" s="73"/>
      <c r="N805" s="74"/>
      <c r="O805" s="172"/>
      <c r="P805" s="76">
        <f>B805</f>
        <v>40</v>
      </c>
      <c r="Q805" s="173"/>
      <c r="R805" s="172"/>
    </row>
    <row r="806" spans="1:20" ht="15.75" customHeight="1">
      <c r="A806" s="68">
        <v>1702</v>
      </c>
      <c r="B806" s="69"/>
      <c r="C806" s="69">
        <v>34</v>
      </c>
      <c r="D806" s="69"/>
      <c r="E806" s="69"/>
      <c r="F806" s="69"/>
      <c r="G806" s="69"/>
      <c r="H806" s="69"/>
      <c r="I806" s="69"/>
      <c r="J806" s="69"/>
      <c r="K806" s="171"/>
      <c r="L806" s="108"/>
      <c r="M806" s="2"/>
      <c r="N806" s="79"/>
      <c r="O806" s="80">
        <f>IF(C806=0,"",C806/B805)</f>
        <v>0.85</v>
      </c>
      <c r="P806" s="81">
        <v>34</v>
      </c>
      <c r="Q806" s="82">
        <f t="shared" ref="Q806:Q813" si="125">IF(P806=0,"",P806/P805)</f>
        <v>0.85</v>
      </c>
      <c r="R806" s="82">
        <f t="shared" ref="R806:R813" si="126">IF(P806=0,"",100%-Q806)</f>
        <v>0.15000000000000002</v>
      </c>
    </row>
    <row r="807" spans="1:20" ht="15.75" customHeight="1">
      <c r="A807" s="68">
        <v>1801</v>
      </c>
      <c r="B807" s="69"/>
      <c r="C807" s="69"/>
      <c r="D807" s="69">
        <v>30</v>
      </c>
      <c r="E807" s="69"/>
      <c r="F807" s="69"/>
      <c r="G807" s="69"/>
      <c r="H807" s="69"/>
      <c r="I807" s="69"/>
      <c r="J807" s="69"/>
      <c r="K807" s="171"/>
      <c r="L807" s="108"/>
      <c r="M807" s="2"/>
      <c r="N807" s="79"/>
      <c r="O807" s="80">
        <f>IF(D807=0,"",D807/C806)</f>
        <v>0.88235294117647056</v>
      </c>
      <c r="P807" s="81">
        <v>31</v>
      </c>
      <c r="Q807" s="82">
        <f t="shared" si="125"/>
        <v>0.91176470588235292</v>
      </c>
      <c r="R807" s="82">
        <f t="shared" si="126"/>
        <v>8.8235294117647078E-2</v>
      </c>
      <c r="T807" s="9">
        <f>P807/P805</f>
        <v>0.77500000000000002</v>
      </c>
    </row>
    <row r="808" spans="1:20" ht="15.75" customHeight="1">
      <c r="A808" s="68">
        <v>1802</v>
      </c>
      <c r="B808" s="69"/>
      <c r="C808" s="69"/>
      <c r="D808" s="69"/>
      <c r="E808" s="69">
        <v>25</v>
      </c>
      <c r="F808" s="69"/>
      <c r="G808" s="69"/>
      <c r="H808" s="69"/>
      <c r="I808" s="69"/>
      <c r="J808" s="69"/>
      <c r="K808" s="171"/>
      <c r="L808" s="108"/>
      <c r="M808" s="2"/>
      <c r="N808" s="79"/>
      <c r="O808" s="80">
        <f>IF(E808=0,"",E808/D807)</f>
        <v>0.83333333333333337</v>
      </c>
      <c r="P808" s="81">
        <v>29</v>
      </c>
      <c r="Q808" s="82">
        <f t="shared" si="125"/>
        <v>0.93548387096774188</v>
      </c>
      <c r="R808" s="82">
        <f t="shared" si="126"/>
        <v>6.4516129032258118E-2</v>
      </c>
    </row>
    <row r="809" spans="1:20" ht="15.75" customHeight="1">
      <c r="A809" s="68">
        <v>1901</v>
      </c>
      <c r="B809" s="69"/>
      <c r="C809" s="69"/>
      <c r="D809" s="69"/>
      <c r="E809" s="69"/>
      <c r="F809" s="69">
        <v>23</v>
      </c>
      <c r="G809" s="69"/>
      <c r="H809" s="69"/>
      <c r="I809" s="69"/>
      <c r="J809" s="69"/>
      <c r="K809" s="171"/>
      <c r="L809" s="108"/>
      <c r="M809" s="2"/>
      <c r="N809" s="79"/>
      <c r="O809" s="80">
        <f>IF(F809=0,"",F809/E808)</f>
        <v>0.92</v>
      </c>
      <c r="P809" s="81">
        <v>29</v>
      </c>
      <c r="Q809" s="82">
        <f t="shared" si="125"/>
        <v>1</v>
      </c>
      <c r="R809" s="82">
        <f t="shared" si="126"/>
        <v>0</v>
      </c>
    </row>
    <row r="810" spans="1:20" ht="15.75" customHeight="1">
      <c r="A810" s="68">
        <v>1902</v>
      </c>
      <c r="B810" s="69"/>
      <c r="C810" s="69"/>
      <c r="D810" s="69"/>
      <c r="E810" s="69"/>
      <c r="F810" s="69"/>
      <c r="G810" s="69">
        <v>23</v>
      </c>
      <c r="H810" s="69"/>
      <c r="I810" s="69"/>
      <c r="J810" s="69"/>
      <c r="K810" s="171"/>
      <c r="L810" s="108"/>
      <c r="M810" s="2"/>
      <c r="N810" s="79"/>
      <c r="O810" s="80">
        <f>IF(G810=0,"",G810/F809)</f>
        <v>1</v>
      </c>
      <c r="P810" s="81">
        <v>29</v>
      </c>
      <c r="Q810" s="82">
        <f t="shared" si="125"/>
        <v>1</v>
      </c>
      <c r="R810" s="82">
        <f t="shared" si="126"/>
        <v>0</v>
      </c>
    </row>
    <row r="811" spans="1:20" ht="15.75" customHeight="1">
      <c r="A811" s="68">
        <v>2001</v>
      </c>
      <c r="B811" s="69"/>
      <c r="C811" s="69"/>
      <c r="D811" s="69"/>
      <c r="E811" s="69"/>
      <c r="F811" s="69"/>
      <c r="G811" s="69"/>
      <c r="H811" s="69">
        <v>21</v>
      </c>
      <c r="I811" s="69"/>
      <c r="J811" s="69"/>
      <c r="K811" s="171"/>
      <c r="L811" s="108"/>
      <c r="M811" s="2"/>
      <c r="N811" s="79"/>
      <c r="O811" s="80">
        <f>IF(H811=0,"",H811/G810)</f>
        <v>0.91304347826086951</v>
      </c>
      <c r="P811" s="81">
        <v>28</v>
      </c>
      <c r="Q811" s="82">
        <f t="shared" si="125"/>
        <v>0.96551724137931039</v>
      </c>
      <c r="R811" s="82">
        <f t="shared" si="126"/>
        <v>3.4482758620689613E-2</v>
      </c>
    </row>
    <row r="812" spans="1:20" ht="15.75" customHeight="1">
      <c r="A812" s="68">
        <v>2002</v>
      </c>
      <c r="B812" s="69"/>
      <c r="C812" s="69"/>
      <c r="D812" s="69"/>
      <c r="E812" s="69"/>
      <c r="F812" s="69"/>
      <c r="G812" s="69"/>
      <c r="H812" s="69"/>
      <c r="I812" s="69">
        <v>15</v>
      </c>
      <c r="J812" s="69"/>
      <c r="K812" s="171"/>
      <c r="L812" s="108"/>
      <c r="M812" s="2"/>
      <c r="N812" s="79"/>
      <c r="O812" s="80">
        <f>IF(I812=0,"",I812/H811)</f>
        <v>0.7142857142857143</v>
      </c>
      <c r="P812" s="81">
        <v>27</v>
      </c>
      <c r="Q812" s="82">
        <f t="shared" si="125"/>
        <v>0.9642857142857143</v>
      </c>
      <c r="R812" s="82">
        <f t="shared" si="126"/>
        <v>3.5714285714285698E-2</v>
      </c>
    </row>
    <row r="813" spans="1:20" ht="15.75" customHeight="1">
      <c r="A813" s="68">
        <v>2101</v>
      </c>
      <c r="B813" s="69"/>
      <c r="C813" s="69"/>
      <c r="D813" s="69"/>
      <c r="E813" s="69"/>
      <c r="F813" s="69"/>
      <c r="G813" s="69"/>
      <c r="H813" s="69"/>
      <c r="I813" s="69"/>
      <c r="J813" s="69">
        <v>14</v>
      </c>
      <c r="K813" s="171"/>
      <c r="L813" s="108"/>
      <c r="M813" s="2"/>
      <c r="N813" s="79"/>
      <c r="O813" s="84">
        <f>IF(J813=0,"",J813/I812)</f>
        <v>0.93333333333333335</v>
      </c>
      <c r="P813" s="81">
        <v>15</v>
      </c>
      <c r="Q813" s="85">
        <f t="shared" si="125"/>
        <v>0.55555555555555558</v>
      </c>
      <c r="R813" s="85">
        <f t="shared" si="126"/>
        <v>0.44444444444444442</v>
      </c>
    </row>
    <row r="814" spans="1:20" ht="15.75" customHeight="1">
      <c r="A814" s="68">
        <v>2102</v>
      </c>
      <c r="B814" s="97"/>
      <c r="C814" s="97"/>
      <c r="D814" s="97"/>
      <c r="E814" s="97"/>
      <c r="F814" s="97"/>
      <c r="G814" s="97"/>
      <c r="H814" s="97"/>
      <c r="I814" s="97"/>
      <c r="J814" s="97">
        <v>3</v>
      </c>
      <c r="K814" s="171">
        <v>10</v>
      </c>
      <c r="L814" s="108"/>
      <c r="M814" s="2"/>
      <c r="N814" s="31"/>
      <c r="O814" s="174"/>
      <c r="P814" s="175">
        <v>4</v>
      </c>
      <c r="Q814" s="176"/>
      <c r="R814" s="177"/>
    </row>
    <row r="815" spans="1:20" ht="15.75" customHeight="1">
      <c r="A815" s="68">
        <v>2201</v>
      </c>
      <c r="B815" s="97"/>
      <c r="C815" s="97"/>
      <c r="D815" s="97"/>
      <c r="E815" s="97"/>
      <c r="F815" s="97"/>
      <c r="G815" s="97"/>
      <c r="H815" s="97"/>
      <c r="I815" s="97"/>
      <c r="J815" s="97">
        <v>2</v>
      </c>
      <c r="K815" s="183">
        <v>14</v>
      </c>
      <c r="L815" s="108"/>
      <c r="M815" s="2"/>
      <c r="N815" s="31"/>
      <c r="O815" s="86"/>
      <c r="P815" s="178">
        <v>2</v>
      </c>
      <c r="Q815" s="88"/>
      <c r="R815" s="86"/>
    </row>
    <row r="816" spans="1:20" ht="15.75" customHeight="1">
      <c r="A816" s="68">
        <v>2202</v>
      </c>
      <c r="B816" s="97"/>
      <c r="C816" s="97"/>
      <c r="D816" s="97"/>
      <c r="E816" s="97"/>
      <c r="F816" s="97"/>
      <c r="G816" s="97"/>
      <c r="H816" s="97"/>
      <c r="I816" s="97"/>
      <c r="J816" s="97">
        <v>2</v>
      </c>
      <c r="K816" s="171">
        <v>2</v>
      </c>
      <c r="L816" s="108"/>
      <c r="M816" s="2"/>
      <c r="N816" s="31"/>
      <c r="O816" s="86"/>
      <c r="P816" s="178"/>
      <c r="Q816" s="88"/>
      <c r="R816" s="86"/>
    </row>
    <row r="817" spans="1:18" ht="15.75" customHeight="1">
      <c r="A817" s="68">
        <v>2301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171"/>
      <c r="L817" s="108"/>
      <c r="M817" s="2"/>
      <c r="N817" s="31"/>
      <c r="O817" s="86"/>
      <c r="P817" s="178"/>
      <c r="Q817" s="88"/>
      <c r="R817" s="86"/>
    </row>
    <row r="818" spans="1:18" ht="15.75" customHeight="1">
      <c r="A818" s="68">
        <v>2302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171"/>
      <c r="L818" s="108"/>
      <c r="M818" s="2"/>
      <c r="N818" s="31"/>
      <c r="O818" s="2"/>
      <c r="P818" s="31"/>
      <c r="Q818" s="25"/>
      <c r="R818" s="86"/>
    </row>
    <row r="819" spans="1:18" ht="15.75" customHeight="1">
      <c r="A819" s="68">
        <v>2401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171"/>
      <c r="L819" s="108"/>
      <c r="M819" s="2"/>
      <c r="N819" s="31"/>
      <c r="O819" s="179" t="s">
        <v>79</v>
      </c>
      <c r="P819" s="90">
        <v>24</v>
      </c>
      <c r="Q819" s="91">
        <f>K822</f>
        <v>26</v>
      </c>
      <c r="R819" s="180" t="s">
        <v>11</v>
      </c>
    </row>
    <row r="820" spans="1:18" ht="15.75" customHeight="1">
      <c r="A820" s="68">
        <v>2402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171"/>
      <c r="L820" s="108"/>
      <c r="M820" s="2"/>
      <c r="N820" s="31"/>
      <c r="O820" s="181" t="s">
        <v>80</v>
      </c>
      <c r="P820" s="94">
        <f>IF(P819/B805=0,"",P819/B805)</f>
        <v>0.6</v>
      </c>
      <c r="Q820" s="95">
        <f>IF(P819/Q819=0,"",P819/Q819)</f>
        <v>0.92307692307692313</v>
      </c>
      <c r="R820" s="182" t="s">
        <v>81</v>
      </c>
    </row>
    <row r="821" spans="1:18" ht="15.75" customHeight="1">
      <c r="A821" s="68">
        <v>2501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171"/>
      <c r="L821" s="100"/>
      <c r="M821" s="101"/>
      <c r="N821" s="102"/>
      <c r="O821" s="101"/>
      <c r="P821" s="102"/>
      <c r="Q821" s="102"/>
      <c r="R821" s="103"/>
    </row>
    <row r="822" spans="1:18" ht="18" customHeight="1">
      <c r="A822" s="35"/>
      <c r="B822" s="31"/>
      <c r="C822" s="31"/>
      <c r="D822" s="273" t="s">
        <v>100</v>
      </c>
      <c r="E822" s="261"/>
      <c r="F822" s="261"/>
      <c r="G822" s="261"/>
      <c r="H822" s="261"/>
      <c r="I822" s="261"/>
      <c r="J822" s="262"/>
      <c r="K822" s="126">
        <f>SUM(K805:K818)</f>
        <v>26</v>
      </c>
      <c r="L822" s="105">
        <f>(SUM(K814:K815)/B805)</f>
        <v>0.6</v>
      </c>
      <c r="M822" s="105">
        <f>IF(K822=0,"",K822/B805)</f>
        <v>0.65</v>
      </c>
      <c r="N822" s="105" t="str">
        <f>IF(K813=0,"",M822-L822)</f>
        <v/>
      </c>
      <c r="O822" s="2"/>
      <c r="P822" s="31"/>
      <c r="Q822" s="25"/>
      <c r="R822" s="2"/>
    </row>
    <row r="823" spans="1:18" ht="12.75" customHeight="1">
      <c r="L823" s="2"/>
      <c r="M823" s="2"/>
      <c r="O823" s="2"/>
    </row>
    <row r="824" spans="1:18" ht="12.75" customHeight="1">
      <c r="L824" s="2"/>
      <c r="M824" s="2"/>
      <c r="O824" s="2"/>
    </row>
    <row r="825" spans="1:18" ht="26.25" customHeight="1">
      <c r="A825" s="65" t="s">
        <v>88</v>
      </c>
      <c r="C825" s="65"/>
      <c r="D825" s="65"/>
      <c r="E825" s="65"/>
      <c r="F825" s="65"/>
      <c r="G825" s="65"/>
      <c r="H825" s="65"/>
      <c r="I825" s="65"/>
      <c r="J825" s="129" t="s">
        <v>107</v>
      </c>
      <c r="K825" s="2"/>
      <c r="L825" s="2"/>
      <c r="M825" s="31"/>
      <c r="N825" s="2"/>
      <c r="O825" s="31"/>
      <c r="P825" s="31"/>
      <c r="Q825" s="31"/>
    </row>
    <row r="826" spans="1:18" ht="20.25" customHeight="1">
      <c r="A826" s="259" t="s">
        <v>10</v>
      </c>
      <c r="B826" s="260" t="s">
        <v>89</v>
      </c>
      <c r="C826" s="261"/>
      <c r="D826" s="261"/>
      <c r="E826" s="261"/>
      <c r="F826" s="261"/>
      <c r="G826" s="261"/>
      <c r="H826" s="261"/>
      <c r="I826" s="262"/>
      <c r="J826" s="263" t="s">
        <v>11</v>
      </c>
      <c r="K826" s="254" t="s">
        <v>3</v>
      </c>
      <c r="L826" s="254" t="s">
        <v>4</v>
      </c>
      <c r="M826" s="264" t="s">
        <v>5</v>
      </c>
      <c r="N826" s="254" t="s">
        <v>6</v>
      </c>
      <c r="O826" s="265" t="s">
        <v>7</v>
      </c>
      <c r="P826" s="265" t="s">
        <v>8</v>
      </c>
      <c r="Q826" s="254" t="s">
        <v>9</v>
      </c>
    </row>
    <row r="827" spans="1:18" ht="15.75" customHeight="1">
      <c r="A827" s="255"/>
      <c r="B827" s="68" t="s">
        <v>90</v>
      </c>
      <c r="C827" s="68" t="s">
        <v>91</v>
      </c>
      <c r="D827" s="68" t="s">
        <v>92</v>
      </c>
      <c r="E827" s="68" t="s">
        <v>93</v>
      </c>
      <c r="F827" s="68" t="s">
        <v>94</v>
      </c>
      <c r="G827" s="68" t="s">
        <v>95</v>
      </c>
      <c r="H827" s="68" t="s">
        <v>96</v>
      </c>
      <c r="I827" s="68" t="s">
        <v>97</v>
      </c>
      <c r="J827" s="255"/>
      <c r="K827" s="255"/>
      <c r="L827" s="255"/>
      <c r="M827" s="255"/>
      <c r="N827" s="255"/>
      <c r="O827" s="255"/>
      <c r="P827" s="255"/>
      <c r="Q827" s="255"/>
    </row>
    <row r="828" spans="1:18" ht="15.75" customHeight="1">
      <c r="A828" s="68">
        <v>1702</v>
      </c>
      <c r="B828" s="69">
        <v>68</v>
      </c>
      <c r="C828" s="69"/>
      <c r="D828" s="69"/>
      <c r="E828" s="69"/>
      <c r="F828" s="69"/>
      <c r="G828" s="69"/>
      <c r="H828" s="69"/>
      <c r="I828" s="69"/>
      <c r="J828" s="171"/>
      <c r="K828" s="107"/>
      <c r="L828" s="73"/>
      <c r="M828" s="74"/>
      <c r="N828" s="172"/>
      <c r="O828" s="76">
        <f>B828</f>
        <v>68</v>
      </c>
      <c r="P828" s="173"/>
      <c r="Q828" s="172"/>
    </row>
    <row r="829" spans="1:18" ht="15.75" customHeight="1">
      <c r="A829" s="68">
        <v>1801</v>
      </c>
      <c r="B829" s="69"/>
      <c r="C829" s="69">
        <v>58</v>
      </c>
      <c r="D829" s="69"/>
      <c r="E829" s="69"/>
      <c r="F829" s="69"/>
      <c r="G829" s="69"/>
      <c r="H829" s="69"/>
      <c r="I829" s="69"/>
      <c r="J829" s="171"/>
      <c r="K829" s="108"/>
      <c r="L829" s="2"/>
      <c r="M829" s="79"/>
      <c r="N829" s="80">
        <f>IF(C829=0,"",C829/B828)</f>
        <v>0.8529411764705882</v>
      </c>
      <c r="O829" s="81">
        <v>58</v>
      </c>
      <c r="P829" s="82">
        <f t="shared" ref="P829:P835" si="127">IF(O829=0,"",O829/O828)</f>
        <v>0.8529411764705882</v>
      </c>
      <c r="Q829" s="82">
        <f t="shared" ref="Q829:Q835" si="128">IF(O829=0,"",100%-P829)</f>
        <v>0.1470588235294118</v>
      </c>
    </row>
    <row r="830" spans="1:18" ht="15.75" customHeight="1">
      <c r="A830" s="68">
        <v>1802</v>
      </c>
      <c r="B830" s="69"/>
      <c r="C830" s="69"/>
      <c r="D830" s="69">
        <v>48</v>
      </c>
      <c r="E830" s="69"/>
      <c r="F830" s="69"/>
      <c r="G830" s="69"/>
      <c r="H830" s="69"/>
      <c r="I830" s="69"/>
      <c r="J830" s="171"/>
      <c r="K830" s="108"/>
      <c r="L830" s="2"/>
      <c r="M830" s="79"/>
      <c r="N830" s="80">
        <f>IF(D830=0,"",D830/C829)</f>
        <v>0.82758620689655171</v>
      </c>
      <c r="O830" s="81">
        <v>51</v>
      </c>
      <c r="P830" s="82">
        <f t="shared" si="127"/>
        <v>0.87931034482758619</v>
      </c>
      <c r="Q830" s="82">
        <f t="shared" si="128"/>
        <v>0.12068965517241381</v>
      </c>
      <c r="R830" s="9">
        <f>O830/O828</f>
        <v>0.75</v>
      </c>
    </row>
    <row r="831" spans="1:18" ht="15.75" customHeight="1">
      <c r="A831" s="68">
        <v>1901</v>
      </c>
      <c r="B831" s="69"/>
      <c r="C831" s="69"/>
      <c r="D831" s="69"/>
      <c r="E831" s="69">
        <v>34</v>
      </c>
      <c r="F831" s="69"/>
      <c r="G831" s="69"/>
      <c r="H831" s="69"/>
      <c r="I831" s="69"/>
      <c r="J831" s="171"/>
      <c r="K831" s="108"/>
      <c r="L831" s="2"/>
      <c r="M831" s="79"/>
      <c r="N831" s="80">
        <f>IF(E831=0,"",E831/D830)</f>
        <v>0.70833333333333337</v>
      </c>
      <c r="O831" s="81">
        <v>39</v>
      </c>
      <c r="P831" s="82">
        <f t="shared" si="127"/>
        <v>0.76470588235294112</v>
      </c>
      <c r="Q831" s="82">
        <f t="shared" si="128"/>
        <v>0.23529411764705888</v>
      </c>
    </row>
    <row r="832" spans="1:18" ht="15.75" customHeight="1">
      <c r="A832" s="68">
        <v>1902</v>
      </c>
      <c r="B832" s="69"/>
      <c r="C832" s="69"/>
      <c r="D832" s="69"/>
      <c r="E832" s="69"/>
      <c r="F832" s="69">
        <v>33</v>
      </c>
      <c r="G832" s="69"/>
      <c r="H832" s="69"/>
      <c r="I832" s="69"/>
      <c r="J832" s="171"/>
      <c r="K832" s="108"/>
      <c r="L832" s="2"/>
      <c r="M832" s="79"/>
      <c r="N832" s="80">
        <f>IF(F832=0,"",F832/E831)</f>
        <v>0.97058823529411764</v>
      </c>
      <c r="O832" s="81">
        <v>39</v>
      </c>
      <c r="P832" s="82">
        <f t="shared" si="127"/>
        <v>1</v>
      </c>
      <c r="Q832" s="82">
        <f t="shared" si="128"/>
        <v>0</v>
      </c>
    </row>
    <row r="833" spans="1:21" ht="15.75" customHeight="1">
      <c r="A833" s="68">
        <v>2001</v>
      </c>
      <c r="B833" s="69"/>
      <c r="C833" s="69"/>
      <c r="D833" s="69"/>
      <c r="E833" s="69"/>
      <c r="F833" s="69"/>
      <c r="G833" s="69">
        <v>33</v>
      </c>
      <c r="H833" s="69"/>
      <c r="I833" s="69"/>
      <c r="J833" s="171"/>
      <c r="K833" s="108"/>
      <c r="L833" s="2"/>
      <c r="M833" s="79"/>
      <c r="N833" s="80">
        <f>IF(G833=0,"",G833/F832)</f>
        <v>1</v>
      </c>
      <c r="O833" s="81">
        <v>39</v>
      </c>
      <c r="P833" s="82">
        <f t="shared" si="127"/>
        <v>1</v>
      </c>
      <c r="Q833" s="82">
        <f t="shared" si="128"/>
        <v>0</v>
      </c>
    </row>
    <row r="834" spans="1:21" ht="15.75" customHeight="1">
      <c r="A834" s="68">
        <v>2002</v>
      </c>
      <c r="B834" s="69"/>
      <c r="C834" s="69"/>
      <c r="D834" s="69"/>
      <c r="E834" s="69"/>
      <c r="F834" s="69"/>
      <c r="G834" s="69"/>
      <c r="H834" s="69">
        <v>33</v>
      </c>
      <c r="I834" s="69"/>
      <c r="J834" s="171"/>
      <c r="K834" s="108"/>
      <c r="L834" s="2"/>
      <c r="M834" s="79"/>
      <c r="N834" s="80">
        <f>IF(H834=0,"",H834/G833)</f>
        <v>1</v>
      </c>
      <c r="O834" s="81">
        <v>39</v>
      </c>
      <c r="P834" s="82">
        <f t="shared" si="127"/>
        <v>1</v>
      </c>
      <c r="Q834" s="82">
        <f t="shared" si="128"/>
        <v>0</v>
      </c>
    </row>
    <row r="835" spans="1:21" ht="15.75" customHeight="1">
      <c r="A835" s="68">
        <v>2101</v>
      </c>
      <c r="B835" s="69"/>
      <c r="C835" s="69"/>
      <c r="D835" s="69"/>
      <c r="E835" s="69"/>
      <c r="F835" s="69"/>
      <c r="G835" s="69"/>
      <c r="H835" s="69"/>
      <c r="I835" s="69">
        <v>25</v>
      </c>
      <c r="J835" s="171"/>
      <c r="K835" s="108"/>
      <c r="L835" s="2"/>
      <c r="M835" s="79"/>
      <c r="N835" s="80">
        <f>IF(I835=0,"",I835/H834)</f>
        <v>0.75757575757575757</v>
      </c>
      <c r="O835" s="81">
        <v>38</v>
      </c>
      <c r="P835" s="82">
        <f t="shared" si="127"/>
        <v>0.97435897435897434</v>
      </c>
      <c r="Q835" s="82">
        <f t="shared" si="128"/>
        <v>2.5641025641025661E-2</v>
      </c>
    </row>
    <row r="836" spans="1:21" ht="15.75" customHeight="1">
      <c r="A836" s="68">
        <v>2102</v>
      </c>
      <c r="B836" s="69"/>
      <c r="C836" s="69"/>
      <c r="D836" s="69"/>
      <c r="E836" s="69"/>
      <c r="F836" s="69"/>
      <c r="G836" s="69"/>
      <c r="H836" s="69"/>
      <c r="I836" s="69">
        <v>15</v>
      </c>
      <c r="J836" s="171"/>
      <c r="K836" s="108"/>
      <c r="L836" s="2"/>
      <c r="M836" s="79"/>
      <c r="N836" s="84"/>
      <c r="O836" s="81">
        <v>25</v>
      </c>
      <c r="P836" s="85"/>
      <c r="Q836" s="85"/>
    </row>
    <row r="837" spans="1:21" ht="15.75" customHeight="1">
      <c r="A837" s="68">
        <v>2201</v>
      </c>
      <c r="B837" s="97"/>
      <c r="C837" s="97"/>
      <c r="D837" s="97"/>
      <c r="E837" s="97"/>
      <c r="F837" s="97"/>
      <c r="G837" s="97"/>
      <c r="H837" s="97"/>
      <c r="I837" s="97">
        <v>6</v>
      </c>
      <c r="J837" s="171">
        <v>12</v>
      </c>
      <c r="K837" s="108"/>
      <c r="L837" s="2"/>
      <c r="M837" s="31"/>
      <c r="N837" s="174"/>
      <c r="O837" s="175">
        <v>11</v>
      </c>
      <c r="P837" s="176"/>
      <c r="Q837" s="177"/>
    </row>
    <row r="838" spans="1:21" ht="15.75" customHeight="1">
      <c r="A838" s="68">
        <v>2202</v>
      </c>
      <c r="B838" s="97"/>
      <c r="C838" s="97"/>
      <c r="D838" s="97"/>
      <c r="E838" s="97"/>
      <c r="F838" s="97"/>
      <c r="G838" s="97"/>
      <c r="H838" s="97"/>
      <c r="I838" s="97">
        <v>4</v>
      </c>
      <c r="J838" s="171">
        <v>10</v>
      </c>
      <c r="K838" s="108"/>
      <c r="L838" s="2"/>
      <c r="M838" s="31"/>
      <c r="N838" s="86"/>
      <c r="O838" s="178">
        <v>6</v>
      </c>
      <c r="P838" s="88"/>
      <c r="Q838" s="86"/>
    </row>
    <row r="839" spans="1:21" ht="15.75" customHeight="1">
      <c r="A839" s="68">
        <v>2301</v>
      </c>
      <c r="B839" s="97"/>
      <c r="C839" s="97"/>
      <c r="D839" s="97"/>
      <c r="E839" s="97"/>
      <c r="F839" s="97"/>
      <c r="G839" s="97"/>
      <c r="H839" s="97"/>
      <c r="I839" s="97">
        <v>2</v>
      </c>
      <c r="J839" s="171">
        <v>5</v>
      </c>
      <c r="K839" s="108"/>
      <c r="L839" s="2"/>
      <c r="M839" s="31"/>
      <c r="N839" s="86"/>
      <c r="O839" s="178">
        <v>6</v>
      </c>
      <c r="P839" s="88"/>
      <c r="Q839" s="86"/>
    </row>
    <row r="840" spans="1:21" ht="15.75" customHeight="1">
      <c r="A840" s="68">
        <v>2302</v>
      </c>
      <c r="B840" s="97"/>
      <c r="C840" s="97"/>
      <c r="D840" s="97"/>
      <c r="E840" s="97"/>
      <c r="F840" s="97"/>
      <c r="G840" s="97"/>
      <c r="H840" s="97"/>
      <c r="I840" s="97">
        <v>1</v>
      </c>
      <c r="J840" s="171"/>
      <c r="K840" s="108"/>
      <c r="L840" s="2"/>
      <c r="M840" s="31"/>
      <c r="N840" s="86"/>
      <c r="O840" s="178">
        <v>1</v>
      </c>
      <c r="P840" s="88"/>
      <c r="Q840" s="86"/>
    </row>
    <row r="841" spans="1:21" ht="15.75" customHeight="1">
      <c r="A841" s="68">
        <v>2401</v>
      </c>
      <c r="B841" s="97"/>
      <c r="C841" s="97"/>
      <c r="D841" s="97"/>
      <c r="E841" s="97"/>
      <c r="F841" s="97"/>
      <c r="G841" s="97"/>
      <c r="H841" s="97"/>
      <c r="I841" s="97"/>
      <c r="J841" s="171"/>
      <c r="K841" s="108"/>
      <c r="L841" s="2"/>
      <c r="M841" s="31"/>
      <c r="N841" s="2"/>
      <c r="O841" s="31"/>
      <c r="P841" s="25"/>
      <c r="Q841" s="86"/>
    </row>
    <row r="842" spans="1:21" ht="15.75" customHeight="1">
      <c r="A842" s="68">
        <v>2402</v>
      </c>
      <c r="B842" s="97"/>
      <c r="C842" s="97"/>
      <c r="D842" s="97"/>
      <c r="E842" s="97"/>
      <c r="F842" s="97"/>
      <c r="G842" s="97"/>
      <c r="H842" s="97"/>
      <c r="I842" s="97"/>
      <c r="J842" s="171"/>
      <c r="K842" s="108"/>
      <c r="L842" s="2"/>
      <c r="M842" s="31"/>
      <c r="N842" s="179" t="s">
        <v>79</v>
      </c>
      <c r="O842" s="90">
        <v>15</v>
      </c>
      <c r="P842" s="91">
        <f>J845</f>
        <v>27</v>
      </c>
      <c r="Q842" s="180" t="s">
        <v>11</v>
      </c>
    </row>
    <row r="843" spans="1:21" ht="15.75" customHeight="1">
      <c r="A843" s="68">
        <v>2501</v>
      </c>
      <c r="B843" s="97"/>
      <c r="C843" s="97"/>
      <c r="D843" s="97"/>
      <c r="E843" s="97"/>
      <c r="F843" s="97"/>
      <c r="G843" s="97"/>
      <c r="H843" s="97"/>
      <c r="I843" s="97"/>
      <c r="J843" s="171"/>
      <c r="K843" s="108"/>
      <c r="L843" s="2"/>
      <c r="M843" s="31"/>
      <c r="N843" s="181" t="s">
        <v>80</v>
      </c>
      <c r="O843" s="94">
        <f>IF(O842/B828=0,"",O842/B828)</f>
        <v>0.22058823529411764</v>
      </c>
      <c r="P843" s="95">
        <f>IF(O842/P842=0,"",O842/P842)</f>
        <v>0.55555555555555558</v>
      </c>
      <c r="Q843" s="182" t="s">
        <v>81</v>
      </c>
    </row>
    <row r="844" spans="1:21" ht="15.75" customHeight="1">
      <c r="A844" s="68">
        <v>2502</v>
      </c>
      <c r="B844" s="97"/>
      <c r="C844" s="97"/>
      <c r="D844" s="97"/>
      <c r="E844" s="97"/>
      <c r="F844" s="97"/>
      <c r="G844" s="97"/>
      <c r="H844" s="97"/>
      <c r="I844" s="97"/>
      <c r="J844" s="171"/>
      <c r="K844" s="100"/>
      <c r="L844" s="101"/>
      <c r="M844" s="102"/>
      <c r="N844" s="101"/>
      <c r="O844" s="102"/>
      <c r="P844" s="102"/>
      <c r="Q844" s="103"/>
    </row>
    <row r="845" spans="1:21" ht="18" customHeight="1">
      <c r="A845" s="35"/>
      <c r="B845" s="31"/>
      <c r="C845" s="256" t="s">
        <v>100</v>
      </c>
      <c r="D845" s="257"/>
      <c r="E845" s="257"/>
      <c r="F845" s="257"/>
      <c r="G845" s="257"/>
      <c r="H845" s="257"/>
      <c r="I845" s="258"/>
      <c r="J845" s="126">
        <f>SUM(J828:J841)</f>
        <v>27</v>
      </c>
      <c r="K845" s="105">
        <f>(SUM(J836:J837)/B828)</f>
        <v>0.17647058823529413</v>
      </c>
      <c r="L845" s="105">
        <f>IF(J845=0,"",J845/B828)</f>
        <v>0.39705882352941174</v>
      </c>
      <c r="M845" s="105">
        <f>L845-K845</f>
        <v>0.22058823529411761</v>
      </c>
      <c r="N845" s="2"/>
      <c r="O845" s="31"/>
      <c r="P845" s="25"/>
      <c r="Q845" s="2"/>
    </row>
    <row r="846" spans="1:21" ht="12.75" customHeight="1">
      <c r="L846" s="2"/>
      <c r="M846" s="2"/>
      <c r="O846" s="2"/>
    </row>
    <row r="847" spans="1:21" ht="12.75" customHeight="1">
      <c r="L847" s="2"/>
      <c r="M847" s="2"/>
      <c r="O847" s="2"/>
    </row>
    <row r="848" spans="1:21" ht="26.25" customHeight="1">
      <c r="A848" s="65" t="s">
        <v>88</v>
      </c>
      <c r="C848" s="102"/>
      <c r="D848" s="102"/>
      <c r="E848" s="102"/>
      <c r="F848" s="102"/>
      <c r="G848" s="102"/>
      <c r="H848" s="102"/>
      <c r="I848" s="102"/>
      <c r="J848" s="129" t="s">
        <v>108</v>
      </c>
      <c r="K848" s="2"/>
      <c r="L848" s="2"/>
      <c r="M848" s="31"/>
      <c r="N848" s="2"/>
      <c r="O848" s="31"/>
      <c r="P848" s="31"/>
      <c r="Q848" s="31"/>
      <c r="U848" s="216">
        <f>AVERAGE(K845,K867)</f>
        <v>0.23109243697478993</v>
      </c>
    </row>
    <row r="849" spans="1:18" ht="20.25" customHeight="1">
      <c r="A849" s="259" t="s">
        <v>10</v>
      </c>
      <c r="B849" s="260" t="s">
        <v>89</v>
      </c>
      <c r="C849" s="261"/>
      <c r="D849" s="261"/>
      <c r="E849" s="261"/>
      <c r="F849" s="261"/>
      <c r="G849" s="261"/>
      <c r="H849" s="261"/>
      <c r="I849" s="262"/>
      <c r="J849" s="263" t="s">
        <v>11</v>
      </c>
      <c r="K849" s="254" t="s">
        <v>3</v>
      </c>
      <c r="L849" s="254" t="s">
        <v>4</v>
      </c>
      <c r="M849" s="264" t="s">
        <v>5</v>
      </c>
      <c r="N849" s="254" t="s">
        <v>6</v>
      </c>
      <c r="O849" s="265" t="s">
        <v>7</v>
      </c>
      <c r="P849" s="265" t="s">
        <v>8</v>
      </c>
      <c r="Q849" s="254" t="s">
        <v>9</v>
      </c>
    </row>
    <row r="850" spans="1:18" ht="15.75" customHeight="1">
      <c r="A850" s="255"/>
      <c r="B850" s="68" t="s">
        <v>90</v>
      </c>
      <c r="C850" s="68" t="s">
        <v>91</v>
      </c>
      <c r="D850" s="68" t="s">
        <v>92</v>
      </c>
      <c r="E850" s="68" t="s">
        <v>93</v>
      </c>
      <c r="F850" s="68" t="s">
        <v>94</v>
      </c>
      <c r="G850" s="68" t="s">
        <v>95</v>
      </c>
      <c r="H850" s="68" t="s">
        <v>96</v>
      </c>
      <c r="I850" s="68" t="s">
        <v>97</v>
      </c>
      <c r="J850" s="255"/>
      <c r="K850" s="255"/>
      <c r="L850" s="255"/>
      <c r="M850" s="255"/>
      <c r="N850" s="255"/>
      <c r="O850" s="255"/>
      <c r="P850" s="255"/>
      <c r="Q850" s="255"/>
    </row>
    <row r="851" spans="1:18" ht="15.75" customHeight="1">
      <c r="A851" s="68">
        <v>1801</v>
      </c>
      <c r="B851" s="69">
        <v>42</v>
      </c>
      <c r="C851" s="69"/>
      <c r="D851" s="69"/>
      <c r="E851" s="69"/>
      <c r="F851" s="69"/>
      <c r="G851" s="69"/>
      <c r="H851" s="69"/>
      <c r="I851" s="69"/>
      <c r="J851" s="171"/>
      <c r="K851" s="107"/>
      <c r="L851" s="73"/>
      <c r="M851" s="74"/>
      <c r="N851" s="172"/>
      <c r="O851" s="76">
        <f>B851</f>
        <v>42</v>
      </c>
      <c r="P851" s="173"/>
      <c r="Q851" s="172"/>
    </row>
    <row r="852" spans="1:18" ht="15.75" customHeight="1">
      <c r="A852" s="68">
        <v>1802</v>
      </c>
      <c r="B852" s="69"/>
      <c r="C852" s="69">
        <v>30</v>
      </c>
      <c r="D852" s="69"/>
      <c r="E852" s="69"/>
      <c r="F852" s="69"/>
      <c r="G852" s="69"/>
      <c r="H852" s="69"/>
      <c r="I852" s="69"/>
      <c r="J852" s="171"/>
      <c r="K852" s="108"/>
      <c r="L852" s="2"/>
      <c r="M852" s="79"/>
      <c r="N852" s="80">
        <f>IF(C852=0,"",C852/B851)</f>
        <v>0.7142857142857143</v>
      </c>
      <c r="O852" s="81">
        <v>30</v>
      </c>
      <c r="P852" s="82">
        <f t="shared" ref="P852:P858" si="129">IF(O852=0,"",O852/O851)</f>
        <v>0.7142857142857143</v>
      </c>
      <c r="Q852" s="82">
        <f t="shared" ref="Q852:Q858" si="130">IF(O852=0,"",100%-P852)</f>
        <v>0.2857142857142857</v>
      </c>
    </row>
    <row r="853" spans="1:18" ht="15.75" customHeight="1">
      <c r="A853" s="68">
        <v>1901</v>
      </c>
      <c r="B853" s="69"/>
      <c r="C853" s="69"/>
      <c r="D853" s="69">
        <v>29</v>
      </c>
      <c r="E853" s="69"/>
      <c r="F853" s="69"/>
      <c r="G853" s="69"/>
      <c r="H853" s="69"/>
      <c r="I853" s="69"/>
      <c r="J853" s="171"/>
      <c r="K853" s="108"/>
      <c r="L853" s="2"/>
      <c r="M853" s="79"/>
      <c r="N853" s="80">
        <f>IF(D853=0,"",D853/C852)</f>
        <v>0.96666666666666667</v>
      </c>
      <c r="O853" s="81">
        <v>29</v>
      </c>
      <c r="P853" s="82">
        <f t="shared" si="129"/>
        <v>0.96666666666666667</v>
      </c>
      <c r="Q853" s="82">
        <f t="shared" si="130"/>
        <v>3.3333333333333326E-2</v>
      </c>
      <c r="R853" s="162">
        <f>O853/O851</f>
        <v>0.69047619047619047</v>
      </c>
    </row>
    <row r="854" spans="1:18" ht="15.75" customHeight="1">
      <c r="A854" s="68">
        <v>1902</v>
      </c>
      <c r="B854" s="69"/>
      <c r="C854" s="69"/>
      <c r="D854" s="69"/>
      <c r="E854" s="69">
        <v>25</v>
      </c>
      <c r="F854" s="69"/>
      <c r="G854" s="69"/>
      <c r="H854" s="69"/>
      <c r="I854" s="69"/>
      <c r="J854" s="171"/>
      <c r="K854" s="108"/>
      <c r="L854" s="2"/>
      <c r="M854" s="79"/>
      <c r="N854" s="80">
        <f>IF(E854=0,"",E854/D853)</f>
        <v>0.86206896551724133</v>
      </c>
      <c r="O854" s="81">
        <v>27</v>
      </c>
      <c r="P854" s="82">
        <f t="shared" si="129"/>
        <v>0.93103448275862066</v>
      </c>
      <c r="Q854" s="82">
        <f t="shared" si="130"/>
        <v>6.8965517241379337E-2</v>
      </c>
    </row>
    <row r="855" spans="1:18" ht="15.75" customHeight="1">
      <c r="A855" s="68">
        <v>2001</v>
      </c>
      <c r="B855" s="69"/>
      <c r="C855" s="69"/>
      <c r="D855" s="69"/>
      <c r="E855" s="69"/>
      <c r="F855" s="69">
        <v>20</v>
      </c>
      <c r="G855" s="69"/>
      <c r="H855" s="69"/>
      <c r="I855" s="69"/>
      <c r="J855" s="171"/>
      <c r="K855" s="108"/>
      <c r="L855" s="2"/>
      <c r="M855" s="79"/>
      <c r="N855" s="80">
        <f>IF(F855=0,"",F855/E854)</f>
        <v>0.8</v>
      </c>
      <c r="O855" s="81">
        <v>26</v>
      </c>
      <c r="P855" s="82">
        <f t="shared" si="129"/>
        <v>0.96296296296296291</v>
      </c>
      <c r="Q855" s="82">
        <f t="shared" si="130"/>
        <v>3.703703703703709E-2</v>
      </c>
    </row>
    <row r="856" spans="1:18" ht="15.75" customHeight="1">
      <c r="A856" s="68">
        <v>2002</v>
      </c>
      <c r="B856" s="69"/>
      <c r="C856" s="69"/>
      <c r="D856" s="69"/>
      <c r="E856" s="69"/>
      <c r="F856" s="69"/>
      <c r="G856" s="69">
        <v>18</v>
      </c>
      <c r="H856" s="69"/>
      <c r="I856" s="69"/>
      <c r="J856" s="171"/>
      <c r="K856" s="108"/>
      <c r="L856" s="2"/>
      <c r="M856" s="79"/>
      <c r="N856" s="80">
        <f>IF(G856=0,"",G856/F855)</f>
        <v>0.9</v>
      </c>
      <c r="O856" s="81">
        <v>26</v>
      </c>
      <c r="P856" s="82">
        <f t="shared" si="129"/>
        <v>1</v>
      </c>
      <c r="Q856" s="82">
        <f t="shared" si="130"/>
        <v>0</v>
      </c>
    </row>
    <row r="857" spans="1:18" ht="15.75" customHeight="1">
      <c r="A857" s="68">
        <v>2101</v>
      </c>
      <c r="B857" s="69"/>
      <c r="C857" s="69"/>
      <c r="D857" s="69"/>
      <c r="E857" s="69"/>
      <c r="F857" s="69"/>
      <c r="G857" s="69"/>
      <c r="H857" s="69">
        <v>16</v>
      </c>
      <c r="I857" s="69"/>
      <c r="J857" s="171"/>
      <c r="K857" s="108"/>
      <c r="L857" s="2"/>
      <c r="M857" s="79"/>
      <c r="N857" s="80">
        <f>IF(H857=0,"",H857/G856)</f>
        <v>0.88888888888888884</v>
      </c>
      <c r="O857" s="81">
        <v>26</v>
      </c>
      <c r="P857" s="82">
        <f t="shared" si="129"/>
        <v>1</v>
      </c>
      <c r="Q857" s="82">
        <f t="shared" si="130"/>
        <v>0</v>
      </c>
    </row>
    <row r="858" spans="1:18" ht="15.75" customHeight="1">
      <c r="A858" s="68">
        <v>2102</v>
      </c>
      <c r="B858" s="69"/>
      <c r="C858" s="69"/>
      <c r="D858" s="69"/>
      <c r="E858" s="69"/>
      <c r="F858" s="69"/>
      <c r="G858" s="69"/>
      <c r="H858" s="69"/>
      <c r="I858" s="69">
        <v>13</v>
      </c>
      <c r="J858" s="171"/>
      <c r="K858" s="108"/>
      <c r="L858" s="2"/>
      <c r="M858" s="79"/>
      <c r="N858" s="84">
        <f>I858/H857</f>
        <v>0.8125</v>
      </c>
      <c r="O858" s="81">
        <v>25</v>
      </c>
      <c r="P858" s="82">
        <f t="shared" si="129"/>
        <v>0.96153846153846156</v>
      </c>
      <c r="Q858" s="85">
        <f t="shared" si="130"/>
        <v>3.8461538461538436E-2</v>
      </c>
    </row>
    <row r="859" spans="1:18" ht="15.75" customHeight="1">
      <c r="A859" s="68">
        <v>2201</v>
      </c>
      <c r="B859" s="97"/>
      <c r="C859" s="97"/>
      <c r="D859" s="97"/>
      <c r="E859" s="97"/>
      <c r="F859" s="97"/>
      <c r="G859" s="97"/>
      <c r="H859" s="97"/>
      <c r="I859" s="97">
        <v>7</v>
      </c>
      <c r="J859" s="171"/>
      <c r="K859" s="108"/>
      <c r="L859" s="2"/>
      <c r="M859" s="31"/>
      <c r="N859" s="174"/>
      <c r="O859" s="175">
        <v>12</v>
      </c>
      <c r="P859" s="176"/>
      <c r="Q859" s="177"/>
    </row>
    <row r="860" spans="1:18" ht="15.75" customHeight="1">
      <c r="A860" s="68">
        <v>2202</v>
      </c>
      <c r="B860" s="97"/>
      <c r="C860" s="97"/>
      <c r="D860" s="97"/>
      <c r="E860" s="97"/>
      <c r="F860" s="97"/>
      <c r="G860" s="97"/>
      <c r="H860" s="97"/>
      <c r="I860" s="97">
        <v>6</v>
      </c>
      <c r="J860" s="171">
        <v>12</v>
      </c>
      <c r="K860" s="108"/>
      <c r="L860" s="2"/>
      <c r="M860" s="31"/>
      <c r="N860" s="86"/>
      <c r="O860" s="178">
        <v>7</v>
      </c>
      <c r="P860" s="88"/>
      <c r="Q860" s="86"/>
    </row>
    <row r="861" spans="1:18" ht="15.75" customHeight="1">
      <c r="A861" s="68">
        <v>2301</v>
      </c>
      <c r="B861" s="97"/>
      <c r="C861" s="97"/>
      <c r="D861" s="97"/>
      <c r="E861" s="97"/>
      <c r="F861" s="97"/>
      <c r="G861" s="97"/>
      <c r="H861" s="97"/>
      <c r="I861" s="97">
        <v>1</v>
      </c>
      <c r="J861" s="171">
        <v>6</v>
      </c>
      <c r="K861" s="108"/>
      <c r="L861" s="2"/>
      <c r="M861" s="31"/>
      <c r="N861" s="86"/>
      <c r="O861" s="178">
        <v>1</v>
      </c>
      <c r="P861" s="88"/>
      <c r="Q861" s="86"/>
    </row>
    <row r="862" spans="1:18" ht="15.75" customHeight="1">
      <c r="A862" s="68">
        <v>2302</v>
      </c>
      <c r="B862" s="97"/>
      <c r="C862" s="97"/>
      <c r="D862" s="97"/>
      <c r="E862" s="97"/>
      <c r="F862" s="97"/>
      <c r="G862" s="97"/>
      <c r="H862" s="97"/>
      <c r="I862" s="97"/>
      <c r="J862" s="171"/>
      <c r="K862" s="108"/>
      <c r="L862" s="2"/>
      <c r="M862" s="31"/>
      <c r="N862" s="86"/>
      <c r="O862" s="178"/>
      <c r="P862" s="88"/>
      <c r="Q862" s="86"/>
    </row>
    <row r="863" spans="1:18" ht="15.75" customHeight="1">
      <c r="A863" s="68">
        <v>2401</v>
      </c>
      <c r="B863" s="97"/>
      <c r="C863" s="97"/>
      <c r="D863" s="97"/>
      <c r="E863" s="97"/>
      <c r="F863" s="97"/>
      <c r="G863" s="97"/>
      <c r="H863" s="97"/>
      <c r="I863" s="97"/>
      <c r="J863" s="171"/>
      <c r="K863" s="108"/>
      <c r="L863" s="2"/>
      <c r="M863" s="31"/>
      <c r="N863" s="2"/>
      <c r="O863" s="31"/>
      <c r="P863" s="25"/>
      <c r="Q863" s="86"/>
    </row>
    <row r="864" spans="1:18" ht="15.75" customHeight="1">
      <c r="A864" s="68">
        <v>2402</v>
      </c>
      <c r="B864" s="97"/>
      <c r="C864" s="97"/>
      <c r="D864" s="97"/>
      <c r="E864" s="97"/>
      <c r="F864" s="97"/>
      <c r="G864" s="97"/>
      <c r="H864" s="97"/>
      <c r="I864" s="97"/>
      <c r="J864" s="171"/>
      <c r="K864" s="108"/>
      <c r="L864" s="2"/>
      <c r="M864" s="31"/>
      <c r="N864" s="179" t="s">
        <v>79</v>
      </c>
      <c r="O864" s="90">
        <v>15</v>
      </c>
      <c r="P864" s="91">
        <f>J867</f>
        <v>18</v>
      </c>
      <c r="Q864" s="180" t="s">
        <v>11</v>
      </c>
    </row>
    <row r="865" spans="1:18" ht="15.75" customHeight="1">
      <c r="A865" s="68">
        <v>2501</v>
      </c>
      <c r="B865" s="97"/>
      <c r="C865" s="97"/>
      <c r="D865" s="97"/>
      <c r="E865" s="97"/>
      <c r="F865" s="97"/>
      <c r="G865" s="97"/>
      <c r="H865" s="97"/>
      <c r="I865" s="97"/>
      <c r="J865" s="171"/>
      <c r="K865" s="108"/>
      <c r="L865" s="2"/>
      <c r="M865" s="31"/>
      <c r="N865" s="181" t="s">
        <v>80</v>
      </c>
      <c r="O865" s="94">
        <f>IF(O864/B851=0,"",O864/B851)</f>
        <v>0.35714285714285715</v>
      </c>
      <c r="P865" s="95">
        <f>IF(O864/P864=0,"",O864/P864)</f>
        <v>0.83333333333333337</v>
      </c>
      <c r="Q865" s="182" t="s">
        <v>81</v>
      </c>
    </row>
    <row r="866" spans="1:18" ht="15.75" customHeight="1">
      <c r="A866" s="68">
        <v>2502</v>
      </c>
      <c r="B866" s="97"/>
      <c r="C866" s="97"/>
      <c r="D866" s="97"/>
      <c r="E866" s="97"/>
      <c r="F866" s="97"/>
      <c r="G866" s="97"/>
      <c r="H866" s="97"/>
      <c r="I866" s="97"/>
      <c r="J866" s="171"/>
      <c r="K866" s="100"/>
      <c r="L866" s="101"/>
      <c r="M866" s="102"/>
      <c r="N866" s="101"/>
      <c r="O866" s="102"/>
      <c r="P866" s="102"/>
      <c r="Q866" s="103"/>
    </row>
    <row r="867" spans="1:18" ht="18" customHeight="1">
      <c r="A867" s="35"/>
      <c r="B867" s="31"/>
      <c r="C867" s="256" t="s">
        <v>100</v>
      </c>
      <c r="D867" s="257"/>
      <c r="E867" s="257"/>
      <c r="F867" s="257"/>
      <c r="G867" s="257"/>
      <c r="H867" s="257"/>
      <c r="I867" s="258"/>
      <c r="J867" s="126">
        <f>SUM(J851:J863)</f>
        <v>18</v>
      </c>
      <c r="K867" s="105">
        <f>(J860/B851)</f>
        <v>0.2857142857142857</v>
      </c>
      <c r="L867" s="105">
        <f>IF(J867=0,"",J867/B851)</f>
        <v>0.42857142857142855</v>
      </c>
      <c r="M867" s="105">
        <f>L867-K867</f>
        <v>0.14285714285714285</v>
      </c>
      <c r="N867" s="2"/>
      <c r="O867" s="31"/>
      <c r="P867" s="25"/>
      <c r="Q867" s="2"/>
    </row>
    <row r="868" spans="1:18" ht="12.75" customHeight="1">
      <c r="L868" s="2"/>
      <c r="M868" s="2"/>
      <c r="O868" s="2"/>
    </row>
    <row r="869" spans="1:18" ht="12.75" customHeight="1">
      <c r="L869" s="2"/>
      <c r="M869" s="2"/>
      <c r="O869" s="2"/>
    </row>
    <row r="870" spans="1:18" ht="26.25" customHeight="1">
      <c r="A870" s="65" t="s">
        <v>88</v>
      </c>
      <c r="C870" s="102"/>
      <c r="D870" s="102"/>
      <c r="E870" s="102"/>
      <c r="F870" s="102"/>
      <c r="G870" s="102"/>
      <c r="H870" s="102"/>
      <c r="I870" s="102"/>
      <c r="J870" s="129" t="s">
        <v>109</v>
      </c>
      <c r="K870" s="2"/>
      <c r="L870" s="2"/>
      <c r="M870" s="31"/>
      <c r="N870" s="2"/>
      <c r="O870" s="31"/>
      <c r="P870" s="31"/>
      <c r="Q870" s="31"/>
    </row>
    <row r="871" spans="1:18" ht="20.25" customHeight="1">
      <c r="A871" s="259" t="s">
        <v>10</v>
      </c>
      <c r="B871" s="260" t="s">
        <v>89</v>
      </c>
      <c r="C871" s="261"/>
      <c r="D871" s="261"/>
      <c r="E871" s="261"/>
      <c r="F871" s="261"/>
      <c r="G871" s="261"/>
      <c r="H871" s="261"/>
      <c r="I871" s="262"/>
      <c r="J871" s="263" t="s">
        <v>11</v>
      </c>
      <c r="K871" s="254" t="s">
        <v>3</v>
      </c>
      <c r="L871" s="254" t="s">
        <v>4</v>
      </c>
      <c r="M871" s="264" t="s">
        <v>5</v>
      </c>
      <c r="N871" s="254" t="s">
        <v>6</v>
      </c>
      <c r="O871" s="265" t="s">
        <v>7</v>
      </c>
      <c r="P871" s="265" t="s">
        <v>8</v>
      </c>
      <c r="Q871" s="254" t="s">
        <v>9</v>
      </c>
    </row>
    <row r="872" spans="1:18" ht="15.75" customHeight="1">
      <c r="A872" s="255"/>
      <c r="B872" s="68" t="s">
        <v>90</v>
      </c>
      <c r="C872" s="68" t="s">
        <v>91</v>
      </c>
      <c r="D872" s="68" t="s">
        <v>92</v>
      </c>
      <c r="E872" s="68" t="s">
        <v>93</v>
      </c>
      <c r="F872" s="68" t="s">
        <v>94</v>
      </c>
      <c r="G872" s="68" t="s">
        <v>95</v>
      </c>
      <c r="H872" s="68" t="s">
        <v>96</v>
      </c>
      <c r="I872" s="68" t="s">
        <v>97</v>
      </c>
      <c r="J872" s="255"/>
      <c r="K872" s="255"/>
      <c r="L872" s="255"/>
      <c r="M872" s="255"/>
      <c r="N872" s="255"/>
      <c r="O872" s="255"/>
      <c r="P872" s="255"/>
      <c r="Q872" s="255"/>
    </row>
    <row r="873" spans="1:18" ht="15.75" customHeight="1">
      <c r="A873" s="68">
        <v>1802</v>
      </c>
      <c r="B873" s="69">
        <v>59</v>
      </c>
      <c r="C873" s="69"/>
      <c r="D873" s="69"/>
      <c r="E873" s="69"/>
      <c r="F873" s="69"/>
      <c r="G873" s="69"/>
      <c r="H873" s="69"/>
      <c r="I873" s="69"/>
      <c r="J873" s="171"/>
      <c r="K873" s="107"/>
      <c r="L873" s="73"/>
      <c r="M873" s="74"/>
      <c r="N873" s="172"/>
      <c r="O873" s="76">
        <f>B873</f>
        <v>59</v>
      </c>
      <c r="P873" s="173"/>
      <c r="Q873" s="172"/>
    </row>
    <row r="874" spans="1:18" ht="15.75" customHeight="1">
      <c r="A874" s="68">
        <v>1901</v>
      </c>
      <c r="B874" s="69"/>
      <c r="C874" s="69">
        <v>50</v>
      </c>
      <c r="D874" s="69"/>
      <c r="E874" s="69"/>
      <c r="F874" s="69"/>
      <c r="G874" s="69"/>
      <c r="H874" s="69"/>
      <c r="I874" s="69"/>
      <c r="J874" s="171"/>
      <c r="K874" s="108"/>
      <c r="L874" s="2"/>
      <c r="M874" s="79"/>
      <c r="N874" s="80">
        <f>IF(C874=0,"",C874/B873)</f>
        <v>0.84745762711864403</v>
      </c>
      <c r="O874" s="81">
        <v>50</v>
      </c>
      <c r="P874" s="82">
        <f t="shared" ref="P874:P880" si="131">IF(O874=0,"",O874/O873)</f>
        <v>0.84745762711864403</v>
      </c>
      <c r="Q874" s="82">
        <f t="shared" ref="Q874:Q880" si="132">IF(O874=0,"",100%-P874)</f>
        <v>0.15254237288135597</v>
      </c>
    </row>
    <row r="875" spans="1:18" ht="15.75" customHeight="1">
      <c r="A875" s="68">
        <v>1902</v>
      </c>
      <c r="B875" s="69"/>
      <c r="C875" s="69"/>
      <c r="D875" s="69">
        <v>45</v>
      </c>
      <c r="E875" s="69"/>
      <c r="F875" s="69"/>
      <c r="G875" s="69"/>
      <c r="H875" s="69"/>
      <c r="I875" s="69"/>
      <c r="J875" s="171"/>
      <c r="K875" s="108"/>
      <c r="L875" s="2"/>
      <c r="M875" s="79"/>
      <c r="N875" s="80">
        <f>IF(D875=0,"",D875/C874)</f>
        <v>0.9</v>
      </c>
      <c r="O875" s="81">
        <v>49</v>
      </c>
      <c r="P875" s="82">
        <f t="shared" si="131"/>
        <v>0.98</v>
      </c>
      <c r="Q875" s="82">
        <f t="shared" si="132"/>
        <v>2.0000000000000018E-2</v>
      </c>
      <c r="R875" s="83">
        <f>O875/O873</f>
        <v>0.83050847457627119</v>
      </c>
    </row>
    <row r="876" spans="1:18" ht="15.75" customHeight="1">
      <c r="A876" s="68">
        <v>2001</v>
      </c>
      <c r="B876" s="69"/>
      <c r="C876" s="69"/>
      <c r="D876" s="69"/>
      <c r="E876" s="69">
        <v>43</v>
      </c>
      <c r="F876" s="69"/>
      <c r="G876" s="69"/>
      <c r="H876" s="69"/>
      <c r="I876" s="69"/>
      <c r="J876" s="171"/>
      <c r="K876" s="108"/>
      <c r="L876" s="2"/>
      <c r="M876" s="79"/>
      <c r="N876" s="80">
        <f>IF(E876=0,"",E876/D875)</f>
        <v>0.9555555555555556</v>
      </c>
      <c r="O876" s="81">
        <v>48</v>
      </c>
      <c r="P876" s="82">
        <f t="shared" si="131"/>
        <v>0.97959183673469385</v>
      </c>
      <c r="Q876" s="82">
        <f t="shared" si="132"/>
        <v>2.0408163265306145E-2</v>
      </c>
    </row>
    <row r="877" spans="1:18" ht="15.75" customHeight="1">
      <c r="A877" s="68">
        <v>2002</v>
      </c>
      <c r="B877" s="69"/>
      <c r="C877" s="69"/>
      <c r="D877" s="69"/>
      <c r="E877" s="69"/>
      <c r="F877" s="69">
        <v>42</v>
      </c>
      <c r="G877" s="69"/>
      <c r="H877" s="69"/>
      <c r="I877" s="69"/>
      <c r="J877" s="171"/>
      <c r="K877" s="108"/>
      <c r="L877" s="2"/>
      <c r="M877" s="79"/>
      <c r="N877" s="80">
        <f>IF(F877=0,"",F877/E876)</f>
        <v>0.97674418604651159</v>
      </c>
      <c r="O877" s="81">
        <v>46</v>
      </c>
      <c r="P877" s="82">
        <f t="shared" si="131"/>
        <v>0.95833333333333337</v>
      </c>
      <c r="Q877" s="82">
        <f t="shared" si="132"/>
        <v>4.166666666666663E-2</v>
      </c>
    </row>
    <row r="878" spans="1:18" ht="15.75" customHeight="1">
      <c r="A878" s="68">
        <v>2101</v>
      </c>
      <c r="B878" s="69"/>
      <c r="C878" s="69"/>
      <c r="D878" s="69"/>
      <c r="E878" s="69"/>
      <c r="F878" s="69"/>
      <c r="G878" s="69">
        <v>41</v>
      </c>
      <c r="H878" s="69"/>
      <c r="I878" s="69"/>
      <c r="J878" s="171"/>
      <c r="K878" s="108"/>
      <c r="L878" s="2"/>
      <c r="M878" s="79"/>
      <c r="N878" s="80">
        <f>IF(G878=0,"",G878/F877)</f>
        <v>0.97619047619047616</v>
      </c>
      <c r="O878" s="81">
        <v>45</v>
      </c>
      <c r="P878" s="82">
        <f t="shared" si="131"/>
        <v>0.97826086956521741</v>
      </c>
      <c r="Q878" s="82">
        <f t="shared" si="132"/>
        <v>2.1739130434782594E-2</v>
      </c>
    </row>
    <row r="879" spans="1:18" ht="15.75" customHeight="1">
      <c r="A879" s="68">
        <v>2102</v>
      </c>
      <c r="B879" s="69"/>
      <c r="C879" s="69"/>
      <c r="D879" s="69"/>
      <c r="E879" s="69"/>
      <c r="F879" s="69"/>
      <c r="G879" s="69"/>
      <c r="H879" s="69">
        <v>41</v>
      </c>
      <c r="I879" s="69"/>
      <c r="J879" s="171"/>
      <c r="K879" s="108"/>
      <c r="L879" s="2"/>
      <c r="M879" s="79"/>
      <c r="N879" s="80">
        <f>H879/G878</f>
        <v>1</v>
      </c>
      <c r="O879" s="81">
        <v>44</v>
      </c>
      <c r="P879" s="82">
        <f t="shared" si="131"/>
        <v>0.97777777777777775</v>
      </c>
      <c r="Q879" s="82">
        <f t="shared" si="132"/>
        <v>2.2222222222222254E-2</v>
      </c>
    </row>
    <row r="880" spans="1:18" ht="15.75" customHeight="1">
      <c r="A880" s="68">
        <v>2201</v>
      </c>
      <c r="B880" s="69"/>
      <c r="C880" s="69"/>
      <c r="D880" s="69"/>
      <c r="E880" s="69"/>
      <c r="F880" s="69"/>
      <c r="G880" s="69"/>
      <c r="H880" s="69"/>
      <c r="I880" s="69">
        <v>34</v>
      </c>
      <c r="J880" s="171"/>
      <c r="K880" s="108"/>
      <c r="L880" s="2"/>
      <c r="M880" s="79"/>
      <c r="N880" s="84">
        <f>I880/H879</f>
        <v>0.82926829268292679</v>
      </c>
      <c r="O880" s="81">
        <v>41</v>
      </c>
      <c r="P880" s="85">
        <f t="shared" si="131"/>
        <v>0.93181818181818177</v>
      </c>
      <c r="Q880" s="85">
        <f t="shared" si="132"/>
        <v>6.8181818181818232E-2</v>
      </c>
    </row>
    <row r="881" spans="1:17" ht="15.75" customHeight="1">
      <c r="A881" s="68">
        <v>2202</v>
      </c>
      <c r="B881" s="97"/>
      <c r="C881" s="97"/>
      <c r="D881" s="97"/>
      <c r="E881" s="97"/>
      <c r="F881" s="97"/>
      <c r="G881" s="97"/>
      <c r="H881" s="97"/>
      <c r="I881" s="97">
        <v>7</v>
      </c>
      <c r="J881" s="171"/>
      <c r="K881" s="108"/>
      <c r="L881" s="2"/>
      <c r="M881" s="31"/>
      <c r="N881" s="174"/>
      <c r="O881" s="175">
        <v>9</v>
      </c>
      <c r="P881" s="176"/>
      <c r="Q881" s="177"/>
    </row>
    <row r="882" spans="1:17" ht="15.75" customHeight="1">
      <c r="A882" s="68">
        <v>2301</v>
      </c>
      <c r="B882" s="97"/>
      <c r="C882" s="97"/>
      <c r="D882" s="97"/>
      <c r="E882" s="97"/>
      <c r="F882" s="97"/>
      <c r="G882" s="97"/>
      <c r="H882" s="97"/>
      <c r="I882" s="97">
        <v>4</v>
      </c>
      <c r="J882" s="171">
        <v>32</v>
      </c>
      <c r="K882" s="108"/>
      <c r="L882" s="2"/>
      <c r="M882" s="31"/>
      <c r="N882" s="86"/>
      <c r="O882" s="178">
        <v>5</v>
      </c>
      <c r="P882" s="88"/>
      <c r="Q882" s="86"/>
    </row>
    <row r="883" spans="1:17" ht="15.75" customHeight="1">
      <c r="A883" s="68">
        <v>2302</v>
      </c>
      <c r="B883" s="97"/>
      <c r="C883" s="97"/>
      <c r="D883" s="97"/>
      <c r="E883" s="97"/>
      <c r="F883" s="97"/>
      <c r="G883" s="97"/>
      <c r="H883" s="97"/>
      <c r="I883" s="97">
        <v>1</v>
      </c>
      <c r="J883" s="171"/>
      <c r="K883" s="108"/>
      <c r="L883" s="2"/>
      <c r="M883" s="31"/>
      <c r="N883" s="86"/>
      <c r="O883" s="178">
        <v>1</v>
      </c>
      <c r="P883" s="88"/>
      <c r="Q883" s="86"/>
    </row>
    <row r="884" spans="1:17" ht="15.75" customHeight="1">
      <c r="A884" s="68">
        <v>2401</v>
      </c>
      <c r="B884" s="97"/>
      <c r="C884" s="97"/>
      <c r="D884" s="97"/>
      <c r="E884" s="97"/>
      <c r="F884" s="97"/>
      <c r="G884" s="97"/>
      <c r="H884" s="97"/>
      <c r="I884" s="97"/>
      <c r="J884" s="171"/>
      <c r="K884" s="108"/>
      <c r="L884" s="2"/>
      <c r="M884" s="31"/>
      <c r="N884" s="2"/>
      <c r="O884" s="31"/>
      <c r="P884" s="25"/>
      <c r="Q884" s="86"/>
    </row>
    <row r="885" spans="1:17" ht="15.75" customHeight="1">
      <c r="A885" s="68">
        <v>2402</v>
      </c>
      <c r="B885" s="97"/>
      <c r="C885" s="97"/>
      <c r="D885" s="97"/>
      <c r="E885" s="97"/>
      <c r="F885" s="97"/>
      <c r="G885" s="97"/>
      <c r="H885" s="97"/>
      <c r="I885" s="97"/>
      <c r="J885" s="171"/>
      <c r="K885" s="108"/>
      <c r="L885" s="2"/>
      <c r="M885" s="31"/>
      <c r="N885" s="179" t="s">
        <v>79</v>
      </c>
      <c r="O885" s="90">
        <v>22</v>
      </c>
      <c r="P885" s="91">
        <f>IF(SUM(J879:J882)=0,"",SUM(J879:J882))</f>
        <v>32</v>
      </c>
      <c r="Q885" s="180" t="s">
        <v>11</v>
      </c>
    </row>
    <row r="886" spans="1:17" ht="15.75" customHeight="1">
      <c r="A886" s="68">
        <v>2501</v>
      </c>
      <c r="B886" s="97"/>
      <c r="C886" s="97"/>
      <c r="D886" s="97"/>
      <c r="E886" s="97"/>
      <c r="F886" s="97"/>
      <c r="G886" s="97"/>
      <c r="H886" s="97"/>
      <c r="I886" s="97"/>
      <c r="J886" s="171"/>
      <c r="K886" s="108"/>
      <c r="L886" s="2"/>
      <c r="M886" s="31"/>
      <c r="N886" s="181" t="s">
        <v>80</v>
      </c>
      <c r="O886" s="94">
        <f>IF(O885/B873=0,"",O885/B873)</f>
        <v>0.3728813559322034</v>
      </c>
      <c r="P886" s="95">
        <f>IF(O885/P885=0,"",O885/P885)</f>
        <v>0.6875</v>
      </c>
      <c r="Q886" s="182" t="s">
        <v>81</v>
      </c>
    </row>
    <row r="887" spans="1:17" ht="15.75" customHeight="1">
      <c r="A887" s="68">
        <v>2502</v>
      </c>
      <c r="B887" s="97"/>
      <c r="C887" s="97"/>
      <c r="D887" s="97"/>
      <c r="E887" s="97"/>
      <c r="F887" s="97"/>
      <c r="G887" s="97"/>
      <c r="H887" s="97"/>
      <c r="I887" s="97"/>
      <c r="J887" s="171"/>
      <c r="K887" s="100"/>
      <c r="L887" s="101"/>
      <c r="M887" s="102"/>
      <c r="N887" s="101"/>
      <c r="O887" s="102"/>
      <c r="P887" s="102"/>
      <c r="Q887" s="103"/>
    </row>
    <row r="888" spans="1:17" ht="18" customHeight="1">
      <c r="A888" s="35"/>
      <c r="B888" s="31"/>
      <c r="C888" s="256" t="s">
        <v>100</v>
      </c>
      <c r="D888" s="257"/>
      <c r="E888" s="257"/>
      <c r="F888" s="257"/>
      <c r="G888" s="257"/>
      <c r="H888" s="257"/>
      <c r="I888" s="258"/>
      <c r="J888" s="126">
        <f>SUM(J873:J884)</f>
        <v>32</v>
      </c>
      <c r="K888" s="105">
        <f>IF(J882=0,"",J882/B873)</f>
        <v>0.5423728813559322</v>
      </c>
      <c r="L888" s="105">
        <f>IF(J888=0,"",J888/B873)</f>
        <v>0.5423728813559322</v>
      </c>
      <c r="M888" s="105">
        <f>L888-K888</f>
        <v>0</v>
      </c>
      <c r="N888" s="2"/>
      <c r="O888" s="31"/>
      <c r="P888" s="25"/>
      <c r="Q888" s="2"/>
    </row>
    <row r="889" spans="1:17" ht="12.75" customHeight="1">
      <c r="L889" s="2"/>
      <c r="M889" s="2"/>
      <c r="O889" s="2"/>
    </row>
    <row r="890" spans="1:17" ht="12.75" customHeight="1">
      <c r="L890" s="2"/>
      <c r="M890" s="2"/>
      <c r="O890" s="2"/>
    </row>
    <row r="891" spans="1:17" ht="12.75" customHeight="1">
      <c r="L891" s="2"/>
      <c r="M891" s="2"/>
      <c r="O891" s="2"/>
    </row>
    <row r="892" spans="1:17" ht="26.25" customHeight="1">
      <c r="A892" s="65" t="s">
        <v>88</v>
      </c>
      <c r="C892" s="102"/>
      <c r="D892" s="102"/>
      <c r="E892" s="102"/>
      <c r="F892" s="102"/>
      <c r="G892" s="102"/>
      <c r="H892" s="102"/>
      <c r="I892" s="102"/>
      <c r="J892" s="129" t="s">
        <v>110</v>
      </c>
      <c r="K892" s="2"/>
      <c r="L892" s="2"/>
      <c r="M892" s="31"/>
      <c r="N892" s="2"/>
      <c r="O892" s="31"/>
      <c r="P892" s="31"/>
      <c r="Q892" s="31"/>
    </row>
    <row r="893" spans="1:17" ht="20.25" customHeight="1">
      <c r="A893" s="259" t="s">
        <v>10</v>
      </c>
      <c r="B893" s="260" t="s">
        <v>89</v>
      </c>
      <c r="C893" s="261"/>
      <c r="D893" s="261"/>
      <c r="E893" s="261"/>
      <c r="F893" s="261"/>
      <c r="G893" s="261"/>
      <c r="H893" s="261"/>
      <c r="I893" s="262"/>
      <c r="J893" s="263" t="s">
        <v>11</v>
      </c>
      <c r="K893" s="254" t="s">
        <v>3</v>
      </c>
      <c r="L893" s="254" t="s">
        <v>4</v>
      </c>
      <c r="M893" s="264" t="s">
        <v>5</v>
      </c>
      <c r="N893" s="254" t="s">
        <v>6</v>
      </c>
      <c r="O893" s="265" t="s">
        <v>7</v>
      </c>
      <c r="P893" s="265" t="s">
        <v>8</v>
      </c>
      <c r="Q893" s="254" t="s">
        <v>9</v>
      </c>
    </row>
    <row r="894" spans="1:17" ht="15.75" customHeight="1">
      <c r="A894" s="255"/>
      <c r="B894" s="68" t="s">
        <v>90</v>
      </c>
      <c r="C894" s="68" t="s">
        <v>91</v>
      </c>
      <c r="D894" s="68" t="s">
        <v>92</v>
      </c>
      <c r="E894" s="68" t="s">
        <v>93</v>
      </c>
      <c r="F894" s="68" t="s">
        <v>94</v>
      </c>
      <c r="G894" s="68" t="s">
        <v>95</v>
      </c>
      <c r="H894" s="68" t="s">
        <v>96</v>
      </c>
      <c r="I894" s="68" t="s">
        <v>97</v>
      </c>
      <c r="J894" s="255"/>
      <c r="K894" s="255"/>
      <c r="L894" s="255"/>
      <c r="M894" s="255"/>
      <c r="N894" s="255"/>
      <c r="O894" s="255"/>
      <c r="P894" s="255"/>
      <c r="Q894" s="255"/>
    </row>
    <row r="895" spans="1:17" ht="15.75" customHeight="1">
      <c r="A895" s="68">
        <v>1901</v>
      </c>
      <c r="B895" s="69">
        <v>53</v>
      </c>
      <c r="C895" s="69"/>
      <c r="D895" s="69"/>
      <c r="E895" s="69"/>
      <c r="F895" s="69"/>
      <c r="G895" s="69"/>
      <c r="H895" s="69"/>
      <c r="I895" s="69"/>
      <c r="J895" s="171"/>
      <c r="K895" s="107"/>
      <c r="L895" s="73"/>
      <c r="M895" s="74"/>
      <c r="N895" s="172"/>
      <c r="O895" s="76">
        <f>B895</f>
        <v>53</v>
      </c>
      <c r="P895" s="173"/>
      <c r="Q895" s="172"/>
    </row>
    <row r="896" spans="1:17" ht="15.75" customHeight="1">
      <c r="A896" s="68">
        <v>1902</v>
      </c>
      <c r="B896" s="69"/>
      <c r="C896" s="69">
        <v>47</v>
      </c>
      <c r="D896" s="69"/>
      <c r="E896" s="69"/>
      <c r="F896" s="69"/>
      <c r="G896" s="69"/>
      <c r="H896" s="69"/>
      <c r="I896" s="69"/>
      <c r="J896" s="171"/>
      <c r="K896" s="108"/>
      <c r="L896" s="2"/>
      <c r="M896" s="79"/>
      <c r="N896" s="80">
        <f>IF(C896=0,"",C896/B895)</f>
        <v>0.8867924528301887</v>
      </c>
      <c r="O896" s="81">
        <v>47</v>
      </c>
      <c r="P896" s="82">
        <f t="shared" ref="P896:P902" si="133">IF(O896=0,"",O896/O895)</f>
        <v>0.8867924528301887</v>
      </c>
      <c r="Q896" s="82">
        <f t="shared" ref="Q896:Q902" si="134">IF(O896=0,"",100%-P896)</f>
        <v>0.1132075471698113</v>
      </c>
    </row>
    <row r="897" spans="1:18" ht="15.75" customHeight="1">
      <c r="A897" s="68">
        <v>2001</v>
      </c>
      <c r="B897" s="69"/>
      <c r="C897" s="69"/>
      <c r="D897" s="69">
        <v>37</v>
      </c>
      <c r="E897" s="69"/>
      <c r="F897" s="69"/>
      <c r="G897" s="69"/>
      <c r="H897" s="69"/>
      <c r="I897" s="69"/>
      <c r="J897" s="171"/>
      <c r="K897" s="108"/>
      <c r="L897" s="2"/>
      <c r="M897" s="79"/>
      <c r="N897" s="80">
        <f>IF(D897=0,"",D897/C896)</f>
        <v>0.78723404255319152</v>
      </c>
      <c r="O897" s="81">
        <v>45</v>
      </c>
      <c r="P897" s="82">
        <f t="shared" si="133"/>
        <v>0.95744680851063835</v>
      </c>
      <c r="Q897" s="82">
        <f t="shared" si="134"/>
        <v>4.2553191489361653E-2</v>
      </c>
      <c r="R897" s="83">
        <f>O897/O895</f>
        <v>0.84905660377358494</v>
      </c>
    </row>
    <row r="898" spans="1:18" ht="15.75" customHeight="1">
      <c r="A898" s="68">
        <v>2002</v>
      </c>
      <c r="B898" s="69"/>
      <c r="C898" s="69"/>
      <c r="D898" s="69"/>
      <c r="E898" s="69">
        <v>37</v>
      </c>
      <c r="F898" s="69"/>
      <c r="G898" s="69"/>
      <c r="H898" s="69"/>
      <c r="I898" s="69"/>
      <c r="J898" s="171"/>
      <c r="K898" s="108"/>
      <c r="L898" s="2"/>
      <c r="M898" s="79"/>
      <c r="N898" s="80">
        <f>IF(E898=0,"",E898/D897)</f>
        <v>1</v>
      </c>
      <c r="O898" s="81">
        <v>42</v>
      </c>
      <c r="P898" s="82">
        <f t="shared" si="133"/>
        <v>0.93333333333333335</v>
      </c>
      <c r="Q898" s="82">
        <f t="shared" si="134"/>
        <v>6.6666666666666652E-2</v>
      </c>
    </row>
    <row r="899" spans="1:18" ht="15.75" customHeight="1">
      <c r="A899" s="68">
        <v>2101</v>
      </c>
      <c r="B899" s="69"/>
      <c r="C899" s="69"/>
      <c r="D899" s="69"/>
      <c r="E899" s="69"/>
      <c r="F899" s="69">
        <v>36</v>
      </c>
      <c r="G899" s="69"/>
      <c r="H899" s="69"/>
      <c r="I899" s="69"/>
      <c r="J899" s="171"/>
      <c r="K899" s="108"/>
      <c r="L899" s="2"/>
      <c r="M899" s="79"/>
      <c r="N899" s="80">
        <f>F899/E898</f>
        <v>0.97297297297297303</v>
      </c>
      <c r="O899" s="81">
        <v>40</v>
      </c>
      <c r="P899" s="82">
        <f t="shared" si="133"/>
        <v>0.95238095238095233</v>
      </c>
      <c r="Q899" s="82">
        <f t="shared" si="134"/>
        <v>4.7619047619047672E-2</v>
      </c>
    </row>
    <row r="900" spans="1:18" ht="15.75" customHeight="1">
      <c r="A900" s="68">
        <v>2102</v>
      </c>
      <c r="B900" s="69"/>
      <c r="C900" s="69"/>
      <c r="D900" s="69"/>
      <c r="E900" s="69"/>
      <c r="F900" s="69"/>
      <c r="G900" s="69">
        <v>34</v>
      </c>
      <c r="H900" s="69"/>
      <c r="I900" s="69"/>
      <c r="J900" s="171"/>
      <c r="K900" s="108"/>
      <c r="L900" s="2"/>
      <c r="M900" s="79"/>
      <c r="N900" s="80">
        <f>G900/F899</f>
        <v>0.94444444444444442</v>
      </c>
      <c r="O900" s="81">
        <v>39</v>
      </c>
      <c r="P900" s="82">
        <f t="shared" si="133"/>
        <v>0.97499999999999998</v>
      </c>
      <c r="Q900" s="82">
        <f t="shared" si="134"/>
        <v>2.5000000000000022E-2</v>
      </c>
    </row>
    <row r="901" spans="1:18" ht="15.75" customHeight="1">
      <c r="A901" s="68">
        <v>2201</v>
      </c>
      <c r="B901" s="69"/>
      <c r="C901" s="69"/>
      <c r="D901" s="69"/>
      <c r="E901" s="69"/>
      <c r="F901" s="69"/>
      <c r="G901" s="69"/>
      <c r="H901" s="69">
        <v>30</v>
      </c>
      <c r="I901" s="69"/>
      <c r="J901" s="171"/>
      <c r="K901" s="108"/>
      <c r="L901" s="2"/>
      <c r="M901" s="79"/>
      <c r="N901" s="80">
        <f>H901/G900</f>
        <v>0.88235294117647056</v>
      </c>
      <c r="O901" s="81">
        <v>38</v>
      </c>
      <c r="P901" s="82">
        <f t="shared" si="133"/>
        <v>0.97435897435897434</v>
      </c>
      <c r="Q901" s="82">
        <f t="shared" si="134"/>
        <v>2.5641025641025661E-2</v>
      </c>
    </row>
    <row r="902" spans="1:18" ht="15.75" customHeight="1">
      <c r="A902" s="68">
        <v>2202</v>
      </c>
      <c r="B902" s="69"/>
      <c r="C902" s="69"/>
      <c r="D902" s="69"/>
      <c r="E902" s="69"/>
      <c r="F902" s="69"/>
      <c r="G902" s="69"/>
      <c r="H902" s="69"/>
      <c r="I902" s="69">
        <v>21</v>
      </c>
      <c r="J902" s="171"/>
      <c r="K902" s="108"/>
      <c r="L902" s="2"/>
      <c r="M902" s="79"/>
      <c r="N902" s="84">
        <f>I902/H901</f>
        <v>0.7</v>
      </c>
      <c r="O902" s="81">
        <v>34</v>
      </c>
      <c r="P902" s="85">
        <f t="shared" si="133"/>
        <v>0.89473684210526316</v>
      </c>
      <c r="Q902" s="85">
        <f t="shared" si="134"/>
        <v>0.10526315789473684</v>
      </c>
    </row>
    <row r="903" spans="1:18" ht="15.75" customHeight="1">
      <c r="A903" s="68">
        <v>2301</v>
      </c>
      <c r="B903" s="97"/>
      <c r="C903" s="97"/>
      <c r="D903" s="97"/>
      <c r="E903" s="97"/>
      <c r="F903" s="97"/>
      <c r="G903" s="97"/>
      <c r="H903" s="97"/>
      <c r="I903" s="97">
        <v>14</v>
      </c>
      <c r="J903" s="171">
        <v>4</v>
      </c>
      <c r="K903" s="108"/>
      <c r="L903" s="2"/>
      <c r="M903" s="31"/>
      <c r="N903" s="174"/>
      <c r="O903" s="175">
        <v>17</v>
      </c>
      <c r="P903" s="176"/>
      <c r="Q903" s="177"/>
    </row>
    <row r="904" spans="1:18" ht="15.75" customHeight="1">
      <c r="A904" s="68">
        <v>2302</v>
      </c>
      <c r="B904" s="97"/>
      <c r="C904" s="97"/>
      <c r="D904" s="97"/>
      <c r="E904" s="97"/>
      <c r="F904" s="97"/>
      <c r="G904" s="97"/>
      <c r="H904" s="97"/>
      <c r="I904" s="97">
        <v>2</v>
      </c>
      <c r="J904" s="171"/>
      <c r="K904" s="108"/>
      <c r="L904" s="2"/>
      <c r="M904" s="31"/>
      <c r="N904" s="86"/>
      <c r="O904" s="178">
        <v>3</v>
      </c>
      <c r="P904" s="88"/>
      <c r="Q904" s="86"/>
    </row>
    <row r="905" spans="1:18" ht="15.75" customHeight="1">
      <c r="A905" s="68">
        <v>2401</v>
      </c>
      <c r="B905" s="97"/>
      <c r="C905" s="97"/>
      <c r="D905" s="97"/>
      <c r="E905" s="97"/>
      <c r="F905" s="97"/>
      <c r="G905" s="97"/>
      <c r="H905" s="97"/>
      <c r="I905" s="97">
        <v>1</v>
      </c>
      <c r="J905" s="171"/>
      <c r="K905" s="108"/>
      <c r="L905" s="2"/>
      <c r="M905" s="31"/>
      <c r="N905" s="86"/>
      <c r="O905" s="178">
        <v>1</v>
      </c>
      <c r="P905" s="88"/>
      <c r="Q905" s="86"/>
    </row>
    <row r="906" spans="1:18" ht="15.75" customHeight="1">
      <c r="A906" s="68">
        <v>2402</v>
      </c>
      <c r="B906" s="97"/>
      <c r="C906" s="97"/>
      <c r="D906" s="97"/>
      <c r="E906" s="97"/>
      <c r="F906" s="97"/>
      <c r="G906" s="97"/>
      <c r="H906" s="97"/>
      <c r="I906" s="97"/>
      <c r="J906" s="171"/>
      <c r="K906" s="108"/>
      <c r="L906" s="2"/>
      <c r="M906" s="31"/>
      <c r="N906" s="2"/>
      <c r="O906" s="31"/>
      <c r="P906" s="25"/>
      <c r="Q906" s="86"/>
    </row>
    <row r="907" spans="1:18" ht="15.75" customHeight="1">
      <c r="A907" s="68">
        <v>2501</v>
      </c>
      <c r="B907" s="97"/>
      <c r="C907" s="97"/>
      <c r="D907" s="97"/>
      <c r="E907" s="97"/>
      <c r="F907" s="97"/>
      <c r="G907" s="97"/>
      <c r="H907" s="97"/>
      <c r="I907" s="97"/>
      <c r="J907" s="171"/>
      <c r="K907" s="108"/>
      <c r="L907" s="2"/>
      <c r="M907" s="31"/>
      <c r="N907" s="179" t="s">
        <v>79</v>
      </c>
      <c r="O907" s="90">
        <v>4</v>
      </c>
      <c r="P907" s="91">
        <f>IF(SUM(J901:J904)=0,"",SUM(J901:J904))</f>
        <v>4</v>
      </c>
      <c r="Q907" s="180" t="s">
        <v>11</v>
      </c>
    </row>
    <row r="908" spans="1:18" ht="15.75" customHeight="1">
      <c r="A908" s="68">
        <v>2502</v>
      </c>
      <c r="B908" s="97"/>
      <c r="C908" s="97"/>
      <c r="D908" s="97"/>
      <c r="E908" s="97"/>
      <c r="F908" s="97"/>
      <c r="G908" s="97"/>
      <c r="H908" s="97"/>
      <c r="I908" s="97"/>
      <c r="J908" s="171"/>
      <c r="K908" s="108"/>
      <c r="L908" s="2"/>
      <c r="M908" s="31"/>
      <c r="N908" s="181" t="s">
        <v>80</v>
      </c>
      <c r="O908" s="94">
        <f>IF(O907/B895=0,"",O907/B895)</f>
        <v>7.5471698113207544E-2</v>
      </c>
      <c r="P908" s="95">
        <f>IF(O907/P907=0,"",O907/P907)</f>
        <v>1</v>
      </c>
      <c r="Q908" s="182" t="s">
        <v>81</v>
      </c>
    </row>
    <row r="909" spans="1:18" ht="15.75" customHeight="1">
      <c r="A909" s="68">
        <v>2601</v>
      </c>
      <c r="B909" s="97"/>
      <c r="C909" s="97"/>
      <c r="D909" s="97"/>
      <c r="E909" s="97"/>
      <c r="F909" s="97"/>
      <c r="G909" s="97"/>
      <c r="H909" s="97"/>
      <c r="I909" s="97"/>
      <c r="J909" s="171"/>
      <c r="K909" s="100"/>
      <c r="L909" s="101"/>
      <c r="M909" s="102"/>
      <c r="N909" s="101"/>
      <c r="O909" s="102"/>
      <c r="P909" s="102"/>
      <c r="Q909" s="103"/>
    </row>
    <row r="910" spans="1:18" ht="18" customHeight="1">
      <c r="A910" s="35"/>
      <c r="B910" s="31"/>
      <c r="C910" s="256" t="s">
        <v>100</v>
      </c>
      <c r="D910" s="257"/>
      <c r="E910" s="257"/>
      <c r="F910" s="257"/>
      <c r="G910" s="257"/>
      <c r="H910" s="257"/>
      <c r="I910" s="258"/>
      <c r="J910" s="126">
        <f>SUM(J895:J906)</f>
        <v>4</v>
      </c>
      <c r="K910" s="105" t="str">
        <f>IF(J902=0,"",J902/B895)</f>
        <v/>
      </c>
      <c r="L910" s="105">
        <f>IF(J910=0,"",J910/B895)</f>
        <v>7.5471698113207544E-2</v>
      </c>
      <c r="M910" s="105" t="str">
        <f>IF(J902=0,"",L910-K910)</f>
        <v/>
      </c>
      <c r="N910" s="2"/>
      <c r="O910" s="31"/>
      <c r="P910" s="25"/>
      <c r="Q910" s="2"/>
    </row>
    <row r="911" spans="1:18" ht="12.75" customHeight="1">
      <c r="L911" s="2"/>
      <c r="M911" s="2"/>
      <c r="O911" s="2"/>
    </row>
    <row r="912" spans="1:18" ht="12.75" customHeight="1">
      <c r="L912" s="2"/>
      <c r="M912" s="2"/>
      <c r="O912" s="2"/>
    </row>
    <row r="913" spans="1:18" ht="26.25" customHeight="1">
      <c r="A913" s="65" t="s">
        <v>88</v>
      </c>
      <c r="C913" s="102"/>
      <c r="D913" s="102"/>
      <c r="E913" s="102"/>
      <c r="F913" s="102"/>
      <c r="G913" s="102"/>
      <c r="H913" s="102"/>
      <c r="I913" s="102"/>
      <c r="J913" s="129" t="s">
        <v>111</v>
      </c>
      <c r="K913" s="2"/>
      <c r="L913" s="2"/>
      <c r="M913" s="31"/>
      <c r="N913" s="2"/>
      <c r="O913" s="31"/>
      <c r="P913" s="31"/>
      <c r="Q913" s="31"/>
    </row>
    <row r="914" spans="1:18" ht="20.25" customHeight="1">
      <c r="A914" s="259" t="s">
        <v>10</v>
      </c>
      <c r="B914" s="260" t="s">
        <v>89</v>
      </c>
      <c r="C914" s="261"/>
      <c r="D914" s="261"/>
      <c r="E914" s="261"/>
      <c r="F914" s="261"/>
      <c r="G914" s="261"/>
      <c r="H914" s="261"/>
      <c r="I914" s="262"/>
      <c r="J914" s="263" t="s">
        <v>11</v>
      </c>
      <c r="K914" s="254" t="s">
        <v>3</v>
      </c>
      <c r="L914" s="254" t="s">
        <v>4</v>
      </c>
      <c r="M914" s="264" t="s">
        <v>5</v>
      </c>
      <c r="N914" s="254" t="s">
        <v>6</v>
      </c>
      <c r="O914" s="265" t="s">
        <v>7</v>
      </c>
      <c r="P914" s="265" t="s">
        <v>8</v>
      </c>
      <c r="Q914" s="254" t="s">
        <v>9</v>
      </c>
    </row>
    <row r="915" spans="1:18" ht="15.75" customHeight="1">
      <c r="A915" s="255"/>
      <c r="B915" s="68" t="s">
        <v>90</v>
      </c>
      <c r="C915" s="68" t="s">
        <v>91</v>
      </c>
      <c r="D915" s="68" t="s">
        <v>92</v>
      </c>
      <c r="E915" s="68" t="s">
        <v>93</v>
      </c>
      <c r="F915" s="68" t="s">
        <v>94</v>
      </c>
      <c r="G915" s="68" t="s">
        <v>95</v>
      </c>
      <c r="H915" s="68" t="s">
        <v>96</v>
      </c>
      <c r="I915" s="68" t="s">
        <v>97</v>
      </c>
      <c r="J915" s="255"/>
      <c r="K915" s="255"/>
      <c r="L915" s="255"/>
      <c r="M915" s="255"/>
      <c r="N915" s="255"/>
      <c r="O915" s="255"/>
      <c r="P915" s="255"/>
      <c r="Q915" s="255"/>
    </row>
    <row r="916" spans="1:18" ht="15.75" customHeight="1">
      <c r="A916" s="68">
        <v>1902</v>
      </c>
      <c r="B916" s="69">
        <v>61</v>
      </c>
      <c r="C916" s="69"/>
      <c r="D916" s="69"/>
      <c r="E916" s="69"/>
      <c r="F916" s="69"/>
      <c r="G916" s="69"/>
      <c r="H916" s="69"/>
      <c r="I916" s="69"/>
      <c r="J916" s="171"/>
      <c r="K916" s="107"/>
      <c r="L916" s="73"/>
      <c r="M916" s="74"/>
      <c r="N916" s="172"/>
      <c r="O916" s="76">
        <f>B916</f>
        <v>61</v>
      </c>
      <c r="P916" s="173"/>
      <c r="Q916" s="172"/>
    </row>
    <row r="917" spans="1:18" ht="15.75" customHeight="1">
      <c r="A917" s="68">
        <v>2001</v>
      </c>
      <c r="B917" s="69"/>
      <c r="C917" s="69">
        <v>56</v>
      </c>
      <c r="D917" s="69"/>
      <c r="E917" s="69"/>
      <c r="F917" s="69"/>
      <c r="G917" s="69"/>
      <c r="H917" s="69"/>
      <c r="I917" s="69"/>
      <c r="J917" s="171"/>
      <c r="K917" s="108"/>
      <c r="L917" s="2"/>
      <c r="M917" s="79"/>
      <c r="N917" s="80">
        <f>IF(C917=0,"",C917/B916)</f>
        <v>0.91803278688524592</v>
      </c>
      <c r="O917" s="81">
        <v>56</v>
      </c>
      <c r="P917" s="82">
        <f t="shared" ref="P917:P923" si="135">IF(O917=0,"",O917/O916)</f>
        <v>0.91803278688524592</v>
      </c>
      <c r="Q917" s="82">
        <f t="shared" ref="Q917:Q923" si="136">IF(O917=0,"",100%-P917)</f>
        <v>8.1967213114754078E-2</v>
      </c>
    </row>
    <row r="918" spans="1:18" ht="15.75" customHeight="1">
      <c r="A918" s="68">
        <v>2002</v>
      </c>
      <c r="B918" s="69"/>
      <c r="C918" s="69"/>
      <c r="D918" s="69">
        <v>51</v>
      </c>
      <c r="E918" s="69"/>
      <c r="F918" s="69"/>
      <c r="G918" s="69"/>
      <c r="H918" s="69"/>
      <c r="I918" s="69"/>
      <c r="J918" s="171"/>
      <c r="K918" s="108"/>
      <c r="L918" s="2"/>
      <c r="M918" s="79"/>
      <c r="N918" s="80">
        <f>IF(D918=0,"",D918/C917)</f>
        <v>0.9107142857142857</v>
      </c>
      <c r="O918" s="81">
        <v>53</v>
      </c>
      <c r="P918" s="82">
        <f t="shared" si="135"/>
        <v>0.9464285714285714</v>
      </c>
      <c r="Q918" s="82">
        <f t="shared" si="136"/>
        <v>5.3571428571428603E-2</v>
      </c>
      <c r="R918" s="83">
        <f>O918/O916</f>
        <v>0.86885245901639341</v>
      </c>
    </row>
    <row r="919" spans="1:18" ht="15.75" customHeight="1">
      <c r="A919" s="68">
        <v>2101</v>
      </c>
      <c r="B919" s="69"/>
      <c r="C919" s="69"/>
      <c r="D919" s="69"/>
      <c r="E919" s="69">
        <v>49</v>
      </c>
      <c r="F919" s="69"/>
      <c r="G919" s="69"/>
      <c r="H919" s="69"/>
      <c r="I919" s="69"/>
      <c r="J919" s="171"/>
      <c r="K919" s="108"/>
      <c r="L919" s="2"/>
      <c r="M919" s="79"/>
      <c r="N919" s="80">
        <f>IF(E919=0,"",E919/D918)</f>
        <v>0.96078431372549022</v>
      </c>
      <c r="O919" s="81">
        <v>51</v>
      </c>
      <c r="P919" s="82">
        <f t="shared" si="135"/>
        <v>0.96226415094339623</v>
      </c>
      <c r="Q919" s="82">
        <f t="shared" si="136"/>
        <v>3.7735849056603765E-2</v>
      </c>
    </row>
    <row r="920" spans="1:18" ht="15.75" customHeight="1">
      <c r="A920" s="68">
        <v>2102</v>
      </c>
      <c r="B920" s="69"/>
      <c r="C920" s="69"/>
      <c r="D920" s="69"/>
      <c r="E920" s="69"/>
      <c r="F920" s="69">
        <v>45</v>
      </c>
      <c r="G920" s="69"/>
      <c r="H920" s="69"/>
      <c r="I920" s="69"/>
      <c r="J920" s="171"/>
      <c r="K920" s="108"/>
      <c r="L920" s="2"/>
      <c r="M920" s="79"/>
      <c r="N920" s="80">
        <f>F920/E919</f>
        <v>0.91836734693877553</v>
      </c>
      <c r="O920" s="81">
        <v>48</v>
      </c>
      <c r="P920" s="82">
        <f t="shared" si="135"/>
        <v>0.94117647058823528</v>
      </c>
      <c r="Q920" s="82">
        <f t="shared" si="136"/>
        <v>5.8823529411764719E-2</v>
      </c>
    </row>
    <row r="921" spans="1:18" ht="15.75" customHeight="1">
      <c r="A921" s="68">
        <v>2201</v>
      </c>
      <c r="B921" s="69"/>
      <c r="C921" s="69"/>
      <c r="D921" s="69"/>
      <c r="E921" s="69"/>
      <c r="F921" s="69"/>
      <c r="G921" s="69">
        <v>42</v>
      </c>
      <c r="H921" s="69"/>
      <c r="I921" s="69"/>
      <c r="J921" s="171"/>
      <c r="K921" s="108"/>
      <c r="L921" s="2"/>
      <c r="M921" s="79"/>
      <c r="N921" s="80">
        <f>G921/F920</f>
        <v>0.93333333333333335</v>
      </c>
      <c r="O921" s="81">
        <v>45</v>
      </c>
      <c r="P921" s="82">
        <f t="shared" si="135"/>
        <v>0.9375</v>
      </c>
      <c r="Q921" s="82">
        <f t="shared" si="136"/>
        <v>6.25E-2</v>
      </c>
    </row>
    <row r="922" spans="1:18" ht="15.75" customHeight="1">
      <c r="A922" s="68">
        <v>2202</v>
      </c>
      <c r="B922" s="69"/>
      <c r="C922" s="69"/>
      <c r="D922" s="69"/>
      <c r="E922" s="69"/>
      <c r="F922" s="69"/>
      <c r="G922" s="69"/>
      <c r="H922" s="69">
        <v>40</v>
      </c>
      <c r="I922" s="69"/>
      <c r="J922" s="171"/>
      <c r="K922" s="108"/>
      <c r="L922" s="2"/>
      <c r="M922" s="79"/>
      <c r="N922" s="80">
        <f>H922/G921</f>
        <v>0.95238095238095233</v>
      </c>
      <c r="O922" s="81">
        <v>44</v>
      </c>
      <c r="P922" s="82">
        <f t="shared" si="135"/>
        <v>0.97777777777777775</v>
      </c>
      <c r="Q922" s="82">
        <f t="shared" si="136"/>
        <v>2.2222222222222254E-2</v>
      </c>
    </row>
    <row r="923" spans="1:18" ht="15.75" customHeight="1">
      <c r="A923" s="68">
        <v>2301</v>
      </c>
      <c r="B923" s="69"/>
      <c r="C923" s="69"/>
      <c r="D923" s="69"/>
      <c r="E923" s="69"/>
      <c r="F923" s="69"/>
      <c r="G923" s="69"/>
      <c r="H923" s="69"/>
      <c r="I923" s="69">
        <v>29</v>
      </c>
      <c r="J923" s="171"/>
      <c r="K923" s="108"/>
      <c r="L923" s="2"/>
      <c r="M923" s="79"/>
      <c r="N923" s="84">
        <f>I923/H922</f>
        <v>0.72499999999999998</v>
      </c>
      <c r="O923" s="81">
        <v>44</v>
      </c>
      <c r="P923" s="82">
        <f t="shared" si="135"/>
        <v>1</v>
      </c>
      <c r="Q923" s="85">
        <f t="shared" si="136"/>
        <v>0</v>
      </c>
    </row>
    <row r="924" spans="1:18" ht="15.75" customHeight="1">
      <c r="A924" s="68">
        <v>2302</v>
      </c>
      <c r="B924" s="97"/>
      <c r="C924" s="97"/>
      <c r="D924" s="97"/>
      <c r="E924" s="97"/>
      <c r="F924" s="97"/>
      <c r="G924" s="97"/>
      <c r="H924" s="97"/>
      <c r="I924" s="97">
        <v>14</v>
      </c>
      <c r="J924" s="171"/>
      <c r="K924" s="108"/>
      <c r="L924" s="2"/>
      <c r="M924" s="31"/>
      <c r="N924" s="174"/>
      <c r="O924" s="175">
        <v>16</v>
      </c>
      <c r="P924" s="176"/>
      <c r="Q924" s="177"/>
    </row>
    <row r="925" spans="1:18" ht="15.75" customHeight="1">
      <c r="A925" s="68">
        <v>2401</v>
      </c>
      <c r="B925" s="97"/>
      <c r="C925" s="97"/>
      <c r="D925" s="97"/>
      <c r="E925" s="97"/>
      <c r="F925" s="97"/>
      <c r="G925" s="97"/>
      <c r="H925" s="97"/>
      <c r="I925" s="97">
        <v>2</v>
      </c>
      <c r="J925" s="171"/>
      <c r="K925" s="108"/>
      <c r="L925" s="2"/>
      <c r="M925" s="31"/>
      <c r="N925" s="86"/>
      <c r="O925" s="178">
        <v>2</v>
      </c>
      <c r="P925" s="88"/>
      <c r="Q925" s="86"/>
    </row>
    <row r="926" spans="1:18" ht="15.75" customHeight="1">
      <c r="A926" s="68">
        <v>2402</v>
      </c>
      <c r="B926" s="97"/>
      <c r="C926" s="97"/>
      <c r="D926" s="97"/>
      <c r="E926" s="97"/>
      <c r="F926" s="97"/>
      <c r="G926" s="97"/>
      <c r="H926" s="97"/>
      <c r="I926" s="97"/>
      <c r="J926" s="171"/>
      <c r="K926" s="108"/>
      <c r="L926" s="2"/>
      <c r="M926" s="31"/>
      <c r="N926" s="86"/>
      <c r="O926" s="178"/>
      <c r="P926" s="88"/>
      <c r="Q926" s="86"/>
    </row>
    <row r="927" spans="1:18" ht="15.75" customHeight="1">
      <c r="A927" s="68">
        <v>2501</v>
      </c>
      <c r="B927" s="97"/>
      <c r="C927" s="97"/>
      <c r="D927" s="97"/>
      <c r="E927" s="97"/>
      <c r="F927" s="97"/>
      <c r="G927" s="97"/>
      <c r="H927" s="97"/>
      <c r="I927" s="97"/>
      <c r="J927" s="171"/>
      <c r="K927" s="108"/>
      <c r="L927" s="2"/>
      <c r="M927" s="31"/>
      <c r="N927" s="2"/>
      <c r="O927" s="31"/>
      <c r="P927" s="25"/>
      <c r="Q927" s="86"/>
    </row>
    <row r="928" spans="1:18" ht="15.75" customHeight="1">
      <c r="A928" s="68">
        <v>2502</v>
      </c>
      <c r="B928" s="97"/>
      <c r="C928" s="97"/>
      <c r="D928" s="97"/>
      <c r="E928" s="97"/>
      <c r="F928" s="97"/>
      <c r="G928" s="97"/>
      <c r="H928" s="97"/>
      <c r="I928" s="97"/>
      <c r="J928" s="171"/>
      <c r="K928" s="108"/>
      <c r="L928" s="2"/>
      <c r="M928" s="31"/>
      <c r="N928" s="179" t="s">
        <v>79</v>
      </c>
      <c r="O928" s="90"/>
      <c r="P928" s="91" t="str">
        <f>IF(SUM(J922:J925)=0,"",SUM(J922:J925))</f>
        <v/>
      </c>
      <c r="Q928" s="180" t="s">
        <v>11</v>
      </c>
    </row>
    <row r="929" spans="1:18" ht="15.75" customHeight="1">
      <c r="A929" s="68">
        <v>2601</v>
      </c>
      <c r="B929" s="97"/>
      <c r="C929" s="97"/>
      <c r="D929" s="97"/>
      <c r="E929" s="97"/>
      <c r="F929" s="97"/>
      <c r="G929" s="97"/>
      <c r="H929" s="97"/>
      <c r="I929" s="97"/>
      <c r="J929" s="171"/>
      <c r="K929" s="108"/>
      <c r="L929" s="2"/>
      <c r="M929" s="31"/>
      <c r="N929" s="181" t="s">
        <v>80</v>
      </c>
      <c r="O929" s="94" t="str">
        <f>IF(O928/B916=0,"",O928/B916)</f>
        <v/>
      </c>
      <c r="P929" s="95" t="e">
        <f>IF(O928/P928=0,"",O928/P928)</f>
        <v>#VALUE!</v>
      </c>
      <c r="Q929" s="182" t="s">
        <v>81</v>
      </c>
    </row>
    <row r="930" spans="1:18" ht="15.75" customHeight="1">
      <c r="A930" s="68">
        <v>2602</v>
      </c>
      <c r="B930" s="97"/>
      <c r="C930" s="97"/>
      <c r="D930" s="97"/>
      <c r="E930" s="97"/>
      <c r="F930" s="97"/>
      <c r="G930" s="97"/>
      <c r="H930" s="97"/>
      <c r="I930" s="97"/>
      <c r="J930" s="171"/>
      <c r="K930" s="100"/>
      <c r="L930" s="101"/>
      <c r="M930" s="102"/>
      <c r="N930" s="101"/>
      <c r="O930" s="102"/>
      <c r="P930" s="102"/>
      <c r="Q930" s="103"/>
    </row>
    <row r="931" spans="1:18" ht="18" customHeight="1">
      <c r="A931" s="35"/>
      <c r="B931" s="31"/>
      <c r="C931" s="256" t="s">
        <v>100</v>
      </c>
      <c r="D931" s="257"/>
      <c r="E931" s="257"/>
      <c r="F931" s="257"/>
      <c r="G931" s="257"/>
      <c r="H931" s="257"/>
      <c r="I931" s="258"/>
      <c r="J931" s="126">
        <f>SUM(J916:J927)</f>
        <v>0</v>
      </c>
      <c r="K931" s="105" t="str">
        <f>IF(J923=0,"",J923/B916)</f>
        <v/>
      </c>
      <c r="L931" s="105" t="str">
        <f>IF(J931=0,"",J931/B916)</f>
        <v/>
      </c>
      <c r="M931" s="105" t="str">
        <f>IF(J923=0,"",L931-K931)</f>
        <v/>
      </c>
      <c r="N931" s="2"/>
      <c r="O931" s="31"/>
      <c r="P931" s="25"/>
      <c r="Q931" s="2"/>
    </row>
    <row r="932" spans="1:18" ht="12.75" customHeight="1">
      <c r="L932" s="2"/>
      <c r="M932" s="2"/>
      <c r="O932" s="2"/>
    </row>
    <row r="933" spans="1:18" ht="12.75" customHeight="1">
      <c r="L933" s="2"/>
      <c r="M933" s="2"/>
      <c r="O933" s="2"/>
    </row>
    <row r="934" spans="1:18" ht="26.25" customHeight="1">
      <c r="A934" s="65" t="s">
        <v>88</v>
      </c>
      <c r="C934" s="102"/>
      <c r="D934" s="102"/>
      <c r="E934" s="102"/>
      <c r="F934" s="102"/>
      <c r="G934" s="102"/>
      <c r="H934" s="102"/>
      <c r="I934" s="102"/>
      <c r="J934" s="129" t="s">
        <v>112</v>
      </c>
      <c r="K934" s="2"/>
      <c r="L934" s="2"/>
      <c r="M934" s="31"/>
      <c r="N934" s="2"/>
      <c r="O934" s="31"/>
      <c r="P934" s="31"/>
      <c r="Q934" s="31"/>
    </row>
    <row r="935" spans="1:18" ht="20.25" customHeight="1">
      <c r="A935" s="259" t="s">
        <v>10</v>
      </c>
      <c r="B935" s="260" t="s">
        <v>89</v>
      </c>
      <c r="C935" s="261"/>
      <c r="D935" s="261"/>
      <c r="E935" s="261"/>
      <c r="F935" s="261"/>
      <c r="G935" s="261"/>
      <c r="H935" s="261"/>
      <c r="I935" s="262"/>
      <c r="J935" s="263" t="s">
        <v>11</v>
      </c>
      <c r="K935" s="254" t="s">
        <v>3</v>
      </c>
      <c r="L935" s="254" t="s">
        <v>4</v>
      </c>
      <c r="M935" s="264" t="s">
        <v>5</v>
      </c>
      <c r="N935" s="254" t="s">
        <v>6</v>
      </c>
      <c r="O935" s="265" t="s">
        <v>7</v>
      </c>
      <c r="P935" s="265" t="s">
        <v>8</v>
      </c>
      <c r="Q935" s="254" t="s">
        <v>9</v>
      </c>
    </row>
    <row r="936" spans="1:18" ht="15.75" customHeight="1">
      <c r="A936" s="255"/>
      <c r="B936" s="68" t="s">
        <v>90</v>
      </c>
      <c r="C936" s="68" t="s">
        <v>91</v>
      </c>
      <c r="D936" s="68" t="s">
        <v>92</v>
      </c>
      <c r="E936" s="68" t="s">
        <v>93</v>
      </c>
      <c r="F936" s="68" t="s">
        <v>94</v>
      </c>
      <c r="G936" s="68" t="s">
        <v>95</v>
      </c>
      <c r="H936" s="68" t="s">
        <v>96</v>
      </c>
      <c r="I936" s="68" t="s">
        <v>97</v>
      </c>
      <c r="J936" s="255"/>
      <c r="K936" s="255"/>
      <c r="L936" s="255"/>
      <c r="M936" s="255"/>
      <c r="N936" s="255"/>
      <c r="O936" s="255"/>
      <c r="P936" s="255"/>
      <c r="Q936" s="255"/>
    </row>
    <row r="937" spans="1:18" ht="15.75" customHeight="1">
      <c r="A937" s="68">
        <v>2001</v>
      </c>
      <c r="B937" s="69">
        <v>52</v>
      </c>
      <c r="C937" s="69"/>
      <c r="D937" s="69"/>
      <c r="E937" s="69"/>
      <c r="F937" s="69"/>
      <c r="G937" s="69"/>
      <c r="H937" s="69"/>
      <c r="I937" s="69"/>
      <c r="J937" s="171"/>
      <c r="K937" s="107"/>
      <c r="L937" s="73"/>
      <c r="M937" s="74"/>
      <c r="N937" s="172"/>
      <c r="O937" s="76">
        <f>B937</f>
        <v>52</v>
      </c>
      <c r="P937" s="173"/>
      <c r="Q937" s="172"/>
    </row>
    <row r="938" spans="1:18" ht="15.75" customHeight="1">
      <c r="A938" s="68">
        <v>2002</v>
      </c>
      <c r="B938" s="69"/>
      <c r="C938" s="69">
        <v>38</v>
      </c>
      <c r="D938" s="69"/>
      <c r="E938" s="69"/>
      <c r="F938" s="69"/>
      <c r="G938" s="69"/>
      <c r="H938" s="69"/>
      <c r="I938" s="69"/>
      <c r="J938" s="171"/>
      <c r="K938" s="108"/>
      <c r="L938" s="2"/>
      <c r="M938" s="79"/>
      <c r="N938" s="80">
        <f>IF(C938=0,"",C938/B937)</f>
        <v>0.73076923076923073</v>
      </c>
      <c r="O938" s="81">
        <v>42</v>
      </c>
      <c r="P938" s="82">
        <f t="shared" ref="P938:P944" si="137">IF(O938=0,"",O938/O937)</f>
        <v>0.80769230769230771</v>
      </c>
      <c r="Q938" s="82">
        <f t="shared" ref="Q938:Q944" si="138">IF(O938=0,"",100%-P938)</f>
        <v>0.19230769230769229</v>
      </c>
    </row>
    <row r="939" spans="1:18" ht="15.75" customHeight="1">
      <c r="A939" s="68">
        <v>2101</v>
      </c>
      <c r="B939" s="69"/>
      <c r="C939" s="69"/>
      <c r="D939" s="69">
        <v>36</v>
      </c>
      <c r="E939" s="69"/>
      <c r="F939" s="69"/>
      <c r="G939" s="69"/>
      <c r="H939" s="69"/>
      <c r="I939" s="69"/>
      <c r="J939" s="171"/>
      <c r="K939" s="108"/>
      <c r="L939" s="2"/>
      <c r="M939" s="79"/>
      <c r="N939" s="80">
        <f>IF(D939=0,"",D939/C938)</f>
        <v>0.94736842105263153</v>
      </c>
      <c r="O939" s="81">
        <v>41</v>
      </c>
      <c r="P939" s="82">
        <f t="shared" si="137"/>
        <v>0.97619047619047616</v>
      </c>
      <c r="Q939" s="82">
        <f t="shared" si="138"/>
        <v>2.3809523809523836E-2</v>
      </c>
      <c r="R939" s="83">
        <f>O939/O937</f>
        <v>0.78846153846153844</v>
      </c>
    </row>
    <row r="940" spans="1:18" ht="15.75" customHeight="1">
      <c r="A940" s="68">
        <v>2102</v>
      </c>
      <c r="B940" s="69"/>
      <c r="C940" s="69"/>
      <c r="D940" s="69"/>
      <c r="E940" s="69">
        <v>32</v>
      </c>
      <c r="F940" s="69"/>
      <c r="G940" s="69"/>
      <c r="H940" s="69"/>
      <c r="I940" s="69"/>
      <c r="J940" s="171"/>
      <c r="K940" s="108"/>
      <c r="L940" s="2"/>
      <c r="M940" s="79"/>
      <c r="N940" s="80">
        <f>IF(E940=0,"",E940/D939)</f>
        <v>0.88888888888888884</v>
      </c>
      <c r="O940" s="81">
        <v>38</v>
      </c>
      <c r="P940" s="82">
        <f t="shared" si="137"/>
        <v>0.92682926829268297</v>
      </c>
      <c r="Q940" s="82">
        <f t="shared" si="138"/>
        <v>7.3170731707317027E-2</v>
      </c>
    </row>
    <row r="941" spans="1:18" ht="15.75" customHeight="1">
      <c r="A941" s="68">
        <v>2201</v>
      </c>
      <c r="B941" s="69"/>
      <c r="C941" s="69"/>
      <c r="D941" s="69"/>
      <c r="E941" s="69"/>
      <c r="F941" s="69">
        <v>32</v>
      </c>
      <c r="G941" s="69"/>
      <c r="H941" s="69"/>
      <c r="I941" s="69"/>
      <c r="J941" s="171"/>
      <c r="K941" s="108"/>
      <c r="L941" s="2"/>
      <c r="M941" s="79"/>
      <c r="N941" s="80">
        <f>F941/E940</f>
        <v>1</v>
      </c>
      <c r="O941" s="81">
        <v>38</v>
      </c>
      <c r="P941" s="82">
        <f t="shared" si="137"/>
        <v>1</v>
      </c>
      <c r="Q941" s="82">
        <f t="shared" si="138"/>
        <v>0</v>
      </c>
    </row>
    <row r="942" spans="1:18" ht="15.75" customHeight="1">
      <c r="A942" s="68">
        <v>2202</v>
      </c>
      <c r="B942" s="69"/>
      <c r="C942" s="69"/>
      <c r="D942" s="69"/>
      <c r="E942" s="69"/>
      <c r="F942" s="69"/>
      <c r="G942" s="69">
        <v>30</v>
      </c>
      <c r="H942" s="69"/>
      <c r="I942" s="69"/>
      <c r="J942" s="171"/>
      <c r="K942" s="108"/>
      <c r="L942" s="2"/>
      <c r="M942" s="79"/>
      <c r="N942" s="80">
        <f>IF(G942=0,"",G942/F941)</f>
        <v>0.9375</v>
      </c>
      <c r="O942" s="81">
        <v>34</v>
      </c>
      <c r="P942" s="82">
        <f t="shared" si="137"/>
        <v>0.89473684210526316</v>
      </c>
      <c r="Q942" s="82">
        <f t="shared" si="138"/>
        <v>0.10526315789473684</v>
      </c>
    </row>
    <row r="943" spans="1:18" ht="15.75" customHeight="1">
      <c r="A943" s="68">
        <v>2301</v>
      </c>
      <c r="B943" s="69"/>
      <c r="C943" s="69"/>
      <c r="D943" s="69"/>
      <c r="E943" s="69"/>
      <c r="F943" s="69"/>
      <c r="G943" s="69"/>
      <c r="H943" s="69">
        <v>28</v>
      </c>
      <c r="I943" s="69"/>
      <c r="J943" s="171"/>
      <c r="K943" s="108"/>
      <c r="L943" s="2"/>
      <c r="M943" s="79"/>
      <c r="N943" s="80">
        <f>IF(H943=0,"",H943/G942)</f>
        <v>0.93333333333333335</v>
      </c>
      <c r="O943" s="81">
        <v>32</v>
      </c>
      <c r="P943" s="82">
        <f t="shared" si="137"/>
        <v>0.94117647058823528</v>
      </c>
      <c r="Q943" s="82">
        <f t="shared" si="138"/>
        <v>5.8823529411764719E-2</v>
      </c>
    </row>
    <row r="944" spans="1:18" ht="15.75" customHeight="1">
      <c r="A944" s="68">
        <v>2302</v>
      </c>
      <c r="B944" s="69"/>
      <c r="C944" s="69"/>
      <c r="D944" s="69"/>
      <c r="E944" s="69"/>
      <c r="F944" s="69"/>
      <c r="G944" s="69"/>
      <c r="H944" s="69"/>
      <c r="I944" s="69">
        <v>17</v>
      </c>
      <c r="J944" s="171"/>
      <c r="K944" s="108"/>
      <c r="L944" s="2"/>
      <c r="M944" s="79"/>
      <c r="N944" s="80">
        <f>IF(I944=0,"",I944/H943)</f>
        <v>0.6071428571428571</v>
      </c>
      <c r="O944" s="81">
        <v>32</v>
      </c>
      <c r="P944" s="82">
        <f t="shared" si="137"/>
        <v>1</v>
      </c>
      <c r="Q944" s="85">
        <f t="shared" si="138"/>
        <v>0</v>
      </c>
    </row>
    <row r="945" spans="1:18" ht="15.75" customHeight="1">
      <c r="A945" s="68">
        <v>2401</v>
      </c>
      <c r="B945" s="97"/>
      <c r="C945" s="97"/>
      <c r="D945" s="97"/>
      <c r="E945" s="97"/>
      <c r="F945" s="97"/>
      <c r="G945" s="97"/>
      <c r="H945" s="97"/>
      <c r="I945" s="97">
        <v>13</v>
      </c>
      <c r="J945" s="171"/>
      <c r="K945" s="108"/>
      <c r="L945" s="2"/>
      <c r="M945" s="31"/>
      <c r="N945" s="174"/>
      <c r="O945" s="175">
        <v>20</v>
      </c>
      <c r="P945" s="176"/>
      <c r="Q945" s="177"/>
    </row>
    <row r="946" spans="1:18" ht="15.75" customHeight="1">
      <c r="A946" s="68">
        <v>2402</v>
      </c>
      <c r="B946" s="97"/>
      <c r="C946" s="97"/>
      <c r="D946" s="97"/>
      <c r="E946" s="97"/>
      <c r="F946" s="97"/>
      <c r="G946" s="97"/>
      <c r="H946" s="97"/>
      <c r="I946" s="97"/>
      <c r="J946" s="171"/>
      <c r="K946" s="108"/>
      <c r="L946" s="2"/>
      <c r="M946" s="31"/>
      <c r="N946" s="86"/>
      <c r="O946" s="178"/>
      <c r="P946" s="88"/>
      <c r="Q946" s="86"/>
    </row>
    <row r="947" spans="1:18" ht="15.75" customHeight="1">
      <c r="A947" s="68">
        <v>2501</v>
      </c>
      <c r="B947" s="97"/>
      <c r="C947" s="97"/>
      <c r="D947" s="97"/>
      <c r="E947" s="97"/>
      <c r="F947" s="97"/>
      <c r="G947" s="97"/>
      <c r="H947" s="97"/>
      <c r="I947" s="97"/>
      <c r="J947" s="171"/>
      <c r="K947" s="108"/>
      <c r="L947" s="2"/>
      <c r="M947" s="31"/>
      <c r="N947" s="86"/>
      <c r="O947" s="178"/>
      <c r="P947" s="88"/>
      <c r="Q947" s="86"/>
    </row>
    <row r="948" spans="1:18" ht="15.75" customHeight="1">
      <c r="A948" s="68">
        <v>2502</v>
      </c>
      <c r="B948" s="97"/>
      <c r="C948" s="97"/>
      <c r="D948" s="97"/>
      <c r="E948" s="97"/>
      <c r="F948" s="97"/>
      <c r="G948" s="97"/>
      <c r="H948" s="97"/>
      <c r="I948" s="97"/>
      <c r="J948" s="171"/>
      <c r="K948" s="108"/>
      <c r="L948" s="2"/>
      <c r="M948" s="31"/>
      <c r="N948" s="2"/>
      <c r="O948" s="31"/>
      <c r="P948" s="25"/>
      <c r="Q948" s="86"/>
    </row>
    <row r="949" spans="1:18" ht="15.75" customHeight="1">
      <c r="A949" s="68">
        <v>2601</v>
      </c>
      <c r="B949" s="97"/>
      <c r="C949" s="97"/>
      <c r="D949" s="97"/>
      <c r="E949" s="97"/>
      <c r="F949" s="97"/>
      <c r="G949" s="97"/>
      <c r="H949" s="97"/>
      <c r="I949" s="97"/>
      <c r="J949" s="171"/>
      <c r="K949" s="108"/>
      <c r="L949" s="2"/>
      <c r="M949" s="31"/>
      <c r="N949" s="179" t="s">
        <v>79</v>
      </c>
      <c r="O949" s="90"/>
      <c r="P949" s="91" t="str">
        <f>IF(SUM(J943:J946)=0,"",SUM(J943:J946))</f>
        <v/>
      </c>
      <c r="Q949" s="180" t="s">
        <v>11</v>
      </c>
    </row>
    <row r="950" spans="1:18" ht="15.75" customHeight="1">
      <c r="A950" s="68">
        <v>2602</v>
      </c>
      <c r="B950" s="97"/>
      <c r="C950" s="97"/>
      <c r="D950" s="97"/>
      <c r="E950" s="97"/>
      <c r="F950" s="97"/>
      <c r="G950" s="97"/>
      <c r="H950" s="97"/>
      <c r="I950" s="97"/>
      <c r="J950" s="171"/>
      <c r="K950" s="108"/>
      <c r="L950" s="2"/>
      <c r="M950" s="31"/>
      <c r="N950" s="181" t="s">
        <v>80</v>
      </c>
      <c r="O950" s="94" t="str">
        <f>IF(O949/B937=0,"",O949/B937)</f>
        <v/>
      </c>
      <c r="P950" s="95" t="e">
        <f>IF(O949/P949=0,"",O949/P949)</f>
        <v>#VALUE!</v>
      </c>
      <c r="Q950" s="182" t="s">
        <v>81</v>
      </c>
    </row>
    <row r="951" spans="1:18" ht="15.75" customHeight="1">
      <c r="A951" s="68">
        <v>2701</v>
      </c>
      <c r="B951" s="97"/>
      <c r="C951" s="97"/>
      <c r="D951" s="97"/>
      <c r="E951" s="97"/>
      <c r="F951" s="97"/>
      <c r="G951" s="97"/>
      <c r="H951" s="97"/>
      <c r="I951" s="97"/>
      <c r="J951" s="171"/>
      <c r="K951" s="100"/>
      <c r="L951" s="101"/>
      <c r="M951" s="102"/>
      <c r="N951" s="101"/>
      <c r="O951" s="102"/>
      <c r="P951" s="102"/>
      <c r="Q951" s="103"/>
    </row>
    <row r="952" spans="1:18" ht="18" customHeight="1">
      <c r="A952" s="35"/>
      <c r="B952" s="31"/>
      <c r="C952" s="256" t="s">
        <v>100</v>
      </c>
      <c r="D952" s="257"/>
      <c r="E952" s="257"/>
      <c r="F952" s="257"/>
      <c r="G952" s="257"/>
      <c r="H952" s="257"/>
      <c r="I952" s="258"/>
      <c r="J952" s="126">
        <f>SUM(J937:J948)</f>
        <v>0</v>
      </c>
      <c r="K952" s="105" t="str">
        <f>IF(J944=0,"",J944/B937)</f>
        <v/>
      </c>
      <c r="L952" s="105" t="str">
        <f>IF(J952=0,"",J952/B937)</f>
        <v/>
      </c>
      <c r="M952" s="105" t="str">
        <f>IF(J944=0,"",L952-K952)</f>
        <v/>
      </c>
      <c r="N952" s="2"/>
      <c r="O952" s="31"/>
      <c r="P952" s="25"/>
      <c r="Q952" s="2"/>
    </row>
    <row r="953" spans="1:18" ht="12.75" customHeight="1">
      <c r="L953" s="2"/>
      <c r="M953" s="2"/>
      <c r="O953" s="2"/>
    </row>
    <row r="954" spans="1:18" ht="12.75" customHeight="1">
      <c r="L954" s="2"/>
      <c r="M954" s="2"/>
      <c r="O954" s="2"/>
    </row>
    <row r="955" spans="1:18" ht="26.25" customHeight="1">
      <c r="A955" s="65" t="s">
        <v>88</v>
      </c>
      <c r="C955" s="102"/>
      <c r="D955" s="102"/>
      <c r="E955" s="102"/>
      <c r="F955" s="102"/>
      <c r="G955" s="102"/>
      <c r="H955" s="102"/>
      <c r="I955" s="102"/>
      <c r="J955" s="129" t="s">
        <v>114</v>
      </c>
      <c r="K955" s="2"/>
      <c r="L955" s="2"/>
      <c r="M955" s="31"/>
      <c r="N955" s="2"/>
      <c r="O955" s="31"/>
      <c r="P955" s="31"/>
      <c r="Q955" s="31"/>
    </row>
    <row r="956" spans="1:18" ht="20.25" customHeight="1">
      <c r="A956" s="259" t="s">
        <v>10</v>
      </c>
      <c r="B956" s="260" t="s">
        <v>89</v>
      </c>
      <c r="C956" s="261"/>
      <c r="D956" s="261"/>
      <c r="E956" s="261"/>
      <c r="F956" s="261"/>
      <c r="G956" s="261"/>
      <c r="H956" s="261"/>
      <c r="I956" s="262"/>
      <c r="J956" s="263" t="s">
        <v>11</v>
      </c>
      <c r="K956" s="254" t="s">
        <v>3</v>
      </c>
      <c r="L956" s="254" t="s">
        <v>4</v>
      </c>
      <c r="M956" s="264" t="s">
        <v>5</v>
      </c>
      <c r="N956" s="254" t="s">
        <v>6</v>
      </c>
      <c r="O956" s="265" t="s">
        <v>7</v>
      </c>
      <c r="P956" s="265" t="s">
        <v>8</v>
      </c>
      <c r="Q956" s="254" t="s">
        <v>9</v>
      </c>
    </row>
    <row r="957" spans="1:18" ht="15.75" customHeight="1">
      <c r="A957" s="255"/>
      <c r="B957" s="68" t="s">
        <v>90</v>
      </c>
      <c r="C957" s="68" t="s">
        <v>91</v>
      </c>
      <c r="D957" s="68" t="s">
        <v>92</v>
      </c>
      <c r="E957" s="68" t="s">
        <v>93</v>
      </c>
      <c r="F957" s="68" t="s">
        <v>94</v>
      </c>
      <c r="G957" s="68" t="s">
        <v>95</v>
      </c>
      <c r="H957" s="68" t="s">
        <v>96</v>
      </c>
      <c r="I957" s="68" t="s">
        <v>97</v>
      </c>
      <c r="J957" s="255"/>
      <c r="K957" s="255"/>
      <c r="L957" s="255"/>
      <c r="M957" s="255"/>
      <c r="N957" s="255"/>
      <c r="O957" s="255"/>
      <c r="P957" s="255"/>
      <c r="Q957" s="255"/>
    </row>
    <row r="958" spans="1:18" ht="15.75" customHeight="1">
      <c r="A958" s="68">
        <v>2002</v>
      </c>
      <c r="B958" s="69">
        <v>76</v>
      </c>
      <c r="C958" s="69"/>
      <c r="D958" s="69"/>
      <c r="E958" s="69"/>
      <c r="F958" s="69"/>
      <c r="G958" s="69"/>
      <c r="H958" s="69"/>
      <c r="I958" s="69"/>
      <c r="J958" s="171"/>
      <c r="K958" s="107"/>
      <c r="L958" s="73"/>
      <c r="M958" s="74"/>
      <c r="N958" s="172"/>
      <c r="O958" s="76">
        <f>B958</f>
        <v>76</v>
      </c>
      <c r="P958" s="173"/>
      <c r="Q958" s="172"/>
    </row>
    <row r="959" spans="1:18" ht="15.75" customHeight="1">
      <c r="A959" s="68">
        <v>2101</v>
      </c>
      <c r="B959" s="69"/>
      <c r="C959" s="69">
        <v>63</v>
      </c>
      <c r="D959" s="69"/>
      <c r="E959" s="69"/>
      <c r="F959" s="69"/>
      <c r="G959" s="69"/>
      <c r="H959" s="69"/>
      <c r="I959" s="69"/>
      <c r="J959" s="171"/>
      <c r="K959" s="108"/>
      <c r="L959" s="2"/>
      <c r="M959" s="79"/>
      <c r="N959" s="80">
        <f>IF(C959=0,"",C959/B958)</f>
        <v>0.82894736842105265</v>
      </c>
      <c r="O959" s="81">
        <v>64</v>
      </c>
      <c r="P959" s="82">
        <f t="shared" ref="P959:P965" si="139">IF(O959=0,"",O959/O958)</f>
        <v>0.84210526315789469</v>
      </c>
      <c r="Q959" s="82">
        <f t="shared" ref="Q959:Q965" si="140">IF(O959=0,"",100%-P959)</f>
        <v>0.15789473684210531</v>
      </c>
    </row>
    <row r="960" spans="1:18" ht="15.75" customHeight="1">
      <c r="A960" s="68">
        <v>2102</v>
      </c>
      <c r="B960" s="69"/>
      <c r="C960" s="69"/>
      <c r="D960" s="69">
        <v>57</v>
      </c>
      <c r="E960" s="69"/>
      <c r="F960" s="69"/>
      <c r="G960" s="69"/>
      <c r="H960" s="69"/>
      <c r="I960" s="69"/>
      <c r="J960" s="171"/>
      <c r="K960" s="108"/>
      <c r="L960" s="2"/>
      <c r="M960" s="79"/>
      <c r="N960" s="80">
        <f>IF(D960=0,"",D960/C959)</f>
        <v>0.90476190476190477</v>
      </c>
      <c r="O960" s="81">
        <v>58</v>
      </c>
      <c r="P960" s="82">
        <f t="shared" si="139"/>
        <v>0.90625</v>
      </c>
      <c r="Q960" s="82">
        <f t="shared" si="140"/>
        <v>9.375E-2</v>
      </c>
      <c r="R960" s="83">
        <f>O960/O958</f>
        <v>0.76315789473684215</v>
      </c>
    </row>
    <row r="961" spans="1:17" ht="15.75" customHeight="1">
      <c r="A961" s="68">
        <v>2201</v>
      </c>
      <c r="B961" s="69"/>
      <c r="C961" s="69"/>
      <c r="D961" s="69"/>
      <c r="E961" s="69">
        <v>56</v>
      </c>
      <c r="F961" s="69"/>
      <c r="G961" s="69"/>
      <c r="H961" s="69"/>
      <c r="I961" s="69"/>
      <c r="J961" s="171"/>
      <c r="K961" s="108"/>
      <c r="L961" s="2"/>
      <c r="M961" s="79"/>
      <c r="N961" s="80">
        <f>IF(E961=0,"",E961/D960)</f>
        <v>0.98245614035087714</v>
      </c>
      <c r="O961" s="81">
        <v>58</v>
      </c>
      <c r="P961" s="82">
        <f t="shared" si="139"/>
        <v>1</v>
      </c>
      <c r="Q961" s="82">
        <f t="shared" si="140"/>
        <v>0</v>
      </c>
    </row>
    <row r="962" spans="1:17" ht="15.75" customHeight="1">
      <c r="A962" s="68">
        <v>2202</v>
      </c>
      <c r="B962" s="69"/>
      <c r="C962" s="69"/>
      <c r="D962" s="69"/>
      <c r="E962" s="69"/>
      <c r="F962" s="69">
        <v>56</v>
      </c>
      <c r="G962" s="69"/>
      <c r="H962" s="69"/>
      <c r="I962" s="69"/>
      <c r="J962" s="171"/>
      <c r="K962" s="108"/>
      <c r="L962" s="2"/>
      <c r="M962" s="79"/>
      <c r="N962" s="80">
        <f>IF(F962=0,"",F962/E961)</f>
        <v>1</v>
      </c>
      <c r="O962" s="81">
        <v>57</v>
      </c>
      <c r="P962" s="82">
        <f t="shared" si="139"/>
        <v>0.98275862068965514</v>
      </c>
      <c r="Q962" s="82">
        <f t="shared" si="140"/>
        <v>1.7241379310344862E-2</v>
      </c>
    </row>
    <row r="963" spans="1:17" ht="15.75" customHeight="1">
      <c r="A963" s="68">
        <v>2301</v>
      </c>
      <c r="B963" s="69"/>
      <c r="C963" s="69"/>
      <c r="D963" s="69"/>
      <c r="E963" s="69"/>
      <c r="F963" s="69"/>
      <c r="G963" s="69">
        <v>56</v>
      </c>
      <c r="H963" s="69"/>
      <c r="I963" s="69"/>
      <c r="J963" s="171"/>
      <c r="K963" s="108"/>
      <c r="L963" s="2"/>
      <c r="M963" s="79"/>
      <c r="N963" s="80">
        <f>IF(G963=0,"",G963/F962)</f>
        <v>1</v>
      </c>
      <c r="O963" s="81">
        <v>56</v>
      </c>
      <c r="P963" s="82">
        <f t="shared" si="139"/>
        <v>0.98245614035087714</v>
      </c>
      <c r="Q963" s="82">
        <f t="shared" si="140"/>
        <v>1.7543859649122862E-2</v>
      </c>
    </row>
    <row r="964" spans="1:17" ht="15.75" customHeight="1">
      <c r="A964" s="68">
        <v>2302</v>
      </c>
      <c r="B964" s="69"/>
      <c r="C964" s="69"/>
      <c r="D964" s="69"/>
      <c r="E964" s="69"/>
      <c r="F964" s="69"/>
      <c r="G964" s="69"/>
      <c r="H964" s="69">
        <v>47</v>
      </c>
      <c r="I964" s="69"/>
      <c r="J964" s="171"/>
      <c r="K964" s="108"/>
      <c r="L964" s="2"/>
      <c r="M964" s="79"/>
      <c r="N964" s="80">
        <f>IF(H964=0,"",H964/G963)</f>
        <v>0.8392857142857143</v>
      </c>
      <c r="O964" s="81">
        <v>55</v>
      </c>
      <c r="P964" s="82">
        <f t="shared" si="139"/>
        <v>0.9821428571428571</v>
      </c>
      <c r="Q964" s="82">
        <f t="shared" si="140"/>
        <v>1.7857142857142905E-2</v>
      </c>
    </row>
    <row r="965" spans="1:17" ht="15.75" customHeight="1">
      <c r="A965" s="68">
        <v>2401</v>
      </c>
      <c r="B965" s="69"/>
      <c r="C965" s="69"/>
      <c r="D965" s="69"/>
      <c r="E965" s="69"/>
      <c r="F965" s="69"/>
      <c r="G965" s="69"/>
      <c r="H965" s="69"/>
      <c r="I965" s="69">
        <v>37</v>
      </c>
      <c r="J965" s="171"/>
      <c r="K965" s="108"/>
      <c r="L965" s="2"/>
      <c r="M965" s="79"/>
      <c r="N965" s="80">
        <f>IF(I965=0,"",I965/H964)</f>
        <v>0.78723404255319152</v>
      </c>
      <c r="O965" s="81">
        <v>55</v>
      </c>
      <c r="P965" s="82">
        <f t="shared" si="139"/>
        <v>1</v>
      </c>
      <c r="Q965" s="85">
        <f t="shared" si="140"/>
        <v>0</v>
      </c>
    </row>
    <row r="966" spans="1:17" ht="15.75" customHeight="1">
      <c r="A966" s="68">
        <v>2402</v>
      </c>
      <c r="B966" s="97"/>
      <c r="C966" s="97"/>
      <c r="D966" s="97"/>
      <c r="E966" s="97"/>
      <c r="F966" s="97"/>
      <c r="G966" s="97"/>
      <c r="H966" s="97"/>
      <c r="I966" s="97"/>
      <c r="J966" s="171"/>
      <c r="K966" s="108"/>
      <c r="L966" s="2"/>
      <c r="M966" s="31"/>
      <c r="N966" s="174"/>
      <c r="O966" s="175"/>
      <c r="P966" s="176"/>
      <c r="Q966" s="177"/>
    </row>
    <row r="967" spans="1:17" ht="15.75" customHeight="1">
      <c r="A967" s="68">
        <v>2501</v>
      </c>
      <c r="B967" s="97"/>
      <c r="C967" s="97"/>
      <c r="D967" s="97"/>
      <c r="E967" s="97"/>
      <c r="F967" s="97"/>
      <c r="G967" s="97"/>
      <c r="H967" s="97"/>
      <c r="I967" s="97"/>
      <c r="J967" s="171"/>
      <c r="K967" s="108"/>
      <c r="L967" s="2"/>
      <c r="M967" s="31"/>
      <c r="N967" s="86"/>
      <c r="O967" s="178"/>
      <c r="P967" s="88"/>
      <c r="Q967" s="86"/>
    </row>
    <row r="968" spans="1:17" ht="15.75" customHeight="1">
      <c r="A968" s="68">
        <v>2502</v>
      </c>
      <c r="B968" s="97"/>
      <c r="C968" s="97"/>
      <c r="D968" s="97"/>
      <c r="E968" s="97"/>
      <c r="F968" s="97"/>
      <c r="G968" s="97"/>
      <c r="H968" s="97"/>
      <c r="I968" s="97"/>
      <c r="J968" s="171"/>
      <c r="K968" s="108"/>
      <c r="L968" s="2"/>
      <c r="M968" s="31"/>
      <c r="N968" s="86"/>
      <c r="O968" s="178"/>
      <c r="P968" s="88"/>
      <c r="Q968" s="86"/>
    </row>
    <row r="969" spans="1:17" ht="15.75" customHeight="1">
      <c r="A969" s="68">
        <v>2601</v>
      </c>
      <c r="B969" s="97"/>
      <c r="C969" s="97"/>
      <c r="D969" s="97"/>
      <c r="E969" s="97"/>
      <c r="F969" s="97"/>
      <c r="G969" s="97"/>
      <c r="H969" s="97"/>
      <c r="I969" s="97"/>
      <c r="J969" s="171"/>
      <c r="K969" s="108"/>
      <c r="L969" s="2"/>
      <c r="M969" s="31"/>
      <c r="N969" s="2"/>
      <c r="O969" s="31"/>
      <c r="P969" s="25"/>
      <c r="Q969" s="86"/>
    </row>
    <row r="970" spans="1:17" ht="15.75" customHeight="1">
      <c r="A970" s="68">
        <v>2602</v>
      </c>
      <c r="B970" s="97"/>
      <c r="C970" s="97"/>
      <c r="D970" s="97"/>
      <c r="E970" s="97"/>
      <c r="F970" s="97"/>
      <c r="G970" s="97"/>
      <c r="H970" s="97"/>
      <c r="I970" s="97"/>
      <c r="J970" s="171"/>
      <c r="K970" s="108"/>
      <c r="L970" s="2"/>
      <c r="M970" s="31"/>
      <c r="N970" s="179" t="s">
        <v>79</v>
      </c>
      <c r="O970" s="90"/>
      <c r="P970" s="91" t="str">
        <f>IF(SUM(J964:J967)=0,"",SUM(J964:J967))</f>
        <v/>
      </c>
      <c r="Q970" s="180" t="s">
        <v>11</v>
      </c>
    </row>
    <row r="971" spans="1:17" ht="15.75" customHeight="1">
      <c r="A971" s="68">
        <v>2701</v>
      </c>
      <c r="B971" s="97"/>
      <c r="C971" s="97"/>
      <c r="D971" s="97"/>
      <c r="E971" s="97"/>
      <c r="F971" s="97"/>
      <c r="G971" s="97"/>
      <c r="H971" s="97"/>
      <c r="I971" s="97"/>
      <c r="J971" s="171"/>
      <c r="K971" s="108"/>
      <c r="L971" s="2"/>
      <c r="M971" s="31"/>
      <c r="N971" s="181" t="s">
        <v>80</v>
      </c>
      <c r="O971" s="94" t="str">
        <f>IF(O970/B958=0,"",O970/B958)</f>
        <v/>
      </c>
      <c r="P971" s="95" t="e">
        <f>IF(O970/P970=0,"",O970/P970)</f>
        <v>#VALUE!</v>
      </c>
      <c r="Q971" s="182" t="s">
        <v>81</v>
      </c>
    </row>
    <row r="972" spans="1:17" ht="15.75" customHeight="1">
      <c r="A972" s="68">
        <v>2702</v>
      </c>
      <c r="B972" s="97"/>
      <c r="C972" s="97"/>
      <c r="D972" s="97"/>
      <c r="E972" s="97"/>
      <c r="F972" s="97"/>
      <c r="G972" s="97"/>
      <c r="H972" s="97"/>
      <c r="I972" s="97"/>
      <c r="J972" s="171"/>
      <c r="K972" s="100"/>
      <c r="L972" s="101"/>
      <c r="M972" s="102"/>
      <c r="N972" s="101"/>
      <c r="O972" s="102"/>
      <c r="P972" s="102"/>
      <c r="Q972" s="103"/>
    </row>
    <row r="973" spans="1:17" ht="18" customHeight="1">
      <c r="A973" s="35"/>
      <c r="B973" s="31"/>
      <c r="C973" s="256" t="s">
        <v>100</v>
      </c>
      <c r="D973" s="257"/>
      <c r="E973" s="257"/>
      <c r="F973" s="257"/>
      <c r="G973" s="257"/>
      <c r="H973" s="257"/>
      <c r="I973" s="258"/>
      <c r="J973" s="126">
        <f>SUM(J958:J969)</f>
        <v>0</v>
      </c>
      <c r="K973" s="105" t="str">
        <f>IF(J965=0,"",J965/B958)</f>
        <v/>
      </c>
      <c r="L973" s="105" t="str">
        <f>IF(J973=0,"",J973/B958)</f>
        <v/>
      </c>
      <c r="M973" s="105" t="str">
        <f>IF(J965=0,"",L973-K973)</f>
        <v/>
      </c>
      <c r="N973" s="2"/>
      <c r="O973" s="31"/>
      <c r="P973" s="25"/>
      <c r="Q973" s="2"/>
    </row>
    <row r="974" spans="1:17" ht="12.75" customHeight="1">
      <c r="L974" s="2"/>
      <c r="M974" s="2"/>
      <c r="O974" s="2"/>
    </row>
    <row r="975" spans="1:17" ht="12.75" customHeight="1">
      <c r="L975" s="2"/>
      <c r="M975" s="2"/>
      <c r="O975" s="2"/>
    </row>
    <row r="976" spans="1:17" ht="26.25" customHeight="1">
      <c r="A976" s="65" t="s">
        <v>88</v>
      </c>
      <c r="C976" s="102"/>
      <c r="D976" s="102"/>
      <c r="E976" s="102"/>
      <c r="F976" s="102"/>
      <c r="G976" s="102"/>
      <c r="H976" s="102"/>
      <c r="I976" s="102"/>
      <c r="J976" s="129" t="s">
        <v>115</v>
      </c>
      <c r="K976" s="2"/>
      <c r="L976" s="2"/>
      <c r="M976" s="31"/>
      <c r="N976" s="2"/>
      <c r="O976" s="31"/>
      <c r="P976" s="31"/>
      <c r="Q976" s="31"/>
    </row>
    <row r="977" spans="1:18" ht="20.25" customHeight="1">
      <c r="A977" s="259" t="s">
        <v>10</v>
      </c>
      <c r="B977" s="260" t="s">
        <v>89</v>
      </c>
      <c r="C977" s="261"/>
      <c r="D977" s="261"/>
      <c r="E977" s="261"/>
      <c r="F977" s="261"/>
      <c r="G977" s="261"/>
      <c r="H977" s="261"/>
      <c r="I977" s="262"/>
      <c r="J977" s="263" t="s">
        <v>11</v>
      </c>
      <c r="K977" s="254" t="s">
        <v>3</v>
      </c>
      <c r="L977" s="254" t="s">
        <v>4</v>
      </c>
      <c r="M977" s="264" t="s">
        <v>5</v>
      </c>
      <c r="N977" s="254" t="s">
        <v>6</v>
      </c>
      <c r="O977" s="265" t="s">
        <v>7</v>
      </c>
      <c r="P977" s="265" t="s">
        <v>8</v>
      </c>
      <c r="Q977" s="254" t="s">
        <v>9</v>
      </c>
    </row>
    <row r="978" spans="1:18" ht="15.75" customHeight="1">
      <c r="A978" s="255"/>
      <c r="B978" s="68" t="s">
        <v>90</v>
      </c>
      <c r="C978" s="68" t="s">
        <v>91</v>
      </c>
      <c r="D978" s="68" t="s">
        <v>92</v>
      </c>
      <c r="E978" s="68" t="s">
        <v>93</v>
      </c>
      <c r="F978" s="68" t="s">
        <v>94</v>
      </c>
      <c r="G978" s="68" t="s">
        <v>95</v>
      </c>
      <c r="H978" s="68" t="s">
        <v>96</v>
      </c>
      <c r="I978" s="68" t="s">
        <v>97</v>
      </c>
      <c r="J978" s="255"/>
      <c r="K978" s="255"/>
      <c r="L978" s="255"/>
      <c r="M978" s="255"/>
      <c r="N978" s="255"/>
      <c r="O978" s="255"/>
      <c r="P978" s="255"/>
      <c r="Q978" s="255"/>
    </row>
    <row r="979" spans="1:18" ht="15.75" customHeight="1">
      <c r="A979" s="68">
        <v>2101</v>
      </c>
      <c r="B979" s="69">
        <v>51</v>
      </c>
      <c r="C979" s="69"/>
      <c r="D979" s="69"/>
      <c r="E979" s="69"/>
      <c r="F979" s="69"/>
      <c r="G979" s="69"/>
      <c r="H979" s="69"/>
      <c r="I979" s="69"/>
      <c r="J979" s="171"/>
      <c r="K979" s="107"/>
      <c r="L979" s="73"/>
      <c r="M979" s="74"/>
      <c r="N979" s="172"/>
      <c r="O979" s="76">
        <f>B979</f>
        <v>51</v>
      </c>
      <c r="P979" s="173"/>
      <c r="Q979" s="172"/>
    </row>
    <row r="980" spans="1:18" ht="15.75" customHeight="1">
      <c r="A980" s="68">
        <v>2102</v>
      </c>
      <c r="B980" s="69"/>
      <c r="C980" s="69">
        <v>48</v>
      </c>
      <c r="D980" s="69"/>
      <c r="E980" s="69"/>
      <c r="F980" s="69"/>
      <c r="G980" s="69"/>
      <c r="H980" s="69"/>
      <c r="I980" s="69"/>
      <c r="J980" s="171"/>
      <c r="K980" s="108"/>
      <c r="L980" s="2"/>
      <c r="M980" s="79"/>
      <c r="N980" s="80">
        <f>IF(C980=0,"",C980/B979)</f>
        <v>0.94117647058823528</v>
      </c>
      <c r="O980" s="81">
        <v>48</v>
      </c>
      <c r="P980" s="82">
        <f t="shared" ref="P980:P986" si="141">IF(O980=0,"",O980/O979)</f>
        <v>0.94117647058823528</v>
      </c>
      <c r="Q980" s="82">
        <f t="shared" ref="Q980:Q986" si="142">IF(O980=0,"",100%-P980)</f>
        <v>5.8823529411764719E-2</v>
      </c>
    </row>
    <row r="981" spans="1:18" ht="15.75" customHeight="1">
      <c r="A981" s="68">
        <v>2201</v>
      </c>
      <c r="B981" s="69"/>
      <c r="C981" s="69"/>
      <c r="D981" s="69">
        <v>46</v>
      </c>
      <c r="E981" s="69"/>
      <c r="F981" s="69"/>
      <c r="G981" s="69"/>
      <c r="H981" s="69"/>
      <c r="I981" s="69"/>
      <c r="J981" s="171"/>
      <c r="K981" s="108"/>
      <c r="L981" s="2"/>
      <c r="M981" s="79"/>
      <c r="N981" s="80">
        <f>IF(D981=0,"",D981/C980)</f>
        <v>0.95833333333333337</v>
      </c>
      <c r="O981" s="81">
        <v>46</v>
      </c>
      <c r="P981" s="82">
        <f t="shared" si="141"/>
        <v>0.95833333333333337</v>
      </c>
      <c r="Q981" s="82">
        <f t="shared" si="142"/>
        <v>4.166666666666663E-2</v>
      </c>
      <c r="R981" s="83">
        <f>O981/O979</f>
        <v>0.90196078431372551</v>
      </c>
    </row>
    <row r="982" spans="1:18" ht="15.75" customHeight="1">
      <c r="A982" s="68">
        <v>2202</v>
      </c>
      <c r="B982" s="69"/>
      <c r="C982" s="69"/>
      <c r="D982" s="69"/>
      <c r="E982" s="69">
        <v>41</v>
      </c>
      <c r="F982" s="69"/>
      <c r="G982" s="69"/>
      <c r="H982" s="69"/>
      <c r="I982" s="69"/>
      <c r="J982" s="171"/>
      <c r="K982" s="108"/>
      <c r="L982" s="2"/>
      <c r="M982" s="79"/>
      <c r="N982" s="80">
        <f>IF(E982=0,"",E982/D981)</f>
        <v>0.89130434782608692</v>
      </c>
      <c r="O982" s="81">
        <v>42</v>
      </c>
      <c r="P982" s="82">
        <f t="shared" si="141"/>
        <v>0.91304347826086951</v>
      </c>
      <c r="Q982" s="82">
        <f t="shared" si="142"/>
        <v>8.6956521739130488E-2</v>
      </c>
    </row>
    <row r="983" spans="1:18" ht="15.75" customHeight="1">
      <c r="A983" s="68">
        <v>2301</v>
      </c>
      <c r="B983" s="69"/>
      <c r="C983" s="69"/>
      <c r="D983" s="69"/>
      <c r="E983" s="69"/>
      <c r="F983" s="69">
        <v>37</v>
      </c>
      <c r="G983" s="69"/>
      <c r="H983" s="69"/>
      <c r="I983" s="69"/>
      <c r="J983" s="171"/>
      <c r="K983" s="108"/>
      <c r="L983" s="2"/>
      <c r="M983" s="79"/>
      <c r="N983" s="80">
        <f>IF(F983=0,"",F983/E982)</f>
        <v>0.90243902439024393</v>
      </c>
      <c r="O983" s="81">
        <v>41</v>
      </c>
      <c r="P983" s="82">
        <f t="shared" si="141"/>
        <v>0.97619047619047616</v>
      </c>
      <c r="Q983" s="82">
        <f t="shared" si="142"/>
        <v>2.3809523809523836E-2</v>
      </c>
    </row>
    <row r="984" spans="1:18" ht="15.75" customHeight="1">
      <c r="A984" s="68">
        <v>2302</v>
      </c>
      <c r="B984" s="69"/>
      <c r="C984" s="69"/>
      <c r="D984" s="69"/>
      <c r="E984" s="69"/>
      <c r="F984" s="69"/>
      <c r="G984" s="69">
        <v>36</v>
      </c>
      <c r="H984" s="69"/>
      <c r="I984" s="69"/>
      <c r="J984" s="171"/>
      <c r="K984" s="108"/>
      <c r="L984" s="2"/>
      <c r="M984" s="79"/>
      <c r="N984" s="80">
        <f>IF(G984=0,"",G984/F983)</f>
        <v>0.97297297297297303</v>
      </c>
      <c r="O984" s="81">
        <v>38</v>
      </c>
      <c r="P984" s="82">
        <f t="shared" si="141"/>
        <v>0.92682926829268297</v>
      </c>
      <c r="Q984" s="82">
        <f t="shared" si="142"/>
        <v>7.3170731707317027E-2</v>
      </c>
    </row>
    <row r="985" spans="1:18" ht="15.75" customHeight="1">
      <c r="A985" s="68">
        <v>2401</v>
      </c>
      <c r="B985" s="69"/>
      <c r="C985" s="69"/>
      <c r="D985" s="69"/>
      <c r="E985" s="69"/>
      <c r="F985" s="69"/>
      <c r="G985" s="69"/>
      <c r="H985" s="69">
        <v>26</v>
      </c>
      <c r="I985" s="69"/>
      <c r="J985" s="171"/>
      <c r="K985" s="108"/>
      <c r="L985" s="2"/>
      <c r="M985" s="79"/>
      <c r="N985" s="80">
        <f>IF(H985=0,"",H985/G984)</f>
        <v>0.72222222222222221</v>
      </c>
      <c r="O985" s="81">
        <v>38</v>
      </c>
      <c r="P985" s="82">
        <f t="shared" si="141"/>
        <v>1</v>
      </c>
      <c r="Q985" s="82">
        <f t="shared" si="142"/>
        <v>0</v>
      </c>
    </row>
    <row r="986" spans="1:18" ht="15.75" customHeight="1">
      <c r="A986" s="68">
        <v>2402</v>
      </c>
      <c r="B986" s="69"/>
      <c r="C986" s="69"/>
      <c r="D986" s="69"/>
      <c r="E986" s="69"/>
      <c r="F986" s="69"/>
      <c r="G986" s="69"/>
      <c r="H986" s="69"/>
      <c r="I986" s="69"/>
      <c r="J986" s="171"/>
      <c r="K986" s="108"/>
      <c r="L986" s="2"/>
      <c r="M986" s="79"/>
      <c r="N986" s="80" t="str">
        <f t="shared" ref="N986" si="143">IF(F986=0,"",F986/E985)</f>
        <v/>
      </c>
      <c r="O986" s="81"/>
      <c r="P986" s="82" t="str">
        <f t="shared" si="141"/>
        <v/>
      </c>
      <c r="Q986" s="85" t="str">
        <f t="shared" si="142"/>
        <v/>
      </c>
    </row>
    <row r="987" spans="1:18" ht="15.75" customHeight="1">
      <c r="A987" s="68">
        <v>2501</v>
      </c>
      <c r="B987" s="97"/>
      <c r="C987" s="97"/>
      <c r="D987" s="97"/>
      <c r="E987" s="97"/>
      <c r="F987" s="97"/>
      <c r="G987" s="97"/>
      <c r="H987" s="97"/>
      <c r="I987" s="97"/>
      <c r="J987" s="171"/>
      <c r="K987" s="108"/>
      <c r="L987" s="2"/>
      <c r="M987" s="31"/>
      <c r="N987" s="174"/>
      <c r="O987" s="175"/>
      <c r="P987" s="176"/>
      <c r="Q987" s="177"/>
    </row>
    <row r="988" spans="1:18" ht="15.75" customHeight="1">
      <c r="A988" s="68">
        <v>2502</v>
      </c>
      <c r="B988" s="97"/>
      <c r="C988" s="97"/>
      <c r="D988" s="97"/>
      <c r="E988" s="97"/>
      <c r="F988" s="97"/>
      <c r="G988" s="97"/>
      <c r="H988" s="97"/>
      <c r="I988" s="97"/>
      <c r="J988" s="171"/>
      <c r="K988" s="108"/>
      <c r="L988" s="2"/>
      <c r="M988" s="31"/>
      <c r="N988" s="86"/>
      <c r="O988" s="178"/>
      <c r="P988" s="88"/>
      <c r="Q988" s="86"/>
    </row>
    <row r="989" spans="1:18" ht="15.75" customHeight="1">
      <c r="A989" s="68">
        <v>2601</v>
      </c>
      <c r="B989" s="97"/>
      <c r="C989" s="97"/>
      <c r="D989" s="97"/>
      <c r="E989" s="97"/>
      <c r="F989" s="97"/>
      <c r="G989" s="97"/>
      <c r="H989" s="97"/>
      <c r="I989" s="97"/>
      <c r="J989" s="171"/>
      <c r="K989" s="108"/>
      <c r="L989" s="2"/>
      <c r="M989" s="31"/>
      <c r="N989" s="86"/>
      <c r="O989" s="178"/>
      <c r="P989" s="88"/>
      <c r="Q989" s="86"/>
    </row>
    <row r="990" spans="1:18" ht="15.75" customHeight="1">
      <c r="A990" s="68">
        <v>2602</v>
      </c>
      <c r="B990" s="97"/>
      <c r="C990" s="97"/>
      <c r="D990" s="97"/>
      <c r="E990" s="97"/>
      <c r="F990" s="97"/>
      <c r="G990" s="97"/>
      <c r="H990" s="97"/>
      <c r="I990" s="97"/>
      <c r="J990" s="171"/>
      <c r="K990" s="108"/>
      <c r="L990" s="2"/>
      <c r="M990" s="31"/>
      <c r="N990" s="2"/>
      <c r="O990" s="31"/>
      <c r="P990" s="25"/>
      <c r="Q990" s="86"/>
    </row>
    <row r="991" spans="1:18" ht="15.75" customHeight="1">
      <c r="A991" s="68">
        <v>2701</v>
      </c>
      <c r="B991" s="97"/>
      <c r="C991" s="97"/>
      <c r="D991" s="97"/>
      <c r="E991" s="97"/>
      <c r="F991" s="97"/>
      <c r="G991" s="97"/>
      <c r="H991" s="97"/>
      <c r="I991" s="97"/>
      <c r="J991" s="171"/>
      <c r="K991" s="108"/>
      <c r="L991" s="2"/>
      <c r="M991" s="31"/>
      <c r="N991" s="179" t="s">
        <v>79</v>
      </c>
      <c r="O991" s="90"/>
      <c r="P991" s="91" t="str">
        <f>IF(SUM(J985:J988)=0,"",SUM(J985:J988))</f>
        <v/>
      </c>
      <c r="Q991" s="180" t="s">
        <v>11</v>
      </c>
    </row>
    <row r="992" spans="1:18" ht="15.75" customHeight="1">
      <c r="A992" s="68">
        <v>2702</v>
      </c>
      <c r="B992" s="97"/>
      <c r="C992" s="97"/>
      <c r="D992" s="97"/>
      <c r="E992" s="97"/>
      <c r="F992" s="97"/>
      <c r="G992" s="97"/>
      <c r="H992" s="97"/>
      <c r="I992" s="97"/>
      <c r="J992" s="171"/>
      <c r="K992" s="108"/>
      <c r="L992" s="2"/>
      <c r="M992" s="31"/>
      <c r="N992" s="181" t="s">
        <v>80</v>
      </c>
      <c r="O992" s="94" t="str">
        <f>IF(O991/B979=0,"",O991/B979)</f>
        <v/>
      </c>
      <c r="P992" s="95" t="e">
        <f>IF(O991/P991=0,"",O991/P991)</f>
        <v>#VALUE!</v>
      </c>
      <c r="Q992" s="182" t="s">
        <v>81</v>
      </c>
    </row>
    <row r="993" spans="1:21" ht="15.75" customHeight="1">
      <c r="A993" s="68">
        <v>2801</v>
      </c>
      <c r="B993" s="97"/>
      <c r="C993" s="97"/>
      <c r="D993" s="97"/>
      <c r="E993" s="97"/>
      <c r="F993" s="97"/>
      <c r="G993" s="97"/>
      <c r="H993" s="97"/>
      <c r="I993" s="97"/>
      <c r="J993" s="171"/>
      <c r="K993" s="100"/>
      <c r="L993" s="101"/>
      <c r="M993" s="102"/>
      <c r="N993" s="101"/>
      <c r="O993" s="102"/>
      <c r="P993" s="102"/>
      <c r="Q993" s="103"/>
    </row>
    <row r="994" spans="1:21" ht="18" customHeight="1">
      <c r="A994" s="35"/>
      <c r="B994" s="31"/>
      <c r="C994" s="256" t="s">
        <v>100</v>
      </c>
      <c r="D994" s="257"/>
      <c r="E994" s="257"/>
      <c r="F994" s="257"/>
      <c r="G994" s="257"/>
      <c r="H994" s="257"/>
      <c r="I994" s="258"/>
      <c r="J994" s="126">
        <f>SUM(J979:J990)</f>
        <v>0</v>
      </c>
      <c r="K994" s="105" t="str">
        <f>IF(J986=0,"",J986/B979)</f>
        <v/>
      </c>
      <c r="L994" s="105" t="str">
        <f>IF(J994=0,"",J994/B979)</f>
        <v/>
      </c>
      <c r="M994" s="105" t="str">
        <f>IF(J986=0,"",L994-K994)</f>
        <v/>
      </c>
      <c r="N994" s="2"/>
      <c r="O994" s="31"/>
      <c r="P994" s="25"/>
      <c r="Q994" s="2"/>
    </row>
    <row r="995" spans="1:21" ht="12.75" customHeight="1">
      <c r="L995" s="2"/>
      <c r="M995" s="2"/>
      <c r="O995" s="2"/>
    </row>
    <row r="996" spans="1:21" ht="12.75" customHeight="1">
      <c r="L996" s="2"/>
      <c r="M996" s="2"/>
      <c r="O996" s="2"/>
    </row>
    <row r="997" spans="1:21" ht="26.25" customHeight="1">
      <c r="A997" s="65" t="s">
        <v>88</v>
      </c>
      <c r="C997" s="102"/>
      <c r="D997" s="102"/>
      <c r="E997" s="102"/>
      <c r="F997" s="102"/>
      <c r="G997" s="102"/>
      <c r="H997" s="102"/>
      <c r="I997" s="102"/>
      <c r="J997" s="129" t="s">
        <v>116</v>
      </c>
      <c r="K997" s="2"/>
      <c r="L997" s="2"/>
      <c r="M997" s="31"/>
      <c r="N997" s="2"/>
      <c r="O997" s="31"/>
      <c r="P997" s="31"/>
      <c r="Q997" s="31"/>
      <c r="U997" s="221">
        <f>AVERAGE(R981,R1002)</f>
        <v>0.82411472051507173</v>
      </c>
    </row>
    <row r="998" spans="1:21" ht="20.25" customHeight="1">
      <c r="A998" s="259" t="s">
        <v>10</v>
      </c>
      <c r="B998" s="260" t="s">
        <v>89</v>
      </c>
      <c r="C998" s="261"/>
      <c r="D998" s="261"/>
      <c r="E998" s="261"/>
      <c r="F998" s="261"/>
      <c r="G998" s="261"/>
      <c r="H998" s="261"/>
      <c r="I998" s="262"/>
      <c r="J998" s="263" t="s">
        <v>11</v>
      </c>
      <c r="K998" s="254" t="s">
        <v>3</v>
      </c>
      <c r="L998" s="254" t="s">
        <v>4</v>
      </c>
      <c r="M998" s="264" t="s">
        <v>5</v>
      </c>
      <c r="N998" s="254" t="s">
        <v>6</v>
      </c>
      <c r="O998" s="265" t="s">
        <v>7</v>
      </c>
      <c r="P998" s="265" t="s">
        <v>8</v>
      </c>
      <c r="Q998" s="254" t="s">
        <v>9</v>
      </c>
    </row>
    <row r="999" spans="1:21" ht="15.75" customHeight="1">
      <c r="A999" s="255"/>
      <c r="B999" s="68" t="s">
        <v>90</v>
      </c>
      <c r="C999" s="68" t="s">
        <v>91</v>
      </c>
      <c r="D999" s="68" t="s">
        <v>92</v>
      </c>
      <c r="E999" s="68" t="s">
        <v>93</v>
      </c>
      <c r="F999" s="68" t="s">
        <v>94</v>
      </c>
      <c r="G999" s="68" t="s">
        <v>95</v>
      </c>
      <c r="H999" s="68" t="s">
        <v>96</v>
      </c>
      <c r="I999" s="68" t="s">
        <v>97</v>
      </c>
      <c r="J999" s="255"/>
      <c r="K999" s="255"/>
      <c r="L999" s="255"/>
      <c r="M999" s="255"/>
      <c r="N999" s="255"/>
      <c r="O999" s="255"/>
      <c r="P999" s="255"/>
      <c r="Q999" s="255"/>
    </row>
    <row r="1000" spans="1:21" ht="15.75" customHeight="1">
      <c r="A1000" s="68">
        <v>2102</v>
      </c>
      <c r="B1000" s="69">
        <v>67</v>
      </c>
      <c r="C1000" s="69"/>
      <c r="D1000" s="69"/>
      <c r="E1000" s="69"/>
      <c r="F1000" s="69"/>
      <c r="G1000" s="69"/>
      <c r="H1000" s="69"/>
      <c r="I1000" s="69"/>
      <c r="J1000" s="171"/>
      <c r="K1000" s="107"/>
      <c r="L1000" s="73"/>
      <c r="M1000" s="74"/>
      <c r="N1000" s="172"/>
      <c r="O1000" s="76">
        <f>B1000</f>
        <v>67</v>
      </c>
      <c r="P1000" s="173"/>
      <c r="Q1000" s="172"/>
    </row>
    <row r="1001" spans="1:21" ht="15.75" customHeight="1">
      <c r="A1001" s="68">
        <v>2201</v>
      </c>
      <c r="B1001" s="69"/>
      <c r="C1001" s="69">
        <v>54</v>
      </c>
      <c r="D1001" s="69"/>
      <c r="E1001" s="69"/>
      <c r="F1001" s="69"/>
      <c r="G1001" s="69"/>
      <c r="H1001" s="69"/>
      <c r="I1001" s="69"/>
      <c r="J1001" s="171"/>
      <c r="K1001" s="108"/>
      <c r="L1001" s="2"/>
      <c r="M1001" s="79"/>
      <c r="N1001" s="80">
        <f>IF(C1001=0,"",C1001/B1000)</f>
        <v>0.80597014925373134</v>
      </c>
      <c r="O1001" s="81">
        <v>54</v>
      </c>
      <c r="P1001" s="82">
        <f t="shared" ref="P1001:P1007" si="144">IF(O1001=0,"",O1001/O1000)</f>
        <v>0.80597014925373134</v>
      </c>
      <c r="Q1001" s="82">
        <f t="shared" ref="Q1001:Q1007" si="145">IF(O1001=0,"",100%-P1001)</f>
        <v>0.19402985074626866</v>
      </c>
    </row>
    <row r="1002" spans="1:21" ht="15.75" customHeight="1">
      <c r="A1002" s="68">
        <v>2202</v>
      </c>
      <c r="B1002" s="69"/>
      <c r="C1002" s="69"/>
      <c r="D1002" s="69">
        <v>49</v>
      </c>
      <c r="E1002" s="69"/>
      <c r="F1002" s="69"/>
      <c r="G1002" s="69"/>
      <c r="H1002" s="69"/>
      <c r="I1002" s="69"/>
      <c r="J1002" s="171"/>
      <c r="K1002" s="108"/>
      <c r="L1002" s="2"/>
      <c r="M1002" s="79"/>
      <c r="N1002" s="80">
        <f>IF(D1002=0,"",D1002/C1001)</f>
        <v>0.90740740740740744</v>
      </c>
      <c r="O1002" s="81">
        <v>50</v>
      </c>
      <c r="P1002" s="82">
        <f t="shared" si="144"/>
        <v>0.92592592592592593</v>
      </c>
      <c r="Q1002" s="82">
        <f t="shared" si="145"/>
        <v>7.407407407407407E-2</v>
      </c>
      <c r="R1002" s="83">
        <f>O1002/O1000</f>
        <v>0.74626865671641796</v>
      </c>
    </row>
    <row r="1003" spans="1:21" ht="15.75" customHeight="1">
      <c r="A1003" s="68">
        <v>2301</v>
      </c>
      <c r="B1003" s="69"/>
      <c r="C1003" s="69"/>
      <c r="D1003" s="69"/>
      <c r="E1003" s="69">
        <v>48</v>
      </c>
      <c r="F1003" s="69"/>
      <c r="G1003" s="69"/>
      <c r="H1003" s="69"/>
      <c r="I1003" s="69"/>
      <c r="J1003" s="171"/>
      <c r="K1003" s="108"/>
      <c r="L1003" s="2"/>
      <c r="M1003" s="79"/>
      <c r="N1003" s="80">
        <f>IF(E1003=0,"",E1003/D1002)</f>
        <v>0.97959183673469385</v>
      </c>
      <c r="O1003" s="81">
        <v>49</v>
      </c>
      <c r="P1003" s="82">
        <f t="shared" si="144"/>
        <v>0.98</v>
      </c>
      <c r="Q1003" s="82">
        <f t="shared" si="145"/>
        <v>2.0000000000000018E-2</v>
      </c>
    </row>
    <row r="1004" spans="1:21" ht="15.75" customHeight="1">
      <c r="A1004" s="68">
        <v>2302</v>
      </c>
      <c r="B1004" s="69"/>
      <c r="C1004" s="69"/>
      <c r="D1004" s="69"/>
      <c r="E1004" s="69"/>
      <c r="F1004" s="69">
        <v>45</v>
      </c>
      <c r="G1004" s="69"/>
      <c r="H1004" s="69"/>
      <c r="I1004" s="69"/>
      <c r="J1004" s="171"/>
      <c r="K1004" s="108"/>
      <c r="L1004" s="2"/>
      <c r="M1004" s="79"/>
      <c r="N1004" s="80">
        <f>IF(F1004=0,"",F1004/E1003)</f>
        <v>0.9375</v>
      </c>
      <c r="O1004" s="81">
        <v>45</v>
      </c>
      <c r="P1004" s="82">
        <f t="shared" si="144"/>
        <v>0.91836734693877553</v>
      </c>
      <c r="Q1004" s="82">
        <f t="shared" si="145"/>
        <v>8.1632653061224469E-2</v>
      </c>
    </row>
    <row r="1005" spans="1:21" ht="15.75" customHeight="1">
      <c r="A1005" s="68">
        <v>2401</v>
      </c>
      <c r="B1005" s="69"/>
      <c r="C1005" s="69"/>
      <c r="D1005" s="69"/>
      <c r="E1005" s="69"/>
      <c r="F1005" s="69"/>
      <c r="G1005" s="69">
        <v>44</v>
      </c>
      <c r="H1005" s="69"/>
      <c r="I1005" s="69"/>
      <c r="J1005" s="171"/>
      <c r="K1005" s="108"/>
      <c r="L1005" s="2"/>
      <c r="M1005" s="79"/>
      <c r="N1005" s="80">
        <f>IF(G1005=0,"",G1005/F1004)</f>
        <v>0.97777777777777775</v>
      </c>
      <c r="O1005" s="81">
        <v>45</v>
      </c>
      <c r="P1005" s="82">
        <f t="shared" si="144"/>
        <v>1</v>
      </c>
      <c r="Q1005" s="82">
        <f t="shared" si="145"/>
        <v>0</v>
      </c>
    </row>
    <row r="1006" spans="1:21" ht="15.75" customHeight="1">
      <c r="A1006" s="68">
        <v>2402</v>
      </c>
      <c r="B1006" s="69"/>
      <c r="C1006" s="69"/>
      <c r="D1006" s="69"/>
      <c r="E1006" s="69"/>
      <c r="F1006" s="69"/>
      <c r="G1006" s="69"/>
      <c r="H1006" s="69"/>
      <c r="I1006" s="69"/>
      <c r="J1006" s="171"/>
      <c r="K1006" s="108"/>
      <c r="L1006" s="2"/>
      <c r="M1006" s="79"/>
      <c r="N1006" s="80" t="str">
        <f>IF(H1006=0,"",H1006/G1005)</f>
        <v/>
      </c>
      <c r="O1006" s="81"/>
      <c r="P1006" s="82" t="str">
        <f t="shared" si="144"/>
        <v/>
      </c>
      <c r="Q1006" s="82" t="str">
        <f t="shared" si="145"/>
        <v/>
      </c>
    </row>
    <row r="1007" spans="1:21" ht="15.75" customHeight="1">
      <c r="A1007" s="68">
        <v>2501</v>
      </c>
      <c r="B1007" s="69"/>
      <c r="C1007" s="69"/>
      <c r="D1007" s="69"/>
      <c r="E1007" s="69"/>
      <c r="F1007" s="69"/>
      <c r="G1007" s="69"/>
      <c r="H1007" s="69"/>
      <c r="I1007" s="69"/>
      <c r="J1007" s="171"/>
      <c r="K1007" s="108"/>
      <c r="L1007" s="2"/>
      <c r="M1007" s="79"/>
      <c r="N1007" s="80" t="str">
        <f>IF(I1007=0,"",I1007/H1006)</f>
        <v/>
      </c>
      <c r="O1007" s="81"/>
      <c r="P1007" s="82" t="str">
        <f t="shared" si="144"/>
        <v/>
      </c>
      <c r="Q1007" s="85" t="str">
        <f t="shared" si="145"/>
        <v/>
      </c>
    </row>
    <row r="1008" spans="1:21" ht="15.75" customHeight="1">
      <c r="A1008" s="68">
        <v>2502</v>
      </c>
      <c r="B1008" s="97"/>
      <c r="C1008" s="97"/>
      <c r="D1008" s="97"/>
      <c r="E1008" s="97"/>
      <c r="F1008" s="97"/>
      <c r="G1008" s="97"/>
      <c r="H1008" s="97"/>
      <c r="I1008" s="97"/>
      <c r="J1008" s="171"/>
      <c r="K1008" s="108"/>
      <c r="L1008" s="2"/>
      <c r="M1008" s="31"/>
      <c r="N1008" s="174"/>
      <c r="O1008" s="175"/>
      <c r="P1008" s="176"/>
      <c r="Q1008" s="177"/>
    </row>
    <row r="1009" spans="1:18" ht="15.75" customHeight="1">
      <c r="A1009" s="68">
        <v>2601</v>
      </c>
      <c r="B1009" s="97"/>
      <c r="C1009" s="97"/>
      <c r="D1009" s="97"/>
      <c r="E1009" s="97"/>
      <c r="F1009" s="97"/>
      <c r="G1009" s="97"/>
      <c r="H1009" s="97"/>
      <c r="I1009" s="97"/>
      <c r="J1009" s="171"/>
      <c r="K1009" s="108"/>
      <c r="L1009" s="2"/>
      <c r="M1009" s="31"/>
      <c r="N1009" s="86"/>
      <c r="O1009" s="178"/>
      <c r="P1009" s="88"/>
      <c r="Q1009" s="86"/>
    </row>
    <row r="1010" spans="1:18" ht="15.75" customHeight="1">
      <c r="A1010" s="68">
        <v>2602</v>
      </c>
      <c r="B1010" s="97"/>
      <c r="C1010" s="97"/>
      <c r="D1010" s="97"/>
      <c r="E1010" s="97"/>
      <c r="F1010" s="97"/>
      <c r="G1010" s="97"/>
      <c r="H1010" s="97"/>
      <c r="I1010" s="97"/>
      <c r="J1010" s="171"/>
      <c r="K1010" s="108"/>
      <c r="L1010" s="2"/>
      <c r="M1010" s="31"/>
      <c r="N1010" s="86"/>
      <c r="O1010" s="178"/>
      <c r="P1010" s="88"/>
      <c r="Q1010" s="86"/>
    </row>
    <row r="1011" spans="1:18" ht="15.75" customHeight="1">
      <c r="A1011" s="68">
        <v>2701</v>
      </c>
      <c r="B1011" s="97"/>
      <c r="C1011" s="97"/>
      <c r="D1011" s="97"/>
      <c r="E1011" s="97"/>
      <c r="F1011" s="97"/>
      <c r="G1011" s="97"/>
      <c r="H1011" s="97"/>
      <c r="I1011" s="97"/>
      <c r="J1011" s="171"/>
      <c r="K1011" s="108"/>
      <c r="L1011" s="2"/>
      <c r="M1011" s="31"/>
      <c r="N1011" s="2"/>
      <c r="O1011" s="31"/>
      <c r="P1011" s="25"/>
      <c r="Q1011" s="86"/>
    </row>
    <row r="1012" spans="1:18" ht="15.75" customHeight="1">
      <c r="A1012" s="68">
        <v>2702</v>
      </c>
      <c r="B1012" s="97"/>
      <c r="C1012" s="97"/>
      <c r="D1012" s="97"/>
      <c r="E1012" s="97"/>
      <c r="F1012" s="97"/>
      <c r="G1012" s="97"/>
      <c r="H1012" s="97"/>
      <c r="I1012" s="97"/>
      <c r="J1012" s="171"/>
      <c r="K1012" s="108"/>
      <c r="L1012" s="2"/>
      <c r="M1012" s="31"/>
      <c r="N1012" s="179" t="s">
        <v>79</v>
      </c>
      <c r="O1012" s="90"/>
      <c r="P1012" s="91" t="str">
        <f>IF(SUM(J1006:J1009)=0,"",SUM(J1006:J1009))</f>
        <v/>
      </c>
      <c r="Q1012" s="180" t="s">
        <v>11</v>
      </c>
    </row>
    <row r="1013" spans="1:18" ht="15.75" customHeight="1">
      <c r="A1013" s="68">
        <v>2801</v>
      </c>
      <c r="B1013" s="97"/>
      <c r="C1013" s="97"/>
      <c r="D1013" s="97"/>
      <c r="E1013" s="97"/>
      <c r="F1013" s="97"/>
      <c r="G1013" s="97"/>
      <c r="H1013" s="97"/>
      <c r="I1013" s="97"/>
      <c r="J1013" s="171"/>
      <c r="K1013" s="108"/>
      <c r="L1013" s="2"/>
      <c r="M1013" s="31"/>
      <c r="N1013" s="181" t="s">
        <v>80</v>
      </c>
      <c r="O1013" s="94" t="str">
        <f>IF(O1012/B1000=0,"",O1012/B1000)</f>
        <v/>
      </c>
      <c r="P1013" s="95" t="e">
        <f>IF(O1012/P1012=0,"",O1012/P1012)</f>
        <v>#VALUE!</v>
      </c>
      <c r="Q1013" s="182" t="s">
        <v>81</v>
      </c>
    </row>
    <row r="1014" spans="1:18" ht="15.75" customHeight="1">
      <c r="A1014" s="68">
        <v>2802</v>
      </c>
      <c r="B1014" s="97"/>
      <c r="C1014" s="97"/>
      <c r="D1014" s="97"/>
      <c r="E1014" s="97"/>
      <c r="F1014" s="97"/>
      <c r="G1014" s="97"/>
      <c r="H1014" s="97"/>
      <c r="I1014" s="97"/>
      <c r="J1014" s="171"/>
      <c r="K1014" s="100"/>
      <c r="L1014" s="101"/>
      <c r="M1014" s="102"/>
      <c r="N1014" s="101"/>
      <c r="O1014" s="102"/>
      <c r="P1014" s="102"/>
      <c r="Q1014" s="103"/>
    </row>
    <row r="1015" spans="1:18" ht="18" customHeight="1">
      <c r="A1015" s="35"/>
      <c r="B1015" s="31"/>
      <c r="C1015" s="256" t="s">
        <v>100</v>
      </c>
      <c r="D1015" s="257"/>
      <c r="E1015" s="257"/>
      <c r="F1015" s="257"/>
      <c r="G1015" s="257"/>
      <c r="H1015" s="257"/>
      <c r="I1015" s="258"/>
      <c r="J1015" s="126">
        <f>SUM(J1000:J1011)</f>
        <v>0</v>
      </c>
      <c r="K1015" s="105" t="str">
        <f>IF(J1007=0,"",J1007/B1000)</f>
        <v/>
      </c>
      <c r="L1015" s="105" t="str">
        <f>IF(J1015=0,"",J1015/B1000)</f>
        <v/>
      </c>
      <c r="M1015" s="105" t="str">
        <f>IF(J1007=0,"",L1015-K1015)</f>
        <v/>
      </c>
      <c r="N1015" s="2"/>
      <c r="O1015" s="31"/>
      <c r="P1015" s="25"/>
      <c r="Q1015" s="2"/>
    </row>
    <row r="1016" spans="1:18" ht="12.75" customHeight="1">
      <c r="L1016" s="2"/>
      <c r="M1016" s="2"/>
      <c r="O1016" s="2"/>
    </row>
    <row r="1017" spans="1:18" ht="12.75" customHeight="1">
      <c r="L1017" s="2"/>
      <c r="M1017" s="2"/>
      <c r="O1017" s="2"/>
    </row>
    <row r="1018" spans="1:18" ht="26.25" customHeight="1">
      <c r="A1018" s="65" t="s">
        <v>88</v>
      </c>
      <c r="C1018" s="102"/>
      <c r="D1018" s="102"/>
      <c r="E1018" s="102"/>
      <c r="F1018" s="102"/>
      <c r="G1018" s="102"/>
      <c r="H1018" s="102"/>
      <c r="I1018" s="102"/>
      <c r="J1018" s="129" t="s">
        <v>117</v>
      </c>
      <c r="K1018" s="2"/>
      <c r="L1018" s="2"/>
      <c r="M1018" s="31"/>
      <c r="N1018" s="2"/>
      <c r="O1018" s="31"/>
      <c r="P1018" s="31"/>
      <c r="Q1018" s="31"/>
    </row>
    <row r="1019" spans="1:18" ht="20.25" customHeight="1">
      <c r="A1019" s="259" t="s">
        <v>10</v>
      </c>
      <c r="B1019" s="260" t="s">
        <v>89</v>
      </c>
      <c r="C1019" s="261"/>
      <c r="D1019" s="261"/>
      <c r="E1019" s="261"/>
      <c r="F1019" s="261"/>
      <c r="G1019" s="261"/>
      <c r="H1019" s="261"/>
      <c r="I1019" s="262"/>
      <c r="J1019" s="263" t="s">
        <v>11</v>
      </c>
      <c r="K1019" s="254" t="s">
        <v>3</v>
      </c>
      <c r="L1019" s="254" t="s">
        <v>4</v>
      </c>
      <c r="M1019" s="264" t="s">
        <v>5</v>
      </c>
      <c r="N1019" s="254" t="s">
        <v>6</v>
      </c>
      <c r="O1019" s="265" t="s">
        <v>7</v>
      </c>
      <c r="P1019" s="265" t="s">
        <v>8</v>
      </c>
      <c r="Q1019" s="254" t="s">
        <v>9</v>
      </c>
    </row>
    <row r="1020" spans="1:18" ht="15.75" customHeight="1">
      <c r="A1020" s="255"/>
      <c r="B1020" s="68" t="s">
        <v>90</v>
      </c>
      <c r="C1020" s="68" t="s">
        <v>91</v>
      </c>
      <c r="D1020" s="68" t="s">
        <v>92</v>
      </c>
      <c r="E1020" s="68" t="s">
        <v>93</v>
      </c>
      <c r="F1020" s="68" t="s">
        <v>94</v>
      </c>
      <c r="G1020" s="68" t="s">
        <v>95</v>
      </c>
      <c r="H1020" s="68" t="s">
        <v>96</v>
      </c>
      <c r="I1020" s="68" t="s">
        <v>97</v>
      </c>
      <c r="J1020" s="255"/>
      <c r="K1020" s="255"/>
      <c r="L1020" s="255"/>
      <c r="M1020" s="255"/>
      <c r="N1020" s="255"/>
      <c r="O1020" s="255"/>
      <c r="P1020" s="255"/>
      <c r="Q1020" s="255"/>
    </row>
    <row r="1021" spans="1:18" ht="15.75" customHeight="1">
      <c r="A1021" s="68">
        <v>2201</v>
      </c>
      <c r="B1021" s="69">
        <v>66</v>
      </c>
      <c r="C1021" s="69"/>
      <c r="D1021" s="69"/>
      <c r="E1021" s="69"/>
      <c r="F1021" s="69"/>
      <c r="G1021" s="69"/>
      <c r="H1021" s="69"/>
      <c r="I1021" s="69"/>
      <c r="J1021" s="171"/>
      <c r="K1021" s="107"/>
      <c r="L1021" s="73"/>
      <c r="M1021" s="74"/>
      <c r="N1021" s="172"/>
      <c r="O1021" s="76">
        <f>B1021</f>
        <v>66</v>
      </c>
      <c r="P1021" s="173"/>
      <c r="Q1021" s="172"/>
    </row>
    <row r="1022" spans="1:18" ht="15.75" customHeight="1">
      <c r="A1022" s="68">
        <v>2202</v>
      </c>
      <c r="B1022" s="69"/>
      <c r="C1022" s="69">
        <v>57</v>
      </c>
      <c r="D1022" s="69"/>
      <c r="E1022" s="69"/>
      <c r="F1022" s="69"/>
      <c r="G1022" s="69"/>
      <c r="H1022" s="69"/>
      <c r="I1022" s="69"/>
      <c r="J1022" s="171"/>
      <c r="K1022" s="108"/>
      <c r="L1022" s="2"/>
      <c r="M1022" s="79"/>
      <c r="N1022" s="80">
        <f>IF(C1022=0,"",C1022/B1021)</f>
        <v>0.86363636363636365</v>
      </c>
      <c r="O1022" s="81">
        <v>58</v>
      </c>
      <c r="P1022" s="82">
        <f t="shared" ref="P1022:P1028" si="146">IF(O1022=0,"",O1022/O1021)</f>
        <v>0.87878787878787878</v>
      </c>
      <c r="Q1022" s="82">
        <f t="shared" ref="Q1022:Q1028" si="147">IF(O1022=0,"",100%-P1022)</f>
        <v>0.12121212121212122</v>
      </c>
    </row>
    <row r="1023" spans="1:18" ht="15.75" customHeight="1">
      <c r="A1023" s="68">
        <v>2301</v>
      </c>
      <c r="B1023" s="69"/>
      <c r="C1023" s="69"/>
      <c r="D1023" s="69">
        <v>50</v>
      </c>
      <c r="E1023" s="69"/>
      <c r="F1023" s="69"/>
      <c r="G1023" s="69"/>
      <c r="H1023" s="69"/>
      <c r="I1023" s="69"/>
      <c r="J1023" s="171"/>
      <c r="K1023" s="108"/>
      <c r="L1023" s="2"/>
      <c r="M1023" s="79"/>
      <c r="N1023" s="80">
        <f>IF(D1023=0,"",D1023/C1022)</f>
        <v>0.8771929824561403</v>
      </c>
      <c r="O1023" s="81">
        <v>52</v>
      </c>
      <c r="P1023" s="82">
        <f t="shared" si="146"/>
        <v>0.89655172413793105</v>
      </c>
      <c r="Q1023" s="82">
        <f t="shared" si="147"/>
        <v>0.10344827586206895</v>
      </c>
      <c r="R1023" s="83">
        <f>O1023/O1021</f>
        <v>0.78787878787878785</v>
      </c>
    </row>
    <row r="1024" spans="1:18" ht="15.75" customHeight="1">
      <c r="A1024" s="68">
        <v>2302</v>
      </c>
      <c r="B1024" s="69"/>
      <c r="C1024" s="69"/>
      <c r="D1024" s="69"/>
      <c r="E1024" s="69">
        <v>42</v>
      </c>
      <c r="F1024" s="69"/>
      <c r="G1024" s="69"/>
      <c r="H1024" s="69"/>
      <c r="I1024" s="69"/>
      <c r="J1024" s="171"/>
      <c r="K1024" s="108"/>
      <c r="L1024" s="2"/>
      <c r="M1024" s="79"/>
      <c r="N1024" s="80">
        <f>IF(E1024=0,"",E1024/D1023)</f>
        <v>0.84</v>
      </c>
      <c r="O1024" s="81">
        <v>50</v>
      </c>
      <c r="P1024" s="82">
        <f t="shared" si="146"/>
        <v>0.96153846153846156</v>
      </c>
      <c r="Q1024" s="82">
        <f t="shared" si="147"/>
        <v>3.8461538461538436E-2</v>
      </c>
    </row>
    <row r="1025" spans="1:18" ht="15.75" customHeight="1">
      <c r="A1025" s="68">
        <v>2401</v>
      </c>
      <c r="B1025" s="69"/>
      <c r="C1025" s="69"/>
      <c r="D1025" s="69"/>
      <c r="E1025" s="69"/>
      <c r="F1025" s="69">
        <v>39</v>
      </c>
      <c r="G1025" s="69"/>
      <c r="H1025" s="69"/>
      <c r="I1025" s="69"/>
      <c r="J1025" s="171"/>
      <c r="K1025" s="108"/>
      <c r="L1025" s="2"/>
      <c r="M1025" s="79"/>
      <c r="N1025" s="80">
        <f>IF(F1025=0,"",F1025/E1024)</f>
        <v>0.9285714285714286</v>
      </c>
      <c r="O1025" s="81">
        <v>47</v>
      </c>
      <c r="P1025" s="82">
        <f t="shared" si="146"/>
        <v>0.94</v>
      </c>
      <c r="Q1025" s="82">
        <f t="shared" si="147"/>
        <v>6.0000000000000053E-2</v>
      </c>
    </row>
    <row r="1026" spans="1:18" ht="15.75" customHeight="1">
      <c r="A1026" s="68">
        <v>2402</v>
      </c>
      <c r="B1026" s="69"/>
      <c r="C1026" s="69"/>
      <c r="D1026" s="69"/>
      <c r="E1026" s="69"/>
      <c r="F1026" s="69"/>
      <c r="G1026" s="69"/>
      <c r="H1026" s="69"/>
      <c r="I1026" s="69"/>
      <c r="J1026" s="171"/>
      <c r="K1026" s="108"/>
      <c r="L1026" s="2"/>
      <c r="M1026" s="79"/>
      <c r="N1026" s="80" t="str">
        <f>IF(G1026=0,"",G1026/F1025)</f>
        <v/>
      </c>
      <c r="O1026" s="81"/>
      <c r="P1026" s="82" t="str">
        <f t="shared" si="146"/>
        <v/>
      </c>
      <c r="Q1026" s="82" t="str">
        <f t="shared" si="147"/>
        <v/>
      </c>
    </row>
    <row r="1027" spans="1:18" ht="15.75" customHeight="1">
      <c r="A1027" s="68">
        <v>2501</v>
      </c>
      <c r="B1027" s="69"/>
      <c r="C1027" s="69"/>
      <c r="D1027" s="69"/>
      <c r="E1027" s="69"/>
      <c r="F1027" s="69"/>
      <c r="G1027" s="69"/>
      <c r="H1027" s="69"/>
      <c r="I1027" s="69"/>
      <c r="J1027" s="171"/>
      <c r="K1027" s="108"/>
      <c r="L1027" s="2"/>
      <c r="M1027" s="79"/>
      <c r="N1027" s="80" t="str">
        <f>IF(H1027=0,"",H1027/G1026)</f>
        <v/>
      </c>
      <c r="O1027" s="81"/>
      <c r="P1027" s="82" t="str">
        <f t="shared" si="146"/>
        <v/>
      </c>
      <c r="Q1027" s="82" t="str">
        <f t="shared" si="147"/>
        <v/>
      </c>
    </row>
    <row r="1028" spans="1:18" ht="15.75" customHeight="1">
      <c r="A1028" s="68">
        <v>2502</v>
      </c>
      <c r="B1028" s="69"/>
      <c r="C1028" s="69"/>
      <c r="D1028" s="69"/>
      <c r="E1028" s="69"/>
      <c r="F1028" s="69"/>
      <c r="G1028" s="69"/>
      <c r="H1028" s="69"/>
      <c r="I1028" s="69"/>
      <c r="J1028" s="171"/>
      <c r="K1028" s="108"/>
      <c r="L1028" s="2"/>
      <c r="M1028" s="79"/>
      <c r="N1028" s="80" t="str">
        <f>IF(I1028=0,"",I1028/H1027)</f>
        <v/>
      </c>
      <c r="O1028" s="81"/>
      <c r="P1028" s="82" t="str">
        <f t="shared" si="146"/>
        <v/>
      </c>
      <c r="Q1028" s="85" t="str">
        <f t="shared" si="147"/>
        <v/>
      </c>
    </row>
    <row r="1029" spans="1:18" ht="15.75" customHeight="1">
      <c r="A1029" s="68">
        <v>2601</v>
      </c>
      <c r="B1029" s="97"/>
      <c r="C1029" s="97"/>
      <c r="D1029" s="97"/>
      <c r="E1029" s="97"/>
      <c r="F1029" s="97"/>
      <c r="G1029" s="97"/>
      <c r="H1029" s="97"/>
      <c r="I1029" s="97"/>
      <c r="J1029" s="171"/>
      <c r="K1029" s="108"/>
      <c r="L1029" s="2"/>
      <c r="M1029" s="31"/>
      <c r="N1029" s="174"/>
      <c r="O1029" s="175"/>
      <c r="P1029" s="176"/>
      <c r="Q1029" s="177"/>
    </row>
    <row r="1030" spans="1:18" ht="15.75" customHeight="1">
      <c r="A1030" s="68">
        <v>2602</v>
      </c>
      <c r="B1030" s="97"/>
      <c r="C1030" s="97"/>
      <c r="D1030" s="97"/>
      <c r="E1030" s="97"/>
      <c r="F1030" s="97"/>
      <c r="G1030" s="97"/>
      <c r="H1030" s="97"/>
      <c r="I1030" s="97"/>
      <c r="J1030" s="171"/>
      <c r="K1030" s="108"/>
      <c r="L1030" s="2"/>
      <c r="M1030" s="31"/>
      <c r="N1030" s="86"/>
      <c r="O1030" s="178"/>
      <c r="P1030" s="88"/>
      <c r="Q1030" s="86"/>
    </row>
    <row r="1031" spans="1:18" ht="15.75" customHeight="1">
      <c r="A1031" s="68">
        <v>2701</v>
      </c>
      <c r="B1031" s="97"/>
      <c r="C1031" s="97"/>
      <c r="D1031" s="97"/>
      <c r="E1031" s="97"/>
      <c r="F1031" s="97"/>
      <c r="G1031" s="97"/>
      <c r="H1031" s="97"/>
      <c r="I1031" s="97"/>
      <c r="J1031" s="171"/>
      <c r="K1031" s="108"/>
      <c r="L1031" s="2"/>
      <c r="M1031" s="31"/>
      <c r="N1031" s="86"/>
      <c r="O1031" s="178"/>
      <c r="P1031" s="88"/>
      <c r="Q1031" s="86"/>
    </row>
    <row r="1032" spans="1:18" ht="15.75" customHeight="1">
      <c r="A1032" s="68">
        <v>2702</v>
      </c>
      <c r="B1032" s="97"/>
      <c r="C1032" s="97"/>
      <c r="D1032" s="97"/>
      <c r="E1032" s="97"/>
      <c r="F1032" s="97"/>
      <c r="G1032" s="97"/>
      <c r="H1032" s="97"/>
      <c r="I1032" s="97"/>
      <c r="J1032" s="171"/>
      <c r="K1032" s="108"/>
      <c r="L1032" s="2"/>
      <c r="M1032" s="31"/>
      <c r="N1032" s="2"/>
      <c r="O1032" s="31"/>
      <c r="P1032" s="25"/>
      <c r="Q1032" s="86"/>
    </row>
    <row r="1033" spans="1:18" ht="15.75" customHeight="1">
      <c r="A1033" s="68">
        <v>2801</v>
      </c>
      <c r="B1033" s="97"/>
      <c r="C1033" s="97"/>
      <c r="D1033" s="97"/>
      <c r="E1033" s="97"/>
      <c r="F1033" s="97"/>
      <c r="G1033" s="97"/>
      <c r="H1033" s="97"/>
      <c r="I1033" s="97"/>
      <c r="J1033" s="171"/>
      <c r="K1033" s="108"/>
      <c r="L1033" s="2"/>
      <c r="M1033" s="31"/>
      <c r="N1033" s="179" t="s">
        <v>79</v>
      </c>
      <c r="O1033" s="90"/>
      <c r="P1033" s="91" t="str">
        <f>IF(SUM(J1027:J1030)=0,"",SUM(J1027:J1030))</f>
        <v/>
      </c>
      <c r="Q1033" s="180" t="s">
        <v>11</v>
      </c>
    </row>
    <row r="1034" spans="1:18" ht="15.75" customHeight="1">
      <c r="A1034" s="68">
        <v>2802</v>
      </c>
      <c r="B1034" s="97"/>
      <c r="C1034" s="97"/>
      <c r="D1034" s="97"/>
      <c r="E1034" s="97"/>
      <c r="F1034" s="97"/>
      <c r="G1034" s="97"/>
      <c r="H1034" s="97"/>
      <c r="I1034" s="97"/>
      <c r="J1034" s="171"/>
      <c r="K1034" s="108"/>
      <c r="L1034" s="2"/>
      <c r="M1034" s="31"/>
      <c r="N1034" s="181" t="s">
        <v>80</v>
      </c>
      <c r="O1034" s="94" t="str">
        <f>IF(O1033/B1021=0,"",O1033/B1021)</f>
        <v/>
      </c>
      <c r="P1034" s="95" t="e">
        <f>IF(O1033/P1033=0,"",O1033/P1033)</f>
        <v>#VALUE!</v>
      </c>
      <c r="Q1034" s="182" t="s">
        <v>81</v>
      </c>
    </row>
    <row r="1035" spans="1:18" ht="15.75" customHeight="1">
      <c r="A1035" s="68">
        <v>2901</v>
      </c>
      <c r="B1035" s="97"/>
      <c r="C1035" s="97"/>
      <c r="D1035" s="97"/>
      <c r="E1035" s="97"/>
      <c r="F1035" s="97"/>
      <c r="G1035" s="97"/>
      <c r="H1035" s="97"/>
      <c r="I1035" s="97"/>
      <c r="J1035" s="171"/>
      <c r="K1035" s="100"/>
      <c r="L1035" s="101"/>
      <c r="M1035" s="102"/>
      <c r="N1035" s="101"/>
      <c r="O1035" s="102"/>
      <c r="P1035" s="102"/>
      <c r="Q1035" s="103"/>
    </row>
    <row r="1036" spans="1:18" ht="18" customHeight="1">
      <c r="A1036" s="35"/>
      <c r="B1036" s="31"/>
      <c r="C1036" s="256" t="s">
        <v>100</v>
      </c>
      <c r="D1036" s="257"/>
      <c r="E1036" s="257"/>
      <c r="F1036" s="257"/>
      <c r="G1036" s="257"/>
      <c r="H1036" s="257"/>
      <c r="I1036" s="258"/>
      <c r="J1036" s="126">
        <f>SUM(J1021:J1032)</f>
        <v>0</v>
      </c>
      <c r="K1036" s="105" t="str">
        <f>IF(J1028=0,"",J1028/B1021)</f>
        <v/>
      </c>
      <c r="L1036" s="105" t="str">
        <f>IF(J1036=0,"",J1036/B1021)</f>
        <v/>
      </c>
      <c r="M1036" s="105" t="str">
        <f>IF(J1028=0,"",L1036-K1036)</f>
        <v/>
      </c>
      <c r="N1036" s="2"/>
      <c r="O1036" s="31"/>
      <c r="P1036" s="25"/>
      <c r="Q1036" s="2"/>
    </row>
    <row r="1037" spans="1:18" ht="18" customHeight="1">
      <c r="A1037" s="35"/>
      <c r="B1037" s="31"/>
      <c r="C1037" s="31"/>
      <c r="D1037" s="133"/>
      <c r="E1037" s="133"/>
      <c r="F1037" s="133"/>
      <c r="G1037" s="133"/>
      <c r="H1037" s="133"/>
      <c r="I1037" s="133"/>
      <c r="J1037" s="133"/>
      <c r="K1037" s="134"/>
      <c r="L1037" s="135"/>
      <c r="M1037" s="135"/>
      <c r="N1037" s="135"/>
      <c r="O1037" s="2"/>
      <c r="P1037" s="31"/>
      <c r="Q1037" s="25"/>
      <c r="R1037" s="2"/>
    </row>
    <row r="1038" spans="1:18" ht="18" customHeight="1">
      <c r="A1038" s="35"/>
      <c r="B1038" s="31"/>
      <c r="C1038" s="31"/>
      <c r="D1038" s="133"/>
      <c r="E1038" s="133"/>
      <c r="F1038" s="133"/>
      <c r="G1038" s="133"/>
      <c r="H1038" s="133"/>
      <c r="I1038" s="133"/>
      <c r="J1038" s="133"/>
      <c r="K1038" s="134"/>
      <c r="L1038" s="135"/>
      <c r="M1038" s="135"/>
      <c r="N1038" s="135"/>
      <c r="O1038" s="2"/>
      <c r="P1038" s="31"/>
      <c r="Q1038" s="25"/>
      <c r="R1038" s="2"/>
    </row>
    <row r="1039" spans="1:18" ht="25.5" customHeight="1">
      <c r="A1039" s="65" t="s">
        <v>88</v>
      </c>
      <c r="C1039" s="102"/>
      <c r="D1039" s="102"/>
      <c r="E1039" s="102"/>
      <c r="F1039" s="102"/>
      <c r="G1039" s="102"/>
      <c r="H1039" s="102"/>
      <c r="I1039" s="102"/>
      <c r="J1039" s="129" t="s">
        <v>118</v>
      </c>
      <c r="K1039" s="2"/>
      <c r="L1039" s="2"/>
      <c r="M1039" s="31"/>
      <c r="N1039" s="2"/>
      <c r="O1039" s="31"/>
      <c r="P1039" s="31"/>
      <c r="Q1039" s="31"/>
    </row>
    <row r="1040" spans="1:18" ht="18" customHeight="1">
      <c r="A1040" s="259" t="s">
        <v>10</v>
      </c>
      <c r="B1040" s="260" t="s">
        <v>89</v>
      </c>
      <c r="C1040" s="261"/>
      <c r="D1040" s="261"/>
      <c r="E1040" s="261"/>
      <c r="F1040" s="261"/>
      <c r="G1040" s="261"/>
      <c r="H1040" s="261"/>
      <c r="I1040" s="262"/>
      <c r="J1040" s="263" t="s">
        <v>11</v>
      </c>
      <c r="K1040" s="254" t="s">
        <v>3</v>
      </c>
      <c r="L1040" s="254" t="s">
        <v>4</v>
      </c>
      <c r="M1040" s="264" t="s">
        <v>5</v>
      </c>
      <c r="N1040" s="254" t="s">
        <v>6</v>
      </c>
      <c r="O1040" s="265" t="s">
        <v>7</v>
      </c>
      <c r="P1040" s="265" t="s">
        <v>8</v>
      </c>
      <c r="Q1040" s="254" t="s">
        <v>9</v>
      </c>
    </row>
    <row r="1041" spans="1:18" ht="18" customHeight="1">
      <c r="A1041" s="255"/>
      <c r="B1041" s="68" t="s">
        <v>90</v>
      </c>
      <c r="C1041" s="68" t="s">
        <v>91</v>
      </c>
      <c r="D1041" s="68" t="s">
        <v>92</v>
      </c>
      <c r="E1041" s="68" t="s">
        <v>93</v>
      </c>
      <c r="F1041" s="68" t="s">
        <v>94</v>
      </c>
      <c r="G1041" s="68" t="s">
        <v>95</v>
      </c>
      <c r="H1041" s="68" t="s">
        <v>96</v>
      </c>
      <c r="I1041" s="68" t="s">
        <v>97</v>
      </c>
      <c r="J1041" s="255"/>
      <c r="K1041" s="255"/>
      <c r="L1041" s="255"/>
      <c r="M1041" s="255"/>
      <c r="N1041" s="255"/>
      <c r="O1041" s="255"/>
      <c r="P1041" s="255"/>
      <c r="Q1041" s="255"/>
    </row>
    <row r="1042" spans="1:18" ht="18" customHeight="1">
      <c r="A1042" s="68">
        <v>2201</v>
      </c>
      <c r="B1042" s="69">
        <v>66</v>
      </c>
      <c r="C1042" s="69"/>
      <c r="D1042" s="69"/>
      <c r="E1042" s="69"/>
      <c r="F1042" s="69"/>
      <c r="G1042" s="69"/>
      <c r="H1042" s="69"/>
      <c r="I1042" s="69"/>
      <c r="J1042" s="171"/>
      <c r="K1042" s="107"/>
      <c r="L1042" s="73"/>
      <c r="M1042" s="74"/>
      <c r="N1042" s="172"/>
      <c r="O1042" s="76">
        <f>B1042</f>
        <v>66</v>
      </c>
      <c r="P1042" s="173"/>
      <c r="Q1042" s="172"/>
    </row>
    <row r="1043" spans="1:18" ht="18" customHeight="1">
      <c r="A1043" s="68">
        <v>2202</v>
      </c>
      <c r="B1043" s="69"/>
      <c r="C1043" s="69">
        <v>61</v>
      </c>
      <c r="D1043" s="69"/>
      <c r="E1043" s="69"/>
      <c r="F1043" s="69"/>
      <c r="G1043" s="69"/>
      <c r="H1043" s="69"/>
      <c r="I1043" s="69"/>
      <c r="J1043" s="171"/>
      <c r="K1043" s="108"/>
      <c r="L1043" s="2"/>
      <c r="M1043" s="79"/>
      <c r="N1043" s="80">
        <f>IF(C1043=0,"",C1043/B1042)</f>
        <v>0.9242424242424242</v>
      </c>
      <c r="O1043" s="81">
        <v>64</v>
      </c>
      <c r="P1043" s="82">
        <f t="shared" ref="P1043:P1049" si="148">IF(O1043=0,"",O1043/O1042)</f>
        <v>0.96969696969696972</v>
      </c>
      <c r="Q1043" s="82">
        <f t="shared" ref="Q1043:Q1049" si="149">IF(O1043=0,"",100%-P1043)</f>
        <v>3.0303030303030276E-2</v>
      </c>
    </row>
    <row r="1044" spans="1:18" ht="18" customHeight="1">
      <c r="A1044" s="68">
        <v>2301</v>
      </c>
      <c r="B1044" s="69"/>
      <c r="C1044" s="69"/>
      <c r="D1044" s="69">
        <v>56</v>
      </c>
      <c r="E1044" s="69"/>
      <c r="F1044" s="69"/>
      <c r="G1044" s="69"/>
      <c r="H1044" s="69"/>
      <c r="I1044" s="69"/>
      <c r="J1044" s="171"/>
      <c r="K1044" s="108"/>
      <c r="L1044" s="2"/>
      <c r="M1044" s="79"/>
      <c r="N1044" s="80">
        <f>IF(D1044=0,"",D1044/C1043)</f>
        <v>0.91803278688524592</v>
      </c>
      <c r="O1044" s="81">
        <v>59</v>
      </c>
      <c r="P1044" s="82">
        <f t="shared" si="148"/>
        <v>0.921875</v>
      </c>
      <c r="Q1044" s="82">
        <f t="shared" si="149"/>
        <v>7.8125E-2</v>
      </c>
      <c r="R1044" s="83">
        <f>O1044/O1042</f>
        <v>0.89393939393939392</v>
      </c>
    </row>
    <row r="1045" spans="1:18" ht="18" customHeight="1">
      <c r="A1045" s="68">
        <v>2302</v>
      </c>
      <c r="B1045" s="69"/>
      <c r="C1045" s="69"/>
      <c r="D1045" s="69"/>
      <c r="E1045" s="69">
        <v>52</v>
      </c>
      <c r="F1045" s="69"/>
      <c r="G1045" s="69"/>
      <c r="H1045" s="69"/>
      <c r="I1045" s="69"/>
      <c r="J1045" s="171"/>
      <c r="K1045" s="108"/>
      <c r="L1045" s="2"/>
      <c r="M1045" s="79"/>
      <c r="N1045" s="80">
        <f>IF(E1045=0,"",E1045/D1044)</f>
        <v>0.9285714285714286</v>
      </c>
      <c r="O1045" s="81">
        <v>56</v>
      </c>
      <c r="P1045" s="82">
        <f t="shared" si="148"/>
        <v>0.94915254237288138</v>
      </c>
      <c r="Q1045" s="82">
        <f t="shared" si="149"/>
        <v>5.084745762711862E-2</v>
      </c>
    </row>
    <row r="1046" spans="1:18" ht="18" customHeight="1">
      <c r="A1046" s="68">
        <v>2401</v>
      </c>
      <c r="B1046" s="69"/>
      <c r="C1046" s="69"/>
      <c r="D1046" s="69"/>
      <c r="E1046" s="69"/>
      <c r="F1046" s="69"/>
      <c r="G1046" s="69"/>
      <c r="H1046" s="69"/>
      <c r="I1046" s="69"/>
      <c r="J1046" s="171"/>
      <c r="K1046" s="108"/>
      <c r="L1046" s="2"/>
      <c r="M1046" s="79"/>
      <c r="N1046" s="80" t="str">
        <f>IF(G1046=0,"",G1046/#REF!)</f>
        <v/>
      </c>
      <c r="O1046" s="81"/>
      <c r="P1046" s="82" t="str">
        <f t="shared" si="148"/>
        <v/>
      </c>
      <c r="Q1046" s="82" t="str">
        <f t="shared" si="149"/>
        <v/>
      </c>
    </row>
    <row r="1047" spans="1:18" ht="18" customHeight="1">
      <c r="A1047" s="68">
        <v>2402</v>
      </c>
      <c r="B1047" s="69"/>
      <c r="C1047" s="69"/>
      <c r="D1047" s="69"/>
      <c r="E1047" s="69"/>
      <c r="F1047" s="69"/>
      <c r="G1047" s="69"/>
      <c r="H1047" s="69"/>
      <c r="I1047" s="69"/>
      <c r="J1047" s="171"/>
      <c r="K1047" s="108"/>
      <c r="L1047" s="2"/>
      <c r="M1047" s="79"/>
      <c r="N1047" s="80" t="str">
        <f>IF(H1047=0,"",H1047/G1046)</f>
        <v/>
      </c>
      <c r="O1047" s="81"/>
      <c r="P1047" s="82" t="str">
        <f t="shared" si="148"/>
        <v/>
      </c>
      <c r="Q1047" s="82" t="str">
        <f t="shared" si="149"/>
        <v/>
      </c>
    </row>
    <row r="1048" spans="1:18" ht="18" customHeight="1">
      <c r="A1048" s="68">
        <v>2501</v>
      </c>
      <c r="B1048" s="69"/>
      <c r="C1048" s="69"/>
      <c r="D1048" s="69"/>
      <c r="E1048" s="69"/>
      <c r="F1048" s="69"/>
      <c r="G1048" s="69"/>
      <c r="H1048" s="69"/>
      <c r="I1048" s="69"/>
      <c r="J1048" s="171"/>
      <c r="K1048" s="108"/>
      <c r="L1048" s="2"/>
      <c r="M1048" s="79"/>
      <c r="N1048" s="80" t="str">
        <f>IF(I1048=0,"",I1048/H1047)</f>
        <v/>
      </c>
      <c r="O1048" s="81"/>
      <c r="P1048" s="82" t="str">
        <f t="shared" si="148"/>
        <v/>
      </c>
      <c r="Q1048" s="82" t="str">
        <f t="shared" si="149"/>
        <v/>
      </c>
    </row>
    <row r="1049" spans="1:18" ht="18" customHeight="1">
      <c r="A1049" s="68">
        <v>2502</v>
      </c>
      <c r="B1049" s="69"/>
      <c r="C1049" s="69"/>
      <c r="D1049" s="69"/>
      <c r="E1049" s="69"/>
      <c r="F1049" s="69"/>
      <c r="G1049" s="69"/>
      <c r="H1049" s="69"/>
      <c r="I1049" s="69"/>
      <c r="J1049" s="171"/>
      <c r="K1049" s="108"/>
      <c r="L1049" s="2"/>
      <c r="M1049" s="79"/>
      <c r="N1049" s="80" t="str">
        <f>IF(I1049=0,"",I1049/H1048)</f>
        <v/>
      </c>
      <c r="O1049" s="81"/>
      <c r="P1049" s="82" t="str">
        <f t="shared" si="148"/>
        <v/>
      </c>
      <c r="Q1049" s="85" t="str">
        <f t="shared" si="149"/>
        <v/>
      </c>
    </row>
    <row r="1050" spans="1:18" ht="18" customHeight="1">
      <c r="A1050" s="68">
        <v>2601</v>
      </c>
      <c r="B1050" s="97"/>
      <c r="C1050" s="97"/>
      <c r="D1050" s="97"/>
      <c r="E1050" s="97"/>
      <c r="F1050" s="97"/>
      <c r="G1050" s="97"/>
      <c r="H1050" s="97"/>
      <c r="I1050" s="97"/>
      <c r="J1050" s="171"/>
      <c r="K1050" s="108"/>
      <c r="L1050" s="2"/>
      <c r="M1050" s="31"/>
      <c r="N1050" s="174"/>
      <c r="O1050" s="175"/>
      <c r="P1050" s="176"/>
      <c r="Q1050" s="177"/>
    </row>
    <row r="1051" spans="1:18" ht="18" customHeight="1">
      <c r="A1051" s="68">
        <v>2602</v>
      </c>
      <c r="B1051" s="97"/>
      <c r="C1051" s="97"/>
      <c r="D1051" s="97"/>
      <c r="E1051" s="97"/>
      <c r="F1051" s="97"/>
      <c r="G1051" s="97"/>
      <c r="H1051" s="97"/>
      <c r="I1051" s="97"/>
      <c r="J1051" s="171"/>
      <c r="K1051" s="108"/>
      <c r="L1051" s="2"/>
      <c r="M1051" s="31"/>
      <c r="N1051" s="86"/>
      <c r="O1051" s="178"/>
      <c r="P1051" s="88"/>
      <c r="Q1051" s="86"/>
    </row>
    <row r="1052" spans="1:18" ht="18" customHeight="1">
      <c r="A1052" s="68">
        <v>2701</v>
      </c>
      <c r="B1052" s="97"/>
      <c r="C1052" s="97"/>
      <c r="D1052" s="97"/>
      <c r="E1052" s="97"/>
      <c r="F1052" s="97"/>
      <c r="G1052" s="97"/>
      <c r="H1052" s="97"/>
      <c r="I1052" s="97"/>
      <c r="J1052" s="171"/>
      <c r="K1052" s="108"/>
      <c r="L1052" s="2"/>
      <c r="M1052" s="31"/>
      <c r="N1052" s="86"/>
      <c r="O1052" s="178"/>
      <c r="P1052" s="88"/>
      <c r="Q1052" s="86"/>
    </row>
    <row r="1053" spans="1:18" ht="18" customHeight="1">
      <c r="A1053" s="68">
        <v>2702</v>
      </c>
      <c r="B1053" s="97"/>
      <c r="C1053" s="97"/>
      <c r="D1053" s="97"/>
      <c r="E1053" s="97"/>
      <c r="F1053" s="97"/>
      <c r="G1053" s="97"/>
      <c r="H1053" s="97"/>
      <c r="I1053" s="97"/>
      <c r="J1053" s="171"/>
      <c r="K1053" s="108"/>
      <c r="L1053" s="2"/>
      <c r="M1053" s="31"/>
      <c r="N1053" s="2"/>
      <c r="O1053" s="31"/>
      <c r="P1053" s="25"/>
      <c r="Q1053" s="86"/>
    </row>
    <row r="1054" spans="1:18" ht="18" customHeight="1">
      <c r="A1054" s="68">
        <v>2801</v>
      </c>
      <c r="B1054" s="97"/>
      <c r="C1054" s="97"/>
      <c r="D1054" s="97"/>
      <c r="E1054" s="97"/>
      <c r="F1054" s="97"/>
      <c r="G1054" s="97"/>
      <c r="H1054" s="97"/>
      <c r="I1054" s="97"/>
      <c r="J1054" s="171"/>
      <c r="K1054" s="108"/>
      <c r="L1054" s="2"/>
      <c r="M1054" s="31"/>
      <c r="N1054" s="179" t="s">
        <v>79</v>
      </c>
      <c r="O1054" s="90"/>
      <c r="P1054" s="91" t="str">
        <f>IF(SUM(J1048:J1051)=0,"",SUM(J1048:J1051))</f>
        <v/>
      </c>
      <c r="Q1054" s="180" t="s">
        <v>11</v>
      </c>
    </row>
    <row r="1055" spans="1:18" ht="18" customHeight="1">
      <c r="A1055" s="68">
        <v>2802</v>
      </c>
      <c r="B1055" s="97"/>
      <c r="C1055" s="97"/>
      <c r="D1055" s="97"/>
      <c r="E1055" s="97"/>
      <c r="F1055" s="97"/>
      <c r="G1055" s="97"/>
      <c r="H1055" s="97"/>
      <c r="I1055" s="97"/>
      <c r="J1055" s="171"/>
      <c r="K1055" s="108"/>
      <c r="L1055" s="2"/>
      <c r="M1055" s="31"/>
      <c r="N1055" s="181" t="s">
        <v>80</v>
      </c>
      <c r="O1055" s="94" t="str">
        <f>IF(O1054/B1042=0,"",O1054/B1042)</f>
        <v/>
      </c>
      <c r="P1055" s="95" t="e">
        <f>IF(O1054/P1054=0,"",O1054/P1054)</f>
        <v>#VALUE!</v>
      </c>
      <c r="Q1055" s="182" t="s">
        <v>81</v>
      </c>
    </row>
    <row r="1056" spans="1:18" ht="18" customHeight="1">
      <c r="A1056" s="68">
        <v>2901</v>
      </c>
      <c r="B1056" s="97"/>
      <c r="C1056" s="97"/>
      <c r="D1056" s="97"/>
      <c r="E1056" s="97"/>
      <c r="F1056" s="97"/>
      <c r="G1056" s="97"/>
      <c r="H1056" s="97"/>
      <c r="I1056" s="97"/>
      <c r="J1056" s="171"/>
      <c r="K1056" s="100"/>
      <c r="L1056" s="101"/>
      <c r="M1056" s="102"/>
      <c r="N1056" s="101"/>
      <c r="O1056" s="102"/>
      <c r="P1056" s="102"/>
      <c r="Q1056" s="103"/>
    </row>
    <row r="1057" spans="1:18" ht="18" customHeight="1">
      <c r="A1057" s="35"/>
      <c r="B1057" s="31"/>
      <c r="C1057" s="256" t="s">
        <v>100</v>
      </c>
      <c r="D1057" s="257"/>
      <c r="E1057" s="257"/>
      <c r="F1057" s="257"/>
      <c r="G1057" s="257"/>
      <c r="H1057" s="257"/>
      <c r="I1057" s="258"/>
      <c r="J1057" s="126">
        <f>SUM(J1042:J1053)</f>
        <v>0</v>
      </c>
      <c r="K1057" s="105" t="str">
        <f>IF(J1049=0,"",J1049/B1042)</f>
        <v/>
      </c>
      <c r="L1057" s="105" t="str">
        <f>IF(J1057=0,"",J1057/B1042)</f>
        <v/>
      </c>
      <c r="M1057" s="105" t="str">
        <f>IF(J1049=0,"",L1057-K1057)</f>
        <v/>
      </c>
      <c r="N1057" s="2"/>
      <c r="O1057" s="31"/>
      <c r="P1057" s="25"/>
      <c r="Q1057" s="2"/>
    </row>
    <row r="1058" spans="1:18" ht="18" customHeight="1">
      <c r="A1058" s="35"/>
      <c r="B1058" s="31"/>
      <c r="C1058" s="31"/>
      <c r="D1058" s="133"/>
      <c r="E1058" s="133"/>
      <c r="F1058" s="133"/>
      <c r="G1058" s="133"/>
      <c r="H1058" s="133"/>
      <c r="I1058" s="133"/>
      <c r="J1058" s="133"/>
      <c r="K1058" s="134"/>
      <c r="L1058" s="135"/>
      <c r="M1058" s="135"/>
      <c r="N1058" s="135"/>
      <c r="O1058" s="2"/>
      <c r="P1058" s="31"/>
      <c r="Q1058" s="25"/>
      <c r="R1058" s="2"/>
    </row>
    <row r="1059" spans="1:18" ht="18" customHeight="1">
      <c r="A1059" s="35"/>
      <c r="B1059" s="31"/>
      <c r="C1059" s="31"/>
      <c r="D1059" s="133"/>
      <c r="E1059" s="133"/>
      <c r="F1059" s="133"/>
      <c r="G1059" s="133"/>
      <c r="H1059" s="133"/>
      <c r="I1059" s="133"/>
      <c r="J1059" s="133"/>
      <c r="K1059" s="134"/>
      <c r="L1059" s="135"/>
      <c r="M1059" s="135"/>
      <c r="N1059" s="135"/>
      <c r="O1059" s="2"/>
      <c r="P1059" s="31"/>
      <c r="Q1059" s="25"/>
      <c r="R1059" s="2"/>
    </row>
    <row r="1060" spans="1:18" ht="18" customHeight="1">
      <c r="A1060" s="65" t="s">
        <v>88</v>
      </c>
      <c r="B1060" s="223"/>
      <c r="C1060" s="102"/>
      <c r="D1060" s="102"/>
      <c r="E1060" s="102"/>
      <c r="F1060" s="102"/>
      <c r="G1060" s="102"/>
      <c r="H1060" s="102"/>
      <c r="I1060" s="102"/>
      <c r="J1060" s="129" t="s">
        <v>143</v>
      </c>
      <c r="K1060" s="2"/>
      <c r="L1060" s="2"/>
      <c r="M1060" s="226"/>
      <c r="N1060" s="2"/>
      <c r="O1060" s="226"/>
      <c r="P1060" s="226"/>
      <c r="Q1060" s="226"/>
      <c r="R1060" s="223"/>
    </row>
    <row r="1061" spans="1:18" ht="18" customHeight="1">
      <c r="A1061" s="259" t="s">
        <v>10</v>
      </c>
      <c r="B1061" s="260" t="s">
        <v>89</v>
      </c>
      <c r="C1061" s="261"/>
      <c r="D1061" s="261"/>
      <c r="E1061" s="261"/>
      <c r="F1061" s="261"/>
      <c r="G1061" s="261"/>
      <c r="H1061" s="261"/>
      <c r="I1061" s="262"/>
      <c r="J1061" s="263" t="s">
        <v>11</v>
      </c>
      <c r="K1061" s="254" t="s">
        <v>3</v>
      </c>
      <c r="L1061" s="254" t="s">
        <v>4</v>
      </c>
      <c r="M1061" s="264" t="s">
        <v>5</v>
      </c>
      <c r="N1061" s="254" t="s">
        <v>6</v>
      </c>
      <c r="O1061" s="265" t="s">
        <v>7</v>
      </c>
      <c r="P1061" s="265" t="s">
        <v>8</v>
      </c>
      <c r="Q1061" s="254" t="s">
        <v>9</v>
      </c>
      <c r="R1061" s="223"/>
    </row>
    <row r="1062" spans="1:18" ht="18" customHeight="1">
      <c r="A1062" s="255"/>
      <c r="B1062" s="68" t="s">
        <v>90</v>
      </c>
      <c r="C1062" s="68" t="s">
        <v>91</v>
      </c>
      <c r="D1062" s="68" t="s">
        <v>92</v>
      </c>
      <c r="E1062" s="68" t="s">
        <v>93</v>
      </c>
      <c r="F1062" s="68" t="s">
        <v>94</v>
      </c>
      <c r="G1062" s="68" t="s">
        <v>95</v>
      </c>
      <c r="H1062" s="68" t="s">
        <v>96</v>
      </c>
      <c r="I1062" s="68" t="s">
        <v>97</v>
      </c>
      <c r="J1062" s="255"/>
      <c r="K1062" s="255"/>
      <c r="L1062" s="255"/>
      <c r="M1062" s="255"/>
      <c r="N1062" s="255"/>
      <c r="O1062" s="255"/>
      <c r="P1062" s="255"/>
      <c r="Q1062" s="255"/>
      <c r="R1062" s="223"/>
    </row>
    <row r="1063" spans="1:18" ht="18" customHeight="1">
      <c r="A1063" s="68">
        <v>2301</v>
      </c>
      <c r="B1063" s="69">
        <v>44</v>
      </c>
      <c r="C1063" s="69"/>
      <c r="D1063" s="69"/>
      <c r="E1063" s="69"/>
      <c r="F1063" s="69"/>
      <c r="G1063" s="69"/>
      <c r="H1063" s="69"/>
      <c r="I1063" s="69"/>
      <c r="J1063" s="183"/>
      <c r="K1063" s="107"/>
      <c r="L1063" s="73"/>
      <c r="M1063" s="74"/>
      <c r="N1063" s="172"/>
      <c r="O1063" s="76">
        <f>B1063</f>
        <v>44</v>
      </c>
      <c r="P1063" s="173"/>
      <c r="Q1063" s="172"/>
      <c r="R1063" s="223"/>
    </row>
    <row r="1064" spans="1:18" ht="18" customHeight="1">
      <c r="A1064" s="68">
        <v>2302</v>
      </c>
      <c r="B1064" s="69"/>
      <c r="C1064" s="69">
        <v>42</v>
      </c>
      <c r="D1064" s="69"/>
      <c r="E1064" s="69"/>
      <c r="F1064" s="69"/>
      <c r="G1064" s="69"/>
      <c r="H1064" s="69"/>
      <c r="I1064" s="69"/>
      <c r="J1064" s="183"/>
      <c r="K1064" s="108"/>
      <c r="L1064" s="2"/>
      <c r="M1064" s="79"/>
      <c r="N1064" s="80">
        <f>IF(C1064=0,"",C1064/B1063)</f>
        <v>0.95454545454545459</v>
      </c>
      <c r="O1064" s="81">
        <v>43</v>
      </c>
      <c r="P1064" s="82">
        <f t="shared" ref="P1064:P1070" si="150">IF(O1064=0,"",O1064/O1063)</f>
        <v>0.97727272727272729</v>
      </c>
      <c r="Q1064" s="82">
        <f t="shared" ref="Q1064:Q1070" si="151">IF(O1064=0,"",100%-P1064)</f>
        <v>2.2727272727272707E-2</v>
      </c>
      <c r="R1064" s="223"/>
    </row>
    <row r="1065" spans="1:18" ht="18" customHeight="1">
      <c r="A1065" s="68">
        <v>2401</v>
      </c>
      <c r="B1065" s="69"/>
      <c r="C1065" s="69"/>
      <c r="D1065" s="69">
        <v>36</v>
      </c>
      <c r="E1065" s="69"/>
      <c r="F1065" s="69"/>
      <c r="G1065" s="69"/>
      <c r="H1065" s="69"/>
      <c r="I1065" s="69"/>
      <c r="J1065" s="183"/>
      <c r="K1065" s="108"/>
      <c r="L1065" s="2"/>
      <c r="M1065" s="79"/>
      <c r="N1065" s="80">
        <f>IF(D1065=0,"",D1065/C1064)</f>
        <v>0.8571428571428571</v>
      </c>
      <c r="O1065" s="81">
        <v>37</v>
      </c>
      <c r="P1065" s="82">
        <f t="shared" si="150"/>
        <v>0.86046511627906974</v>
      </c>
      <c r="Q1065" s="82">
        <f t="shared" si="151"/>
        <v>0.13953488372093026</v>
      </c>
      <c r="R1065" s="83">
        <f>O1065/O1063</f>
        <v>0.84090909090909094</v>
      </c>
    </row>
    <row r="1066" spans="1:18" ht="18" customHeight="1">
      <c r="A1066" s="68">
        <v>2402</v>
      </c>
      <c r="B1066" s="69"/>
      <c r="C1066" s="69"/>
      <c r="D1066" s="69"/>
      <c r="E1066" s="69"/>
      <c r="F1066" s="69"/>
      <c r="G1066" s="69"/>
      <c r="H1066" s="69"/>
      <c r="I1066" s="69"/>
      <c r="J1066" s="183"/>
      <c r="K1066" s="108"/>
      <c r="L1066" s="2"/>
      <c r="M1066" s="79"/>
      <c r="N1066" s="80" t="str">
        <f>IF(E1066=0,"",E1066/D1065)</f>
        <v/>
      </c>
      <c r="O1066" s="81"/>
      <c r="P1066" s="82" t="str">
        <f t="shared" si="150"/>
        <v/>
      </c>
      <c r="Q1066" s="82" t="str">
        <f t="shared" si="151"/>
        <v/>
      </c>
      <c r="R1066" s="223"/>
    </row>
    <row r="1067" spans="1:18" ht="18" customHeight="1">
      <c r="A1067" s="68">
        <v>2501</v>
      </c>
      <c r="B1067" s="69"/>
      <c r="C1067" s="69"/>
      <c r="D1067" s="69"/>
      <c r="E1067" s="69"/>
      <c r="F1067" s="69"/>
      <c r="G1067" s="69"/>
      <c r="H1067" s="69"/>
      <c r="I1067" s="69"/>
      <c r="J1067" s="183"/>
      <c r="K1067" s="108"/>
      <c r="L1067" s="2"/>
      <c r="M1067" s="79"/>
      <c r="N1067" s="80" t="str">
        <f>IF(F1067=0,"",F1067/E1066)</f>
        <v/>
      </c>
      <c r="O1067" s="81"/>
      <c r="P1067" s="82" t="str">
        <f t="shared" si="150"/>
        <v/>
      </c>
      <c r="Q1067" s="82" t="str">
        <f t="shared" si="151"/>
        <v/>
      </c>
      <c r="R1067" s="223"/>
    </row>
    <row r="1068" spans="1:18" ht="18" customHeight="1">
      <c r="A1068" s="68">
        <v>2502</v>
      </c>
      <c r="B1068" s="69"/>
      <c r="C1068" s="69"/>
      <c r="D1068" s="69"/>
      <c r="E1068" s="69"/>
      <c r="F1068" s="69"/>
      <c r="G1068" s="69"/>
      <c r="H1068" s="69"/>
      <c r="I1068" s="69"/>
      <c r="J1068" s="183"/>
      <c r="K1068" s="108"/>
      <c r="L1068" s="2"/>
      <c r="M1068" s="79"/>
      <c r="N1068" s="80" t="str">
        <f>IF(G1068=0,"",G1068/F1067)</f>
        <v/>
      </c>
      <c r="O1068" s="81"/>
      <c r="P1068" s="82" t="str">
        <f t="shared" si="150"/>
        <v/>
      </c>
      <c r="Q1068" s="82" t="str">
        <f t="shared" si="151"/>
        <v/>
      </c>
      <c r="R1068" s="223"/>
    </row>
    <row r="1069" spans="1:18" ht="18" customHeight="1">
      <c r="A1069" s="68">
        <v>2601</v>
      </c>
      <c r="B1069" s="69"/>
      <c r="C1069" s="69"/>
      <c r="D1069" s="69"/>
      <c r="E1069" s="69"/>
      <c r="F1069" s="69"/>
      <c r="G1069" s="69"/>
      <c r="H1069" s="69"/>
      <c r="I1069" s="69"/>
      <c r="J1069" s="183"/>
      <c r="K1069" s="108"/>
      <c r="L1069" s="2"/>
      <c r="M1069" s="79"/>
      <c r="N1069" s="80" t="str">
        <f>IF(H1069=0,"",H1069/G1068)</f>
        <v/>
      </c>
      <c r="O1069" s="81"/>
      <c r="P1069" s="82" t="str">
        <f t="shared" si="150"/>
        <v/>
      </c>
      <c r="Q1069" s="82" t="str">
        <f t="shared" si="151"/>
        <v/>
      </c>
      <c r="R1069" s="223"/>
    </row>
    <row r="1070" spans="1:18" ht="18" customHeight="1">
      <c r="A1070" s="68">
        <v>2602</v>
      </c>
      <c r="B1070" s="69"/>
      <c r="C1070" s="69"/>
      <c r="D1070" s="69"/>
      <c r="E1070" s="69"/>
      <c r="F1070" s="69"/>
      <c r="G1070" s="69"/>
      <c r="H1070" s="69"/>
      <c r="I1070" s="69"/>
      <c r="J1070" s="183"/>
      <c r="K1070" s="108"/>
      <c r="L1070" s="2"/>
      <c r="M1070" s="79"/>
      <c r="N1070" s="84" t="e">
        <f>I1070/H1069</f>
        <v>#DIV/0!</v>
      </c>
      <c r="O1070" s="81"/>
      <c r="P1070" s="82" t="str">
        <f t="shared" si="150"/>
        <v/>
      </c>
      <c r="Q1070" s="85" t="str">
        <f t="shared" si="151"/>
        <v/>
      </c>
      <c r="R1070" s="223"/>
    </row>
    <row r="1071" spans="1:18" ht="18" customHeight="1">
      <c r="A1071" s="68">
        <v>2701</v>
      </c>
      <c r="B1071" s="97"/>
      <c r="C1071" s="97"/>
      <c r="D1071" s="97"/>
      <c r="E1071" s="97"/>
      <c r="F1071" s="97"/>
      <c r="G1071" s="97"/>
      <c r="H1071" s="97"/>
      <c r="I1071" s="97"/>
      <c r="J1071" s="183"/>
      <c r="K1071" s="108"/>
      <c r="L1071" s="2"/>
      <c r="M1071" s="226"/>
      <c r="N1071" s="174"/>
      <c r="O1071" s="175"/>
      <c r="P1071" s="176"/>
      <c r="Q1071" s="177"/>
      <c r="R1071" s="223"/>
    </row>
    <row r="1072" spans="1:18" ht="18" customHeight="1">
      <c r="A1072" s="68">
        <v>2702</v>
      </c>
      <c r="B1072" s="97"/>
      <c r="C1072" s="97"/>
      <c r="D1072" s="97"/>
      <c r="E1072" s="97"/>
      <c r="F1072" s="97"/>
      <c r="G1072" s="97"/>
      <c r="H1072" s="97"/>
      <c r="I1072" s="97"/>
      <c r="J1072" s="183"/>
      <c r="K1072" s="108"/>
      <c r="L1072" s="2"/>
      <c r="M1072" s="226"/>
      <c r="N1072" s="86"/>
      <c r="O1072" s="178"/>
      <c r="P1072" s="88"/>
      <c r="Q1072" s="86"/>
      <c r="R1072" s="223"/>
    </row>
    <row r="1073" spans="1:18" ht="18" customHeight="1">
      <c r="A1073" s="68">
        <v>2801</v>
      </c>
      <c r="B1073" s="97"/>
      <c r="C1073" s="97"/>
      <c r="D1073" s="97"/>
      <c r="E1073" s="97"/>
      <c r="F1073" s="97"/>
      <c r="G1073" s="97"/>
      <c r="H1073" s="97"/>
      <c r="I1073" s="97"/>
      <c r="J1073" s="183"/>
      <c r="K1073" s="108"/>
      <c r="L1073" s="2"/>
      <c r="M1073" s="226"/>
      <c r="N1073" s="86"/>
      <c r="O1073" s="178"/>
      <c r="P1073" s="88"/>
      <c r="Q1073" s="86"/>
      <c r="R1073" s="223"/>
    </row>
    <row r="1074" spans="1:18" ht="18" customHeight="1">
      <c r="A1074" s="68">
        <v>2802</v>
      </c>
      <c r="B1074" s="97"/>
      <c r="C1074" s="97"/>
      <c r="D1074" s="97"/>
      <c r="E1074" s="97"/>
      <c r="F1074" s="97"/>
      <c r="G1074" s="97"/>
      <c r="H1074" s="97"/>
      <c r="I1074" s="97"/>
      <c r="J1074" s="183"/>
      <c r="K1074" s="108"/>
      <c r="L1074" s="2"/>
      <c r="M1074" s="226"/>
      <c r="N1074" s="2"/>
      <c r="O1074" s="226"/>
      <c r="P1074" s="25"/>
      <c r="Q1074" s="86"/>
      <c r="R1074" s="223"/>
    </row>
    <row r="1075" spans="1:18" ht="18" customHeight="1">
      <c r="A1075" s="68">
        <v>2901</v>
      </c>
      <c r="B1075" s="97"/>
      <c r="C1075" s="97"/>
      <c r="D1075" s="97"/>
      <c r="E1075" s="97"/>
      <c r="F1075" s="97"/>
      <c r="G1075" s="97"/>
      <c r="H1075" s="97"/>
      <c r="I1075" s="97"/>
      <c r="J1075" s="183"/>
      <c r="K1075" s="108"/>
      <c r="L1075" s="2"/>
      <c r="M1075" s="226"/>
      <c r="N1075" s="179" t="s">
        <v>79</v>
      </c>
      <c r="O1075" s="90"/>
      <c r="P1075" s="91" t="str">
        <f>IF(SUM(J1069:J1072)=0,"",SUM(J1069:J1072))</f>
        <v/>
      </c>
      <c r="Q1075" s="180" t="s">
        <v>11</v>
      </c>
      <c r="R1075" s="223"/>
    </row>
    <row r="1076" spans="1:18" ht="18" customHeight="1">
      <c r="A1076" s="68">
        <v>2902</v>
      </c>
      <c r="B1076" s="97"/>
      <c r="C1076" s="97"/>
      <c r="D1076" s="97"/>
      <c r="E1076" s="97"/>
      <c r="F1076" s="97"/>
      <c r="G1076" s="97"/>
      <c r="H1076" s="97"/>
      <c r="I1076" s="97"/>
      <c r="J1076" s="183"/>
      <c r="K1076" s="108"/>
      <c r="L1076" s="2"/>
      <c r="M1076" s="226"/>
      <c r="N1076" s="181" t="s">
        <v>80</v>
      </c>
      <c r="O1076" s="94" t="str">
        <f>IF(O1075/B1063=0,"",O1075/B1063)</f>
        <v/>
      </c>
      <c r="P1076" s="95" t="e">
        <f>IF(O1075/P1075=0,"",O1075/P1075)</f>
        <v>#VALUE!</v>
      </c>
      <c r="Q1076" s="182" t="s">
        <v>81</v>
      </c>
      <c r="R1076" s="223"/>
    </row>
    <row r="1077" spans="1:18" ht="18" customHeight="1">
      <c r="A1077" s="68">
        <v>3001</v>
      </c>
      <c r="B1077" s="97"/>
      <c r="C1077" s="97"/>
      <c r="D1077" s="97"/>
      <c r="E1077" s="97"/>
      <c r="F1077" s="97"/>
      <c r="G1077" s="97"/>
      <c r="H1077" s="97"/>
      <c r="I1077" s="97"/>
      <c r="J1077" s="183"/>
      <c r="K1077" s="100"/>
      <c r="L1077" s="101"/>
      <c r="M1077" s="102"/>
      <c r="N1077" s="101"/>
      <c r="O1077" s="102"/>
      <c r="P1077" s="102"/>
      <c r="Q1077" s="103"/>
      <c r="R1077" s="223"/>
    </row>
    <row r="1078" spans="1:18" ht="18" customHeight="1">
      <c r="A1078" s="35"/>
      <c r="B1078" s="226"/>
      <c r="C1078" s="256" t="s">
        <v>100</v>
      </c>
      <c r="D1078" s="257"/>
      <c r="E1078" s="257"/>
      <c r="F1078" s="257"/>
      <c r="G1078" s="257"/>
      <c r="H1078" s="257"/>
      <c r="I1078" s="258"/>
      <c r="J1078" s="126">
        <f>SUM(J1063:J1074)</f>
        <v>0</v>
      </c>
      <c r="K1078" s="105" t="str">
        <f>IF(J1070=0,"",J1070/B1063)</f>
        <v/>
      </c>
      <c r="L1078" s="105" t="str">
        <f>IF(J1078=0,"",J1078/B1063)</f>
        <v/>
      </c>
      <c r="M1078" s="105" t="str">
        <f>IF(J1070=0,"",L1078-K1078)</f>
        <v/>
      </c>
      <c r="N1078" s="2"/>
      <c r="O1078" s="226"/>
      <c r="P1078" s="25"/>
      <c r="Q1078" s="2"/>
      <c r="R1078" s="223"/>
    </row>
    <row r="1079" spans="1:18" ht="18" customHeight="1">
      <c r="A1079" s="35"/>
      <c r="B1079" s="31"/>
      <c r="C1079" s="31"/>
      <c r="D1079" s="133"/>
      <c r="E1079" s="133"/>
      <c r="F1079" s="133"/>
      <c r="G1079" s="133"/>
      <c r="H1079" s="133"/>
      <c r="I1079" s="133"/>
      <c r="J1079" s="133"/>
      <c r="K1079" s="134"/>
      <c r="L1079" s="135"/>
      <c r="M1079" s="135"/>
      <c r="N1079" s="135"/>
      <c r="O1079" s="2"/>
      <c r="P1079" s="31"/>
      <c r="Q1079" s="25"/>
      <c r="R1079" s="2"/>
    </row>
    <row r="1080" spans="1:18" ht="18" customHeight="1">
      <c r="A1080" s="35"/>
      <c r="B1080" s="31"/>
      <c r="C1080" s="31"/>
      <c r="D1080" s="133"/>
      <c r="E1080" s="133"/>
      <c r="F1080" s="133"/>
      <c r="G1080" s="133"/>
      <c r="H1080" s="133"/>
      <c r="I1080" s="133"/>
      <c r="J1080" s="133"/>
      <c r="K1080" s="134"/>
      <c r="L1080" s="135"/>
      <c r="M1080" s="135"/>
      <c r="N1080" s="135"/>
      <c r="O1080" s="2"/>
      <c r="P1080" s="31"/>
      <c r="Q1080" s="25"/>
      <c r="R1080" s="2"/>
    </row>
    <row r="1081" spans="1:18" ht="18" customHeight="1">
      <c r="A1081" s="65" t="s">
        <v>88</v>
      </c>
      <c r="B1081" s="231"/>
      <c r="C1081" s="102"/>
      <c r="D1081" s="102"/>
      <c r="E1081" s="102"/>
      <c r="F1081" s="102"/>
      <c r="G1081" s="102"/>
      <c r="H1081" s="102"/>
      <c r="I1081" s="102"/>
      <c r="J1081" s="129" t="s">
        <v>144</v>
      </c>
      <c r="K1081" s="2"/>
      <c r="L1081" s="2"/>
      <c r="M1081" s="234"/>
      <c r="N1081" s="2"/>
      <c r="O1081" s="234"/>
      <c r="P1081" s="234"/>
      <c r="Q1081" s="234"/>
      <c r="R1081" s="231"/>
    </row>
    <row r="1082" spans="1:18" ht="18" customHeight="1">
      <c r="A1082" s="259" t="s">
        <v>10</v>
      </c>
      <c r="B1082" s="260" t="s">
        <v>89</v>
      </c>
      <c r="C1082" s="261"/>
      <c r="D1082" s="261"/>
      <c r="E1082" s="261"/>
      <c r="F1082" s="261"/>
      <c r="G1082" s="261"/>
      <c r="H1082" s="261"/>
      <c r="I1082" s="262"/>
      <c r="J1082" s="263" t="s">
        <v>11</v>
      </c>
      <c r="K1082" s="254" t="s">
        <v>3</v>
      </c>
      <c r="L1082" s="254" t="s">
        <v>4</v>
      </c>
      <c r="M1082" s="264" t="s">
        <v>5</v>
      </c>
      <c r="N1082" s="254" t="s">
        <v>6</v>
      </c>
      <c r="O1082" s="265" t="s">
        <v>7</v>
      </c>
      <c r="P1082" s="265" t="s">
        <v>8</v>
      </c>
      <c r="Q1082" s="254" t="s">
        <v>9</v>
      </c>
      <c r="R1082" s="231"/>
    </row>
    <row r="1083" spans="1:18" ht="18" customHeight="1">
      <c r="A1083" s="255"/>
      <c r="B1083" s="68" t="s">
        <v>90</v>
      </c>
      <c r="C1083" s="68" t="s">
        <v>91</v>
      </c>
      <c r="D1083" s="68" t="s">
        <v>92</v>
      </c>
      <c r="E1083" s="68" t="s">
        <v>93</v>
      </c>
      <c r="F1083" s="68" t="s">
        <v>94</v>
      </c>
      <c r="G1083" s="68" t="s">
        <v>95</v>
      </c>
      <c r="H1083" s="68" t="s">
        <v>96</v>
      </c>
      <c r="I1083" s="68" t="s">
        <v>97</v>
      </c>
      <c r="J1083" s="255"/>
      <c r="K1083" s="255"/>
      <c r="L1083" s="255"/>
      <c r="M1083" s="255"/>
      <c r="N1083" s="255"/>
      <c r="O1083" s="255"/>
      <c r="P1083" s="255"/>
      <c r="Q1083" s="255"/>
      <c r="R1083" s="231"/>
    </row>
    <row r="1084" spans="1:18" ht="18" customHeight="1">
      <c r="A1084" s="68">
        <v>2302</v>
      </c>
      <c r="B1084" s="69">
        <v>55</v>
      </c>
      <c r="C1084" s="69"/>
      <c r="D1084" s="69"/>
      <c r="E1084" s="69"/>
      <c r="F1084" s="69"/>
      <c r="G1084" s="69"/>
      <c r="H1084" s="69"/>
      <c r="I1084" s="69"/>
      <c r="J1084" s="183"/>
      <c r="K1084" s="107"/>
      <c r="L1084" s="73"/>
      <c r="M1084" s="74"/>
      <c r="N1084" s="172"/>
      <c r="O1084" s="76">
        <f>B1084</f>
        <v>55</v>
      </c>
      <c r="P1084" s="173"/>
      <c r="Q1084" s="172"/>
      <c r="R1084" s="231"/>
    </row>
    <row r="1085" spans="1:18" ht="18" customHeight="1">
      <c r="A1085" s="68">
        <v>2401</v>
      </c>
      <c r="B1085" s="69"/>
      <c r="C1085" s="69">
        <v>50</v>
      </c>
      <c r="D1085" s="69"/>
      <c r="E1085" s="69"/>
      <c r="F1085" s="69"/>
      <c r="G1085" s="69"/>
      <c r="H1085" s="69"/>
      <c r="I1085" s="69"/>
      <c r="J1085" s="183"/>
      <c r="K1085" s="108"/>
      <c r="L1085" s="2"/>
      <c r="M1085" s="79"/>
      <c r="N1085" s="80">
        <f>IF(C1085=0,"",C1085/B1084)</f>
        <v>0.90909090909090906</v>
      </c>
      <c r="O1085" s="81">
        <v>51</v>
      </c>
      <c r="P1085" s="82">
        <f t="shared" ref="P1085:P1091" si="152">IF(O1085=0,"",O1085/O1084)</f>
        <v>0.92727272727272725</v>
      </c>
      <c r="Q1085" s="82">
        <f t="shared" ref="Q1085:Q1091" si="153">IF(O1085=0,"",100%-P1085)</f>
        <v>7.2727272727272751E-2</v>
      </c>
      <c r="R1085" s="231"/>
    </row>
    <row r="1086" spans="1:18" ht="18" customHeight="1">
      <c r="A1086" s="68">
        <v>2402</v>
      </c>
      <c r="B1086" s="69"/>
      <c r="C1086" s="69"/>
      <c r="D1086" s="69"/>
      <c r="E1086" s="69"/>
      <c r="F1086" s="69"/>
      <c r="G1086" s="69"/>
      <c r="H1086" s="69"/>
      <c r="I1086" s="69"/>
      <c r="J1086" s="183"/>
      <c r="K1086" s="108"/>
      <c r="L1086" s="2"/>
      <c r="M1086" s="79"/>
      <c r="N1086" s="80" t="str">
        <f>IF(D1086=0,"",D1086/C1085)</f>
        <v/>
      </c>
      <c r="O1086" s="81"/>
      <c r="P1086" s="82" t="str">
        <f t="shared" si="152"/>
        <v/>
      </c>
      <c r="Q1086" s="82" t="str">
        <f t="shared" si="153"/>
        <v/>
      </c>
      <c r="R1086" s="83">
        <f>O1086/O1084</f>
        <v>0</v>
      </c>
    </row>
    <row r="1087" spans="1:18" ht="18" customHeight="1">
      <c r="A1087" s="68">
        <v>2501</v>
      </c>
      <c r="B1087" s="69"/>
      <c r="C1087" s="69"/>
      <c r="D1087" s="69"/>
      <c r="E1087" s="69"/>
      <c r="F1087" s="69"/>
      <c r="G1087" s="69"/>
      <c r="H1087" s="69"/>
      <c r="I1087" s="69"/>
      <c r="J1087" s="183"/>
      <c r="K1087" s="108"/>
      <c r="L1087" s="2"/>
      <c r="M1087" s="79"/>
      <c r="N1087" s="80" t="str">
        <f>IF(E1087=0,"",E1087/D1086)</f>
        <v/>
      </c>
      <c r="O1087" s="81"/>
      <c r="P1087" s="82" t="str">
        <f t="shared" si="152"/>
        <v/>
      </c>
      <c r="Q1087" s="82" t="str">
        <f t="shared" si="153"/>
        <v/>
      </c>
      <c r="R1087" s="231"/>
    </row>
    <row r="1088" spans="1:18" ht="18" customHeight="1">
      <c r="A1088" s="68">
        <v>2502</v>
      </c>
      <c r="B1088" s="69"/>
      <c r="C1088" s="69"/>
      <c r="D1088" s="69"/>
      <c r="E1088" s="69"/>
      <c r="F1088" s="69"/>
      <c r="G1088" s="69"/>
      <c r="H1088" s="69"/>
      <c r="I1088" s="69"/>
      <c r="J1088" s="183"/>
      <c r="K1088" s="108"/>
      <c r="L1088" s="2"/>
      <c r="M1088" s="79"/>
      <c r="N1088" s="80" t="str">
        <f>IF(G1088=0,"",G1088/#REF!)</f>
        <v/>
      </c>
      <c r="O1088" s="81"/>
      <c r="P1088" s="82" t="str">
        <f t="shared" si="152"/>
        <v/>
      </c>
      <c r="Q1088" s="82" t="str">
        <f t="shared" si="153"/>
        <v/>
      </c>
      <c r="R1088" s="231"/>
    </row>
    <row r="1089" spans="1:18" ht="18" customHeight="1">
      <c r="A1089" s="68">
        <v>2601</v>
      </c>
      <c r="B1089" s="69"/>
      <c r="C1089" s="69"/>
      <c r="D1089" s="69"/>
      <c r="E1089" s="69"/>
      <c r="F1089" s="69"/>
      <c r="G1089" s="69"/>
      <c r="H1089" s="69"/>
      <c r="I1089" s="69"/>
      <c r="J1089" s="183"/>
      <c r="K1089" s="108"/>
      <c r="L1089" s="2"/>
      <c r="M1089" s="79"/>
      <c r="N1089" s="80" t="str">
        <f>IF(H1089=0,"",H1089/G1088)</f>
        <v/>
      </c>
      <c r="O1089" s="81"/>
      <c r="P1089" s="82" t="str">
        <f t="shared" si="152"/>
        <v/>
      </c>
      <c r="Q1089" s="82" t="str">
        <f t="shared" si="153"/>
        <v/>
      </c>
      <c r="R1089" s="231"/>
    </row>
    <row r="1090" spans="1:18" ht="18" customHeight="1">
      <c r="A1090" s="68">
        <v>2602</v>
      </c>
      <c r="B1090" s="69"/>
      <c r="C1090" s="69"/>
      <c r="D1090" s="69"/>
      <c r="E1090" s="69"/>
      <c r="F1090" s="69"/>
      <c r="G1090" s="69"/>
      <c r="H1090" s="69"/>
      <c r="I1090" s="69"/>
      <c r="J1090" s="183"/>
      <c r="K1090" s="108"/>
      <c r="L1090" s="2"/>
      <c r="M1090" s="79"/>
      <c r="N1090" s="80" t="str">
        <f>IF(I1090=0,"",I1090/H1089)</f>
        <v/>
      </c>
      <c r="O1090" s="81"/>
      <c r="P1090" s="82" t="str">
        <f t="shared" si="152"/>
        <v/>
      </c>
      <c r="Q1090" s="82" t="str">
        <f t="shared" si="153"/>
        <v/>
      </c>
      <c r="R1090" s="231"/>
    </row>
    <row r="1091" spans="1:18" ht="18" customHeight="1">
      <c r="A1091" s="68">
        <v>2701</v>
      </c>
      <c r="B1091" s="69"/>
      <c r="C1091" s="69"/>
      <c r="D1091" s="69"/>
      <c r="E1091" s="69"/>
      <c r="F1091" s="69"/>
      <c r="G1091" s="69"/>
      <c r="H1091" s="69"/>
      <c r="I1091" s="69"/>
      <c r="J1091" s="183"/>
      <c r="K1091" s="108"/>
      <c r="L1091" s="2"/>
      <c r="M1091" s="79"/>
      <c r="N1091" s="84" t="e">
        <f>I1091/H1090</f>
        <v>#DIV/0!</v>
      </c>
      <c r="O1091" s="81"/>
      <c r="P1091" s="82" t="str">
        <f t="shared" si="152"/>
        <v/>
      </c>
      <c r="Q1091" s="85" t="str">
        <f t="shared" si="153"/>
        <v/>
      </c>
      <c r="R1091" s="231"/>
    </row>
    <row r="1092" spans="1:18" ht="18" customHeight="1">
      <c r="A1092" s="68">
        <v>2702</v>
      </c>
      <c r="B1092" s="97"/>
      <c r="C1092" s="97"/>
      <c r="D1092" s="97"/>
      <c r="E1092" s="97"/>
      <c r="F1092" s="97"/>
      <c r="G1092" s="97"/>
      <c r="H1092" s="97"/>
      <c r="I1092" s="97"/>
      <c r="J1092" s="183"/>
      <c r="K1092" s="108"/>
      <c r="L1092" s="2"/>
      <c r="M1092" s="234"/>
      <c r="N1092" s="174"/>
      <c r="O1092" s="175"/>
      <c r="P1092" s="176"/>
      <c r="Q1092" s="177"/>
      <c r="R1092" s="231"/>
    </row>
    <row r="1093" spans="1:18" ht="18" customHeight="1">
      <c r="A1093" s="68">
        <v>2801</v>
      </c>
      <c r="B1093" s="97"/>
      <c r="C1093" s="97"/>
      <c r="D1093" s="97"/>
      <c r="E1093" s="97"/>
      <c r="F1093" s="97"/>
      <c r="G1093" s="97"/>
      <c r="H1093" s="97"/>
      <c r="I1093" s="97"/>
      <c r="J1093" s="183"/>
      <c r="K1093" s="108"/>
      <c r="L1093" s="2"/>
      <c r="M1093" s="234"/>
      <c r="N1093" s="86"/>
      <c r="O1093" s="178"/>
      <c r="P1093" s="88"/>
      <c r="Q1093" s="86"/>
      <c r="R1093" s="231"/>
    </row>
    <row r="1094" spans="1:18" ht="18" customHeight="1">
      <c r="A1094" s="68">
        <v>2802</v>
      </c>
      <c r="B1094" s="97"/>
      <c r="C1094" s="97"/>
      <c r="D1094" s="97"/>
      <c r="E1094" s="97"/>
      <c r="F1094" s="97"/>
      <c r="G1094" s="97"/>
      <c r="H1094" s="97"/>
      <c r="I1094" s="97"/>
      <c r="J1094" s="183"/>
      <c r="K1094" s="108"/>
      <c r="L1094" s="2"/>
      <c r="M1094" s="234"/>
      <c r="N1094" s="86"/>
      <c r="O1094" s="178"/>
      <c r="P1094" s="88"/>
      <c r="Q1094" s="86"/>
      <c r="R1094" s="231"/>
    </row>
    <row r="1095" spans="1:18" ht="18" customHeight="1">
      <c r="A1095" s="68">
        <v>2901</v>
      </c>
      <c r="B1095" s="97"/>
      <c r="C1095" s="97"/>
      <c r="D1095" s="97"/>
      <c r="E1095" s="97"/>
      <c r="F1095" s="97"/>
      <c r="G1095" s="97"/>
      <c r="H1095" s="97"/>
      <c r="I1095" s="97"/>
      <c r="J1095" s="183"/>
      <c r="K1095" s="108"/>
      <c r="L1095" s="2"/>
      <c r="M1095" s="234"/>
      <c r="N1095" s="2"/>
      <c r="O1095" s="234"/>
      <c r="P1095" s="25"/>
      <c r="Q1095" s="86"/>
      <c r="R1095" s="231"/>
    </row>
    <row r="1096" spans="1:18" ht="18" customHeight="1">
      <c r="A1096" s="68">
        <v>2902</v>
      </c>
      <c r="B1096" s="97"/>
      <c r="C1096" s="97"/>
      <c r="D1096" s="97"/>
      <c r="E1096" s="97"/>
      <c r="F1096" s="97"/>
      <c r="G1096" s="97"/>
      <c r="H1096" s="97"/>
      <c r="I1096" s="97"/>
      <c r="J1096" s="183"/>
      <c r="K1096" s="108"/>
      <c r="L1096" s="2"/>
      <c r="M1096" s="234"/>
      <c r="N1096" s="179" t="s">
        <v>79</v>
      </c>
      <c r="O1096" s="90"/>
      <c r="P1096" s="91" t="str">
        <f>IF(SUM(J1090:J1093)=0,"",SUM(J1090:J1093))</f>
        <v/>
      </c>
      <c r="Q1096" s="180" t="s">
        <v>11</v>
      </c>
      <c r="R1096" s="231"/>
    </row>
    <row r="1097" spans="1:18" ht="18" customHeight="1">
      <c r="A1097" s="68">
        <v>3001</v>
      </c>
      <c r="B1097" s="97"/>
      <c r="C1097" s="97"/>
      <c r="D1097" s="97"/>
      <c r="E1097" s="97"/>
      <c r="F1097" s="97"/>
      <c r="G1097" s="97"/>
      <c r="H1097" s="97"/>
      <c r="I1097" s="97"/>
      <c r="J1097" s="183"/>
      <c r="K1097" s="108"/>
      <c r="L1097" s="2"/>
      <c r="M1097" s="234"/>
      <c r="N1097" s="181" t="s">
        <v>80</v>
      </c>
      <c r="O1097" s="94" t="str">
        <f>IF(O1096/B1084=0,"",O1096/B1084)</f>
        <v/>
      </c>
      <c r="P1097" s="95" t="e">
        <f>IF(O1096/P1096=0,"",O1096/P1096)</f>
        <v>#VALUE!</v>
      </c>
      <c r="Q1097" s="182" t="s">
        <v>81</v>
      </c>
      <c r="R1097" s="231"/>
    </row>
    <row r="1098" spans="1:18" ht="18" customHeight="1">
      <c r="A1098" s="68">
        <v>3002</v>
      </c>
      <c r="B1098" s="97"/>
      <c r="C1098" s="97"/>
      <c r="D1098" s="97"/>
      <c r="E1098" s="97"/>
      <c r="F1098" s="97"/>
      <c r="G1098" s="97"/>
      <c r="H1098" s="97"/>
      <c r="I1098" s="97"/>
      <c r="J1098" s="183"/>
      <c r="K1098" s="100"/>
      <c r="L1098" s="101"/>
      <c r="M1098" s="102"/>
      <c r="N1098" s="101"/>
      <c r="O1098" s="102"/>
      <c r="P1098" s="102"/>
      <c r="Q1098" s="103"/>
      <c r="R1098" s="231"/>
    </row>
    <row r="1099" spans="1:18" ht="18" customHeight="1">
      <c r="A1099" s="35"/>
      <c r="B1099" s="234"/>
      <c r="C1099" s="256" t="s">
        <v>100</v>
      </c>
      <c r="D1099" s="257"/>
      <c r="E1099" s="257"/>
      <c r="F1099" s="257"/>
      <c r="G1099" s="257"/>
      <c r="H1099" s="257"/>
      <c r="I1099" s="258"/>
      <c r="J1099" s="126">
        <f>SUM(J1084:J1095)</f>
        <v>0</v>
      </c>
      <c r="K1099" s="105" t="str">
        <f>IF(J1091=0,"",J1091/B1084)</f>
        <v/>
      </c>
      <c r="L1099" s="105" t="str">
        <f>IF(J1099=0,"",J1099/B1084)</f>
        <v/>
      </c>
      <c r="M1099" s="105" t="str">
        <f>IF(J1091=0,"",L1099-K1099)</f>
        <v/>
      </c>
      <c r="N1099" s="2"/>
      <c r="O1099" s="234"/>
      <c r="P1099" s="25"/>
      <c r="Q1099" s="2"/>
      <c r="R1099" s="231"/>
    </row>
    <row r="1100" spans="1:18" ht="18" customHeight="1">
      <c r="A1100" s="35"/>
      <c r="B1100" s="31"/>
      <c r="C1100" s="31"/>
      <c r="D1100" s="133"/>
      <c r="E1100" s="133"/>
      <c r="F1100" s="133"/>
      <c r="G1100" s="133"/>
      <c r="H1100" s="133"/>
      <c r="I1100" s="133"/>
      <c r="J1100" s="133"/>
      <c r="K1100" s="134"/>
      <c r="L1100" s="135"/>
      <c r="M1100" s="135"/>
      <c r="N1100" s="135"/>
      <c r="O1100" s="2"/>
      <c r="P1100" s="31"/>
      <c r="Q1100" s="25"/>
      <c r="R1100" s="2"/>
    </row>
    <row r="1101" spans="1:18" ht="18" customHeight="1">
      <c r="A1101" s="35"/>
      <c r="B1101" s="31"/>
      <c r="C1101" s="31"/>
      <c r="D1101" s="133"/>
      <c r="E1101" s="133"/>
      <c r="F1101" s="133"/>
      <c r="G1101" s="133"/>
      <c r="H1101" s="133"/>
      <c r="I1101" s="133"/>
      <c r="J1101" s="133"/>
      <c r="K1101" s="134"/>
      <c r="L1101" s="135"/>
      <c r="M1101" s="135"/>
      <c r="N1101" s="135"/>
      <c r="O1101" s="2"/>
      <c r="P1101" s="31"/>
      <c r="Q1101" s="25"/>
      <c r="R1101" s="2"/>
    </row>
    <row r="1102" spans="1:18" ht="18" customHeight="1">
      <c r="A1102" s="65" t="s">
        <v>88</v>
      </c>
      <c r="B1102" s="251"/>
      <c r="C1102" s="102"/>
      <c r="D1102" s="102"/>
      <c r="E1102" s="102"/>
      <c r="F1102" s="102"/>
      <c r="G1102" s="102"/>
      <c r="H1102" s="102"/>
      <c r="I1102" s="102"/>
      <c r="J1102" s="129" t="s">
        <v>145</v>
      </c>
      <c r="K1102" s="2"/>
      <c r="L1102" s="2"/>
      <c r="M1102" s="253"/>
      <c r="N1102" s="2"/>
      <c r="O1102" s="253"/>
      <c r="P1102" s="253"/>
      <c r="Q1102" s="253"/>
      <c r="R1102" s="251"/>
    </row>
    <row r="1103" spans="1:18" ht="18" customHeight="1">
      <c r="A1103" s="259" t="s">
        <v>10</v>
      </c>
      <c r="B1103" s="260" t="s">
        <v>89</v>
      </c>
      <c r="C1103" s="261"/>
      <c r="D1103" s="261"/>
      <c r="E1103" s="261"/>
      <c r="F1103" s="261"/>
      <c r="G1103" s="261"/>
      <c r="H1103" s="261"/>
      <c r="I1103" s="262"/>
      <c r="J1103" s="263" t="s">
        <v>11</v>
      </c>
      <c r="K1103" s="254" t="s">
        <v>3</v>
      </c>
      <c r="L1103" s="254" t="s">
        <v>4</v>
      </c>
      <c r="M1103" s="264" t="s">
        <v>5</v>
      </c>
      <c r="N1103" s="254" t="s">
        <v>6</v>
      </c>
      <c r="O1103" s="265" t="s">
        <v>7</v>
      </c>
      <c r="P1103" s="265" t="s">
        <v>8</v>
      </c>
      <c r="Q1103" s="254" t="s">
        <v>9</v>
      </c>
      <c r="R1103" s="251"/>
    </row>
    <row r="1104" spans="1:18" ht="18" customHeight="1">
      <c r="A1104" s="255"/>
      <c r="B1104" s="68" t="s">
        <v>90</v>
      </c>
      <c r="C1104" s="68" t="s">
        <v>91</v>
      </c>
      <c r="D1104" s="68" t="s">
        <v>92</v>
      </c>
      <c r="E1104" s="68" t="s">
        <v>93</v>
      </c>
      <c r="F1104" s="68" t="s">
        <v>94</v>
      </c>
      <c r="G1104" s="68" t="s">
        <v>95</v>
      </c>
      <c r="H1104" s="68" t="s">
        <v>96</v>
      </c>
      <c r="I1104" s="68" t="s">
        <v>97</v>
      </c>
      <c r="J1104" s="255"/>
      <c r="K1104" s="255"/>
      <c r="L1104" s="255"/>
      <c r="M1104" s="255"/>
      <c r="N1104" s="255"/>
      <c r="O1104" s="255"/>
      <c r="P1104" s="255"/>
      <c r="Q1104" s="255"/>
      <c r="R1104" s="251"/>
    </row>
    <row r="1105" spans="1:18" ht="18" customHeight="1">
      <c r="A1105" s="68">
        <v>2401</v>
      </c>
      <c r="B1105" s="69">
        <v>55</v>
      </c>
      <c r="C1105" s="69"/>
      <c r="D1105" s="69"/>
      <c r="E1105" s="69"/>
      <c r="F1105" s="69"/>
      <c r="G1105" s="69"/>
      <c r="H1105" s="69"/>
      <c r="I1105" s="69"/>
      <c r="J1105" s="183"/>
      <c r="K1105" s="107"/>
      <c r="L1105" s="73"/>
      <c r="M1105" s="74"/>
      <c r="N1105" s="172"/>
      <c r="O1105" s="76">
        <f>B1105</f>
        <v>55</v>
      </c>
      <c r="P1105" s="173"/>
      <c r="Q1105" s="172"/>
      <c r="R1105" s="251"/>
    </row>
    <row r="1106" spans="1:18" ht="18" customHeight="1">
      <c r="A1106" s="68">
        <v>2402</v>
      </c>
      <c r="B1106" s="69"/>
      <c r="C1106" s="69"/>
      <c r="D1106" s="69"/>
      <c r="E1106" s="69"/>
      <c r="F1106" s="69"/>
      <c r="G1106" s="69"/>
      <c r="H1106" s="69"/>
      <c r="I1106" s="69"/>
      <c r="J1106" s="183"/>
      <c r="K1106" s="108"/>
      <c r="L1106" s="2"/>
      <c r="M1106" s="79"/>
      <c r="N1106" s="80" t="str">
        <f>IF(C1106=0,"",C1106/B1105)</f>
        <v/>
      </c>
      <c r="O1106" s="81"/>
      <c r="P1106" s="82" t="str">
        <f t="shared" ref="P1106:P1112" si="154">IF(O1106=0,"",O1106/O1105)</f>
        <v/>
      </c>
      <c r="Q1106" s="82" t="str">
        <f t="shared" ref="Q1106:Q1112" si="155">IF(O1106=0,"",100%-P1106)</f>
        <v/>
      </c>
      <c r="R1106" s="251"/>
    </row>
    <row r="1107" spans="1:18" ht="18" customHeight="1">
      <c r="A1107" s="68">
        <v>2501</v>
      </c>
      <c r="B1107" s="69"/>
      <c r="C1107" s="69"/>
      <c r="D1107" s="69"/>
      <c r="E1107" s="69"/>
      <c r="F1107" s="69"/>
      <c r="G1107" s="69"/>
      <c r="H1107" s="69"/>
      <c r="I1107" s="69"/>
      <c r="J1107" s="183"/>
      <c r="K1107" s="108"/>
      <c r="L1107" s="2"/>
      <c r="M1107" s="79"/>
      <c r="N1107" s="80" t="str">
        <f>IF(D1107=0,"",D1107/C1106)</f>
        <v/>
      </c>
      <c r="O1107" s="81"/>
      <c r="P1107" s="82" t="str">
        <f t="shared" si="154"/>
        <v/>
      </c>
      <c r="Q1107" s="82" t="str">
        <f t="shared" si="155"/>
        <v/>
      </c>
      <c r="R1107" s="83">
        <f>O1107/O1105</f>
        <v>0</v>
      </c>
    </row>
    <row r="1108" spans="1:18" ht="18" customHeight="1">
      <c r="A1108" s="68">
        <v>2502</v>
      </c>
      <c r="B1108" s="69"/>
      <c r="C1108" s="69"/>
      <c r="D1108" s="69"/>
      <c r="E1108" s="69"/>
      <c r="F1108" s="69"/>
      <c r="G1108" s="69"/>
      <c r="H1108" s="69"/>
      <c r="I1108" s="69"/>
      <c r="J1108" s="183"/>
      <c r="K1108" s="108"/>
      <c r="L1108" s="2"/>
      <c r="M1108" s="79"/>
      <c r="N1108" s="80" t="str">
        <f>IF(E1108=0,"",E1108/D1107)</f>
        <v/>
      </c>
      <c r="O1108" s="81"/>
      <c r="P1108" s="82" t="str">
        <f t="shared" si="154"/>
        <v/>
      </c>
      <c r="Q1108" s="82" t="str">
        <f t="shared" si="155"/>
        <v/>
      </c>
      <c r="R1108" s="251"/>
    </row>
    <row r="1109" spans="1:18" ht="18" customHeight="1">
      <c r="A1109" s="68">
        <v>2601</v>
      </c>
      <c r="B1109" s="69"/>
      <c r="C1109" s="69"/>
      <c r="D1109" s="69"/>
      <c r="E1109" s="69"/>
      <c r="F1109" s="69"/>
      <c r="G1109" s="69"/>
      <c r="H1109" s="69"/>
      <c r="I1109" s="69"/>
      <c r="J1109" s="183"/>
      <c r="K1109" s="108"/>
      <c r="L1109" s="2"/>
      <c r="M1109" s="79"/>
      <c r="N1109" s="80" t="str">
        <f>IF(G1109=0,"",G1109/#REF!)</f>
        <v/>
      </c>
      <c r="O1109" s="81"/>
      <c r="P1109" s="82" t="str">
        <f t="shared" si="154"/>
        <v/>
      </c>
      <c r="Q1109" s="82" t="str">
        <f t="shared" si="155"/>
        <v/>
      </c>
      <c r="R1109" s="251"/>
    </row>
    <row r="1110" spans="1:18" ht="18" customHeight="1">
      <c r="A1110" s="68">
        <v>2602</v>
      </c>
      <c r="B1110" s="69"/>
      <c r="C1110" s="69"/>
      <c r="D1110" s="69"/>
      <c r="E1110" s="69"/>
      <c r="F1110" s="69"/>
      <c r="G1110" s="69"/>
      <c r="H1110" s="69"/>
      <c r="I1110" s="69"/>
      <c r="J1110" s="183"/>
      <c r="K1110" s="108"/>
      <c r="L1110" s="2"/>
      <c r="M1110" s="79"/>
      <c r="N1110" s="80" t="str">
        <f>IF(H1110=0,"",H1110/G1109)</f>
        <v/>
      </c>
      <c r="O1110" s="81"/>
      <c r="P1110" s="82" t="str">
        <f t="shared" si="154"/>
        <v/>
      </c>
      <c r="Q1110" s="82" t="str">
        <f t="shared" si="155"/>
        <v/>
      </c>
      <c r="R1110" s="251"/>
    </row>
    <row r="1111" spans="1:18" ht="18" customHeight="1">
      <c r="A1111" s="68">
        <v>2701</v>
      </c>
      <c r="B1111" s="69"/>
      <c r="C1111" s="69"/>
      <c r="D1111" s="69"/>
      <c r="E1111" s="69"/>
      <c r="F1111" s="69"/>
      <c r="G1111" s="69"/>
      <c r="H1111" s="69"/>
      <c r="I1111" s="69"/>
      <c r="J1111" s="183"/>
      <c r="K1111" s="108"/>
      <c r="L1111" s="2"/>
      <c r="M1111" s="79"/>
      <c r="N1111" s="80" t="str">
        <f>IF(I1111=0,"",I1111/H1110)</f>
        <v/>
      </c>
      <c r="O1111" s="81"/>
      <c r="P1111" s="82" t="str">
        <f t="shared" si="154"/>
        <v/>
      </c>
      <c r="Q1111" s="82" t="str">
        <f t="shared" si="155"/>
        <v/>
      </c>
      <c r="R1111" s="251"/>
    </row>
    <row r="1112" spans="1:18" ht="18" customHeight="1">
      <c r="A1112" s="68">
        <v>2702</v>
      </c>
      <c r="B1112" s="69"/>
      <c r="C1112" s="69"/>
      <c r="D1112" s="69"/>
      <c r="E1112" s="69"/>
      <c r="F1112" s="69"/>
      <c r="G1112" s="69"/>
      <c r="H1112" s="69"/>
      <c r="I1112" s="69"/>
      <c r="J1112" s="183"/>
      <c r="K1112" s="108"/>
      <c r="L1112" s="2"/>
      <c r="M1112" s="79"/>
      <c r="N1112" s="84" t="e">
        <f>I1112/H1111</f>
        <v>#DIV/0!</v>
      </c>
      <c r="O1112" s="81"/>
      <c r="P1112" s="82" t="str">
        <f t="shared" si="154"/>
        <v/>
      </c>
      <c r="Q1112" s="85" t="str">
        <f t="shared" si="155"/>
        <v/>
      </c>
      <c r="R1112" s="251"/>
    </row>
    <row r="1113" spans="1:18" ht="18" customHeight="1">
      <c r="A1113" s="68">
        <v>2801</v>
      </c>
      <c r="B1113" s="97"/>
      <c r="C1113" s="97"/>
      <c r="D1113" s="97"/>
      <c r="E1113" s="97"/>
      <c r="F1113" s="97"/>
      <c r="G1113" s="97"/>
      <c r="H1113" s="97"/>
      <c r="I1113" s="97"/>
      <c r="J1113" s="183"/>
      <c r="K1113" s="108"/>
      <c r="L1113" s="2"/>
      <c r="M1113" s="253"/>
      <c r="N1113" s="174"/>
      <c r="O1113" s="175"/>
      <c r="P1113" s="176"/>
      <c r="Q1113" s="177"/>
      <c r="R1113" s="251"/>
    </row>
    <row r="1114" spans="1:18" ht="18" customHeight="1">
      <c r="A1114" s="68">
        <v>2802</v>
      </c>
      <c r="B1114" s="97"/>
      <c r="C1114" s="97"/>
      <c r="D1114" s="97"/>
      <c r="E1114" s="97"/>
      <c r="F1114" s="97"/>
      <c r="G1114" s="97"/>
      <c r="H1114" s="97"/>
      <c r="I1114" s="97"/>
      <c r="J1114" s="183"/>
      <c r="K1114" s="108"/>
      <c r="L1114" s="2"/>
      <c r="M1114" s="253"/>
      <c r="N1114" s="86"/>
      <c r="O1114" s="178"/>
      <c r="P1114" s="88"/>
      <c r="Q1114" s="86"/>
      <c r="R1114" s="251"/>
    </row>
    <row r="1115" spans="1:18" ht="18" customHeight="1">
      <c r="A1115" s="68">
        <v>2901</v>
      </c>
      <c r="B1115" s="97"/>
      <c r="C1115" s="97"/>
      <c r="D1115" s="97"/>
      <c r="E1115" s="97"/>
      <c r="F1115" s="97"/>
      <c r="G1115" s="97"/>
      <c r="H1115" s="97"/>
      <c r="I1115" s="97"/>
      <c r="J1115" s="183"/>
      <c r="K1115" s="108"/>
      <c r="L1115" s="2"/>
      <c r="M1115" s="253"/>
      <c r="N1115" s="86"/>
      <c r="O1115" s="178"/>
      <c r="P1115" s="88"/>
      <c r="Q1115" s="86"/>
      <c r="R1115" s="251"/>
    </row>
    <row r="1116" spans="1:18" ht="18" customHeight="1">
      <c r="A1116" s="68">
        <v>2902</v>
      </c>
      <c r="B1116" s="97"/>
      <c r="C1116" s="97"/>
      <c r="D1116" s="97"/>
      <c r="E1116" s="97"/>
      <c r="F1116" s="97"/>
      <c r="G1116" s="97"/>
      <c r="H1116" s="97"/>
      <c r="I1116" s="97"/>
      <c r="J1116" s="183"/>
      <c r="K1116" s="108"/>
      <c r="L1116" s="2"/>
      <c r="M1116" s="253"/>
      <c r="N1116" s="2"/>
      <c r="O1116" s="253"/>
      <c r="P1116" s="25"/>
      <c r="Q1116" s="86"/>
      <c r="R1116" s="251"/>
    </row>
    <row r="1117" spans="1:18" ht="18" customHeight="1">
      <c r="A1117" s="68">
        <v>3001</v>
      </c>
      <c r="B1117" s="97"/>
      <c r="C1117" s="97"/>
      <c r="D1117" s="97"/>
      <c r="E1117" s="97"/>
      <c r="F1117" s="97"/>
      <c r="G1117" s="97"/>
      <c r="H1117" s="97"/>
      <c r="I1117" s="97"/>
      <c r="J1117" s="183"/>
      <c r="K1117" s="108"/>
      <c r="L1117" s="2"/>
      <c r="M1117" s="253"/>
      <c r="N1117" s="179" t="s">
        <v>79</v>
      </c>
      <c r="O1117" s="90"/>
      <c r="P1117" s="91" t="str">
        <f>IF(SUM(J1111:J1114)=0,"",SUM(J1111:J1114))</f>
        <v/>
      </c>
      <c r="Q1117" s="180" t="s">
        <v>11</v>
      </c>
      <c r="R1117" s="251"/>
    </row>
    <row r="1118" spans="1:18" ht="18" customHeight="1">
      <c r="A1118" s="68">
        <v>3002</v>
      </c>
      <c r="B1118" s="97"/>
      <c r="C1118" s="97"/>
      <c r="D1118" s="97"/>
      <c r="E1118" s="97"/>
      <c r="F1118" s="97"/>
      <c r="G1118" s="97"/>
      <c r="H1118" s="97"/>
      <c r="I1118" s="97"/>
      <c r="J1118" s="183"/>
      <c r="K1118" s="108"/>
      <c r="L1118" s="2"/>
      <c r="M1118" s="253"/>
      <c r="N1118" s="181" t="s">
        <v>80</v>
      </c>
      <c r="O1118" s="94" t="str">
        <f>IF(O1117/B1105=0,"",O1117/B1105)</f>
        <v/>
      </c>
      <c r="P1118" s="95" t="e">
        <f>IF(O1117/P1117=0,"",O1117/P1117)</f>
        <v>#VALUE!</v>
      </c>
      <c r="Q1118" s="182" t="s">
        <v>81</v>
      </c>
      <c r="R1118" s="251"/>
    </row>
    <row r="1119" spans="1:18" ht="18" customHeight="1">
      <c r="A1119" s="68">
        <v>3101</v>
      </c>
      <c r="B1119" s="97"/>
      <c r="C1119" s="97"/>
      <c r="D1119" s="97"/>
      <c r="E1119" s="97"/>
      <c r="F1119" s="97"/>
      <c r="G1119" s="97"/>
      <c r="H1119" s="97"/>
      <c r="I1119" s="97"/>
      <c r="J1119" s="183"/>
      <c r="K1119" s="100"/>
      <c r="L1119" s="101"/>
      <c r="M1119" s="102"/>
      <c r="N1119" s="101"/>
      <c r="O1119" s="102"/>
      <c r="P1119" s="102"/>
      <c r="Q1119" s="103"/>
      <c r="R1119" s="251"/>
    </row>
    <row r="1120" spans="1:18" ht="18" customHeight="1">
      <c r="A1120" s="35"/>
      <c r="B1120" s="253"/>
      <c r="C1120" s="256" t="s">
        <v>100</v>
      </c>
      <c r="D1120" s="257"/>
      <c r="E1120" s="257"/>
      <c r="F1120" s="257"/>
      <c r="G1120" s="257"/>
      <c r="H1120" s="257"/>
      <c r="I1120" s="258"/>
      <c r="J1120" s="126">
        <f>SUM(J1105:J1116)</f>
        <v>0</v>
      </c>
      <c r="K1120" s="105" t="str">
        <f>IF(J1112=0,"",J1112/B1105)</f>
        <v/>
      </c>
      <c r="L1120" s="105" t="str">
        <f>IF(J1120=0,"",J1120/B1105)</f>
        <v/>
      </c>
      <c r="M1120" s="105" t="str">
        <f>IF(J1112=0,"",L1120-K1120)</f>
        <v/>
      </c>
      <c r="N1120" s="2"/>
      <c r="O1120" s="253"/>
      <c r="P1120" s="25"/>
      <c r="Q1120" s="2"/>
      <c r="R1120" s="251"/>
    </row>
    <row r="1121" spans="1:18" ht="18" customHeight="1">
      <c r="A1121" s="35"/>
      <c r="B1121" s="31"/>
      <c r="C1121" s="31"/>
      <c r="D1121" s="133"/>
      <c r="E1121" s="133"/>
      <c r="F1121" s="133"/>
      <c r="G1121" s="133"/>
      <c r="H1121" s="133"/>
      <c r="I1121" s="133"/>
      <c r="J1121" s="133"/>
      <c r="K1121" s="134"/>
      <c r="L1121" s="135"/>
      <c r="M1121" s="135"/>
      <c r="N1121" s="135"/>
      <c r="O1121" s="2"/>
      <c r="P1121" s="31"/>
      <c r="Q1121" s="25"/>
      <c r="R1121" s="2"/>
    </row>
    <row r="1122" spans="1:18" ht="18" customHeight="1">
      <c r="A1122" s="35"/>
      <c r="B1122" s="31"/>
      <c r="C1122" s="31"/>
      <c r="D1122" s="133"/>
      <c r="E1122" s="133"/>
      <c r="F1122" s="133"/>
      <c r="G1122" s="133"/>
      <c r="H1122" s="133"/>
      <c r="I1122" s="133"/>
      <c r="J1122" s="133"/>
      <c r="K1122" s="134"/>
      <c r="L1122" s="135"/>
      <c r="M1122" s="135"/>
      <c r="N1122" s="135"/>
      <c r="O1122" s="2"/>
      <c r="P1122" s="31"/>
      <c r="Q1122" s="25"/>
      <c r="R1122" s="2"/>
    </row>
    <row r="1123" spans="1:18" ht="18" customHeight="1">
      <c r="A1123" s="35"/>
      <c r="B1123" s="31"/>
      <c r="C1123" s="31"/>
      <c r="D1123" s="133"/>
      <c r="E1123" s="133"/>
      <c r="F1123" s="133"/>
      <c r="G1123" s="133"/>
      <c r="H1123" s="133"/>
      <c r="I1123" s="133"/>
      <c r="J1123" s="133"/>
      <c r="K1123" s="134"/>
      <c r="L1123" s="135"/>
      <c r="M1123" s="135"/>
      <c r="N1123" s="135"/>
      <c r="O1123" s="2"/>
      <c r="P1123" s="31"/>
      <c r="Q1123" s="25"/>
      <c r="R1123" s="2"/>
    </row>
    <row r="1124" spans="1:18" ht="18" customHeight="1">
      <c r="A1124" s="35"/>
      <c r="B1124" s="31"/>
      <c r="C1124" s="31"/>
      <c r="D1124" s="133"/>
      <c r="E1124" s="133"/>
      <c r="F1124" s="133"/>
      <c r="G1124" s="133"/>
      <c r="H1124" s="133"/>
      <c r="I1124" s="133"/>
      <c r="J1124" s="133"/>
      <c r="K1124" s="134"/>
      <c r="L1124" s="135"/>
      <c r="M1124" s="135"/>
      <c r="N1124" s="135"/>
      <c r="O1124" s="2"/>
      <c r="P1124" s="31"/>
      <c r="Q1124" s="25"/>
      <c r="R1124" s="2"/>
    </row>
    <row r="1125" spans="1:18" ht="18" customHeight="1">
      <c r="A1125" s="35"/>
      <c r="B1125" s="31"/>
      <c r="C1125" s="31"/>
      <c r="D1125" s="133"/>
      <c r="E1125" s="133"/>
      <c r="F1125" s="133"/>
      <c r="G1125" s="133"/>
      <c r="H1125" s="133"/>
      <c r="I1125" s="133"/>
      <c r="J1125" s="133"/>
      <c r="K1125" s="134"/>
      <c r="L1125" s="135"/>
      <c r="M1125" s="135"/>
      <c r="N1125" s="135"/>
      <c r="O1125" s="2"/>
      <c r="P1125" s="31"/>
      <c r="Q1125" s="25"/>
      <c r="R1125" s="2"/>
    </row>
    <row r="1126" spans="1:18" ht="18" customHeight="1">
      <c r="A1126" s="35"/>
      <c r="B1126" s="31"/>
      <c r="C1126" s="31"/>
      <c r="D1126" s="133"/>
      <c r="E1126" s="133"/>
      <c r="F1126" s="133"/>
      <c r="G1126" s="133"/>
      <c r="H1126" s="133"/>
      <c r="I1126" s="133"/>
      <c r="J1126" s="133"/>
      <c r="K1126" s="134"/>
      <c r="L1126" s="135"/>
      <c r="M1126" s="135"/>
      <c r="N1126" s="135"/>
      <c r="O1126" s="2"/>
      <c r="P1126" s="31"/>
      <c r="Q1126" s="25"/>
      <c r="R1126" s="2"/>
    </row>
    <row r="1127" spans="1:18" ht="18" customHeight="1">
      <c r="A1127" s="35"/>
      <c r="B1127" s="31"/>
      <c r="C1127" s="31"/>
      <c r="D1127" s="133"/>
      <c r="E1127" s="133"/>
      <c r="F1127" s="133"/>
      <c r="G1127" s="133"/>
      <c r="H1127" s="133"/>
      <c r="I1127" s="133"/>
      <c r="J1127" s="133"/>
      <c r="K1127" s="134"/>
      <c r="L1127" s="135"/>
      <c r="M1127" s="135"/>
      <c r="N1127" s="135"/>
      <c r="O1127" s="2"/>
      <c r="P1127" s="31"/>
      <c r="Q1127" s="25"/>
      <c r="R1127" s="2"/>
    </row>
    <row r="1128" spans="1:18" ht="18" customHeight="1">
      <c r="A1128" s="35"/>
      <c r="B1128" s="31"/>
      <c r="C1128" s="31"/>
      <c r="D1128" s="133"/>
      <c r="E1128" s="133"/>
      <c r="F1128" s="133"/>
      <c r="G1128" s="133"/>
      <c r="H1128" s="133"/>
      <c r="I1128" s="133"/>
      <c r="J1128" s="133"/>
      <c r="K1128" s="134"/>
      <c r="L1128" s="135"/>
      <c r="M1128" s="135"/>
      <c r="N1128" s="135"/>
      <c r="O1128" s="2"/>
      <c r="P1128" s="31"/>
      <c r="Q1128" s="25"/>
      <c r="R1128" s="2"/>
    </row>
    <row r="1129" spans="1:18" ht="18" customHeight="1">
      <c r="A1129" s="35"/>
      <c r="B1129" s="31"/>
      <c r="C1129" s="31"/>
      <c r="D1129" s="133"/>
      <c r="E1129" s="133"/>
      <c r="F1129" s="133"/>
      <c r="G1129" s="133"/>
      <c r="H1129" s="133"/>
      <c r="I1129" s="133"/>
      <c r="J1129" s="133"/>
      <c r="K1129" s="134"/>
      <c r="L1129" s="135"/>
      <c r="M1129" s="135"/>
      <c r="N1129" s="135"/>
      <c r="O1129" s="2"/>
      <c r="P1129" s="31"/>
      <c r="Q1129" s="25"/>
      <c r="R1129" s="2"/>
    </row>
    <row r="1130" spans="1:18" ht="18" customHeight="1">
      <c r="A1130" s="35"/>
      <c r="B1130" s="31"/>
      <c r="C1130" s="31"/>
      <c r="D1130" s="133"/>
      <c r="E1130" s="133"/>
      <c r="F1130" s="133"/>
      <c r="G1130" s="133"/>
      <c r="H1130" s="133"/>
      <c r="I1130" s="133"/>
      <c r="J1130" s="133"/>
      <c r="K1130" s="134"/>
      <c r="L1130" s="135"/>
      <c r="M1130" s="135"/>
      <c r="N1130" s="135"/>
      <c r="O1130" s="2"/>
      <c r="P1130" s="31"/>
      <c r="Q1130" s="25"/>
      <c r="R1130" s="2"/>
    </row>
    <row r="1131" spans="1:18" ht="18" customHeight="1">
      <c r="A1131" s="35"/>
      <c r="B1131" s="31"/>
      <c r="C1131" s="31"/>
      <c r="D1131" s="133"/>
      <c r="E1131" s="133"/>
      <c r="F1131" s="133"/>
      <c r="G1131" s="133"/>
      <c r="H1131" s="133"/>
      <c r="I1131" s="133"/>
      <c r="J1131" s="133"/>
      <c r="K1131" s="134"/>
      <c r="L1131" s="135"/>
      <c r="M1131" s="135"/>
      <c r="N1131" s="135"/>
      <c r="O1131" s="2"/>
      <c r="P1131" s="31"/>
      <c r="Q1131" s="25"/>
      <c r="R1131" s="2"/>
    </row>
    <row r="1132" spans="1:18" ht="18" customHeight="1">
      <c r="A1132" s="35"/>
      <c r="B1132" s="31"/>
      <c r="C1132" s="31"/>
      <c r="D1132" s="133"/>
      <c r="E1132" s="133"/>
      <c r="F1132" s="133"/>
      <c r="G1132" s="133"/>
      <c r="H1132" s="133"/>
      <c r="I1132" s="133"/>
      <c r="J1132" s="133"/>
      <c r="K1132" s="134"/>
      <c r="L1132" s="135"/>
      <c r="M1132" s="135"/>
      <c r="N1132" s="135"/>
      <c r="O1132" s="2"/>
      <c r="P1132" s="31"/>
      <c r="Q1132" s="25"/>
      <c r="R1132" s="2"/>
    </row>
    <row r="1133" spans="1:18" ht="18" customHeight="1">
      <c r="A1133" s="35"/>
      <c r="B1133" s="31"/>
      <c r="C1133" s="31"/>
      <c r="D1133" s="133"/>
      <c r="E1133" s="133"/>
      <c r="F1133" s="133"/>
      <c r="G1133" s="133"/>
      <c r="H1133" s="133"/>
      <c r="I1133" s="133"/>
      <c r="J1133" s="133"/>
      <c r="K1133" s="134"/>
      <c r="L1133" s="135"/>
      <c r="M1133" s="135"/>
      <c r="N1133" s="135"/>
      <c r="O1133" s="2"/>
      <c r="P1133" s="31"/>
      <c r="Q1133" s="25"/>
      <c r="R1133" s="2"/>
    </row>
    <row r="1134" spans="1:18" ht="18" customHeight="1">
      <c r="A1134" s="35"/>
      <c r="B1134" s="31"/>
      <c r="C1134" s="31"/>
      <c r="D1134" s="133"/>
      <c r="E1134" s="133"/>
      <c r="F1134" s="133"/>
      <c r="G1134" s="133"/>
      <c r="H1134" s="133"/>
      <c r="I1134" s="133"/>
      <c r="J1134" s="133"/>
      <c r="K1134" s="134"/>
      <c r="L1134" s="135"/>
      <c r="M1134" s="135"/>
      <c r="N1134" s="135"/>
      <c r="O1134" s="2"/>
      <c r="P1134" s="31"/>
      <c r="Q1134" s="25"/>
      <c r="R1134" s="2"/>
    </row>
    <row r="1135" spans="1:18" ht="18" customHeight="1">
      <c r="A1135" s="35"/>
      <c r="B1135" s="31"/>
      <c r="C1135" s="31"/>
      <c r="D1135" s="133"/>
      <c r="E1135" s="133"/>
      <c r="F1135" s="133"/>
      <c r="G1135" s="133"/>
      <c r="H1135" s="133"/>
      <c r="I1135" s="133"/>
      <c r="J1135" s="133"/>
      <c r="K1135" s="134"/>
      <c r="L1135" s="135"/>
      <c r="M1135" s="135"/>
      <c r="N1135" s="135"/>
      <c r="O1135" s="2"/>
      <c r="P1135" s="31"/>
      <c r="Q1135" s="25"/>
      <c r="R1135" s="2"/>
    </row>
    <row r="1136" spans="1:18" ht="18" customHeight="1">
      <c r="A1136" s="35"/>
      <c r="B1136" s="31"/>
      <c r="C1136" s="31"/>
      <c r="D1136" s="133"/>
      <c r="E1136" s="133"/>
      <c r="F1136" s="133"/>
      <c r="G1136" s="133"/>
      <c r="H1136" s="133"/>
      <c r="I1136" s="133"/>
      <c r="J1136" s="133"/>
      <c r="K1136" s="134"/>
      <c r="L1136" s="135"/>
      <c r="M1136" s="135"/>
      <c r="N1136" s="135"/>
      <c r="O1136" s="2"/>
      <c r="P1136" s="31"/>
      <c r="Q1136" s="25"/>
      <c r="R1136" s="2"/>
    </row>
    <row r="1137" spans="1:18" ht="18" customHeight="1">
      <c r="A1137" s="35"/>
      <c r="B1137" s="31"/>
      <c r="C1137" s="31"/>
      <c r="D1137" s="133"/>
      <c r="E1137" s="133"/>
      <c r="F1137" s="133"/>
      <c r="G1137" s="133"/>
      <c r="H1137" s="133"/>
      <c r="I1137" s="133"/>
      <c r="J1137" s="133"/>
      <c r="K1137" s="134"/>
      <c r="L1137" s="135"/>
      <c r="M1137" s="135"/>
      <c r="N1137" s="135"/>
      <c r="O1137" s="2"/>
      <c r="P1137" s="31"/>
      <c r="Q1137" s="25"/>
      <c r="R1137" s="2"/>
    </row>
    <row r="1138" spans="1:18" ht="18" customHeight="1">
      <c r="A1138" s="35"/>
      <c r="B1138" s="31"/>
      <c r="C1138" s="31"/>
      <c r="D1138" s="133"/>
      <c r="E1138" s="133"/>
      <c r="F1138" s="133"/>
      <c r="G1138" s="133"/>
      <c r="H1138" s="133"/>
      <c r="I1138" s="133"/>
      <c r="J1138" s="133"/>
      <c r="K1138" s="134"/>
      <c r="L1138" s="135"/>
      <c r="M1138" s="135"/>
      <c r="N1138" s="135"/>
      <c r="O1138" s="2"/>
      <c r="P1138" s="31"/>
      <c r="Q1138" s="25"/>
      <c r="R1138" s="2"/>
    </row>
    <row r="1139" spans="1:18" ht="18" customHeight="1">
      <c r="A1139" s="35"/>
      <c r="B1139" s="31"/>
      <c r="C1139" s="31"/>
      <c r="D1139" s="133"/>
      <c r="E1139" s="133"/>
      <c r="F1139" s="133"/>
      <c r="G1139" s="133"/>
      <c r="H1139" s="133"/>
      <c r="I1139" s="133"/>
      <c r="J1139" s="133"/>
      <c r="K1139" s="134"/>
      <c r="L1139" s="135"/>
      <c r="M1139" s="135"/>
      <c r="N1139" s="135"/>
      <c r="O1139" s="2"/>
      <c r="P1139" s="31"/>
      <c r="Q1139" s="25"/>
      <c r="R1139" s="2"/>
    </row>
    <row r="1140" spans="1:18" ht="18" customHeight="1">
      <c r="A1140" s="35"/>
      <c r="B1140" s="31"/>
      <c r="C1140" s="31"/>
      <c r="D1140" s="133"/>
      <c r="E1140" s="133"/>
      <c r="F1140" s="133"/>
      <c r="G1140" s="133"/>
      <c r="H1140" s="133"/>
      <c r="I1140" s="133"/>
      <c r="J1140" s="133"/>
      <c r="K1140" s="134"/>
      <c r="L1140" s="135"/>
      <c r="M1140" s="135"/>
      <c r="N1140" s="135"/>
      <c r="O1140" s="2"/>
      <c r="P1140" s="31"/>
      <c r="Q1140" s="25"/>
      <c r="R1140" s="2"/>
    </row>
    <row r="1141" spans="1:18" ht="18" customHeight="1">
      <c r="A1141" s="35"/>
      <c r="B1141" s="31"/>
      <c r="C1141" s="31"/>
      <c r="D1141" s="133"/>
      <c r="E1141" s="133"/>
      <c r="F1141" s="133"/>
      <c r="G1141" s="133"/>
      <c r="H1141" s="133"/>
      <c r="I1141" s="133"/>
      <c r="J1141" s="133"/>
      <c r="K1141" s="134"/>
      <c r="L1141" s="135"/>
      <c r="M1141" s="135"/>
      <c r="N1141" s="135"/>
      <c r="O1141" s="2"/>
      <c r="P1141" s="31"/>
      <c r="Q1141" s="25"/>
      <c r="R1141" s="2"/>
    </row>
    <row r="1142" spans="1:18" ht="18" customHeight="1">
      <c r="A1142" s="35"/>
      <c r="B1142" s="31"/>
      <c r="C1142" s="31"/>
      <c r="D1142" s="133"/>
      <c r="E1142" s="133"/>
      <c r="F1142" s="133"/>
      <c r="G1142" s="133"/>
      <c r="H1142" s="133"/>
      <c r="I1142" s="133"/>
      <c r="J1142" s="133"/>
      <c r="K1142" s="134"/>
      <c r="L1142" s="135"/>
      <c r="M1142" s="135"/>
      <c r="N1142" s="135"/>
      <c r="O1142" s="2"/>
      <c r="P1142" s="31"/>
      <c r="Q1142" s="25"/>
      <c r="R1142" s="2"/>
    </row>
    <row r="1143" spans="1:18" ht="18" customHeight="1">
      <c r="A1143" s="35"/>
      <c r="B1143" s="31"/>
      <c r="C1143" s="31"/>
      <c r="D1143" s="133"/>
      <c r="E1143" s="133"/>
      <c r="F1143" s="133"/>
      <c r="G1143" s="133"/>
      <c r="H1143" s="133"/>
      <c r="I1143" s="133"/>
      <c r="J1143" s="133"/>
      <c r="K1143" s="134"/>
      <c r="L1143" s="135"/>
      <c r="M1143" s="135"/>
      <c r="N1143" s="135"/>
      <c r="O1143" s="2"/>
      <c r="P1143" s="31"/>
      <c r="Q1143" s="25"/>
      <c r="R1143" s="2"/>
    </row>
    <row r="1144" spans="1:18" ht="18" customHeight="1">
      <c r="A1144" s="35"/>
      <c r="B1144" s="31"/>
      <c r="C1144" s="31"/>
      <c r="D1144" s="133"/>
      <c r="E1144" s="133"/>
      <c r="F1144" s="133"/>
      <c r="G1144" s="133"/>
      <c r="H1144" s="133"/>
      <c r="I1144" s="133"/>
      <c r="J1144" s="133"/>
      <c r="K1144" s="134"/>
      <c r="L1144" s="135"/>
      <c r="M1144" s="135"/>
      <c r="N1144" s="135"/>
      <c r="O1144" s="2"/>
      <c r="P1144" s="31"/>
      <c r="Q1144" s="25"/>
      <c r="R1144" s="2"/>
    </row>
    <row r="1145" spans="1:18" ht="18" customHeight="1">
      <c r="A1145" s="35"/>
      <c r="B1145" s="31"/>
      <c r="C1145" s="31"/>
      <c r="D1145" s="133"/>
      <c r="E1145" s="133"/>
      <c r="F1145" s="133"/>
      <c r="G1145" s="133"/>
      <c r="H1145" s="133"/>
      <c r="I1145" s="133"/>
      <c r="J1145" s="133"/>
      <c r="K1145" s="134"/>
      <c r="L1145" s="135"/>
      <c r="M1145" s="135"/>
      <c r="N1145" s="135"/>
      <c r="O1145" s="2"/>
      <c r="P1145" s="31"/>
      <c r="Q1145" s="25"/>
      <c r="R1145" s="2"/>
    </row>
    <row r="1146" spans="1:18" ht="18" customHeight="1">
      <c r="A1146" s="35"/>
      <c r="B1146" s="31"/>
      <c r="C1146" s="31"/>
      <c r="D1146" s="133"/>
      <c r="E1146" s="133"/>
      <c r="F1146" s="133"/>
      <c r="G1146" s="133"/>
      <c r="H1146" s="133"/>
      <c r="I1146" s="133"/>
      <c r="J1146" s="133"/>
      <c r="K1146" s="134"/>
      <c r="L1146" s="135"/>
      <c r="M1146" s="135"/>
      <c r="N1146" s="135"/>
      <c r="O1146" s="2"/>
      <c r="P1146" s="31"/>
      <c r="Q1146" s="25"/>
      <c r="R1146" s="2"/>
    </row>
    <row r="1147" spans="1:18" ht="18" customHeight="1">
      <c r="A1147" s="35"/>
      <c r="B1147" s="31"/>
      <c r="C1147" s="31"/>
      <c r="D1147" s="133"/>
      <c r="E1147" s="133"/>
      <c r="F1147" s="133"/>
      <c r="G1147" s="133"/>
      <c r="H1147" s="133"/>
      <c r="I1147" s="133"/>
      <c r="J1147" s="133"/>
      <c r="K1147" s="134"/>
      <c r="L1147" s="135"/>
      <c r="M1147" s="135"/>
      <c r="N1147" s="135"/>
      <c r="O1147" s="2"/>
      <c r="P1147" s="31"/>
      <c r="Q1147" s="25"/>
      <c r="R1147" s="2"/>
    </row>
    <row r="1148" spans="1:18" ht="18" customHeight="1">
      <c r="A1148" s="35"/>
      <c r="B1148" s="31"/>
      <c r="C1148" s="31"/>
      <c r="D1148" s="133"/>
      <c r="E1148" s="133"/>
      <c r="F1148" s="133"/>
      <c r="G1148" s="133"/>
      <c r="H1148" s="133"/>
      <c r="I1148" s="133"/>
      <c r="J1148" s="133"/>
      <c r="K1148" s="134"/>
      <c r="L1148" s="135"/>
      <c r="M1148" s="135"/>
      <c r="N1148" s="135"/>
      <c r="O1148" s="2"/>
      <c r="P1148" s="31"/>
      <c r="Q1148" s="25"/>
      <c r="R1148" s="2"/>
    </row>
    <row r="1149" spans="1:18" ht="18" customHeight="1">
      <c r="A1149" s="35"/>
      <c r="B1149" s="31"/>
      <c r="C1149" s="31"/>
      <c r="D1149" s="133"/>
      <c r="E1149" s="133"/>
      <c r="F1149" s="133"/>
      <c r="G1149" s="133"/>
      <c r="H1149" s="133"/>
      <c r="I1149" s="133"/>
      <c r="J1149" s="133"/>
      <c r="K1149" s="134"/>
      <c r="L1149" s="135"/>
      <c r="M1149" s="135"/>
      <c r="N1149" s="135"/>
      <c r="O1149" s="2"/>
      <c r="P1149" s="31"/>
      <c r="Q1149" s="25"/>
      <c r="R1149" s="2"/>
    </row>
    <row r="1150" spans="1:18" ht="18" customHeight="1">
      <c r="A1150" s="35"/>
      <c r="B1150" s="31"/>
      <c r="C1150" s="31"/>
      <c r="D1150" s="133"/>
      <c r="E1150" s="133"/>
      <c r="F1150" s="133"/>
      <c r="G1150" s="133"/>
      <c r="H1150" s="133"/>
      <c r="I1150" s="133"/>
      <c r="J1150" s="133"/>
      <c r="K1150" s="134"/>
      <c r="L1150" s="135"/>
      <c r="M1150" s="135"/>
      <c r="N1150" s="135"/>
      <c r="O1150" s="2"/>
      <c r="P1150" s="31"/>
      <c r="Q1150" s="25"/>
      <c r="R1150" s="2"/>
    </row>
    <row r="1151" spans="1:18" ht="18" customHeight="1">
      <c r="A1151" s="35"/>
      <c r="B1151" s="31"/>
      <c r="C1151" s="31"/>
      <c r="D1151" s="133"/>
      <c r="E1151" s="133"/>
      <c r="F1151" s="133"/>
      <c r="G1151" s="133"/>
      <c r="H1151" s="133"/>
      <c r="I1151" s="133"/>
      <c r="J1151" s="133"/>
      <c r="K1151" s="134"/>
      <c r="L1151" s="135"/>
      <c r="M1151" s="135"/>
      <c r="N1151" s="135"/>
      <c r="O1151" s="2"/>
      <c r="P1151" s="31"/>
      <c r="Q1151" s="25"/>
      <c r="R1151" s="2"/>
    </row>
    <row r="1152" spans="1:18" ht="18" customHeight="1">
      <c r="A1152" s="35"/>
      <c r="B1152" s="31"/>
      <c r="C1152" s="31"/>
      <c r="D1152" s="133"/>
      <c r="E1152" s="133"/>
      <c r="F1152" s="133"/>
      <c r="G1152" s="133"/>
      <c r="H1152" s="133"/>
      <c r="I1152" s="133"/>
      <c r="J1152" s="133"/>
      <c r="K1152" s="134"/>
      <c r="L1152" s="135"/>
      <c r="M1152" s="135"/>
      <c r="N1152" s="135"/>
      <c r="O1152" s="2"/>
      <c r="P1152" s="31"/>
      <c r="Q1152" s="25"/>
      <c r="R1152" s="2"/>
    </row>
    <row r="1153" spans="1:18" ht="18" customHeight="1">
      <c r="A1153" s="35"/>
      <c r="B1153" s="31"/>
      <c r="C1153" s="31"/>
      <c r="D1153" s="133"/>
      <c r="E1153" s="133"/>
      <c r="F1153" s="133"/>
      <c r="G1153" s="133"/>
      <c r="H1153" s="133"/>
      <c r="I1153" s="133"/>
      <c r="J1153" s="133"/>
      <c r="K1153" s="134"/>
      <c r="L1153" s="135"/>
      <c r="M1153" s="135"/>
      <c r="N1153" s="135"/>
      <c r="O1153" s="2"/>
      <c r="P1153" s="31"/>
      <c r="Q1153" s="25"/>
      <c r="R1153" s="2"/>
    </row>
    <row r="1154" spans="1:18" ht="18" customHeight="1">
      <c r="A1154" s="35"/>
      <c r="B1154" s="31"/>
      <c r="C1154" s="31"/>
      <c r="D1154" s="133"/>
      <c r="E1154" s="133"/>
      <c r="F1154" s="133"/>
      <c r="G1154" s="133"/>
      <c r="H1154" s="133"/>
      <c r="I1154" s="133"/>
      <c r="J1154" s="133"/>
      <c r="K1154" s="134"/>
      <c r="L1154" s="135"/>
      <c r="M1154" s="135"/>
      <c r="N1154" s="135"/>
      <c r="O1154" s="2"/>
      <c r="P1154" s="31"/>
      <c r="Q1154" s="25"/>
      <c r="R1154" s="2"/>
    </row>
    <row r="1155" spans="1:18" ht="18" customHeight="1">
      <c r="A1155" s="35"/>
      <c r="B1155" s="31"/>
      <c r="C1155" s="31"/>
      <c r="D1155" s="133"/>
      <c r="E1155" s="133"/>
      <c r="F1155" s="133"/>
      <c r="G1155" s="133"/>
      <c r="H1155" s="133"/>
      <c r="I1155" s="133"/>
      <c r="J1155" s="133"/>
      <c r="K1155" s="134"/>
      <c r="L1155" s="135"/>
      <c r="M1155" s="135"/>
      <c r="N1155" s="135"/>
      <c r="O1155" s="2"/>
      <c r="P1155" s="31"/>
      <c r="Q1155" s="25"/>
      <c r="R1155" s="2"/>
    </row>
    <row r="1156" spans="1:18" ht="18" customHeight="1">
      <c r="A1156" s="35"/>
      <c r="B1156" s="31"/>
      <c r="C1156" s="31"/>
      <c r="D1156" s="133"/>
      <c r="E1156" s="133"/>
      <c r="F1156" s="133"/>
      <c r="G1156" s="133"/>
      <c r="H1156" s="133"/>
      <c r="I1156" s="133"/>
      <c r="J1156" s="133"/>
      <c r="K1156" s="134"/>
      <c r="L1156" s="135"/>
      <c r="M1156" s="135"/>
      <c r="N1156" s="135"/>
      <c r="O1156" s="2"/>
      <c r="P1156" s="31"/>
      <c r="Q1156" s="25"/>
      <c r="R1156" s="2"/>
    </row>
    <row r="1157" spans="1:18" ht="18" customHeight="1">
      <c r="A1157" s="35"/>
      <c r="B1157" s="31"/>
      <c r="C1157" s="31"/>
      <c r="D1157" s="133"/>
      <c r="E1157" s="133"/>
      <c r="F1157" s="133"/>
      <c r="G1157" s="133"/>
      <c r="H1157" s="133"/>
      <c r="I1157" s="133"/>
      <c r="J1157" s="133"/>
      <c r="K1157" s="134"/>
      <c r="L1157" s="135"/>
      <c r="M1157" s="135"/>
      <c r="N1157" s="135"/>
      <c r="O1157" s="2"/>
      <c r="P1157" s="31"/>
      <c r="Q1157" s="25"/>
      <c r="R1157" s="2"/>
    </row>
    <row r="1158" spans="1:18" ht="18" customHeight="1">
      <c r="A1158" s="35"/>
      <c r="B1158" s="31"/>
      <c r="C1158" s="31"/>
      <c r="D1158" s="133"/>
      <c r="E1158" s="133"/>
      <c r="F1158" s="133"/>
      <c r="G1158" s="133"/>
      <c r="H1158" s="133"/>
      <c r="I1158" s="133"/>
      <c r="J1158" s="133"/>
      <c r="K1158" s="134"/>
      <c r="L1158" s="135"/>
      <c r="M1158" s="135"/>
      <c r="N1158" s="135"/>
      <c r="O1158" s="2"/>
      <c r="P1158" s="31"/>
      <c r="Q1158" s="25"/>
      <c r="R1158" s="2"/>
    </row>
    <row r="1159" spans="1:18" ht="18" customHeight="1">
      <c r="A1159" s="35"/>
      <c r="B1159" s="31"/>
      <c r="C1159" s="31"/>
      <c r="D1159" s="133"/>
      <c r="E1159" s="133"/>
      <c r="F1159" s="133"/>
      <c r="G1159" s="133"/>
      <c r="H1159" s="133"/>
      <c r="I1159" s="133"/>
      <c r="J1159" s="133"/>
      <c r="K1159" s="134"/>
      <c r="L1159" s="135"/>
      <c r="M1159" s="135"/>
      <c r="N1159" s="135"/>
      <c r="O1159" s="2"/>
      <c r="P1159" s="31"/>
      <c r="Q1159" s="25"/>
      <c r="R1159" s="2"/>
    </row>
    <row r="1160" spans="1:18" ht="18" customHeight="1">
      <c r="A1160" s="35"/>
      <c r="B1160" s="31"/>
      <c r="C1160" s="31"/>
      <c r="D1160" s="133"/>
      <c r="E1160" s="133"/>
      <c r="F1160" s="133"/>
      <c r="G1160" s="133"/>
      <c r="H1160" s="133"/>
      <c r="I1160" s="133"/>
      <c r="J1160" s="133"/>
      <c r="K1160" s="134"/>
      <c r="L1160" s="135"/>
      <c r="M1160" s="135"/>
      <c r="N1160" s="135"/>
      <c r="O1160" s="2"/>
      <c r="P1160" s="31"/>
      <c r="Q1160" s="25"/>
      <c r="R1160" s="2"/>
    </row>
    <row r="1161" spans="1:18" ht="18" customHeight="1">
      <c r="A1161" s="35"/>
      <c r="B1161" s="31"/>
      <c r="C1161" s="31"/>
      <c r="D1161" s="133"/>
      <c r="E1161" s="133"/>
      <c r="F1161" s="133"/>
      <c r="G1161" s="133"/>
      <c r="H1161" s="133"/>
      <c r="I1161" s="133"/>
      <c r="J1161" s="133"/>
      <c r="K1161" s="134"/>
      <c r="L1161" s="135"/>
      <c r="M1161" s="135"/>
      <c r="N1161" s="135"/>
      <c r="O1161" s="2"/>
      <c r="P1161" s="31"/>
      <c r="Q1161" s="25"/>
      <c r="R1161" s="2"/>
    </row>
    <row r="1162" spans="1:18" ht="18" customHeight="1">
      <c r="A1162" s="35"/>
      <c r="B1162" s="31"/>
      <c r="C1162" s="31"/>
      <c r="D1162" s="133"/>
      <c r="E1162" s="133"/>
      <c r="F1162" s="133"/>
      <c r="G1162" s="133"/>
      <c r="H1162" s="133"/>
      <c r="I1162" s="133"/>
      <c r="J1162" s="133"/>
      <c r="K1162" s="134"/>
      <c r="L1162" s="135"/>
      <c r="M1162" s="135"/>
      <c r="N1162" s="135"/>
      <c r="O1162" s="2"/>
      <c r="P1162" s="31"/>
      <c r="Q1162" s="25"/>
      <c r="R1162" s="2"/>
    </row>
    <row r="1163" spans="1:18" ht="18" customHeight="1">
      <c r="A1163" s="35"/>
      <c r="B1163" s="31"/>
      <c r="C1163" s="31"/>
      <c r="D1163" s="133"/>
      <c r="E1163" s="133"/>
      <c r="F1163" s="133"/>
      <c r="G1163" s="133"/>
      <c r="H1163" s="133"/>
      <c r="I1163" s="133"/>
      <c r="J1163" s="133"/>
      <c r="K1163" s="134"/>
      <c r="L1163" s="135"/>
      <c r="M1163" s="135"/>
      <c r="N1163" s="135"/>
      <c r="O1163" s="2"/>
      <c r="P1163" s="31"/>
      <c r="Q1163" s="25"/>
      <c r="R1163" s="2"/>
    </row>
    <row r="1164" spans="1:18" ht="18" customHeight="1">
      <c r="A1164" s="35"/>
      <c r="B1164" s="31"/>
      <c r="C1164" s="31"/>
      <c r="D1164" s="133"/>
      <c r="E1164" s="133"/>
      <c r="F1164" s="133"/>
      <c r="G1164" s="133"/>
      <c r="H1164" s="133"/>
      <c r="I1164" s="133"/>
      <c r="J1164" s="133"/>
      <c r="K1164" s="134"/>
      <c r="L1164" s="135"/>
      <c r="M1164" s="135"/>
      <c r="N1164" s="135"/>
      <c r="O1164" s="2"/>
      <c r="P1164" s="31"/>
      <c r="Q1164" s="25"/>
      <c r="R1164" s="2"/>
    </row>
    <row r="1165" spans="1:18" ht="18" customHeight="1">
      <c r="A1165" s="35"/>
      <c r="B1165" s="31"/>
      <c r="C1165" s="31"/>
      <c r="D1165" s="133"/>
      <c r="E1165" s="133"/>
      <c r="F1165" s="133"/>
      <c r="G1165" s="133"/>
      <c r="H1165" s="133"/>
      <c r="I1165" s="133"/>
      <c r="J1165" s="133"/>
      <c r="K1165" s="134"/>
      <c r="L1165" s="135"/>
      <c r="M1165" s="135"/>
      <c r="N1165" s="135"/>
      <c r="O1165" s="2"/>
      <c r="P1165" s="31"/>
      <c r="Q1165" s="25"/>
      <c r="R1165" s="2"/>
    </row>
    <row r="1166" spans="1:18" ht="18" customHeight="1">
      <c r="A1166" s="35"/>
      <c r="B1166" s="31"/>
      <c r="C1166" s="31"/>
      <c r="D1166" s="133"/>
      <c r="E1166" s="133"/>
      <c r="F1166" s="133"/>
      <c r="G1166" s="133"/>
      <c r="H1166" s="133"/>
      <c r="I1166" s="133"/>
      <c r="J1166" s="133"/>
      <c r="K1166" s="134"/>
      <c r="L1166" s="135"/>
      <c r="M1166" s="135"/>
      <c r="N1166" s="135"/>
      <c r="O1166" s="2"/>
      <c r="P1166" s="31"/>
      <c r="Q1166" s="25"/>
      <c r="R1166" s="2"/>
    </row>
    <row r="1167" spans="1:18" ht="18" customHeight="1">
      <c r="A1167" s="35"/>
      <c r="B1167" s="31"/>
      <c r="C1167" s="31"/>
      <c r="D1167" s="133"/>
      <c r="E1167" s="133"/>
      <c r="F1167" s="133"/>
      <c r="G1167" s="133"/>
      <c r="H1167" s="133"/>
      <c r="I1167" s="133"/>
      <c r="J1167" s="133"/>
      <c r="K1167" s="134"/>
      <c r="L1167" s="135"/>
      <c r="M1167" s="135"/>
      <c r="N1167" s="135"/>
      <c r="O1167" s="2"/>
      <c r="P1167" s="31"/>
      <c r="Q1167" s="25"/>
      <c r="R1167" s="2"/>
    </row>
    <row r="1168" spans="1:18" ht="18" customHeight="1">
      <c r="A1168" s="35"/>
      <c r="B1168" s="31"/>
      <c r="C1168" s="31"/>
      <c r="D1168" s="133"/>
      <c r="E1168" s="133"/>
      <c r="F1168" s="133"/>
      <c r="G1168" s="133"/>
      <c r="H1168" s="133"/>
      <c r="I1168" s="133"/>
      <c r="J1168" s="133"/>
      <c r="K1168" s="134"/>
      <c r="L1168" s="135"/>
      <c r="M1168" s="135"/>
      <c r="N1168" s="135"/>
      <c r="O1168" s="2"/>
      <c r="P1168" s="31"/>
      <c r="Q1168" s="25"/>
      <c r="R1168" s="2"/>
    </row>
    <row r="1169" spans="1:18" ht="18" customHeight="1">
      <c r="A1169" s="35"/>
      <c r="B1169" s="31"/>
      <c r="C1169" s="31"/>
      <c r="D1169" s="133"/>
      <c r="E1169" s="133"/>
      <c r="F1169" s="133"/>
      <c r="G1169" s="133"/>
      <c r="H1169" s="133"/>
      <c r="I1169" s="133"/>
      <c r="J1169" s="133"/>
      <c r="K1169" s="134"/>
      <c r="L1169" s="135"/>
      <c r="M1169" s="135"/>
      <c r="N1169" s="135"/>
      <c r="O1169" s="2"/>
      <c r="P1169" s="31"/>
      <c r="Q1169" s="25"/>
      <c r="R1169" s="2"/>
    </row>
    <row r="1170" spans="1:18" ht="18" customHeight="1">
      <c r="A1170" s="35"/>
      <c r="B1170" s="31"/>
      <c r="C1170" s="31"/>
      <c r="D1170" s="133"/>
      <c r="E1170" s="133"/>
      <c r="F1170" s="133"/>
      <c r="G1170" s="133"/>
      <c r="H1170" s="133"/>
      <c r="I1170" s="133"/>
      <c r="J1170" s="133"/>
      <c r="K1170" s="134"/>
      <c r="L1170" s="135"/>
      <c r="M1170" s="135"/>
      <c r="N1170" s="135"/>
      <c r="O1170" s="2"/>
      <c r="P1170" s="31"/>
      <c r="Q1170" s="25"/>
      <c r="R1170" s="2"/>
    </row>
    <row r="1171" spans="1:18" ht="18" customHeight="1">
      <c r="A1171" s="35"/>
      <c r="B1171" s="31"/>
      <c r="C1171" s="31"/>
      <c r="D1171" s="133"/>
      <c r="E1171" s="133"/>
      <c r="F1171" s="133"/>
      <c r="G1171" s="133"/>
      <c r="H1171" s="133"/>
      <c r="I1171" s="133"/>
      <c r="J1171" s="133"/>
      <c r="K1171" s="134"/>
      <c r="L1171" s="135"/>
      <c r="M1171" s="135"/>
      <c r="N1171" s="135"/>
      <c r="O1171" s="2"/>
      <c r="P1171" s="31"/>
      <c r="Q1171" s="25"/>
      <c r="R1171" s="2"/>
    </row>
    <row r="1172" spans="1:18" ht="18" customHeight="1">
      <c r="A1172" s="35"/>
      <c r="B1172" s="31"/>
      <c r="C1172" s="31"/>
      <c r="D1172" s="133"/>
      <c r="E1172" s="133"/>
      <c r="F1172" s="133"/>
      <c r="G1172" s="133"/>
      <c r="H1172" s="133"/>
      <c r="I1172" s="133"/>
      <c r="J1172" s="133"/>
      <c r="K1172" s="134"/>
      <c r="L1172" s="135"/>
      <c r="M1172" s="135"/>
      <c r="N1172" s="135"/>
      <c r="O1172" s="2"/>
      <c r="P1172" s="31"/>
      <c r="Q1172" s="25"/>
      <c r="R1172" s="2"/>
    </row>
    <row r="1173" spans="1:18" ht="18" customHeight="1">
      <c r="A1173" s="35"/>
      <c r="B1173" s="31"/>
      <c r="C1173" s="31"/>
      <c r="D1173" s="133"/>
      <c r="E1173" s="133"/>
      <c r="F1173" s="133"/>
      <c r="G1173" s="133"/>
      <c r="H1173" s="133"/>
      <c r="I1173" s="133"/>
      <c r="J1173" s="133"/>
      <c r="K1173" s="134"/>
      <c r="L1173" s="135"/>
      <c r="M1173" s="135"/>
      <c r="N1173" s="135"/>
      <c r="O1173" s="2"/>
      <c r="P1173" s="31"/>
      <c r="Q1173" s="25"/>
      <c r="R1173" s="2"/>
    </row>
    <row r="1174" spans="1:18" ht="18" customHeight="1">
      <c r="A1174" s="35"/>
      <c r="B1174" s="31"/>
      <c r="C1174" s="31"/>
      <c r="D1174" s="133"/>
      <c r="E1174" s="133"/>
      <c r="F1174" s="133"/>
      <c r="G1174" s="133"/>
      <c r="H1174" s="133"/>
      <c r="I1174" s="133"/>
      <c r="J1174" s="133"/>
      <c r="K1174" s="134"/>
      <c r="L1174" s="135"/>
      <c r="M1174" s="135"/>
      <c r="N1174" s="135"/>
      <c r="O1174" s="2"/>
      <c r="P1174" s="31"/>
      <c r="Q1174" s="25"/>
      <c r="R1174" s="2"/>
    </row>
    <row r="1175" spans="1:18" ht="18" customHeight="1">
      <c r="A1175" s="35"/>
      <c r="B1175" s="31"/>
      <c r="C1175" s="31"/>
      <c r="D1175" s="133"/>
      <c r="E1175" s="133"/>
      <c r="F1175" s="133"/>
      <c r="G1175" s="133"/>
      <c r="H1175" s="133"/>
      <c r="I1175" s="133"/>
      <c r="J1175" s="133"/>
      <c r="K1175" s="134"/>
      <c r="L1175" s="135"/>
      <c r="M1175" s="135"/>
      <c r="N1175" s="135"/>
      <c r="O1175" s="2"/>
      <c r="P1175" s="31"/>
      <c r="Q1175" s="25"/>
      <c r="R1175" s="2"/>
    </row>
    <row r="1176" spans="1:18" ht="18" customHeight="1">
      <c r="A1176" s="35"/>
      <c r="B1176" s="31"/>
      <c r="C1176" s="31"/>
      <c r="D1176" s="133"/>
      <c r="E1176" s="133"/>
      <c r="F1176" s="133"/>
      <c r="G1176" s="133"/>
      <c r="H1176" s="133"/>
      <c r="I1176" s="133"/>
      <c r="J1176" s="133"/>
      <c r="K1176" s="134"/>
      <c r="L1176" s="135"/>
      <c r="M1176" s="135"/>
      <c r="N1176" s="135"/>
      <c r="O1176" s="2"/>
      <c r="P1176" s="31"/>
      <c r="Q1176" s="25"/>
      <c r="R1176" s="2"/>
    </row>
    <row r="1177" spans="1:18" ht="18" customHeight="1">
      <c r="A1177" s="35"/>
      <c r="B1177" s="31"/>
      <c r="C1177" s="31"/>
      <c r="D1177" s="133"/>
      <c r="E1177" s="133"/>
      <c r="F1177" s="133"/>
      <c r="G1177" s="133"/>
      <c r="H1177" s="133"/>
      <c r="I1177" s="133"/>
      <c r="J1177" s="133"/>
      <c r="K1177" s="134"/>
      <c r="L1177" s="135"/>
      <c r="M1177" s="135"/>
      <c r="N1177" s="135"/>
      <c r="O1177" s="2"/>
      <c r="P1177" s="31"/>
      <c r="Q1177" s="25"/>
      <c r="R1177" s="2"/>
    </row>
    <row r="1178" spans="1:18" ht="18" customHeight="1">
      <c r="A1178" s="35"/>
      <c r="B1178" s="31"/>
      <c r="C1178" s="31"/>
      <c r="D1178" s="133"/>
      <c r="E1178" s="133"/>
      <c r="F1178" s="133"/>
      <c r="G1178" s="133"/>
      <c r="H1178" s="133"/>
      <c r="I1178" s="133"/>
      <c r="J1178" s="133"/>
      <c r="K1178" s="134"/>
      <c r="L1178" s="135"/>
      <c r="M1178" s="135"/>
      <c r="N1178" s="135"/>
      <c r="O1178" s="2"/>
      <c r="P1178" s="31"/>
      <c r="Q1178" s="25"/>
      <c r="R1178" s="2"/>
    </row>
    <row r="1179" spans="1:18" ht="18" customHeight="1">
      <c r="A1179" s="35"/>
      <c r="B1179" s="31"/>
      <c r="C1179" s="31"/>
      <c r="D1179" s="133"/>
      <c r="E1179" s="133"/>
      <c r="F1179" s="133"/>
      <c r="G1179" s="133"/>
      <c r="H1179" s="133"/>
      <c r="I1179" s="133"/>
      <c r="J1179" s="133"/>
      <c r="K1179" s="134"/>
      <c r="L1179" s="135"/>
      <c r="M1179" s="135"/>
      <c r="N1179" s="135"/>
      <c r="O1179" s="2"/>
      <c r="P1179" s="31"/>
      <c r="Q1179" s="25"/>
      <c r="R1179" s="2"/>
    </row>
    <row r="1180" spans="1:18" ht="18" customHeight="1">
      <c r="A1180" s="35"/>
      <c r="B1180" s="31"/>
      <c r="C1180" s="31"/>
      <c r="D1180" s="133"/>
      <c r="E1180" s="133"/>
      <c r="F1180" s="133"/>
      <c r="G1180" s="133"/>
      <c r="H1180" s="133"/>
      <c r="I1180" s="133"/>
      <c r="J1180" s="133"/>
      <c r="K1180" s="134"/>
      <c r="L1180" s="135"/>
      <c r="M1180" s="135"/>
      <c r="N1180" s="135"/>
      <c r="O1180" s="2"/>
      <c r="P1180" s="31"/>
      <c r="Q1180" s="25"/>
      <c r="R1180" s="2"/>
    </row>
    <row r="1181" spans="1:18" ht="18" customHeight="1">
      <c r="A1181" s="35"/>
      <c r="B1181" s="31"/>
      <c r="C1181" s="31"/>
      <c r="D1181" s="133"/>
      <c r="E1181" s="133"/>
      <c r="F1181" s="133"/>
      <c r="G1181" s="133"/>
      <c r="H1181" s="133"/>
      <c r="I1181" s="133"/>
      <c r="J1181" s="133"/>
      <c r="K1181" s="134"/>
      <c r="L1181" s="135"/>
      <c r="M1181" s="135"/>
      <c r="N1181" s="135"/>
      <c r="O1181" s="2"/>
      <c r="P1181" s="31"/>
      <c r="Q1181" s="25"/>
      <c r="R1181" s="2"/>
    </row>
    <row r="1182" spans="1:18" ht="18" customHeight="1">
      <c r="A1182" s="35"/>
      <c r="B1182" s="31"/>
      <c r="C1182" s="31"/>
      <c r="D1182" s="133"/>
      <c r="E1182" s="133"/>
      <c r="F1182" s="133"/>
      <c r="G1182" s="133"/>
      <c r="H1182" s="133"/>
      <c r="I1182" s="133"/>
      <c r="J1182" s="133"/>
      <c r="K1182" s="134"/>
      <c r="L1182" s="135"/>
      <c r="M1182" s="135"/>
      <c r="N1182" s="135"/>
      <c r="O1182" s="2"/>
      <c r="P1182" s="31"/>
      <c r="Q1182" s="25"/>
      <c r="R1182" s="2"/>
    </row>
    <row r="1183" spans="1:18" ht="18" customHeight="1">
      <c r="A1183" s="35"/>
      <c r="B1183" s="31"/>
      <c r="C1183" s="31"/>
      <c r="D1183" s="133"/>
      <c r="E1183" s="133"/>
      <c r="F1183" s="133"/>
      <c r="G1183" s="133"/>
      <c r="H1183" s="133"/>
      <c r="I1183" s="133"/>
      <c r="J1183" s="133"/>
      <c r="K1183" s="134"/>
      <c r="L1183" s="135"/>
      <c r="M1183" s="135"/>
      <c r="N1183" s="135"/>
      <c r="O1183" s="2"/>
      <c r="P1183" s="31"/>
      <c r="Q1183" s="25"/>
      <c r="R1183" s="2"/>
    </row>
    <row r="1184" spans="1:18" ht="18" customHeight="1">
      <c r="A1184" s="35"/>
      <c r="B1184" s="31"/>
      <c r="C1184" s="31"/>
      <c r="D1184" s="133"/>
      <c r="E1184" s="133"/>
      <c r="F1184" s="133"/>
      <c r="G1184" s="133"/>
      <c r="H1184" s="133"/>
      <c r="I1184" s="133"/>
      <c r="J1184" s="133"/>
      <c r="K1184" s="134"/>
      <c r="L1184" s="135"/>
      <c r="M1184" s="135"/>
      <c r="N1184" s="135"/>
      <c r="O1184" s="2"/>
      <c r="P1184" s="31"/>
      <c r="Q1184" s="25"/>
      <c r="R1184" s="2"/>
    </row>
    <row r="1185" spans="1:18" ht="18" customHeight="1">
      <c r="A1185" s="35"/>
      <c r="B1185" s="31"/>
      <c r="C1185" s="31"/>
      <c r="D1185" s="133"/>
      <c r="E1185" s="133"/>
      <c r="F1185" s="133"/>
      <c r="G1185" s="133"/>
      <c r="H1185" s="133"/>
      <c r="I1185" s="133"/>
      <c r="J1185" s="133"/>
      <c r="K1185" s="134"/>
      <c r="L1185" s="135"/>
      <c r="M1185" s="135"/>
      <c r="N1185" s="135"/>
      <c r="O1185" s="2"/>
      <c r="P1185" s="31"/>
      <c r="Q1185" s="25"/>
      <c r="R1185" s="2"/>
    </row>
    <row r="1186" spans="1:18" ht="18" customHeight="1">
      <c r="A1186" s="35"/>
      <c r="B1186" s="31"/>
      <c r="C1186" s="31"/>
      <c r="D1186" s="133"/>
      <c r="E1186" s="133"/>
      <c r="F1186" s="133"/>
      <c r="G1186" s="133"/>
      <c r="H1186" s="133"/>
      <c r="I1186" s="133"/>
      <c r="J1186" s="133"/>
      <c r="K1186" s="134"/>
      <c r="L1186" s="135"/>
      <c r="M1186" s="135"/>
      <c r="N1186" s="135"/>
      <c r="O1186" s="2"/>
      <c r="P1186" s="31"/>
      <c r="Q1186" s="25"/>
      <c r="R1186" s="2"/>
    </row>
    <row r="1187" spans="1:18" ht="18" customHeight="1">
      <c r="A1187" s="35"/>
      <c r="B1187" s="31"/>
      <c r="C1187" s="31"/>
      <c r="D1187" s="133"/>
      <c r="E1187" s="133"/>
      <c r="F1187" s="133"/>
      <c r="G1187" s="133"/>
      <c r="H1187" s="133"/>
      <c r="I1187" s="133"/>
      <c r="J1187" s="133"/>
      <c r="K1187" s="134"/>
      <c r="L1187" s="135"/>
      <c r="M1187" s="135"/>
      <c r="N1187" s="135"/>
      <c r="O1187" s="2"/>
      <c r="P1187" s="31"/>
      <c r="Q1187" s="25"/>
      <c r="R1187" s="2"/>
    </row>
    <row r="1188" spans="1:18" ht="18" customHeight="1">
      <c r="A1188" s="35"/>
      <c r="B1188" s="31"/>
      <c r="C1188" s="31"/>
      <c r="D1188" s="133"/>
      <c r="E1188" s="133"/>
      <c r="F1188" s="133"/>
      <c r="G1188" s="133"/>
      <c r="H1188" s="133"/>
      <c r="I1188" s="133"/>
      <c r="J1188" s="133"/>
      <c r="K1188" s="134"/>
      <c r="L1188" s="135"/>
      <c r="M1188" s="135"/>
      <c r="N1188" s="135"/>
      <c r="O1188" s="2"/>
      <c r="P1188" s="31"/>
      <c r="Q1188" s="25"/>
      <c r="R1188" s="2"/>
    </row>
    <row r="1189" spans="1:18" ht="18" customHeight="1">
      <c r="A1189" s="35"/>
      <c r="B1189" s="31"/>
      <c r="C1189" s="31"/>
      <c r="D1189" s="133"/>
      <c r="E1189" s="133"/>
      <c r="F1189" s="133"/>
      <c r="G1189" s="133"/>
      <c r="H1189" s="133"/>
      <c r="I1189" s="133"/>
      <c r="J1189" s="133"/>
      <c r="K1189" s="134"/>
      <c r="L1189" s="135"/>
      <c r="M1189" s="135"/>
      <c r="N1189" s="135"/>
      <c r="O1189" s="2"/>
      <c r="P1189" s="31"/>
      <c r="Q1189" s="25"/>
      <c r="R1189" s="2"/>
    </row>
    <row r="1190" spans="1:18" ht="18" customHeight="1">
      <c r="A1190" s="35"/>
      <c r="B1190" s="31"/>
      <c r="C1190" s="31"/>
      <c r="D1190" s="133"/>
      <c r="E1190" s="133"/>
      <c r="F1190" s="133"/>
      <c r="G1190" s="133"/>
      <c r="H1190" s="133"/>
      <c r="I1190" s="133"/>
      <c r="J1190" s="133"/>
      <c r="K1190" s="134"/>
      <c r="L1190" s="135"/>
      <c r="M1190" s="135"/>
      <c r="N1190" s="135"/>
      <c r="O1190" s="2"/>
      <c r="P1190" s="31"/>
      <c r="Q1190" s="25"/>
      <c r="R1190" s="2"/>
    </row>
    <row r="1191" spans="1:18" ht="18" customHeight="1">
      <c r="A1191" s="35"/>
      <c r="B1191" s="31"/>
      <c r="C1191" s="31"/>
      <c r="D1191" s="133"/>
      <c r="E1191" s="133"/>
      <c r="F1191" s="133"/>
      <c r="G1191" s="133"/>
      <c r="H1191" s="133"/>
      <c r="I1191" s="133"/>
      <c r="J1191" s="133"/>
      <c r="K1191" s="134"/>
      <c r="L1191" s="135"/>
      <c r="M1191" s="135"/>
      <c r="N1191" s="135"/>
      <c r="O1191" s="2"/>
      <c r="P1191" s="31"/>
      <c r="Q1191" s="25"/>
      <c r="R1191" s="2"/>
    </row>
    <row r="1192" spans="1:18" ht="18" customHeight="1">
      <c r="A1192" s="35"/>
      <c r="B1192" s="31"/>
      <c r="C1192" s="31"/>
      <c r="D1192" s="133"/>
      <c r="E1192" s="133"/>
      <c r="F1192" s="133"/>
      <c r="G1192" s="133"/>
      <c r="H1192" s="133"/>
      <c r="I1192" s="133"/>
      <c r="J1192" s="133"/>
      <c r="K1192" s="134"/>
      <c r="L1192" s="135"/>
      <c r="M1192" s="135"/>
      <c r="N1192" s="135"/>
      <c r="O1192" s="2"/>
      <c r="P1192" s="31"/>
      <c r="Q1192" s="25"/>
      <c r="R1192" s="2"/>
    </row>
    <row r="1193" spans="1:18" ht="18" customHeight="1">
      <c r="A1193" s="35"/>
      <c r="B1193" s="31"/>
      <c r="C1193" s="31"/>
      <c r="D1193" s="133"/>
      <c r="E1193" s="133"/>
      <c r="F1193" s="133"/>
      <c r="G1193" s="133"/>
      <c r="H1193" s="133"/>
      <c r="I1193" s="133"/>
      <c r="J1193" s="133"/>
      <c r="K1193" s="134"/>
      <c r="L1193" s="135"/>
      <c r="M1193" s="135"/>
      <c r="N1193" s="135"/>
      <c r="O1193" s="2"/>
      <c r="P1193" s="31"/>
      <c r="Q1193" s="25"/>
      <c r="R1193" s="2"/>
    </row>
    <row r="1194" spans="1:18" ht="18" customHeight="1">
      <c r="A1194" s="35"/>
      <c r="B1194" s="31"/>
      <c r="C1194" s="31"/>
      <c r="D1194" s="133"/>
      <c r="E1194" s="133"/>
      <c r="F1194" s="133"/>
      <c r="G1194" s="133"/>
      <c r="H1194" s="133"/>
      <c r="I1194" s="133"/>
      <c r="J1194" s="133"/>
      <c r="K1194" s="134"/>
      <c r="L1194" s="135"/>
      <c r="M1194" s="135"/>
      <c r="N1194" s="135"/>
      <c r="O1194" s="2"/>
      <c r="P1194" s="31"/>
      <c r="Q1194" s="25"/>
      <c r="R1194" s="2"/>
    </row>
    <row r="1195" spans="1:18" ht="18" customHeight="1">
      <c r="A1195" s="35"/>
      <c r="B1195" s="31"/>
      <c r="C1195" s="31"/>
      <c r="D1195" s="133"/>
      <c r="E1195" s="133"/>
      <c r="F1195" s="133"/>
      <c r="G1195" s="133"/>
      <c r="H1195" s="133"/>
      <c r="I1195" s="133"/>
      <c r="J1195" s="133"/>
      <c r="K1195" s="134"/>
      <c r="L1195" s="135"/>
      <c r="M1195" s="135"/>
      <c r="N1195" s="135"/>
      <c r="O1195" s="2"/>
      <c r="P1195" s="31"/>
      <c r="Q1195" s="25"/>
      <c r="R1195" s="2"/>
    </row>
    <row r="1196" spans="1:18" ht="18" customHeight="1">
      <c r="A1196" s="35"/>
      <c r="B1196" s="31"/>
      <c r="C1196" s="31"/>
      <c r="D1196" s="133"/>
      <c r="E1196" s="133"/>
      <c r="F1196" s="133"/>
      <c r="G1196" s="133"/>
      <c r="H1196" s="133"/>
      <c r="I1196" s="133"/>
      <c r="J1196" s="133"/>
      <c r="K1196" s="134"/>
      <c r="L1196" s="135"/>
      <c r="M1196" s="135"/>
      <c r="N1196" s="135"/>
      <c r="O1196" s="2"/>
      <c r="P1196" s="31"/>
      <c r="Q1196" s="25"/>
      <c r="R1196" s="2"/>
    </row>
    <row r="1197" spans="1:18" ht="18" customHeight="1">
      <c r="A1197" s="35"/>
      <c r="B1197" s="31"/>
      <c r="C1197" s="31"/>
      <c r="D1197" s="133"/>
      <c r="E1197" s="133"/>
      <c r="F1197" s="133"/>
      <c r="G1197" s="133"/>
      <c r="H1197" s="133"/>
      <c r="I1197" s="133"/>
      <c r="J1197" s="133"/>
      <c r="K1197" s="134"/>
      <c r="L1197" s="135"/>
      <c r="M1197" s="135"/>
      <c r="N1197" s="135"/>
      <c r="O1197" s="2"/>
      <c r="P1197" s="31"/>
      <c r="Q1197" s="25"/>
      <c r="R1197" s="2"/>
    </row>
    <row r="1198" spans="1:18" ht="18" customHeight="1">
      <c r="A1198" s="35"/>
      <c r="B1198" s="31"/>
      <c r="C1198" s="31"/>
      <c r="D1198" s="133"/>
      <c r="E1198" s="133"/>
      <c r="F1198" s="133"/>
      <c r="G1198" s="133"/>
      <c r="H1198" s="133"/>
      <c r="I1198" s="133"/>
      <c r="J1198" s="133"/>
      <c r="K1198" s="134"/>
      <c r="L1198" s="135"/>
      <c r="M1198" s="135"/>
      <c r="N1198" s="135"/>
      <c r="O1198" s="2"/>
      <c r="P1198" s="31"/>
      <c r="Q1198" s="25"/>
      <c r="R1198" s="2"/>
    </row>
    <row r="1199" spans="1:18" ht="18" customHeight="1">
      <c r="A1199" s="35"/>
      <c r="B1199" s="31"/>
      <c r="C1199" s="31"/>
      <c r="D1199" s="133"/>
      <c r="E1199" s="133"/>
      <c r="F1199" s="133"/>
      <c r="G1199" s="133"/>
      <c r="H1199" s="133"/>
      <c r="I1199" s="133"/>
      <c r="J1199" s="133"/>
      <c r="K1199" s="134"/>
      <c r="L1199" s="135"/>
      <c r="M1199" s="135"/>
      <c r="N1199" s="135"/>
      <c r="O1199" s="2"/>
      <c r="P1199" s="31"/>
      <c r="Q1199" s="25"/>
      <c r="R1199" s="2"/>
    </row>
    <row r="1200" spans="1:18" ht="18" customHeight="1">
      <c r="A1200" s="35"/>
      <c r="B1200" s="31"/>
      <c r="C1200" s="31"/>
      <c r="D1200" s="133"/>
      <c r="E1200" s="133"/>
      <c r="F1200" s="133"/>
      <c r="G1200" s="133"/>
      <c r="H1200" s="133"/>
      <c r="I1200" s="133"/>
      <c r="J1200" s="133"/>
      <c r="K1200" s="134"/>
      <c r="L1200" s="135"/>
      <c r="M1200" s="135"/>
      <c r="N1200" s="135"/>
      <c r="O1200" s="2"/>
      <c r="P1200" s="31"/>
      <c r="Q1200" s="25"/>
      <c r="R1200" s="2"/>
    </row>
    <row r="1201" spans="1:18" ht="18" customHeight="1">
      <c r="A1201" s="35"/>
      <c r="B1201" s="31"/>
      <c r="C1201" s="31"/>
      <c r="D1201" s="133"/>
      <c r="E1201" s="133"/>
      <c r="F1201" s="133"/>
      <c r="G1201" s="133"/>
      <c r="H1201" s="133"/>
      <c r="I1201" s="133"/>
      <c r="J1201" s="133"/>
      <c r="K1201" s="134"/>
      <c r="L1201" s="135"/>
      <c r="M1201" s="135"/>
      <c r="N1201" s="135"/>
      <c r="O1201" s="2"/>
      <c r="P1201" s="31"/>
      <c r="Q1201" s="25"/>
      <c r="R1201" s="2"/>
    </row>
    <row r="1202" spans="1:18" ht="18" customHeight="1">
      <c r="A1202" s="35"/>
      <c r="B1202" s="31"/>
      <c r="C1202" s="31"/>
      <c r="D1202" s="133"/>
      <c r="E1202" s="133"/>
      <c r="F1202" s="133"/>
      <c r="G1202" s="133"/>
      <c r="H1202" s="133"/>
      <c r="I1202" s="133"/>
      <c r="J1202" s="133"/>
      <c r="K1202" s="134"/>
      <c r="L1202" s="135"/>
      <c r="M1202" s="135"/>
      <c r="N1202" s="135"/>
      <c r="O1202" s="2"/>
      <c r="P1202" s="31"/>
      <c r="Q1202" s="25"/>
      <c r="R1202" s="2"/>
    </row>
    <row r="1203" spans="1:18" ht="18" customHeight="1">
      <c r="A1203" s="35"/>
      <c r="B1203" s="31"/>
      <c r="C1203" s="31"/>
      <c r="D1203" s="133"/>
      <c r="E1203" s="133"/>
      <c r="F1203" s="133"/>
      <c r="G1203" s="133"/>
      <c r="H1203" s="133"/>
      <c r="I1203" s="133"/>
      <c r="J1203" s="133"/>
      <c r="K1203" s="134"/>
      <c r="L1203" s="135"/>
      <c r="M1203" s="135"/>
      <c r="N1203" s="135"/>
      <c r="O1203" s="2"/>
      <c r="P1203" s="31"/>
      <c r="Q1203" s="25"/>
      <c r="R1203" s="2"/>
    </row>
    <row r="1204" spans="1:18" ht="18" customHeight="1">
      <c r="A1204" s="35"/>
      <c r="B1204" s="31"/>
      <c r="C1204" s="31"/>
      <c r="D1204" s="133"/>
      <c r="E1204" s="133"/>
      <c r="F1204" s="133"/>
      <c r="G1204" s="133"/>
      <c r="H1204" s="133"/>
      <c r="I1204" s="133"/>
      <c r="J1204" s="133"/>
      <c r="K1204" s="134"/>
      <c r="L1204" s="135"/>
      <c r="M1204" s="135"/>
      <c r="N1204" s="135"/>
      <c r="O1204" s="2"/>
      <c r="P1204" s="31"/>
      <c r="Q1204" s="25"/>
      <c r="R1204" s="2"/>
    </row>
    <row r="1205" spans="1:18" ht="18" customHeight="1">
      <c r="A1205" s="35"/>
      <c r="B1205" s="31"/>
      <c r="C1205" s="31"/>
      <c r="D1205" s="133"/>
      <c r="E1205" s="133"/>
      <c r="F1205" s="133"/>
      <c r="G1205" s="133"/>
      <c r="H1205" s="133"/>
      <c r="I1205" s="133"/>
      <c r="J1205" s="133"/>
      <c r="K1205" s="134"/>
      <c r="L1205" s="135"/>
      <c r="M1205" s="135"/>
      <c r="N1205" s="135"/>
      <c r="O1205" s="2"/>
      <c r="P1205" s="31"/>
      <c r="Q1205" s="25"/>
      <c r="R1205" s="2"/>
    </row>
    <row r="1206" spans="1:18" ht="18" customHeight="1">
      <c r="A1206" s="35"/>
      <c r="B1206" s="31"/>
      <c r="C1206" s="31"/>
      <c r="D1206" s="133"/>
      <c r="E1206" s="133"/>
      <c r="F1206" s="133"/>
      <c r="G1206" s="133"/>
      <c r="H1206" s="133"/>
      <c r="I1206" s="133"/>
      <c r="J1206" s="133"/>
      <c r="K1206" s="134"/>
      <c r="L1206" s="135"/>
      <c r="M1206" s="135"/>
      <c r="N1206" s="135"/>
      <c r="O1206" s="2"/>
      <c r="P1206" s="31"/>
      <c r="Q1206" s="25"/>
      <c r="R1206" s="2"/>
    </row>
    <row r="1207" spans="1:18" ht="18" customHeight="1">
      <c r="A1207" s="35"/>
      <c r="B1207" s="31"/>
      <c r="C1207" s="31"/>
      <c r="D1207" s="133"/>
      <c r="E1207" s="133"/>
      <c r="F1207" s="133"/>
      <c r="G1207" s="133"/>
      <c r="H1207" s="133"/>
      <c r="I1207" s="133"/>
      <c r="J1207" s="133"/>
      <c r="K1207" s="134"/>
      <c r="L1207" s="135"/>
      <c r="M1207" s="135"/>
      <c r="N1207" s="135"/>
      <c r="O1207" s="2"/>
      <c r="P1207" s="31"/>
      <c r="Q1207" s="25"/>
      <c r="R1207" s="2"/>
    </row>
    <row r="1208" spans="1:18" ht="18" customHeight="1">
      <c r="A1208" s="35"/>
      <c r="B1208" s="31"/>
      <c r="C1208" s="31"/>
      <c r="D1208" s="133"/>
      <c r="E1208" s="133"/>
      <c r="F1208" s="133"/>
      <c r="G1208" s="133"/>
      <c r="H1208" s="133"/>
      <c r="I1208" s="133"/>
      <c r="J1208" s="133"/>
      <c r="K1208" s="134"/>
      <c r="L1208" s="135"/>
      <c r="M1208" s="135"/>
      <c r="N1208" s="135"/>
      <c r="O1208" s="2"/>
      <c r="P1208" s="31"/>
      <c r="Q1208" s="25"/>
      <c r="R1208" s="2"/>
    </row>
    <row r="1209" spans="1:18" ht="18" customHeight="1">
      <c r="A1209" s="35"/>
      <c r="B1209" s="31"/>
      <c r="C1209" s="31"/>
      <c r="D1209" s="133"/>
      <c r="E1209" s="133"/>
      <c r="F1209" s="133"/>
      <c r="G1209" s="133"/>
      <c r="H1209" s="133"/>
      <c r="I1209" s="133"/>
      <c r="J1209" s="133"/>
      <c r="K1209" s="134"/>
      <c r="L1209" s="135"/>
      <c r="M1209" s="135"/>
      <c r="N1209" s="135"/>
      <c r="O1209" s="2"/>
      <c r="P1209" s="31"/>
      <c r="Q1209" s="25"/>
      <c r="R1209" s="2"/>
    </row>
    <row r="1210" spans="1:18" ht="18" customHeight="1">
      <c r="A1210" s="35"/>
      <c r="B1210" s="31"/>
      <c r="C1210" s="31"/>
      <c r="D1210" s="133"/>
      <c r="E1210" s="133"/>
      <c r="F1210" s="133"/>
      <c r="G1210" s="133"/>
      <c r="H1210" s="133"/>
      <c r="I1210" s="133"/>
      <c r="J1210" s="133"/>
      <c r="K1210" s="134"/>
      <c r="L1210" s="135"/>
      <c r="M1210" s="135"/>
      <c r="N1210" s="135"/>
      <c r="O1210" s="2"/>
      <c r="P1210" s="31"/>
      <c r="Q1210" s="25"/>
      <c r="R1210" s="2"/>
    </row>
    <row r="1211" spans="1:18" ht="18" customHeight="1">
      <c r="A1211" s="35"/>
      <c r="B1211" s="31"/>
      <c r="C1211" s="31"/>
      <c r="D1211" s="133"/>
      <c r="E1211" s="133"/>
      <c r="F1211" s="133"/>
      <c r="G1211" s="133"/>
      <c r="H1211" s="133"/>
      <c r="I1211" s="133"/>
      <c r="J1211" s="133"/>
      <c r="K1211" s="134"/>
      <c r="L1211" s="135"/>
      <c r="M1211" s="135"/>
      <c r="N1211" s="135"/>
      <c r="O1211" s="2"/>
      <c r="P1211" s="31"/>
      <c r="Q1211" s="25"/>
      <c r="R1211" s="2"/>
    </row>
    <row r="1212" spans="1:18" ht="18" customHeight="1">
      <c r="A1212" s="35"/>
      <c r="B1212" s="31"/>
      <c r="C1212" s="31"/>
      <c r="D1212" s="133"/>
      <c r="E1212" s="133"/>
      <c r="F1212" s="133"/>
      <c r="G1212" s="133"/>
      <c r="H1212" s="133"/>
      <c r="I1212" s="133"/>
      <c r="J1212" s="133"/>
      <c r="K1212" s="134"/>
      <c r="L1212" s="135"/>
      <c r="M1212" s="135"/>
      <c r="N1212" s="135"/>
      <c r="O1212" s="2"/>
      <c r="P1212" s="31"/>
      <c r="Q1212" s="25"/>
      <c r="R1212" s="2"/>
    </row>
    <row r="1213" spans="1:18" ht="18" customHeight="1">
      <c r="A1213" s="35"/>
      <c r="B1213" s="31"/>
      <c r="C1213" s="31"/>
      <c r="D1213" s="133"/>
      <c r="E1213" s="133"/>
      <c r="F1213" s="133"/>
      <c r="G1213" s="133"/>
      <c r="H1213" s="133"/>
      <c r="I1213" s="133"/>
      <c r="J1213" s="133"/>
      <c r="K1213" s="134"/>
      <c r="L1213" s="135"/>
      <c r="M1213" s="135"/>
      <c r="N1213" s="135"/>
      <c r="O1213" s="2"/>
      <c r="P1213" s="31"/>
      <c r="Q1213" s="25"/>
      <c r="R1213" s="2"/>
    </row>
    <row r="1214" spans="1:18" ht="18" customHeight="1">
      <c r="A1214" s="35"/>
      <c r="B1214" s="31"/>
      <c r="C1214" s="31"/>
      <c r="D1214" s="133"/>
      <c r="E1214" s="133"/>
      <c r="F1214" s="133"/>
      <c r="G1214" s="133"/>
      <c r="H1214" s="133"/>
      <c r="I1214" s="133"/>
      <c r="J1214" s="133"/>
      <c r="K1214" s="134"/>
      <c r="L1214" s="135"/>
      <c r="M1214" s="135"/>
      <c r="N1214" s="135"/>
      <c r="O1214" s="2"/>
      <c r="P1214" s="31"/>
      <c r="Q1214" s="25"/>
      <c r="R1214" s="2"/>
    </row>
    <row r="1215" spans="1:18" ht="18" customHeight="1">
      <c r="A1215" s="35"/>
      <c r="B1215" s="31"/>
      <c r="C1215" s="31"/>
      <c r="D1215" s="133"/>
      <c r="E1215" s="133"/>
      <c r="F1215" s="133"/>
      <c r="G1215" s="133"/>
      <c r="H1215" s="133"/>
      <c r="I1215" s="133"/>
      <c r="J1215" s="133"/>
      <c r="K1215" s="134"/>
      <c r="L1215" s="135"/>
      <c r="M1215" s="135"/>
      <c r="N1215" s="135"/>
      <c r="O1215" s="2"/>
      <c r="P1215" s="31"/>
      <c r="Q1215" s="25"/>
      <c r="R1215" s="2"/>
    </row>
    <row r="1216" spans="1:18" ht="18" customHeight="1">
      <c r="A1216" s="35"/>
      <c r="B1216" s="31"/>
      <c r="C1216" s="31"/>
      <c r="D1216" s="133"/>
      <c r="E1216" s="133"/>
      <c r="F1216" s="133"/>
      <c r="G1216" s="133"/>
      <c r="H1216" s="133"/>
      <c r="I1216" s="133"/>
      <c r="J1216" s="133"/>
      <c r="K1216" s="134"/>
      <c r="L1216" s="135"/>
      <c r="M1216" s="135"/>
      <c r="N1216" s="135"/>
      <c r="O1216" s="2"/>
      <c r="P1216" s="31"/>
      <c r="Q1216" s="25"/>
      <c r="R1216" s="2"/>
    </row>
    <row r="1217" spans="1:18" ht="18" customHeight="1">
      <c r="A1217" s="35"/>
      <c r="B1217" s="31"/>
      <c r="C1217" s="31"/>
      <c r="D1217" s="133"/>
      <c r="E1217" s="133"/>
      <c r="F1217" s="133"/>
      <c r="G1217" s="133"/>
      <c r="H1217" s="133"/>
      <c r="I1217" s="133"/>
      <c r="J1217" s="133"/>
      <c r="K1217" s="134"/>
      <c r="L1217" s="135"/>
      <c r="M1217" s="135"/>
      <c r="N1217" s="135"/>
      <c r="O1217" s="2"/>
      <c r="P1217" s="31"/>
      <c r="Q1217" s="25"/>
      <c r="R1217" s="2"/>
    </row>
    <row r="1218" spans="1:18" ht="18" customHeight="1">
      <c r="A1218" s="35"/>
      <c r="B1218" s="31"/>
      <c r="C1218" s="31"/>
      <c r="D1218" s="133"/>
      <c r="E1218" s="133"/>
      <c r="F1218" s="133"/>
      <c r="G1218" s="133"/>
      <c r="H1218" s="133"/>
      <c r="I1218" s="133"/>
      <c r="J1218" s="133"/>
      <c r="K1218" s="134"/>
      <c r="L1218" s="135"/>
      <c r="M1218" s="135"/>
      <c r="N1218" s="135"/>
      <c r="O1218" s="2"/>
      <c r="P1218" s="31"/>
      <c r="Q1218" s="25"/>
      <c r="R1218" s="2"/>
    </row>
    <row r="1219" spans="1:18" ht="18" customHeight="1">
      <c r="A1219" s="35"/>
      <c r="B1219" s="31"/>
      <c r="C1219" s="31"/>
      <c r="D1219" s="133"/>
      <c r="E1219" s="133"/>
      <c r="F1219" s="133"/>
      <c r="G1219" s="133"/>
      <c r="H1219" s="133"/>
      <c r="I1219" s="133"/>
      <c r="J1219" s="133"/>
      <c r="K1219" s="134"/>
      <c r="L1219" s="135"/>
      <c r="M1219" s="135"/>
      <c r="N1219" s="135"/>
      <c r="O1219" s="2"/>
      <c r="P1219" s="31"/>
      <c r="Q1219" s="25"/>
      <c r="R1219" s="2"/>
    </row>
    <row r="1220" spans="1:18" ht="18" customHeight="1">
      <c r="A1220" s="35"/>
      <c r="B1220" s="31"/>
      <c r="C1220" s="31"/>
      <c r="D1220" s="133"/>
      <c r="E1220" s="133"/>
      <c r="F1220" s="133"/>
      <c r="G1220" s="133"/>
      <c r="H1220" s="133"/>
      <c r="I1220" s="133"/>
      <c r="J1220" s="133"/>
      <c r="K1220" s="134"/>
      <c r="L1220" s="135"/>
      <c r="M1220" s="135"/>
      <c r="N1220" s="135"/>
      <c r="O1220" s="2"/>
      <c r="P1220" s="31"/>
      <c r="Q1220" s="25"/>
      <c r="R1220" s="2"/>
    </row>
    <row r="1221" spans="1:18" ht="18" customHeight="1">
      <c r="A1221" s="35"/>
      <c r="B1221" s="31"/>
      <c r="C1221" s="31"/>
      <c r="D1221" s="133"/>
      <c r="E1221" s="133"/>
      <c r="F1221" s="133"/>
      <c r="G1221" s="133"/>
      <c r="H1221" s="133"/>
      <c r="I1221" s="133"/>
      <c r="J1221" s="133"/>
      <c r="K1221" s="134"/>
      <c r="L1221" s="135"/>
      <c r="M1221" s="135"/>
      <c r="N1221" s="135"/>
      <c r="O1221" s="2"/>
      <c r="P1221" s="31"/>
      <c r="Q1221" s="25"/>
      <c r="R1221" s="2"/>
    </row>
    <row r="1222" spans="1:18" ht="18" customHeight="1">
      <c r="A1222" s="35"/>
      <c r="B1222" s="31"/>
      <c r="C1222" s="31"/>
      <c r="D1222" s="133"/>
      <c r="E1222" s="133"/>
      <c r="F1222" s="133"/>
      <c r="G1222" s="133"/>
      <c r="H1222" s="133"/>
      <c r="I1222" s="133"/>
      <c r="J1222" s="133"/>
      <c r="K1222" s="134"/>
      <c r="L1222" s="135"/>
      <c r="M1222" s="135"/>
      <c r="N1222" s="135"/>
      <c r="O1222" s="2"/>
      <c r="P1222" s="31"/>
      <c r="Q1222" s="25"/>
      <c r="R1222" s="2"/>
    </row>
    <row r="1223" spans="1:18" ht="18" customHeight="1">
      <c r="A1223" s="35"/>
      <c r="B1223" s="31"/>
      <c r="C1223" s="31"/>
      <c r="D1223" s="133"/>
      <c r="E1223" s="133"/>
      <c r="F1223" s="133"/>
      <c r="G1223" s="133"/>
      <c r="H1223" s="133"/>
      <c r="I1223" s="133"/>
      <c r="J1223" s="133"/>
      <c r="K1223" s="134"/>
      <c r="L1223" s="135"/>
      <c r="M1223" s="135"/>
      <c r="N1223" s="135"/>
      <c r="O1223" s="2"/>
      <c r="P1223" s="31"/>
      <c r="Q1223" s="25"/>
      <c r="R1223" s="2"/>
    </row>
    <row r="1224" spans="1:18" ht="18" customHeight="1">
      <c r="A1224" s="35"/>
      <c r="B1224" s="31"/>
      <c r="C1224" s="31"/>
      <c r="D1224" s="133"/>
      <c r="E1224" s="133"/>
      <c r="F1224" s="133"/>
      <c r="G1224" s="133"/>
      <c r="H1224" s="133"/>
      <c r="I1224" s="133"/>
      <c r="J1224" s="133"/>
      <c r="K1224" s="134"/>
      <c r="L1224" s="135"/>
      <c r="M1224" s="135"/>
      <c r="N1224" s="135"/>
      <c r="O1224" s="2"/>
      <c r="P1224" s="31"/>
      <c r="Q1224" s="25"/>
      <c r="R1224" s="2"/>
    </row>
    <row r="1225" spans="1:18" ht="18" customHeight="1">
      <c r="A1225" s="35"/>
      <c r="B1225" s="31"/>
      <c r="C1225" s="31"/>
      <c r="D1225" s="133"/>
      <c r="E1225" s="133"/>
      <c r="F1225" s="133"/>
      <c r="G1225" s="133"/>
      <c r="H1225" s="133"/>
      <c r="I1225" s="133"/>
      <c r="J1225" s="133"/>
      <c r="K1225" s="134"/>
      <c r="L1225" s="135"/>
      <c r="M1225" s="135"/>
      <c r="N1225" s="135"/>
      <c r="O1225" s="2"/>
      <c r="P1225" s="31"/>
      <c r="Q1225" s="25"/>
      <c r="R1225" s="2"/>
    </row>
    <row r="1226" spans="1:18" ht="18" customHeight="1">
      <c r="A1226" s="35"/>
      <c r="B1226" s="31"/>
      <c r="C1226" s="31"/>
      <c r="D1226" s="133"/>
      <c r="E1226" s="133"/>
      <c r="F1226" s="133"/>
      <c r="G1226" s="133"/>
      <c r="H1226" s="133"/>
      <c r="I1226" s="133"/>
      <c r="J1226" s="133"/>
      <c r="K1226" s="134"/>
      <c r="L1226" s="135"/>
      <c r="M1226" s="135"/>
      <c r="N1226" s="135"/>
      <c r="O1226" s="2"/>
      <c r="P1226" s="31"/>
      <c r="Q1226" s="25"/>
      <c r="R1226" s="2"/>
    </row>
    <row r="1227" spans="1:18" ht="18" customHeight="1">
      <c r="A1227" s="35"/>
      <c r="B1227" s="31"/>
      <c r="C1227" s="31"/>
      <c r="D1227" s="133"/>
      <c r="E1227" s="133"/>
      <c r="F1227" s="133"/>
      <c r="G1227" s="133"/>
      <c r="H1227" s="133"/>
      <c r="I1227" s="133"/>
      <c r="J1227" s="133"/>
      <c r="K1227" s="134"/>
      <c r="L1227" s="135"/>
      <c r="M1227" s="135"/>
      <c r="N1227" s="135"/>
      <c r="O1227" s="2"/>
      <c r="P1227" s="31"/>
      <c r="Q1227" s="25"/>
      <c r="R1227" s="2"/>
    </row>
    <row r="1228" spans="1:18" ht="18" customHeight="1">
      <c r="A1228" s="35"/>
      <c r="B1228" s="31"/>
      <c r="C1228" s="31"/>
      <c r="D1228" s="133"/>
      <c r="E1228" s="133"/>
      <c r="F1228" s="133"/>
      <c r="G1228" s="133"/>
      <c r="H1228" s="133"/>
      <c r="I1228" s="133"/>
      <c r="J1228" s="133"/>
      <c r="K1228" s="134"/>
      <c r="L1228" s="135"/>
      <c r="M1228" s="135"/>
      <c r="N1228" s="135"/>
      <c r="O1228" s="2"/>
      <c r="P1228" s="31"/>
      <c r="Q1228" s="25"/>
      <c r="R1228" s="2"/>
    </row>
    <row r="1229" spans="1:18" ht="18" customHeight="1">
      <c r="A1229" s="35"/>
      <c r="B1229" s="31"/>
      <c r="C1229" s="31"/>
      <c r="D1229" s="133"/>
      <c r="E1229" s="133"/>
      <c r="F1229" s="133"/>
      <c r="G1229" s="133"/>
      <c r="H1229" s="133"/>
      <c r="I1229" s="133"/>
      <c r="J1229" s="133"/>
      <c r="K1229" s="134"/>
      <c r="L1229" s="135"/>
      <c r="M1229" s="135"/>
      <c r="N1229" s="135"/>
      <c r="O1229" s="2"/>
      <c r="P1229" s="31"/>
      <c r="Q1229" s="25"/>
      <c r="R1229" s="2"/>
    </row>
    <row r="1230" spans="1:18" ht="18" customHeight="1">
      <c r="A1230" s="35"/>
      <c r="B1230" s="31"/>
      <c r="C1230" s="31"/>
      <c r="D1230" s="133"/>
      <c r="E1230" s="133"/>
      <c r="F1230" s="133"/>
      <c r="G1230" s="133"/>
      <c r="H1230" s="133"/>
      <c r="I1230" s="133"/>
      <c r="J1230" s="133"/>
      <c r="K1230" s="134"/>
      <c r="L1230" s="135"/>
      <c r="M1230" s="135"/>
      <c r="N1230" s="135"/>
      <c r="O1230" s="2"/>
      <c r="P1230" s="31"/>
      <c r="Q1230" s="25"/>
      <c r="R1230" s="2"/>
    </row>
    <row r="1231" spans="1:18" ht="18" customHeight="1">
      <c r="A1231" s="35"/>
      <c r="B1231" s="31"/>
      <c r="C1231" s="31"/>
      <c r="D1231" s="133"/>
      <c r="E1231" s="133"/>
      <c r="F1231" s="133"/>
      <c r="G1231" s="133"/>
      <c r="H1231" s="133"/>
      <c r="I1231" s="133"/>
      <c r="J1231" s="133"/>
      <c r="K1231" s="134"/>
      <c r="L1231" s="135"/>
      <c r="M1231" s="135"/>
      <c r="N1231" s="135"/>
      <c r="O1231" s="2"/>
      <c r="P1231" s="31"/>
      <c r="Q1231" s="25"/>
      <c r="R1231" s="2"/>
    </row>
    <row r="1232" spans="1:18" ht="18" customHeight="1">
      <c r="A1232" s="35"/>
      <c r="B1232" s="31"/>
      <c r="C1232" s="31"/>
      <c r="D1232" s="133"/>
      <c r="E1232" s="133"/>
      <c r="F1232" s="133"/>
      <c r="G1232" s="133"/>
      <c r="H1232" s="133"/>
      <c r="I1232" s="133"/>
      <c r="J1232" s="133"/>
      <c r="K1232" s="134"/>
      <c r="L1232" s="135"/>
      <c r="M1232" s="135"/>
      <c r="N1232" s="135"/>
      <c r="O1232" s="2"/>
      <c r="P1232" s="31"/>
      <c r="Q1232" s="25"/>
      <c r="R1232" s="2"/>
    </row>
    <row r="1233" spans="1:18" ht="18" customHeight="1">
      <c r="A1233" s="35"/>
      <c r="B1233" s="31"/>
      <c r="C1233" s="31"/>
      <c r="D1233" s="133"/>
      <c r="E1233" s="133"/>
      <c r="F1233" s="133"/>
      <c r="G1233" s="133"/>
      <c r="H1233" s="133"/>
      <c r="I1233" s="133"/>
      <c r="J1233" s="133"/>
      <c r="K1233" s="134"/>
      <c r="L1233" s="135"/>
      <c r="M1233" s="135"/>
      <c r="N1233" s="135"/>
      <c r="O1233" s="2"/>
      <c r="P1233" s="31"/>
      <c r="Q1233" s="25"/>
      <c r="R1233" s="2"/>
    </row>
    <row r="1234" spans="1:18" ht="18" customHeight="1">
      <c r="A1234" s="35"/>
      <c r="B1234" s="31"/>
      <c r="C1234" s="31"/>
      <c r="D1234" s="133"/>
      <c r="E1234" s="133"/>
      <c r="F1234" s="133"/>
      <c r="G1234" s="133"/>
      <c r="H1234" s="133"/>
      <c r="I1234" s="133"/>
      <c r="J1234" s="133"/>
      <c r="K1234" s="134"/>
      <c r="L1234" s="135"/>
      <c r="M1234" s="135"/>
      <c r="N1234" s="135"/>
      <c r="O1234" s="2"/>
      <c r="P1234" s="31"/>
      <c r="Q1234" s="25"/>
      <c r="R1234" s="2"/>
    </row>
    <row r="1235" spans="1:18" ht="18" customHeight="1">
      <c r="A1235" s="35"/>
      <c r="B1235" s="31"/>
      <c r="C1235" s="31"/>
      <c r="D1235" s="133"/>
      <c r="E1235" s="133"/>
      <c r="F1235" s="133"/>
      <c r="G1235" s="133"/>
      <c r="H1235" s="133"/>
      <c r="I1235" s="133"/>
      <c r="J1235" s="133"/>
      <c r="K1235" s="134"/>
      <c r="L1235" s="135"/>
      <c r="M1235" s="135"/>
      <c r="N1235" s="135"/>
      <c r="O1235" s="2"/>
      <c r="P1235" s="31"/>
      <c r="Q1235" s="25"/>
      <c r="R1235" s="2"/>
    </row>
    <row r="1236" spans="1:18" ht="18" customHeight="1">
      <c r="A1236" s="35"/>
      <c r="B1236" s="31"/>
      <c r="C1236" s="31"/>
      <c r="D1236" s="133"/>
      <c r="E1236" s="133"/>
      <c r="F1236" s="133"/>
      <c r="G1236" s="133"/>
      <c r="H1236" s="133"/>
      <c r="I1236" s="133"/>
      <c r="J1236" s="133"/>
      <c r="K1236" s="134"/>
      <c r="L1236" s="135"/>
      <c r="M1236" s="135"/>
      <c r="N1236" s="135"/>
      <c r="O1236" s="2"/>
      <c r="P1236" s="31"/>
      <c r="Q1236" s="25"/>
      <c r="R1236" s="2"/>
    </row>
    <row r="1237" spans="1:18" ht="18" customHeight="1">
      <c r="A1237" s="35"/>
      <c r="B1237" s="31"/>
      <c r="C1237" s="31"/>
      <c r="D1237" s="133"/>
      <c r="E1237" s="133"/>
      <c r="F1237" s="133"/>
      <c r="G1237" s="133"/>
      <c r="H1237" s="133"/>
      <c r="I1237" s="133"/>
      <c r="J1237" s="133"/>
      <c r="K1237" s="134"/>
      <c r="L1237" s="135"/>
      <c r="M1237" s="135"/>
      <c r="N1237" s="135"/>
      <c r="O1237" s="2"/>
      <c r="P1237" s="31"/>
      <c r="Q1237" s="25"/>
      <c r="R1237" s="2"/>
    </row>
    <row r="1238" spans="1:18" ht="18" customHeight="1">
      <c r="A1238" s="35"/>
      <c r="B1238" s="31"/>
      <c r="C1238" s="31"/>
      <c r="D1238" s="133"/>
      <c r="E1238" s="133"/>
      <c r="F1238" s="133"/>
      <c r="G1238" s="133"/>
      <c r="H1238" s="133"/>
      <c r="I1238" s="133"/>
      <c r="J1238" s="133"/>
      <c r="K1238" s="134"/>
      <c r="L1238" s="135"/>
      <c r="M1238" s="135"/>
      <c r="N1238" s="135"/>
      <c r="O1238" s="2"/>
      <c r="P1238" s="31"/>
      <c r="Q1238" s="25"/>
      <c r="R1238" s="2"/>
    </row>
    <row r="1239" spans="1:18" ht="18" customHeight="1">
      <c r="A1239" s="35"/>
      <c r="B1239" s="31"/>
      <c r="C1239" s="31"/>
      <c r="D1239" s="133"/>
      <c r="E1239" s="133"/>
      <c r="F1239" s="133"/>
      <c r="G1239" s="133"/>
      <c r="H1239" s="133"/>
      <c r="I1239" s="133"/>
      <c r="J1239" s="133"/>
      <c r="K1239" s="134"/>
      <c r="L1239" s="135"/>
      <c r="M1239" s="135"/>
      <c r="N1239" s="135"/>
      <c r="O1239" s="2"/>
      <c r="P1239" s="31"/>
      <c r="Q1239" s="25"/>
      <c r="R1239" s="2"/>
    </row>
    <row r="1240" spans="1:18" ht="18" customHeight="1">
      <c r="A1240" s="35"/>
      <c r="B1240" s="31"/>
      <c r="C1240" s="31"/>
      <c r="D1240" s="133"/>
      <c r="E1240" s="133"/>
      <c r="F1240" s="133"/>
      <c r="G1240" s="133"/>
      <c r="H1240" s="133"/>
      <c r="I1240" s="133"/>
      <c r="J1240" s="133"/>
      <c r="K1240" s="134"/>
      <c r="L1240" s="135"/>
      <c r="M1240" s="135"/>
      <c r="N1240" s="135"/>
      <c r="O1240" s="2"/>
      <c r="P1240" s="31"/>
      <c r="Q1240" s="25"/>
      <c r="R1240" s="2"/>
    </row>
    <row r="1241" spans="1:18" ht="18" customHeight="1">
      <c r="A1241" s="35"/>
      <c r="B1241" s="31"/>
      <c r="C1241" s="31"/>
      <c r="D1241" s="133"/>
      <c r="E1241" s="133"/>
      <c r="F1241" s="133"/>
      <c r="G1241" s="133"/>
      <c r="H1241" s="133"/>
      <c r="I1241" s="133"/>
      <c r="J1241" s="133"/>
      <c r="K1241" s="134"/>
      <c r="L1241" s="135"/>
      <c r="M1241" s="135"/>
      <c r="N1241" s="135"/>
      <c r="O1241" s="2"/>
      <c r="P1241" s="31"/>
      <c r="Q1241" s="25"/>
      <c r="R1241" s="2"/>
    </row>
    <row r="1242" spans="1:18" ht="18" customHeight="1">
      <c r="A1242" s="35"/>
      <c r="B1242" s="31"/>
      <c r="C1242" s="31"/>
      <c r="D1242" s="133"/>
      <c r="E1242" s="133"/>
      <c r="F1242" s="133"/>
      <c r="G1242" s="133"/>
      <c r="H1242" s="133"/>
      <c r="I1242" s="133"/>
      <c r="J1242" s="133"/>
      <c r="K1242" s="134"/>
      <c r="L1242" s="135"/>
      <c r="M1242" s="135"/>
      <c r="N1242" s="135"/>
      <c r="O1242" s="2"/>
      <c r="P1242" s="31"/>
      <c r="Q1242" s="25"/>
      <c r="R1242" s="2"/>
    </row>
    <row r="1243" spans="1:18" ht="18" customHeight="1">
      <c r="A1243" s="35"/>
      <c r="B1243" s="31"/>
      <c r="C1243" s="31"/>
      <c r="D1243" s="133"/>
      <c r="E1243" s="133"/>
      <c r="F1243" s="133"/>
      <c r="G1243" s="133"/>
      <c r="H1243" s="133"/>
      <c r="I1243" s="133"/>
      <c r="J1243" s="133"/>
      <c r="K1243" s="134"/>
      <c r="L1243" s="135"/>
      <c r="M1243" s="135"/>
      <c r="N1243" s="135"/>
      <c r="O1243" s="2"/>
      <c r="P1243" s="31"/>
      <c r="Q1243" s="25"/>
      <c r="R1243" s="2"/>
    </row>
    <row r="1244" spans="1:18" ht="18" customHeight="1">
      <c r="A1244" s="35"/>
      <c r="B1244" s="31"/>
      <c r="C1244" s="31"/>
      <c r="D1244" s="133"/>
      <c r="E1244" s="133"/>
      <c r="F1244" s="133"/>
      <c r="G1244" s="133"/>
      <c r="H1244" s="133"/>
      <c r="I1244" s="133"/>
      <c r="J1244" s="133"/>
      <c r="K1244" s="134"/>
      <c r="L1244" s="135"/>
      <c r="M1244" s="135"/>
      <c r="N1244" s="135"/>
      <c r="O1244" s="2"/>
      <c r="P1244" s="31"/>
      <c r="Q1244" s="25"/>
      <c r="R1244" s="2"/>
    </row>
    <row r="1245" spans="1:18" ht="18" customHeight="1">
      <c r="A1245" s="35"/>
      <c r="B1245" s="31"/>
      <c r="C1245" s="31"/>
      <c r="D1245" s="133"/>
      <c r="E1245" s="133"/>
      <c r="F1245" s="133"/>
      <c r="G1245" s="133"/>
      <c r="H1245" s="133"/>
      <c r="I1245" s="133"/>
      <c r="J1245" s="133"/>
      <c r="K1245" s="134"/>
      <c r="L1245" s="135"/>
      <c r="M1245" s="135"/>
      <c r="N1245" s="135"/>
      <c r="O1245" s="2"/>
      <c r="P1245" s="31"/>
      <c r="Q1245" s="25"/>
      <c r="R1245" s="2"/>
    </row>
    <row r="1246" spans="1:18" ht="18" customHeight="1">
      <c r="A1246" s="35"/>
      <c r="B1246" s="31"/>
      <c r="C1246" s="31"/>
      <c r="D1246" s="133"/>
      <c r="E1246" s="133"/>
      <c r="F1246" s="133"/>
      <c r="G1246" s="133"/>
      <c r="H1246" s="133"/>
      <c r="I1246" s="133"/>
      <c r="J1246" s="133"/>
      <c r="K1246" s="134"/>
      <c r="L1246" s="135"/>
      <c r="M1246" s="135"/>
      <c r="N1246" s="135"/>
      <c r="O1246" s="2"/>
      <c r="P1246" s="31"/>
      <c r="Q1246" s="25"/>
      <c r="R1246" s="2"/>
    </row>
    <row r="1247" spans="1:18" ht="18" customHeight="1">
      <c r="A1247" s="35"/>
      <c r="B1247" s="31"/>
      <c r="C1247" s="31"/>
      <c r="D1247" s="133"/>
      <c r="E1247" s="133"/>
      <c r="F1247" s="133"/>
      <c r="G1247" s="133"/>
      <c r="H1247" s="133"/>
      <c r="I1247" s="133"/>
      <c r="J1247" s="133"/>
      <c r="K1247" s="134"/>
      <c r="L1247" s="135"/>
      <c r="M1247" s="135"/>
      <c r="N1247" s="135"/>
      <c r="O1247" s="2"/>
      <c r="P1247" s="31"/>
      <c r="Q1247" s="25"/>
      <c r="R1247" s="2"/>
    </row>
    <row r="1248" spans="1:18" ht="18" customHeight="1">
      <c r="A1248" s="35"/>
      <c r="B1248" s="31"/>
      <c r="C1248" s="31"/>
      <c r="D1248" s="133"/>
      <c r="E1248" s="133"/>
      <c r="F1248" s="133"/>
      <c r="G1248" s="133"/>
      <c r="H1248" s="133"/>
      <c r="I1248" s="133"/>
      <c r="J1248" s="133"/>
      <c r="K1248" s="134"/>
      <c r="L1248" s="135"/>
      <c r="M1248" s="135"/>
      <c r="N1248" s="135"/>
      <c r="O1248" s="2"/>
      <c r="P1248" s="31"/>
      <c r="Q1248" s="25"/>
      <c r="R1248" s="2"/>
    </row>
    <row r="1249" spans="1:18" ht="18" customHeight="1">
      <c r="A1249" s="35"/>
      <c r="B1249" s="31"/>
      <c r="C1249" s="31"/>
      <c r="D1249" s="133"/>
      <c r="E1249" s="133"/>
      <c r="F1249" s="133"/>
      <c r="G1249" s="133"/>
      <c r="H1249" s="133"/>
      <c r="I1249" s="133"/>
      <c r="J1249" s="133"/>
      <c r="K1249" s="134"/>
      <c r="L1249" s="135"/>
      <c r="M1249" s="135"/>
      <c r="N1249" s="135"/>
      <c r="O1249" s="2"/>
      <c r="P1249" s="31"/>
      <c r="Q1249" s="25"/>
      <c r="R1249" s="2"/>
    </row>
    <row r="1250" spans="1:18" ht="18" customHeight="1">
      <c r="A1250" s="35"/>
      <c r="B1250" s="31"/>
      <c r="C1250" s="31"/>
      <c r="D1250" s="133"/>
      <c r="E1250" s="133"/>
      <c r="F1250" s="133"/>
      <c r="G1250" s="133"/>
      <c r="H1250" s="133"/>
      <c r="I1250" s="133"/>
      <c r="J1250" s="133"/>
      <c r="K1250" s="134"/>
      <c r="L1250" s="135"/>
      <c r="M1250" s="135"/>
      <c r="N1250" s="135"/>
      <c r="O1250" s="2"/>
      <c r="P1250" s="31"/>
      <c r="Q1250" s="25"/>
      <c r="R1250" s="2"/>
    </row>
    <row r="1251" spans="1:18" ht="18" customHeight="1">
      <c r="A1251" s="35"/>
      <c r="B1251" s="31"/>
      <c r="C1251" s="31"/>
      <c r="D1251" s="133"/>
      <c r="E1251" s="133"/>
      <c r="F1251" s="133"/>
      <c r="G1251" s="133"/>
      <c r="H1251" s="133"/>
      <c r="I1251" s="133"/>
      <c r="J1251" s="133"/>
      <c r="K1251" s="134"/>
      <c r="L1251" s="135"/>
      <c r="M1251" s="135"/>
      <c r="N1251" s="135"/>
      <c r="O1251" s="2"/>
      <c r="P1251" s="31"/>
      <c r="Q1251" s="25"/>
      <c r="R1251" s="2"/>
    </row>
    <row r="1252" spans="1:18" ht="18" customHeight="1">
      <c r="A1252" s="35"/>
      <c r="B1252" s="31"/>
      <c r="C1252" s="31"/>
      <c r="D1252" s="133"/>
      <c r="E1252" s="133"/>
      <c r="F1252" s="133"/>
      <c r="G1252" s="133"/>
      <c r="H1252" s="133"/>
      <c r="I1252" s="133"/>
      <c r="J1252" s="133"/>
      <c r="K1252" s="134"/>
      <c r="L1252" s="135"/>
      <c r="M1252" s="135"/>
      <c r="N1252" s="135"/>
      <c r="O1252" s="2"/>
      <c r="P1252" s="31"/>
      <c r="Q1252" s="25"/>
      <c r="R1252" s="2"/>
    </row>
    <row r="1253" spans="1:18" ht="18" customHeight="1">
      <c r="A1253" s="35"/>
      <c r="B1253" s="31"/>
      <c r="C1253" s="31"/>
      <c r="D1253" s="133"/>
      <c r="E1253" s="133"/>
      <c r="F1253" s="133"/>
      <c r="G1253" s="133"/>
      <c r="H1253" s="133"/>
      <c r="I1253" s="133"/>
      <c r="J1253" s="133"/>
      <c r="K1253" s="134"/>
      <c r="L1253" s="135"/>
      <c r="M1253" s="135"/>
      <c r="N1253" s="135"/>
      <c r="O1253" s="2"/>
      <c r="P1253" s="31"/>
      <c r="Q1253" s="25"/>
      <c r="R1253" s="2"/>
    </row>
    <row r="1254" spans="1:18" ht="18" customHeight="1">
      <c r="A1254" s="35"/>
      <c r="B1254" s="31"/>
      <c r="C1254" s="31"/>
      <c r="D1254" s="133"/>
      <c r="E1254" s="133"/>
      <c r="F1254" s="133"/>
      <c r="G1254" s="133"/>
      <c r="H1254" s="133"/>
      <c r="I1254" s="133"/>
      <c r="J1254" s="133"/>
      <c r="K1254" s="134"/>
      <c r="L1254" s="135"/>
      <c r="M1254" s="135"/>
      <c r="N1254" s="135"/>
      <c r="O1254" s="2"/>
      <c r="P1254" s="31"/>
      <c r="Q1254" s="25"/>
      <c r="R1254" s="2"/>
    </row>
    <row r="1255" spans="1:18" ht="18" customHeight="1">
      <c r="A1255" s="35"/>
      <c r="B1255" s="31"/>
      <c r="C1255" s="31"/>
      <c r="D1255" s="133"/>
      <c r="E1255" s="133"/>
      <c r="F1255" s="133"/>
      <c r="G1255" s="133"/>
      <c r="H1255" s="133"/>
      <c r="I1255" s="133"/>
      <c r="J1255" s="133"/>
      <c r="K1255" s="134"/>
      <c r="L1255" s="135"/>
      <c r="M1255" s="135"/>
      <c r="N1255" s="135"/>
      <c r="O1255" s="2"/>
      <c r="P1255" s="31"/>
      <c r="Q1255" s="25"/>
      <c r="R1255" s="2"/>
    </row>
    <row r="1256" spans="1:18" ht="18" customHeight="1">
      <c r="A1256" s="35"/>
      <c r="B1256" s="31"/>
      <c r="C1256" s="31"/>
      <c r="D1256" s="133"/>
      <c r="E1256" s="133"/>
      <c r="F1256" s="133"/>
      <c r="G1256" s="133"/>
      <c r="H1256" s="133"/>
      <c r="I1256" s="133"/>
      <c r="J1256" s="133"/>
      <c r="K1256" s="134"/>
      <c r="L1256" s="135"/>
      <c r="M1256" s="135"/>
      <c r="N1256" s="135"/>
      <c r="O1256" s="2"/>
      <c r="P1256" s="31"/>
      <c r="Q1256" s="25"/>
      <c r="R1256" s="2"/>
    </row>
    <row r="1257" spans="1:18" ht="18" customHeight="1">
      <c r="A1257" s="35"/>
      <c r="B1257" s="31"/>
      <c r="C1257" s="31"/>
      <c r="D1257" s="133"/>
      <c r="E1257" s="133"/>
      <c r="F1257" s="133"/>
      <c r="G1257" s="133"/>
      <c r="H1257" s="133"/>
      <c r="I1257" s="133"/>
      <c r="J1257" s="133"/>
      <c r="K1257" s="134"/>
      <c r="L1257" s="135"/>
      <c r="M1257" s="135"/>
      <c r="N1257" s="135"/>
      <c r="O1257" s="2"/>
      <c r="P1257" s="31"/>
      <c r="Q1257" s="25"/>
      <c r="R1257" s="2"/>
    </row>
    <row r="1258" spans="1:18" ht="18" customHeight="1">
      <c r="A1258" s="35"/>
      <c r="B1258" s="31"/>
      <c r="C1258" s="31"/>
      <c r="D1258" s="133"/>
      <c r="E1258" s="133"/>
      <c r="F1258" s="133"/>
      <c r="G1258" s="133"/>
      <c r="H1258" s="133"/>
      <c r="I1258" s="133"/>
      <c r="J1258" s="133"/>
      <c r="K1258" s="134"/>
      <c r="L1258" s="135"/>
      <c r="M1258" s="135"/>
      <c r="N1258" s="135"/>
      <c r="O1258" s="2"/>
      <c r="P1258" s="31"/>
      <c r="Q1258" s="25"/>
      <c r="R1258" s="2"/>
    </row>
    <row r="1259" spans="1:18" ht="18" customHeight="1">
      <c r="A1259" s="35"/>
      <c r="B1259" s="31"/>
      <c r="C1259" s="31"/>
      <c r="D1259" s="133"/>
      <c r="E1259" s="133"/>
      <c r="F1259" s="133"/>
      <c r="G1259" s="133"/>
      <c r="H1259" s="133"/>
      <c r="I1259" s="133"/>
      <c r="J1259" s="133"/>
      <c r="K1259" s="134"/>
      <c r="L1259" s="135"/>
      <c r="M1259" s="135"/>
      <c r="N1259" s="135"/>
      <c r="O1259" s="2"/>
      <c r="P1259" s="31"/>
      <c r="Q1259" s="25"/>
      <c r="R1259" s="2"/>
    </row>
    <row r="1260" spans="1:18" ht="18" customHeight="1">
      <c r="A1260" s="35"/>
      <c r="B1260" s="31"/>
      <c r="C1260" s="31"/>
      <c r="D1260" s="133"/>
      <c r="E1260" s="133"/>
      <c r="F1260" s="133"/>
      <c r="G1260" s="133"/>
      <c r="H1260" s="133"/>
      <c r="I1260" s="133"/>
      <c r="J1260" s="133"/>
      <c r="K1260" s="134"/>
      <c r="L1260" s="135"/>
      <c r="M1260" s="135"/>
      <c r="N1260" s="135"/>
      <c r="O1260" s="2"/>
      <c r="P1260" s="31"/>
      <c r="Q1260" s="25"/>
      <c r="R1260" s="2"/>
    </row>
    <row r="1261" spans="1:18" ht="18" customHeight="1">
      <c r="A1261" s="35"/>
      <c r="B1261" s="31"/>
      <c r="C1261" s="31"/>
      <c r="D1261" s="133"/>
      <c r="E1261" s="133"/>
      <c r="F1261" s="133"/>
      <c r="G1261" s="133"/>
      <c r="H1261" s="133"/>
      <c r="I1261" s="133"/>
      <c r="J1261" s="133"/>
      <c r="K1261" s="134"/>
      <c r="L1261" s="135"/>
      <c r="M1261" s="135"/>
      <c r="N1261" s="135"/>
      <c r="O1261" s="2"/>
      <c r="P1261" s="31"/>
      <c r="Q1261" s="25"/>
      <c r="R1261" s="2"/>
    </row>
    <row r="1262" spans="1:18" ht="18" customHeight="1">
      <c r="A1262" s="35"/>
      <c r="B1262" s="31"/>
      <c r="C1262" s="31"/>
      <c r="D1262" s="133"/>
      <c r="E1262" s="133"/>
      <c r="F1262" s="133"/>
      <c r="G1262" s="133"/>
      <c r="H1262" s="133"/>
      <c r="I1262" s="133"/>
      <c r="J1262" s="133"/>
      <c r="K1262" s="134"/>
      <c r="L1262" s="135"/>
      <c r="M1262" s="135"/>
      <c r="N1262" s="135"/>
      <c r="O1262" s="2"/>
      <c r="P1262" s="31"/>
      <c r="Q1262" s="25"/>
      <c r="R1262" s="2"/>
    </row>
    <row r="1263" spans="1:18" ht="18" customHeight="1">
      <c r="A1263" s="35"/>
      <c r="B1263" s="31"/>
      <c r="C1263" s="31"/>
      <c r="D1263" s="133"/>
      <c r="E1263" s="133"/>
      <c r="F1263" s="133"/>
      <c r="G1263" s="133"/>
      <c r="H1263" s="133"/>
      <c r="I1263" s="133"/>
      <c r="J1263" s="133"/>
      <c r="K1263" s="134"/>
      <c r="L1263" s="135"/>
      <c r="M1263" s="135"/>
      <c r="N1263" s="135"/>
      <c r="O1263" s="2"/>
      <c r="P1263" s="31"/>
      <c r="Q1263" s="25"/>
      <c r="R1263" s="2"/>
    </row>
    <row r="1264" spans="1:18" ht="18" customHeight="1">
      <c r="A1264" s="35"/>
      <c r="B1264" s="31"/>
      <c r="C1264" s="31"/>
      <c r="D1264" s="133"/>
      <c r="E1264" s="133"/>
      <c r="F1264" s="133"/>
      <c r="G1264" s="133"/>
      <c r="H1264" s="133"/>
      <c r="I1264" s="133"/>
      <c r="J1264" s="133"/>
      <c r="K1264" s="134"/>
      <c r="L1264" s="135"/>
      <c r="M1264" s="135"/>
      <c r="N1264" s="135"/>
      <c r="O1264" s="2"/>
      <c r="P1264" s="31"/>
      <c r="Q1264" s="25"/>
      <c r="R1264" s="2"/>
    </row>
    <row r="1265" spans="1:18" ht="18" customHeight="1">
      <c r="A1265" s="35"/>
      <c r="B1265" s="31"/>
      <c r="C1265" s="31"/>
      <c r="D1265" s="133"/>
      <c r="E1265" s="133"/>
      <c r="F1265" s="133"/>
      <c r="G1265" s="133"/>
      <c r="H1265" s="133"/>
      <c r="I1265" s="133"/>
      <c r="J1265" s="133"/>
      <c r="K1265" s="134"/>
      <c r="L1265" s="135"/>
      <c r="M1265" s="135"/>
      <c r="N1265" s="135"/>
      <c r="O1265" s="2"/>
      <c r="P1265" s="31"/>
      <c r="Q1265" s="25"/>
      <c r="R1265" s="2"/>
    </row>
    <row r="1266" spans="1:18" ht="18" customHeight="1">
      <c r="A1266" s="35"/>
      <c r="B1266" s="31"/>
      <c r="C1266" s="31"/>
      <c r="D1266" s="133"/>
      <c r="E1266" s="133"/>
      <c r="F1266" s="133"/>
      <c r="G1266" s="133"/>
      <c r="H1266" s="133"/>
      <c r="I1266" s="133"/>
      <c r="J1266" s="133"/>
      <c r="K1266" s="134"/>
      <c r="L1266" s="135"/>
      <c r="M1266" s="135"/>
      <c r="N1266" s="135"/>
      <c r="O1266" s="2"/>
      <c r="P1266" s="31"/>
      <c r="Q1266" s="25"/>
      <c r="R1266" s="2"/>
    </row>
    <row r="1267" spans="1:18" ht="18" customHeight="1">
      <c r="A1267" s="35"/>
      <c r="B1267" s="31"/>
      <c r="C1267" s="31"/>
      <c r="D1267" s="133"/>
      <c r="E1267" s="133"/>
      <c r="F1267" s="133"/>
      <c r="G1267" s="133"/>
      <c r="H1267" s="133"/>
      <c r="I1267" s="133"/>
      <c r="J1267" s="133"/>
      <c r="K1267" s="134"/>
      <c r="L1267" s="135"/>
      <c r="M1267" s="135"/>
      <c r="N1267" s="135"/>
      <c r="O1267" s="2"/>
      <c r="P1267" s="31"/>
      <c r="Q1267" s="25"/>
      <c r="R1267" s="2"/>
    </row>
    <row r="1268" spans="1:18" ht="18" customHeight="1">
      <c r="A1268" s="35"/>
      <c r="B1268" s="31"/>
      <c r="C1268" s="31"/>
      <c r="D1268" s="133"/>
      <c r="E1268" s="133"/>
      <c r="F1268" s="133"/>
      <c r="G1268" s="133"/>
      <c r="H1268" s="133"/>
      <c r="I1268" s="133"/>
      <c r="J1268" s="133"/>
      <c r="K1268" s="134"/>
      <c r="L1268" s="135"/>
      <c r="M1268" s="135"/>
      <c r="N1268" s="135"/>
      <c r="O1268" s="2"/>
      <c r="P1268" s="31"/>
      <c r="Q1268" s="25"/>
      <c r="R1268" s="2"/>
    </row>
    <row r="1269" spans="1:18" ht="18" customHeight="1">
      <c r="A1269" s="35"/>
      <c r="B1269" s="31"/>
      <c r="C1269" s="31"/>
      <c r="D1269" s="133"/>
      <c r="E1269" s="133"/>
      <c r="F1269" s="133"/>
      <c r="G1269" s="133"/>
      <c r="H1269" s="133"/>
      <c r="I1269" s="133"/>
      <c r="J1269" s="133"/>
      <c r="K1269" s="134"/>
      <c r="L1269" s="135"/>
      <c r="M1269" s="135"/>
      <c r="N1269" s="135"/>
      <c r="O1269" s="2"/>
      <c r="P1269" s="31"/>
      <c r="Q1269" s="25"/>
      <c r="R1269" s="2"/>
    </row>
    <row r="1270" spans="1:18" ht="18" customHeight="1">
      <c r="A1270" s="35"/>
      <c r="B1270" s="31"/>
      <c r="C1270" s="31"/>
      <c r="D1270" s="133"/>
      <c r="E1270" s="133"/>
      <c r="F1270" s="133"/>
      <c r="G1270" s="133"/>
      <c r="H1270" s="133"/>
      <c r="I1270" s="133"/>
      <c r="J1270" s="133"/>
      <c r="K1270" s="134"/>
      <c r="L1270" s="135"/>
      <c r="M1270" s="135"/>
      <c r="N1270" s="135"/>
      <c r="O1270" s="2"/>
      <c r="P1270" s="31"/>
      <c r="Q1270" s="25"/>
      <c r="R1270" s="2"/>
    </row>
    <row r="1271" spans="1:18" ht="18" customHeight="1">
      <c r="A1271" s="35"/>
      <c r="B1271" s="31"/>
      <c r="C1271" s="31"/>
      <c r="D1271" s="133"/>
      <c r="E1271" s="133"/>
      <c r="F1271" s="133"/>
      <c r="G1271" s="133"/>
      <c r="H1271" s="133"/>
      <c r="I1271" s="133"/>
      <c r="J1271" s="133"/>
      <c r="K1271" s="134"/>
      <c r="L1271" s="135"/>
      <c r="M1271" s="135"/>
      <c r="N1271" s="135"/>
      <c r="O1271" s="2"/>
      <c r="P1271" s="31"/>
      <c r="Q1271" s="25"/>
      <c r="R1271" s="2"/>
    </row>
    <row r="1272" spans="1:18" ht="18" customHeight="1">
      <c r="A1272" s="35"/>
      <c r="B1272" s="31"/>
      <c r="C1272" s="31"/>
      <c r="D1272" s="133"/>
      <c r="E1272" s="133"/>
      <c r="F1272" s="133"/>
      <c r="G1272" s="133"/>
      <c r="H1272" s="133"/>
      <c r="I1272" s="133"/>
      <c r="J1272" s="133"/>
      <c r="K1272" s="134"/>
      <c r="L1272" s="135"/>
      <c r="M1272" s="135"/>
      <c r="N1272" s="135"/>
      <c r="O1272" s="2"/>
      <c r="P1272" s="31"/>
      <c r="Q1272" s="25"/>
      <c r="R1272" s="2"/>
    </row>
    <row r="1273" spans="1:18" ht="18" customHeight="1">
      <c r="A1273" s="35"/>
      <c r="B1273" s="31"/>
      <c r="C1273" s="31"/>
      <c r="D1273" s="133"/>
      <c r="E1273" s="133"/>
      <c r="F1273" s="133"/>
      <c r="G1273" s="133"/>
      <c r="H1273" s="133"/>
      <c r="I1273" s="133"/>
      <c r="J1273" s="133"/>
      <c r="K1273" s="134"/>
      <c r="L1273" s="135"/>
      <c r="M1273" s="135"/>
      <c r="N1273" s="135"/>
      <c r="O1273" s="2"/>
      <c r="P1273" s="31"/>
      <c r="Q1273" s="25"/>
      <c r="R1273" s="2"/>
    </row>
    <row r="1274" spans="1:18" ht="18" customHeight="1">
      <c r="A1274" s="35"/>
      <c r="B1274" s="31"/>
      <c r="C1274" s="31"/>
      <c r="D1274" s="133"/>
      <c r="E1274" s="133"/>
      <c r="F1274" s="133"/>
      <c r="G1274" s="133"/>
      <c r="H1274" s="133"/>
      <c r="I1274" s="133"/>
      <c r="J1274" s="133"/>
      <c r="K1274" s="134"/>
      <c r="L1274" s="135"/>
      <c r="M1274" s="135"/>
      <c r="N1274" s="135"/>
      <c r="O1274" s="2"/>
      <c r="P1274" s="31"/>
      <c r="Q1274" s="25"/>
      <c r="R1274" s="2"/>
    </row>
    <row r="1275" spans="1:18" ht="18" customHeight="1">
      <c r="A1275" s="35"/>
      <c r="B1275" s="31"/>
      <c r="C1275" s="31"/>
      <c r="D1275" s="133"/>
      <c r="E1275" s="133"/>
      <c r="F1275" s="133"/>
      <c r="G1275" s="133"/>
      <c r="H1275" s="133"/>
      <c r="I1275" s="133"/>
      <c r="J1275" s="133"/>
      <c r="K1275" s="134"/>
      <c r="L1275" s="135"/>
      <c r="M1275" s="135"/>
      <c r="N1275" s="135"/>
      <c r="O1275" s="2"/>
      <c r="P1275" s="31"/>
      <c r="Q1275" s="25"/>
      <c r="R1275" s="2"/>
    </row>
    <row r="1276" spans="1:18" ht="18" customHeight="1">
      <c r="A1276" s="35"/>
      <c r="B1276" s="31"/>
      <c r="C1276" s="31"/>
      <c r="D1276" s="133"/>
      <c r="E1276" s="133"/>
      <c r="F1276" s="133"/>
      <c r="G1276" s="133"/>
      <c r="H1276" s="133"/>
      <c r="I1276" s="133"/>
      <c r="J1276" s="133"/>
      <c r="K1276" s="134"/>
      <c r="L1276" s="135"/>
      <c r="M1276" s="135"/>
      <c r="N1276" s="135"/>
      <c r="O1276" s="2"/>
      <c r="P1276" s="31"/>
      <c r="Q1276" s="25"/>
      <c r="R1276" s="2"/>
    </row>
    <row r="1277" spans="1:18" ht="18" customHeight="1">
      <c r="A1277" s="35"/>
      <c r="B1277" s="31"/>
      <c r="C1277" s="31"/>
      <c r="D1277" s="133"/>
      <c r="E1277" s="133"/>
      <c r="F1277" s="133"/>
      <c r="G1277" s="133"/>
      <c r="H1277" s="133"/>
      <c r="I1277" s="133"/>
      <c r="J1277" s="133"/>
      <c r="K1277" s="134"/>
      <c r="L1277" s="135"/>
      <c r="M1277" s="135"/>
      <c r="N1277" s="135"/>
      <c r="O1277" s="2"/>
      <c r="P1277" s="31"/>
      <c r="Q1277" s="25"/>
      <c r="R1277" s="2"/>
    </row>
    <row r="1278" spans="1:18" ht="18" customHeight="1">
      <c r="A1278" s="35"/>
      <c r="B1278" s="31"/>
      <c r="C1278" s="31"/>
      <c r="D1278" s="133"/>
      <c r="E1278" s="133"/>
      <c r="F1278" s="133"/>
      <c r="G1278" s="133"/>
      <c r="H1278" s="133"/>
      <c r="I1278" s="133"/>
      <c r="J1278" s="133"/>
      <c r="K1278" s="134"/>
      <c r="L1278" s="135"/>
      <c r="M1278" s="135"/>
      <c r="N1278" s="135"/>
      <c r="O1278" s="2"/>
      <c r="P1278" s="31"/>
      <c r="Q1278" s="25"/>
      <c r="R1278" s="2"/>
    </row>
    <row r="1279" spans="1:18" ht="18" customHeight="1">
      <c r="A1279" s="35"/>
      <c r="B1279" s="31"/>
      <c r="C1279" s="31"/>
      <c r="D1279" s="133"/>
      <c r="E1279" s="133"/>
      <c r="F1279" s="133"/>
      <c r="G1279" s="133"/>
      <c r="H1279" s="133"/>
      <c r="I1279" s="133"/>
      <c r="J1279" s="133"/>
      <c r="K1279" s="134"/>
      <c r="L1279" s="135"/>
      <c r="M1279" s="135"/>
      <c r="N1279" s="135"/>
      <c r="O1279" s="2"/>
      <c r="P1279" s="31"/>
      <c r="Q1279" s="25"/>
      <c r="R1279" s="2"/>
    </row>
    <row r="1280" spans="1:18" ht="18" customHeight="1">
      <c r="A1280" s="35"/>
      <c r="B1280" s="31"/>
      <c r="C1280" s="31"/>
      <c r="D1280" s="133"/>
      <c r="E1280" s="133"/>
      <c r="F1280" s="133"/>
      <c r="G1280" s="133"/>
      <c r="H1280" s="133"/>
      <c r="I1280" s="133"/>
      <c r="J1280" s="133"/>
      <c r="K1280" s="134"/>
      <c r="L1280" s="135"/>
      <c r="M1280" s="135"/>
      <c r="N1280" s="135"/>
      <c r="O1280" s="2"/>
      <c r="P1280" s="31"/>
      <c r="Q1280" s="25"/>
      <c r="R1280" s="2"/>
    </row>
    <row r="1281" spans="1:18" ht="18" customHeight="1">
      <c r="A1281" s="35"/>
      <c r="B1281" s="31"/>
      <c r="C1281" s="31"/>
      <c r="D1281" s="133"/>
      <c r="E1281" s="133"/>
      <c r="F1281" s="133"/>
      <c r="G1281" s="133"/>
      <c r="H1281" s="133"/>
      <c r="I1281" s="133"/>
      <c r="J1281" s="133"/>
      <c r="K1281" s="134"/>
      <c r="L1281" s="135"/>
      <c r="M1281" s="135"/>
      <c r="N1281" s="135"/>
      <c r="O1281" s="2"/>
      <c r="P1281" s="31"/>
      <c r="Q1281" s="25"/>
      <c r="R1281" s="2"/>
    </row>
    <row r="1282" spans="1:18" ht="18" customHeight="1">
      <c r="A1282" s="35"/>
      <c r="B1282" s="31"/>
      <c r="C1282" s="31"/>
      <c r="D1282" s="133"/>
      <c r="E1282" s="133"/>
      <c r="F1282" s="133"/>
      <c r="G1282" s="133"/>
      <c r="H1282" s="133"/>
      <c r="I1282" s="133"/>
      <c r="J1282" s="133"/>
      <c r="K1282" s="134"/>
      <c r="L1282" s="135"/>
      <c r="M1282" s="135"/>
      <c r="N1282" s="135"/>
      <c r="O1282" s="2"/>
      <c r="P1282" s="31"/>
      <c r="Q1282" s="25"/>
      <c r="R1282" s="2"/>
    </row>
    <row r="1283" spans="1:18" ht="18" customHeight="1">
      <c r="A1283" s="35"/>
      <c r="B1283" s="31"/>
      <c r="C1283" s="31"/>
      <c r="D1283" s="133"/>
      <c r="E1283" s="133"/>
      <c r="F1283" s="133"/>
      <c r="G1283" s="133"/>
      <c r="H1283" s="133"/>
      <c r="I1283" s="133"/>
      <c r="J1283" s="133"/>
      <c r="K1283" s="134"/>
      <c r="L1283" s="135"/>
      <c r="M1283" s="135"/>
      <c r="N1283" s="135"/>
      <c r="O1283" s="2"/>
      <c r="P1283" s="31"/>
      <c r="Q1283" s="25"/>
      <c r="R1283" s="2"/>
    </row>
    <row r="1284" spans="1:18" ht="18" customHeight="1">
      <c r="A1284" s="35"/>
      <c r="B1284" s="31"/>
      <c r="C1284" s="31"/>
      <c r="D1284" s="133"/>
      <c r="E1284" s="133"/>
      <c r="F1284" s="133"/>
      <c r="G1284" s="133"/>
      <c r="H1284" s="133"/>
      <c r="I1284" s="133"/>
      <c r="J1284" s="133"/>
      <c r="K1284" s="134"/>
      <c r="L1284" s="135"/>
      <c r="M1284" s="135"/>
      <c r="N1284" s="135"/>
      <c r="O1284" s="2"/>
      <c r="P1284" s="31"/>
      <c r="Q1284" s="25"/>
      <c r="R1284" s="2"/>
    </row>
    <row r="1285" spans="1:18" ht="18" customHeight="1">
      <c r="A1285" s="35"/>
      <c r="B1285" s="31"/>
      <c r="C1285" s="31"/>
      <c r="D1285" s="133"/>
      <c r="E1285" s="133"/>
      <c r="F1285" s="133"/>
      <c r="G1285" s="133"/>
      <c r="H1285" s="133"/>
      <c r="I1285" s="133"/>
      <c r="J1285" s="133"/>
      <c r="K1285" s="134"/>
      <c r="L1285" s="135"/>
      <c r="M1285" s="135"/>
      <c r="N1285" s="135"/>
      <c r="O1285" s="2"/>
      <c r="P1285" s="31"/>
      <c r="Q1285" s="25"/>
      <c r="R1285" s="2"/>
    </row>
    <row r="1286" spans="1:18" ht="18" customHeight="1">
      <c r="A1286" s="35"/>
      <c r="B1286" s="31"/>
      <c r="C1286" s="31"/>
      <c r="D1286" s="133"/>
      <c r="E1286" s="133"/>
      <c r="F1286" s="133"/>
      <c r="G1286" s="133"/>
      <c r="H1286" s="133"/>
      <c r="I1286" s="133"/>
      <c r="J1286" s="133"/>
      <c r="K1286" s="134"/>
      <c r="L1286" s="135"/>
      <c r="M1286" s="135"/>
      <c r="N1286" s="135"/>
      <c r="O1286" s="2"/>
      <c r="P1286" s="31"/>
      <c r="Q1286" s="25"/>
      <c r="R1286" s="2"/>
    </row>
    <row r="1287" spans="1:18" ht="18" customHeight="1">
      <c r="A1287" s="35"/>
      <c r="B1287" s="31"/>
      <c r="C1287" s="31"/>
      <c r="D1287" s="133"/>
      <c r="E1287" s="133"/>
      <c r="F1287" s="133"/>
      <c r="G1287" s="133"/>
      <c r="H1287" s="133"/>
      <c r="I1287" s="133"/>
      <c r="J1287" s="133"/>
      <c r="K1287" s="134"/>
      <c r="L1287" s="135"/>
      <c r="M1287" s="135"/>
      <c r="N1287" s="135"/>
      <c r="O1287" s="2"/>
      <c r="P1287" s="31"/>
      <c r="Q1287" s="25"/>
      <c r="R1287" s="2"/>
    </row>
    <row r="1288" spans="1:18" ht="18" customHeight="1">
      <c r="A1288" s="35"/>
      <c r="B1288" s="31"/>
      <c r="C1288" s="31"/>
      <c r="D1288" s="133"/>
      <c r="E1288" s="133"/>
      <c r="F1288" s="133"/>
      <c r="G1288" s="133"/>
      <c r="H1288" s="133"/>
      <c r="I1288" s="133"/>
      <c r="J1288" s="133"/>
      <c r="K1288" s="134"/>
      <c r="L1288" s="135"/>
      <c r="M1288" s="135"/>
      <c r="N1288" s="135"/>
      <c r="O1288" s="2"/>
      <c r="P1288" s="31"/>
      <c r="Q1288" s="25"/>
      <c r="R1288" s="2"/>
    </row>
    <row r="1289" spans="1:18" ht="18" customHeight="1">
      <c r="A1289" s="35"/>
      <c r="B1289" s="31"/>
      <c r="C1289" s="31"/>
      <c r="D1289" s="133"/>
      <c r="E1289" s="133"/>
      <c r="F1289" s="133"/>
      <c r="G1289" s="133"/>
      <c r="H1289" s="133"/>
      <c r="I1289" s="133"/>
      <c r="J1289" s="133"/>
      <c r="K1289" s="134"/>
      <c r="L1289" s="135"/>
      <c r="M1289" s="135"/>
      <c r="N1289" s="135"/>
      <c r="O1289" s="2"/>
      <c r="P1289" s="31"/>
      <c r="Q1289" s="25"/>
      <c r="R1289" s="2"/>
    </row>
    <row r="1290" spans="1:18" ht="18" customHeight="1">
      <c r="A1290" s="35"/>
      <c r="B1290" s="31"/>
      <c r="C1290" s="31"/>
      <c r="D1290" s="133"/>
      <c r="E1290" s="133"/>
      <c r="F1290" s="133"/>
      <c r="G1290" s="133"/>
      <c r="H1290" s="133"/>
      <c r="I1290" s="133"/>
      <c r="J1290" s="133"/>
      <c r="K1290" s="134"/>
      <c r="L1290" s="135"/>
      <c r="M1290" s="135"/>
      <c r="N1290" s="135"/>
      <c r="O1290" s="2"/>
      <c r="P1290" s="31"/>
      <c r="Q1290" s="25"/>
      <c r="R1290" s="2"/>
    </row>
    <row r="1291" spans="1:18" ht="18" customHeight="1">
      <c r="A1291" s="35"/>
      <c r="B1291" s="31"/>
      <c r="C1291" s="31"/>
      <c r="D1291" s="133"/>
      <c r="E1291" s="133"/>
      <c r="F1291" s="133"/>
      <c r="G1291" s="133"/>
      <c r="H1291" s="133"/>
      <c r="I1291" s="133"/>
      <c r="J1291" s="133"/>
      <c r="K1291" s="134"/>
      <c r="L1291" s="135"/>
      <c r="M1291" s="135"/>
      <c r="N1291" s="135"/>
      <c r="O1291" s="2"/>
      <c r="P1291" s="31"/>
      <c r="Q1291" s="25"/>
      <c r="R1291" s="2"/>
    </row>
    <row r="1292" spans="1:18" ht="18" customHeight="1">
      <c r="A1292" s="35"/>
      <c r="B1292" s="31"/>
      <c r="C1292" s="31"/>
      <c r="D1292" s="133"/>
      <c r="E1292" s="133"/>
      <c r="F1292" s="133"/>
      <c r="G1292" s="133"/>
      <c r="H1292" s="133"/>
      <c r="I1292" s="133"/>
      <c r="J1292" s="133"/>
      <c r="K1292" s="134"/>
      <c r="L1292" s="135"/>
      <c r="M1292" s="135"/>
      <c r="N1292" s="135"/>
      <c r="O1292" s="2"/>
      <c r="P1292" s="31"/>
      <c r="Q1292" s="25"/>
      <c r="R1292" s="2"/>
    </row>
    <row r="1293" spans="1:18" ht="18" customHeight="1">
      <c r="A1293" s="35"/>
      <c r="B1293" s="31"/>
      <c r="C1293" s="31"/>
      <c r="D1293" s="133"/>
      <c r="E1293" s="133"/>
      <c r="F1293" s="133"/>
      <c r="G1293" s="133"/>
      <c r="H1293" s="133"/>
      <c r="I1293" s="133"/>
      <c r="J1293" s="133"/>
      <c r="K1293" s="134"/>
      <c r="L1293" s="135"/>
      <c r="M1293" s="135"/>
      <c r="N1293" s="135"/>
      <c r="O1293" s="2"/>
      <c r="P1293" s="31"/>
      <c r="Q1293" s="25"/>
      <c r="R1293" s="2"/>
    </row>
    <row r="1294" spans="1:18" ht="18" customHeight="1">
      <c r="A1294" s="35"/>
      <c r="B1294" s="31"/>
      <c r="C1294" s="31"/>
      <c r="D1294" s="133"/>
      <c r="E1294" s="133"/>
      <c r="F1294" s="133"/>
      <c r="G1294" s="133"/>
      <c r="H1294" s="133"/>
      <c r="I1294" s="133"/>
      <c r="J1294" s="133"/>
      <c r="K1294" s="134"/>
      <c r="L1294" s="135"/>
      <c r="M1294" s="135"/>
      <c r="N1294" s="135"/>
      <c r="O1294" s="2"/>
      <c r="P1294" s="31"/>
      <c r="Q1294" s="25"/>
      <c r="R1294" s="2"/>
    </row>
    <row r="1295" spans="1:18" ht="18" customHeight="1">
      <c r="A1295" s="35"/>
      <c r="B1295" s="31"/>
      <c r="C1295" s="31"/>
      <c r="D1295" s="133"/>
      <c r="E1295" s="133"/>
      <c r="F1295" s="133"/>
      <c r="G1295" s="133"/>
      <c r="H1295" s="133"/>
      <c r="I1295" s="133"/>
      <c r="J1295" s="133"/>
      <c r="K1295" s="134"/>
      <c r="L1295" s="135"/>
      <c r="M1295" s="135"/>
      <c r="N1295" s="135"/>
      <c r="O1295" s="2"/>
      <c r="P1295" s="31"/>
      <c r="Q1295" s="25"/>
      <c r="R1295" s="2"/>
    </row>
    <row r="1296" spans="1:18" ht="18" customHeight="1">
      <c r="A1296" s="35"/>
      <c r="B1296" s="31"/>
      <c r="C1296" s="31"/>
      <c r="D1296" s="133"/>
      <c r="E1296" s="133"/>
      <c r="F1296" s="133"/>
      <c r="G1296" s="133"/>
      <c r="H1296" s="133"/>
      <c r="I1296" s="133"/>
      <c r="J1296" s="133"/>
      <c r="K1296" s="134"/>
      <c r="L1296" s="135"/>
      <c r="M1296" s="135"/>
      <c r="N1296" s="135"/>
      <c r="O1296" s="2"/>
      <c r="P1296" s="31"/>
      <c r="Q1296" s="25"/>
      <c r="R1296" s="2"/>
    </row>
    <row r="1297" spans="1:18" ht="18" customHeight="1">
      <c r="A1297" s="35"/>
      <c r="B1297" s="31"/>
      <c r="C1297" s="31"/>
      <c r="D1297" s="133"/>
      <c r="E1297" s="133"/>
      <c r="F1297" s="133"/>
      <c r="G1297" s="133"/>
      <c r="H1297" s="133"/>
      <c r="I1297" s="133"/>
      <c r="J1297" s="133"/>
      <c r="K1297" s="134"/>
      <c r="L1297" s="135"/>
      <c r="M1297" s="135"/>
      <c r="N1297" s="135"/>
      <c r="O1297" s="2"/>
      <c r="P1297" s="31"/>
      <c r="Q1297" s="25"/>
      <c r="R1297" s="2"/>
    </row>
    <row r="1298" spans="1:18" ht="18" customHeight="1">
      <c r="A1298" s="35"/>
      <c r="B1298" s="31"/>
      <c r="C1298" s="31"/>
      <c r="D1298" s="133"/>
      <c r="E1298" s="133"/>
      <c r="F1298" s="133"/>
      <c r="G1298" s="133"/>
      <c r="H1298" s="133"/>
      <c r="I1298" s="133"/>
      <c r="J1298" s="133"/>
      <c r="K1298" s="134"/>
      <c r="L1298" s="135"/>
      <c r="M1298" s="135"/>
      <c r="N1298" s="135"/>
      <c r="O1298" s="2"/>
      <c r="P1298" s="31"/>
      <c r="Q1298" s="25"/>
      <c r="R1298" s="2"/>
    </row>
    <row r="1299" spans="1:18" ht="18" customHeight="1">
      <c r="A1299" s="35"/>
      <c r="B1299" s="31"/>
      <c r="C1299" s="31"/>
      <c r="D1299" s="133"/>
      <c r="E1299" s="133"/>
      <c r="F1299" s="133"/>
      <c r="G1299" s="133"/>
      <c r="H1299" s="133"/>
      <c r="I1299" s="133"/>
      <c r="J1299" s="133"/>
      <c r="K1299" s="134"/>
      <c r="L1299" s="135"/>
      <c r="M1299" s="135"/>
      <c r="N1299" s="135"/>
      <c r="O1299" s="2"/>
      <c r="P1299" s="31"/>
      <c r="Q1299" s="25"/>
      <c r="R1299" s="2"/>
    </row>
    <row r="1300" spans="1:18" ht="18" customHeight="1">
      <c r="A1300" s="35"/>
      <c r="B1300" s="31"/>
      <c r="C1300" s="31"/>
      <c r="D1300" s="133"/>
      <c r="E1300" s="133"/>
      <c r="F1300" s="133"/>
      <c r="G1300" s="133"/>
      <c r="H1300" s="133"/>
      <c r="I1300" s="133"/>
      <c r="J1300" s="133"/>
      <c r="K1300" s="134"/>
      <c r="L1300" s="135"/>
      <c r="M1300" s="135"/>
      <c r="N1300" s="135"/>
      <c r="O1300" s="2"/>
      <c r="P1300" s="31"/>
      <c r="Q1300" s="25"/>
      <c r="R1300" s="2"/>
    </row>
    <row r="1301" spans="1:18" ht="18" customHeight="1">
      <c r="A1301" s="35"/>
      <c r="B1301" s="31"/>
      <c r="C1301" s="31"/>
      <c r="D1301" s="133"/>
      <c r="E1301" s="133"/>
      <c r="F1301" s="133"/>
      <c r="G1301" s="133"/>
      <c r="H1301" s="133"/>
      <c r="I1301" s="133"/>
      <c r="J1301" s="133"/>
      <c r="K1301" s="134"/>
      <c r="L1301" s="135"/>
      <c r="M1301" s="135"/>
      <c r="N1301" s="135"/>
      <c r="O1301" s="2"/>
      <c r="P1301" s="31"/>
      <c r="Q1301" s="25"/>
      <c r="R1301" s="2"/>
    </row>
    <row r="1302" spans="1:18" ht="18" customHeight="1">
      <c r="A1302" s="35"/>
      <c r="B1302" s="31"/>
      <c r="C1302" s="31"/>
      <c r="D1302" s="133"/>
      <c r="E1302" s="133"/>
      <c r="F1302" s="133"/>
      <c r="G1302" s="133"/>
      <c r="H1302" s="133"/>
      <c r="I1302" s="133"/>
      <c r="J1302" s="133"/>
      <c r="K1302" s="134"/>
      <c r="L1302" s="135"/>
      <c r="M1302" s="135"/>
      <c r="N1302" s="135"/>
      <c r="O1302" s="2"/>
      <c r="P1302" s="31"/>
      <c r="Q1302" s="25"/>
      <c r="R1302" s="2"/>
    </row>
    <row r="1303" spans="1:18" ht="18" customHeight="1">
      <c r="A1303" s="35"/>
      <c r="B1303" s="31"/>
      <c r="C1303" s="31"/>
      <c r="D1303" s="133"/>
      <c r="E1303" s="133"/>
      <c r="F1303" s="133"/>
      <c r="G1303" s="133"/>
      <c r="H1303" s="133"/>
      <c r="I1303" s="133"/>
      <c r="J1303" s="133"/>
      <c r="K1303" s="134"/>
      <c r="L1303" s="135"/>
      <c r="M1303" s="135"/>
      <c r="N1303" s="135"/>
      <c r="O1303" s="2"/>
      <c r="P1303" s="31"/>
      <c r="Q1303" s="25"/>
      <c r="R1303" s="2"/>
    </row>
    <row r="1304" spans="1:18" ht="18" customHeight="1">
      <c r="A1304" s="35"/>
      <c r="B1304" s="31"/>
      <c r="C1304" s="31"/>
      <c r="D1304" s="133"/>
      <c r="E1304" s="133"/>
      <c r="F1304" s="133"/>
      <c r="G1304" s="133"/>
      <c r="H1304" s="133"/>
      <c r="I1304" s="133"/>
      <c r="J1304" s="133"/>
      <c r="K1304" s="134"/>
      <c r="L1304" s="135"/>
      <c r="M1304" s="135"/>
      <c r="N1304" s="135"/>
      <c r="O1304" s="2"/>
      <c r="P1304" s="31"/>
      <c r="Q1304" s="25"/>
      <c r="R1304" s="2"/>
    </row>
    <row r="1305" spans="1:18" ht="18" customHeight="1">
      <c r="A1305" s="35"/>
      <c r="B1305" s="31"/>
      <c r="C1305" s="31"/>
      <c r="D1305" s="133"/>
      <c r="E1305" s="133"/>
      <c r="F1305" s="133"/>
      <c r="G1305" s="133"/>
      <c r="H1305" s="133"/>
      <c r="I1305" s="133"/>
      <c r="J1305" s="133"/>
      <c r="K1305" s="134"/>
      <c r="L1305" s="135"/>
      <c r="M1305" s="135"/>
      <c r="N1305" s="135"/>
      <c r="O1305" s="2"/>
      <c r="P1305" s="31"/>
      <c r="Q1305" s="25"/>
      <c r="R1305" s="2"/>
    </row>
    <row r="1306" spans="1:18" ht="18" customHeight="1">
      <c r="A1306" s="35"/>
      <c r="B1306" s="31"/>
      <c r="C1306" s="31"/>
      <c r="D1306" s="133"/>
      <c r="E1306" s="133"/>
      <c r="F1306" s="133"/>
      <c r="G1306" s="133"/>
      <c r="H1306" s="133"/>
      <c r="I1306" s="133"/>
      <c r="J1306" s="133"/>
      <c r="K1306" s="134"/>
      <c r="L1306" s="135"/>
      <c r="M1306" s="135"/>
      <c r="N1306" s="135"/>
      <c r="O1306" s="2"/>
      <c r="P1306" s="31"/>
      <c r="Q1306" s="25"/>
      <c r="R1306" s="2"/>
    </row>
    <row r="1307" spans="1:18" ht="18" customHeight="1">
      <c r="A1307" s="35"/>
      <c r="B1307" s="31"/>
      <c r="C1307" s="31"/>
      <c r="D1307" s="133"/>
      <c r="E1307" s="133"/>
      <c r="F1307" s="133"/>
      <c r="G1307" s="133"/>
      <c r="H1307" s="133"/>
      <c r="I1307" s="133"/>
      <c r="J1307" s="133"/>
      <c r="K1307" s="134"/>
      <c r="L1307" s="135"/>
      <c r="M1307" s="135"/>
      <c r="N1307" s="135"/>
      <c r="O1307" s="2"/>
      <c r="P1307" s="31"/>
      <c r="Q1307" s="25"/>
      <c r="R1307" s="2"/>
    </row>
    <row r="1308" spans="1:18" ht="18" customHeight="1">
      <c r="A1308" s="35"/>
      <c r="B1308" s="31"/>
      <c r="C1308" s="31"/>
      <c r="D1308" s="133"/>
      <c r="E1308" s="133"/>
      <c r="F1308" s="133"/>
      <c r="G1308" s="133"/>
      <c r="H1308" s="133"/>
      <c r="I1308" s="133"/>
      <c r="J1308" s="133"/>
      <c r="K1308" s="134"/>
      <c r="L1308" s="135"/>
      <c r="M1308" s="135"/>
      <c r="N1308" s="135"/>
      <c r="O1308" s="2"/>
      <c r="P1308" s="31"/>
      <c r="Q1308" s="25"/>
      <c r="R1308" s="2"/>
    </row>
    <row r="1309" spans="1:18" ht="18" customHeight="1">
      <c r="A1309" s="35"/>
      <c r="B1309" s="31"/>
      <c r="C1309" s="31"/>
      <c r="D1309" s="133"/>
      <c r="E1309" s="133"/>
      <c r="F1309" s="133"/>
      <c r="G1309" s="133"/>
      <c r="H1309" s="133"/>
      <c r="I1309" s="133"/>
      <c r="J1309" s="133"/>
      <c r="K1309" s="134"/>
      <c r="L1309" s="135"/>
      <c r="M1309" s="135"/>
      <c r="N1309" s="135"/>
      <c r="O1309" s="2"/>
      <c r="P1309" s="31"/>
      <c r="Q1309" s="25"/>
      <c r="R1309" s="2"/>
    </row>
    <row r="1310" spans="1:18" ht="18" customHeight="1">
      <c r="A1310" s="35"/>
      <c r="B1310" s="31"/>
      <c r="C1310" s="31"/>
      <c r="D1310" s="133"/>
      <c r="E1310" s="133"/>
      <c r="F1310" s="133"/>
      <c r="G1310" s="133"/>
      <c r="H1310" s="133"/>
      <c r="I1310" s="133"/>
      <c r="J1310" s="133"/>
      <c r="K1310" s="134"/>
      <c r="L1310" s="135"/>
      <c r="M1310" s="135"/>
      <c r="N1310" s="135"/>
      <c r="O1310" s="2"/>
      <c r="P1310" s="31"/>
      <c r="Q1310" s="25"/>
      <c r="R1310" s="2"/>
    </row>
    <row r="1311" spans="1:18" ht="18" customHeight="1">
      <c r="A1311" s="35"/>
      <c r="B1311" s="31"/>
      <c r="C1311" s="31"/>
      <c r="D1311" s="133"/>
      <c r="E1311" s="133"/>
      <c r="F1311" s="133"/>
      <c r="G1311" s="133"/>
      <c r="H1311" s="133"/>
      <c r="I1311" s="133"/>
      <c r="J1311" s="133"/>
      <c r="K1311" s="134"/>
      <c r="L1311" s="135"/>
      <c r="M1311" s="135"/>
      <c r="N1311" s="135"/>
      <c r="O1311" s="2"/>
      <c r="P1311" s="31"/>
      <c r="Q1311" s="25"/>
      <c r="R1311" s="2"/>
    </row>
    <row r="1312" spans="1:18" ht="18" customHeight="1">
      <c r="A1312" s="35"/>
      <c r="B1312" s="31"/>
      <c r="C1312" s="31"/>
      <c r="D1312" s="133"/>
      <c r="E1312" s="133"/>
      <c r="F1312" s="133"/>
      <c r="G1312" s="133"/>
      <c r="H1312" s="133"/>
      <c r="I1312" s="133"/>
      <c r="J1312" s="133"/>
      <c r="K1312" s="134"/>
      <c r="L1312" s="135"/>
      <c r="M1312" s="135"/>
      <c r="N1312" s="135"/>
      <c r="O1312" s="2"/>
      <c r="P1312" s="31"/>
      <c r="Q1312" s="25"/>
      <c r="R1312" s="2"/>
    </row>
    <row r="1313" spans="1:18" ht="18" customHeight="1">
      <c r="A1313" s="35"/>
      <c r="B1313" s="31"/>
      <c r="C1313" s="31"/>
      <c r="D1313" s="133"/>
      <c r="E1313" s="133"/>
      <c r="F1313" s="133"/>
      <c r="G1313" s="133"/>
      <c r="H1313" s="133"/>
      <c r="I1313" s="133"/>
      <c r="J1313" s="133"/>
      <c r="K1313" s="134"/>
      <c r="L1313" s="135"/>
      <c r="M1313" s="135"/>
      <c r="N1313" s="135"/>
      <c r="O1313" s="2"/>
      <c r="P1313" s="31"/>
      <c r="Q1313" s="25"/>
      <c r="R1313" s="2"/>
    </row>
    <row r="1314" spans="1:18" ht="18" customHeight="1">
      <c r="A1314" s="35"/>
      <c r="B1314" s="31"/>
      <c r="C1314" s="31"/>
      <c r="D1314" s="133"/>
      <c r="E1314" s="133"/>
      <c r="F1314" s="133"/>
      <c r="G1314" s="133"/>
      <c r="H1314" s="133"/>
      <c r="I1314" s="133"/>
      <c r="J1314" s="133"/>
      <c r="K1314" s="134"/>
      <c r="L1314" s="135"/>
      <c r="M1314" s="135"/>
      <c r="N1314" s="135"/>
      <c r="O1314" s="2"/>
      <c r="P1314" s="31"/>
      <c r="Q1314" s="25"/>
      <c r="R1314" s="2"/>
    </row>
    <row r="1315" spans="1:18" ht="18" customHeight="1">
      <c r="A1315" s="35"/>
      <c r="B1315" s="31"/>
      <c r="C1315" s="31"/>
      <c r="D1315" s="133"/>
      <c r="E1315" s="133"/>
      <c r="F1315" s="133"/>
      <c r="G1315" s="133"/>
      <c r="H1315" s="133"/>
      <c r="I1315" s="133"/>
      <c r="J1315" s="133"/>
      <c r="K1315" s="134"/>
      <c r="L1315" s="135"/>
      <c r="M1315" s="135"/>
      <c r="N1315" s="135"/>
      <c r="O1315" s="2"/>
      <c r="P1315" s="31"/>
      <c r="Q1315" s="25"/>
      <c r="R1315" s="2"/>
    </row>
    <row r="1316" spans="1:18" ht="18" customHeight="1">
      <c r="A1316" s="35"/>
      <c r="B1316" s="31"/>
      <c r="C1316" s="31"/>
      <c r="D1316" s="133"/>
      <c r="E1316" s="133"/>
      <c r="F1316" s="133"/>
      <c r="G1316" s="133"/>
      <c r="H1316" s="133"/>
      <c r="I1316" s="133"/>
      <c r="J1316" s="133"/>
      <c r="K1316" s="134"/>
      <c r="L1316" s="135"/>
      <c r="M1316" s="135"/>
      <c r="N1316" s="135"/>
      <c r="O1316" s="2"/>
      <c r="P1316" s="31"/>
      <c r="Q1316" s="25"/>
      <c r="R1316" s="2"/>
    </row>
    <row r="1317" spans="1:18" ht="18" customHeight="1">
      <c r="A1317" s="35"/>
      <c r="B1317" s="31"/>
      <c r="C1317" s="31"/>
      <c r="D1317" s="133"/>
      <c r="E1317" s="133"/>
      <c r="F1317" s="133"/>
      <c r="G1317" s="133"/>
      <c r="H1317" s="133"/>
      <c r="I1317" s="133"/>
      <c r="J1317" s="133"/>
      <c r="K1317" s="134"/>
      <c r="L1317" s="135"/>
      <c r="M1317" s="135"/>
      <c r="N1317" s="135"/>
      <c r="O1317" s="2"/>
      <c r="P1317" s="31"/>
      <c r="Q1317" s="25"/>
      <c r="R1317" s="2"/>
    </row>
    <row r="1318" spans="1:18" ht="18" customHeight="1">
      <c r="A1318" s="35"/>
      <c r="B1318" s="31"/>
      <c r="C1318" s="31"/>
      <c r="D1318" s="133"/>
      <c r="E1318" s="133"/>
      <c r="F1318" s="133"/>
      <c r="G1318" s="133"/>
      <c r="H1318" s="133"/>
      <c r="I1318" s="133"/>
      <c r="J1318" s="133"/>
      <c r="K1318" s="134"/>
      <c r="L1318" s="135"/>
      <c r="M1318" s="135"/>
      <c r="N1318" s="135"/>
      <c r="O1318" s="2"/>
      <c r="P1318" s="31"/>
      <c r="Q1318" s="25"/>
      <c r="R1318" s="2"/>
    </row>
    <row r="1319" spans="1:18" ht="18" customHeight="1">
      <c r="A1319" s="35"/>
      <c r="B1319" s="31"/>
      <c r="C1319" s="31"/>
      <c r="D1319" s="133"/>
      <c r="E1319" s="133"/>
      <c r="F1319" s="133"/>
      <c r="G1319" s="133"/>
      <c r="H1319" s="133"/>
      <c r="I1319" s="133"/>
      <c r="J1319" s="133"/>
      <c r="K1319" s="134"/>
      <c r="L1319" s="135"/>
      <c r="M1319" s="135"/>
      <c r="N1319" s="135"/>
      <c r="O1319" s="2"/>
      <c r="P1319" s="31"/>
      <c r="Q1319" s="25"/>
      <c r="R1319" s="2"/>
    </row>
    <row r="1320" spans="1:18" ht="18" customHeight="1">
      <c r="A1320" s="35"/>
      <c r="B1320" s="31"/>
      <c r="C1320" s="31"/>
      <c r="D1320" s="133"/>
      <c r="E1320" s="133"/>
      <c r="F1320" s="133"/>
      <c r="G1320" s="133"/>
      <c r="H1320" s="133"/>
      <c r="I1320" s="133"/>
      <c r="J1320" s="133"/>
      <c r="K1320" s="134"/>
      <c r="L1320" s="135"/>
      <c r="M1320" s="135"/>
      <c r="N1320" s="135"/>
      <c r="O1320" s="2"/>
      <c r="P1320" s="31"/>
      <c r="Q1320" s="25"/>
      <c r="R1320" s="2"/>
    </row>
    <row r="1321" spans="1:18" ht="18" customHeight="1">
      <c r="A1321" s="35"/>
      <c r="B1321" s="31"/>
      <c r="C1321" s="31"/>
      <c r="D1321" s="133"/>
      <c r="E1321" s="133"/>
      <c r="F1321" s="133"/>
      <c r="G1321" s="133"/>
      <c r="H1321" s="133"/>
      <c r="I1321" s="133"/>
      <c r="J1321" s="133"/>
      <c r="K1321" s="134"/>
      <c r="L1321" s="135"/>
      <c r="M1321" s="135"/>
      <c r="N1321" s="135"/>
      <c r="O1321" s="2"/>
      <c r="P1321" s="31"/>
      <c r="Q1321" s="25"/>
      <c r="R1321" s="2"/>
    </row>
    <row r="1322" spans="1:18" ht="18" customHeight="1">
      <c r="A1322" s="35"/>
      <c r="B1322" s="31"/>
      <c r="C1322" s="31"/>
      <c r="D1322" s="133"/>
      <c r="E1322" s="133"/>
      <c r="F1322" s="133"/>
      <c r="G1322" s="133"/>
      <c r="H1322" s="133"/>
      <c r="I1322" s="133"/>
      <c r="J1322" s="133"/>
      <c r="K1322" s="134"/>
      <c r="L1322" s="135"/>
      <c r="M1322" s="135"/>
      <c r="N1322" s="135"/>
      <c r="O1322" s="2"/>
      <c r="P1322" s="31"/>
      <c r="Q1322" s="25"/>
      <c r="R1322" s="2"/>
    </row>
    <row r="1323" spans="1:18" ht="18" customHeight="1">
      <c r="A1323" s="35"/>
      <c r="B1323" s="31"/>
      <c r="C1323" s="31"/>
      <c r="D1323" s="133"/>
      <c r="E1323" s="133"/>
      <c r="F1323" s="133"/>
      <c r="G1323" s="133"/>
      <c r="H1323" s="133"/>
      <c r="I1323" s="133"/>
      <c r="J1323" s="133"/>
      <c r="K1323" s="134"/>
      <c r="L1323" s="135"/>
      <c r="M1323" s="135"/>
      <c r="N1323" s="135"/>
      <c r="O1323" s="2"/>
      <c r="P1323" s="31"/>
      <c r="Q1323" s="25"/>
      <c r="R1323" s="2"/>
    </row>
    <row r="1324" spans="1:18" ht="18" customHeight="1">
      <c r="A1324" s="35"/>
      <c r="B1324" s="31"/>
      <c r="C1324" s="31"/>
      <c r="D1324" s="133"/>
      <c r="E1324" s="133"/>
      <c r="F1324" s="133"/>
      <c r="G1324" s="133"/>
      <c r="H1324" s="133"/>
      <c r="I1324" s="133"/>
      <c r="J1324" s="133"/>
      <c r="K1324" s="134"/>
      <c r="L1324" s="135"/>
      <c r="M1324" s="135"/>
      <c r="N1324" s="135"/>
      <c r="O1324" s="2"/>
      <c r="P1324" s="31"/>
      <c r="Q1324" s="25"/>
      <c r="R1324" s="2"/>
    </row>
    <row r="1325" spans="1:18" ht="18" customHeight="1">
      <c r="A1325" s="35"/>
      <c r="B1325" s="31"/>
      <c r="C1325" s="31"/>
      <c r="D1325" s="133"/>
      <c r="E1325" s="133"/>
      <c r="F1325" s="133"/>
      <c r="G1325" s="133"/>
      <c r="H1325" s="133"/>
      <c r="I1325" s="133"/>
      <c r="J1325" s="133"/>
      <c r="K1325" s="134"/>
      <c r="L1325" s="135"/>
      <c r="M1325" s="135"/>
      <c r="N1325" s="135"/>
      <c r="O1325" s="2"/>
      <c r="P1325" s="31"/>
      <c r="Q1325" s="25"/>
      <c r="R1325" s="2"/>
    </row>
    <row r="1326" spans="1:18" ht="18" customHeight="1">
      <c r="A1326" s="35"/>
      <c r="B1326" s="31"/>
      <c r="C1326" s="31"/>
      <c r="D1326" s="133"/>
      <c r="E1326" s="133"/>
      <c r="F1326" s="133"/>
      <c r="G1326" s="133"/>
      <c r="H1326" s="133"/>
      <c r="I1326" s="133"/>
      <c r="J1326" s="133"/>
      <c r="K1326" s="134"/>
      <c r="L1326" s="135"/>
      <c r="M1326" s="135"/>
      <c r="N1326" s="135"/>
      <c r="O1326" s="2"/>
      <c r="P1326" s="31"/>
      <c r="Q1326" s="25"/>
      <c r="R1326" s="2"/>
    </row>
    <row r="1327" spans="1:18" ht="18" customHeight="1">
      <c r="A1327" s="35"/>
      <c r="B1327" s="31"/>
      <c r="C1327" s="31"/>
      <c r="D1327" s="133"/>
      <c r="E1327" s="133"/>
      <c r="F1327" s="133"/>
      <c r="G1327" s="133"/>
      <c r="H1327" s="133"/>
      <c r="I1327" s="133"/>
      <c r="J1327" s="133"/>
      <c r="K1327" s="134"/>
      <c r="L1327" s="135"/>
      <c r="M1327" s="135"/>
      <c r="N1327" s="135"/>
      <c r="O1327" s="2"/>
      <c r="P1327" s="31"/>
      <c r="Q1327" s="25"/>
      <c r="R1327" s="2"/>
    </row>
    <row r="1328" spans="1:18" ht="18" customHeight="1">
      <c r="A1328" s="35"/>
      <c r="B1328" s="31"/>
      <c r="C1328" s="31"/>
      <c r="D1328" s="133"/>
      <c r="E1328" s="133"/>
      <c r="F1328" s="133"/>
      <c r="G1328" s="133"/>
      <c r="H1328" s="133"/>
      <c r="I1328" s="133"/>
      <c r="J1328" s="133"/>
      <c r="K1328" s="134"/>
      <c r="L1328" s="135"/>
      <c r="M1328" s="135"/>
      <c r="N1328" s="135"/>
      <c r="O1328" s="2"/>
      <c r="P1328" s="31"/>
      <c r="Q1328" s="25"/>
      <c r="R1328" s="2"/>
    </row>
    <row r="1329" spans="1:18" ht="18" customHeight="1">
      <c r="A1329" s="35"/>
      <c r="B1329" s="31"/>
      <c r="C1329" s="31"/>
      <c r="D1329" s="133"/>
      <c r="E1329" s="133"/>
      <c r="F1329" s="133"/>
      <c r="G1329" s="133"/>
      <c r="H1329" s="133"/>
      <c r="I1329" s="133"/>
      <c r="J1329" s="133"/>
      <c r="K1329" s="134"/>
      <c r="L1329" s="135"/>
      <c r="M1329" s="135"/>
      <c r="N1329" s="135"/>
      <c r="O1329" s="2"/>
      <c r="P1329" s="31"/>
      <c r="Q1329" s="25"/>
      <c r="R1329" s="2"/>
    </row>
    <row r="1330" spans="1:18" ht="18" customHeight="1">
      <c r="A1330" s="35"/>
      <c r="B1330" s="31"/>
      <c r="C1330" s="31"/>
      <c r="D1330" s="133"/>
      <c r="E1330" s="133"/>
      <c r="F1330" s="133"/>
      <c r="G1330" s="133"/>
      <c r="H1330" s="133"/>
      <c r="I1330" s="133"/>
      <c r="J1330" s="133"/>
      <c r="K1330" s="134"/>
      <c r="L1330" s="135"/>
      <c r="M1330" s="135"/>
      <c r="N1330" s="135"/>
      <c r="O1330" s="2"/>
      <c r="P1330" s="31"/>
      <c r="Q1330" s="25"/>
      <c r="R1330" s="2"/>
    </row>
    <row r="1331" spans="1:18" ht="18" customHeight="1">
      <c r="A1331" s="35"/>
      <c r="B1331" s="31"/>
      <c r="C1331" s="31"/>
      <c r="D1331" s="133"/>
      <c r="E1331" s="133"/>
      <c r="F1331" s="133"/>
      <c r="G1331" s="133"/>
      <c r="H1331" s="133"/>
      <c r="I1331" s="133"/>
      <c r="J1331" s="133"/>
      <c r="K1331" s="134"/>
      <c r="L1331" s="135"/>
      <c r="M1331" s="135"/>
      <c r="N1331" s="135"/>
      <c r="O1331" s="2"/>
      <c r="P1331" s="31"/>
      <c r="Q1331" s="25"/>
      <c r="R1331" s="2"/>
    </row>
    <row r="1332" spans="1:18" ht="18" customHeight="1">
      <c r="A1332" s="35"/>
      <c r="B1332" s="31"/>
      <c r="C1332" s="31"/>
      <c r="D1332" s="133"/>
      <c r="E1332" s="133"/>
      <c r="F1332" s="133"/>
      <c r="G1332" s="133"/>
      <c r="H1332" s="133"/>
      <c r="I1332" s="133"/>
      <c r="J1332" s="133"/>
      <c r="K1332" s="134"/>
      <c r="L1332" s="135"/>
      <c r="M1332" s="135"/>
      <c r="N1332" s="135"/>
      <c r="O1332" s="2"/>
      <c r="P1332" s="31"/>
      <c r="Q1332" s="25"/>
      <c r="R1332" s="2"/>
    </row>
    <row r="1333" spans="1:18" ht="18" customHeight="1">
      <c r="A1333" s="35"/>
      <c r="B1333" s="31"/>
      <c r="C1333" s="31"/>
      <c r="D1333" s="133"/>
      <c r="E1333" s="133"/>
      <c r="F1333" s="133"/>
      <c r="G1333" s="133"/>
      <c r="H1333" s="133"/>
      <c r="I1333" s="133"/>
      <c r="J1333" s="133"/>
      <c r="K1333" s="134"/>
      <c r="L1333" s="135"/>
      <c r="M1333" s="135"/>
      <c r="N1333" s="135"/>
      <c r="O1333" s="2"/>
      <c r="P1333" s="31"/>
      <c r="Q1333" s="25"/>
      <c r="R1333" s="2"/>
    </row>
    <row r="1334" spans="1:18" ht="18" customHeight="1">
      <c r="A1334" s="35"/>
      <c r="B1334" s="31"/>
      <c r="C1334" s="31"/>
      <c r="D1334" s="133"/>
      <c r="E1334" s="133"/>
      <c r="F1334" s="133"/>
      <c r="G1334" s="133"/>
      <c r="H1334" s="133"/>
      <c r="I1334" s="133"/>
      <c r="J1334" s="133"/>
      <c r="K1334" s="134"/>
      <c r="L1334" s="135"/>
      <c r="M1334" s="135"/>
      <c r="N1334" s="135"/>
      <c r="O1334" s="2"/>
      <c r="P1334" s="31"/>
      <c r="Q1334" s="25"/>
      <c r="R1334" s="2"/>
    </row>
    <row r="1335" spans="1:18" ht="18" customHeight="1">
      <c r="A1335" s="35"/>
      <c r="B1335" s="31"/>
      <c r="C1335" s="31"/>
      <c r="D1335" s="133"/>
      <c r="E1335" s="133"/>
      <c r="F1335" s="133"/>
      <c r="G1335" s="133"/>
      <c r="H1335" s="133"/>
      <c r="I1335" s="133"/>
      <c r="J1335" s="133"/>
      <c r="K1335" s="134"/>
      <c r="L1335" s="135"/>
      <c r="M1335" s="135"/>
      <c r="N1335" s="135"/>
      <c r="O1335" s="2"/>
      <c r="P1335" s="31"/>
      <c r="Q1335" s="25"/>
      <c r="R1335" s="2"/>
    </row>
    <row r="1336" spans="1:18" ht="18" customHeight="1">
      <c r="A1336" s="35"/>
      <c r="B1336" s="31"/>
      <c r="C1336" s="31"/>
      <c r="D1336" s="133"/>
      <c r="E1336" s="133"/>
      <c r="F1336" s="133"/>
      <c r="G1336" s="133"/>
      <c r="H1336" s="133"/>
      <c r="I1336" s="133"/>
      <c r="J1336" s="133"/>
      <c r="K1336" s="134"/>
      <c r="L1336" s="135"/>
      <c r="M1336" s="135"/>
      <c r="N1336" s="135"/>
      <c r="O1336" s="2"/>
      <c r="P1336" s="31"/>
      <c r="Q1336" s="25"/>
      <c r="R1336" s="2"/>
    </row>
    <row r="1337" spans="1:18" ht="18" customHeight="1">
      <c r="A1337" s="35"/>
      <c r="B1337" s="31"/>
      <c r="C1337" s="31"/>
      <c r="D1337" s="133"/>
      <c r="E1337" s="133"/>
      <c r="F1337" s="133"/>
      <c r="G1337" s="133"/>
      <c r="H1337" s="133"/>
      <c r="I1337" s="133"/>
      <c r="J1337" s="133"/>
      <c r="K1337" s="134"/>
      <c r="L1337" s="135"/>
      <c r="M1337" s="135"/>
      <c r="N1337" s="135"/>
      <c r="O1337" s="2"/>
      <c r="P1337" s="31"/>
      <c r="Q1337" s="25"/>
      <c r="R1337" s="2"/>
    </row>
    <row r="1338" spans="1:18" ht="18" customHeight="1">
      <c r="A1338" s="35"/>
      <c r="B1338" s="31"/>
      <c r="C1338" s="31"/>
      <c r="D1338" s="133"/>
      <c r="E1338" s="133"/>
      <c r="F1338" s="133"/>
      <c r="G1338" s="133"/>
      <c r="H1338" s="133"/>
      <c r="I1338" s="133"/>
      <c r="J1338" s="133"/>
      <c r="K1338" s="134"/>
      <c r="L1338" s="135"/>
      <c r="M1338" s="135"/>
      <c r="N1338" s="135"/>
      <c r="O1338" s="2"/>
      <c r="P1338" s="31"/>
      <c r="Q1338" s="25"/>
      <c r="R1338" s="2"/>
    </row>
    <row r="1339" spans="1:18" ht="18" customHeight="1">
      <c r="A1339" s="35"/>
      <c r="B1339" s="31"/>
      <c r="C1339" s="31"/>
      <c r="D1339" s="133"/>
      <c r="E1339" s="133"/>
      <c r="F1339" s="133"/>
      <c r="G1339" s="133"/>
      <c r="H1339" s="133"/>
      <c r="I1339" s="133"/>
      <c r="J1339" s="133"/>
      <c r="K1339" s="134"/>
      <c r="L1339" s="135"/>
      <c r="M1339" s="135"/>
      <c r="N1339" s="135"/>
      <c r="O1339" s="2"/>
      <c r="P1339" s="31"/>
      <c r="Q1339" s="25"/>
      <c r="R1339" s="2"/>
    </row>
    <row r="1340" spans="1:18" ht="18" customHeight="1">
      <c r="A1340" s="35"/>
      <c r="B1340" s="31"/>
      <c r="C1340" s="31"/>
      <c r="D1340" s="133"/>
      <c r="E1340" s="133"/>
      <c r="F1340" s="133"/>
      <c r="G1340" s="133"/>
      <c r="H1340" s="133"/>
      <c r="I1340" s="133"/>
      <c r="J1340" s="133"/>
      <c r="K1340" s="134"/>
      <c r="L1340" s="135"/>
      <c r="M1340" s="135"/>
      <c r="N1340" s="135"/>
      <c r="O1340" s="2"/>
      <c r="P1340" s="31"/>
      <c r="Q1340" s="25"/>
      <c r="R1340" s="2"/>
    </row>
    <row r="1341" spans="1:18" ht="18" customHeight="1">
      <c r="A1341" s="35"/>
      <c r="B1341" s="31"/>
      <c r="C1341" s="31"/>
      <c r="D1341" s="133"/>
      <c r="E1341" s="133"/>
      <c r="F1341" s="133"/>
      <c r="G1341" s="133"/>
      <c r="H1341" s="133"/>
      <c r="I1341" s="133"/>
      <c r="J1341" s="133"/>
      <c r="K1341" s="134"/>
      <c r="L1341" s="135"/>
      <c r="M1341" s="135"/>
      <c r="N1341" s="135"/>
      <c r="O1341" s="2"/>
      <c r="P1341" s="31"/>
      <c r="Q1341" s="25"/>
      <c r="R1341" s="2"/>
    </row>
    <row r="1342" spans="1:18" ht="18" customHeight="1">
      <c r="A1342" s="35"/>
      <c r="B1342" s="31"/>
      <c r="C1342" s="31"/>
      <c r="D1342" s="133"/>
      <c r="E1342" s="133"/>
      <c r="F1342" s="133"/>
      <c r="G1342" s="133"/>
      <c r="H1342" s="133"/>
      <c r="I1342" s="133"/>
      <c r="J1342" s="133"/>
      <c r="K1342" s="134"/>
      <c r="L1342" s="135"/>
      <c r="M1342" s="135"/>
      <c r="N1342" s="135"/>
      <c r="O1342" s="2"/>
      <c r="P1342" s="31"/>
      <c r="Q1342" s="25"/>
      <c r="R1342" s="2"/>
    </row>
    <row r="1343" spans="1:18" ht="18" customHeight="1">
      <c r="A1343" s="35"/>
      <c r="B1343" s="31"/>
      <c r="C1343" s="31"/>
      <c r="D1343" s="133"/>
      <c r="E1343" s="133"/>
      <c r="F1343" s="133"/>
      <c r="G1343" s="133"/>
      <c r="H1343" s="133"/>
      <c r="I1343" s="133"/>
      <c r="J1343" s="133"/>
      <c r="K1343" s="134"/>
      <c r="L1343" s="135"/>
      <c r="M1343" s="135"/>
      <c r="N1343" s="135"/>
      <c r="O1343" s="2"/>
      <c r="P1343" s="31"/>
      <c r="Q1343" s="25"/>
      <c r="R1343" s="2"/>
    </row>
    <row r="1344" spans="1:18" ht="18" customHeight="1">
      <c r="A1344" s="35"/>
      <c r="B1344" s="31"/>
      <c r="C1344" s="31"/>
      <c r="D1344" s="133"/>
      <c r="E1344" s="133"/>
      <c r="F1344" s="133"/>
      <c r="G1344" s="133"/>
      <c r="H1344" s="133"/>
      <c r="I1344" s="133"/>
      <c r="J1344" s="133"/>
      <c r="K1344" s="134"/>
      <c r="L1344" s="135"/>
      <c r="M1344" s="135"/>
      <c r="N1344" s="135"/>
      <c r="O1344" s="2"/>
      <c r="P1344" s="31"/>
      <c r="Q1344" s="25"/>
      <c r="R1344" s="2"/>
    </row>
    <row r="1345" spans="1:18" ht="18" customHeight="1">
      <c r="A1345" s="35"/>
      <c r="B1345" s="31"/>
      <c r="C1345" s="31"/>
      <c r="D1345" s="133"/>
      <c r="E1345" s="133"/>
      <c r="F1345" s="133"/>
      <c r="G1345" s="133"/>
      <c r="H1345" s="133"/>
      <c r="I1345" s="133"/>
      <c r="J1345" s="133"/>
      <c r="K1345" s="134"/>
      <c r="L1345" s="135"/>
      <c r="M1345" s="135"/>
      <c r="N1345" s="135"/>
      <c r="O1345" s="2"/>
      <c r="P1345" s="31"/>
      <c r="Q1345" s="25"/>
      <c r="R1345" s="2"/>
    </row>
    <row r="1346" spans="1:18" ht="18" customHeight="1">
      <c r="A1346" s="35"/>
      <c r="B1346" s="31"/>
      <c r="C1346" s="31"/>
      <c r="D1346" s="133"/>
      <c r="E1346" s="133"/>
      <c r="F1346" s="133"/>
      <c r="G1346" s="133"/>
      <c r="H1346" s="133"/>
      <c r="I1346" s="133"/>
      <c r="J1346" s="133"/>
      <c r="K1346" s="134"/>
      <c r="L1346" s="135"/>
      <c r="M1346" s="135"/>
      <c r="N1346" s="135"/>
      <c r="O1346" s="2"/>
      <c r="P1346" s="31"/>
      <c r="Q1346" s="25"/>
      <c r="R1346" s="2"/>
    </row>
    <row r="1347" spans="1:18" ht="18" customHeight="1">
      <c r="A1347" s="35"/>
      <c r="B1347" s="31"/>
      <c r="C1347" s="31"/>
      <c r="D1347" s="133"/>
      <c r="E1347" s="133"/>
      <c r="F1347" s="133"/>
      <c r="G1347" s="133"/>
      <c r="H1347" s="133"/>
      <c r="I1347" s="133"/>
      <c r="J1347" s="133"/>
      <c r="K1347" s="134"/>
      <c r="L1347" s="135"/>
      <c r="M1347" s="135"/>
      <c r="N1347" s="135"/>
      <c r="O1347" s="2"/>
      <c r="P1347" s="31"/>
      <c r="Q1347" s="25"/>
      <c r="R1347" s="2"/>
    </row>
    <row r="1348" spans="1:18" ht="18" customHeight="1">
      <c r="A1348" s="35"/>
      <c r="B1348" s="31"/>
      <c r="C1348" s="31"/>
      <c r="D1348" s="133"/>
      <c r="E1348" s="133"/>
      <c r="F1348" s="133"/>
      <c r="G1348" s="133"/>
      <c r="H1348" s="133"/>
      <c r="I1348" s="133"/>
      <c r="J1348" s="133"/>
      <c r="K1348" s="134"/>
      <c r="L1348" s="135"/>
      <c r="M1348" s="135"/>
      <c r="N1348" s="135"/>
      <c r="O1348" s="2"/>
      <c r="P1348" s="31"/>
      <c r="Q1348" s="25"/>
      <c r="R1348" s="2"/>
    </row>
    <row r="1349" spans="1:18" ht="18" customHeight="1">
      <c r="A1349" s="35"/>
      <c r="B1349" s="31"/>
      <c r="C1349" s="31"/>
      <c r="D1349" s="133"/>
      <c r="E1349" s="133"/>
      <c r="F1349" s="133"/>
      <c r="G1349" s="133"/>
      <c r="H1349" s="133"/>
      <c r="I1349" s="133"/>
      <c r="J1349" s="133"/>
      <c r="K1349" s="134"/>
      <c r="L1349" s="135"/>
      <c r="M1349" s="135"/>
      <c r="N1349" s="135"/>
      <c r="O1349" s="2"/>
      <c r="P1349" s="31"/>
      <c r="Q1349" s="25"/>
      <c r="R1349" s="2"/>
    </row>
    <row r="1350" spans="1:18" ht="18" customHeight="1">
      <c r="A1350" s="35"/>
      <c r="B1350" s="31"/>
      <c r="C1350" s="31"/>
      <c r="D1350" s="133"/>
      <c r="E1350" s="133"/>
      <c r="F1350" s="133"/>
      <c r="G1350" s="133"/>
      <c r="H1350" s="133"/>
      <c r="I1350" s="133"/>
      <c r="J1350" s="133"/>
      <c r="K1350" s="134"/>
      <c r="L1350" s="135"/>
      <c r="M1350" s="135"/>
      <c r="N1350" s="135"/>
      <c r="O1350" s="2"/>
      <c r="P1350" s="31"/>
      <c r="Q1350" s="25"/>
      <c r="R1350" s="2"/>
    </row>
    <row r="1351" spans="1:18" ht="18" customHeight="1">
      <c r="A1351" s="35"/>
      <c r="B1351" s="31"/>
      <c r="C1351" s="31"/>
      <c r="D1351" s="133"/>
      <c r="E1351" s="133"/>
      <c r="F1351" s="133"/>
      <c r="G1351" s="133"/>
      <c r="H1351" s="133"/>
      <c r="I1351" s="133"/>
      <c r="J1351" s="133"/>
      <c r="K1351" s="134"/>
      <c r="L1351" s="135"/>
      <c r="M1351" s="135"/>
      <c r="N1351" s="135"/>
      <c r="O1351" s="2"/>
      <c r="P1351" s="31"/>
      <c r="Q1351" s="25"/>
      <c r="R1351" s="2"/>
    </row>
    <row r="1352" spans="1:18" ht="18" customHeight="1">
      <c r="A1352" s="35"/>
      <c r="B1352" s="31"/>
      <c r="C1352" s="31"/>
      <c r="D1352" s="133"/>
      <c r="E1352" s="133"/>
      <c r="F1352" s="133"/>
      <c r="G1352" s="133"/>
      <c r="H1352" s="133"/>
      <c r="I1352" s="133"/>
      <c r="J1352" s="133"/>
      <c r="K1352" s="134"/>
      <c r="L1352" s="135"/>
      <c r="M1352" s="135"/>
      <c r="N1352" s="135"/>
      <c r="O1352" s="2"/>
      <c r="P1352" s="31"/>
      <c r="Q1352" s="25"/>
      <c r="R1352" s="2"/>
    </row>
    <row r="1353" spans="1:18" ht="18" customHeight="1">
      <c r="A1353" s="35"/>
      <c r="B1353" s="31"/>
      <c r="C1353" s="31"/>
      <c r="D1353" s="133"/>
      <c r="E1353" s="133"/>
      <c r="F1353" s="133"/>
      <c r="G1353" s="133"/>
      <c r="H1353" s="133"/>
      <c r="I1353" s="133"/>
      <c r="J1353" s="133"/>
      <c r="K1353" s="134"/>
      <c r="L1353" s="135"/>
      <c r="M1353" s="135"/>
      <c r="N1353" s="135"/>
      <c r="O1353" s="2"/>
      <c r="P1353" s="31"/>
      <c r="Q1353" s="25"/>
      <c r="R1353" s="2"/>
    </row>
    <row r="1354" spans="1:18" ht="18" customHeight="1">
      <c r="A1354" s="35"/>
      <c r="B1354" s="31"/>
      <c r="C1354" s="31"/>
      <c r="D1354" s="133"/>
      <c r="E1354" s="133"/>
      <c r="F1354" s="133"/>
      <c r="G1354" s="133"/>
      <c r="H1354" s="133"/>
      <c r="I1354" s="133"/>
      <c r="J1354" s="133"/>
      <c r="K1354" s="134"/>
      <c r="L1354" s="135"/>
      <c r="M1354" s="135"/>
      <c r="N1354" s="135"/>
      <c r="O1354" s="2"/>
      <c r="P1354" s="31"/>
      <c r="Q1354" s="25"/>
      <c r="R1354" s="2"/>
    </row>
    <row r="1355" spans="1:18" ht="18" customHeight="1">
      <c r="A1355" s="35"/>
      <c r="B1355" s="31"/>
      <c r="C1355" s="31"/>
      <c r="D1355" s="133"/>
      <c r="E1355" s="133"/>
      <c r="F1355" s="133"/>
      <c r="G1355" s="133"/>
      <c r="H1355" s="133"/>
      <c r="I1355" s="133"/>
      <c r="J1355" s="133"/>
      <c r="K1355" s="134"/>
      <c r="L1355" s="135"/>
      <c r="M1355" s="135"/>
      <c r="N1355" s="135"/>
      <c r="O1355" s="2"/>
      <c r="P1355" s="31"/>
      <c r="Q1355" s="25"/>
      <c r="R1355" s="2"/>
    </row>
    <row r="1356" spans="1:18" ht="18" customHeight="1">
      <c r="A1356" s="35"/>
      <c r="B1356" s="31"/>
      <c r="C1356" s="31"/>
      <c r="D1356" s="133"/>
      <c r="E1356" s="133"/>
      <c r="F1356" s="133"/>
      <c r="G1356" s="133"/>
      <c r="H1356" s="133"/>
      <c r="I1356" s="133"/>
      <c r="J1356" s="133"/>
      <c r="K1356" s="134"/>
      <c r="L1356" s="135"/>
      <c r="M1356" s="135"/>
      <c r="N1356" s="135"/>
      <c r="O1356" s="2"/>
      <c r="P1356" s="31"/>
      <c r="Q1356" s="25"/>
      <c r="R1356" s="2"/>
    </row>
    <row r="1357" spans="1:18" ht="18" customHeight="1">
      <c r="A1357" s="35"/>
      <c r="B1357" s="31"/>
      <c r="C1357" s="31"/>
      <c r="D1357" s="133"/>
      <c r="E1357" s="133"/>
      <c r="F1357" s="133"/>
      <c r="G1357" s="133"/>
      <c r="H1357" s="133"/>
      <c r="I1357" s="133"/>
      <c r="J1357" s="133"/>
      <c r="K1357" s="134"/>
      <c r="L1357" s="135"/>
      <c r="M1357" s="135"/>
      <c r="N1357" s="135"/>
      <c r="O1357" s="2"/>
      <c r="P1357" s="31"/>
      <c r="Q1357" s="25"/>
      <c r="R1357" s="2"/>
    </row>
    <row r="1358" spans="1:18" ht="18" customHeight="1">
      <c r="A1358" s="35"/>
      <c r="B1358" s="31"/>
      <c r="C1358" s="31"/>
      <c r="D1358" s="133"/>
      <c r="E1358" s="133"/>
      <c r="F1358" s="133"/>
      <c r="G1358" s="133"/>
      <c r="H1358" s="133"/>
      <c r="I1358" s="133"/>
      <c r="J1358" s="133"/>
      <c r="K1358" s="134"/>
      <c r="L1358" s="135"/>
      <c r="M1358" s="135"/>
      <c r="N1358" s="135"/>
      <c r="O1358" s="2"/>
      <c r="P1358" s="31"/>
      <c r="Q1358" s="25"/>
      <c r="R1358" s="2"/>
    </row>
    <row r="1359" spans="1:18" ht="18" customHeight="1">
      <c r="A1359" s="35"/>
      <c r="B1359" s="31"/>
      <c r="C1359" s="31"/>
      <c r="D1359" s="133"/>
      <c r="E1359" s="133"/>
      <c r="F1359" s="133"/>
      <c r="G1359" s="133"/>
      <c r="H1359" s="133"/>
      <c r="I1359" s="133"/>
      <c r="J1359" s="133"/>
      <c r="K1359" s="134"/>
      <c r="L1359" s="135"/>
      <c r="M1359" s="135"/>
      <c r="N1359" s="135"/>
      <c r="O1359" s="2"/>
      <c r="P1359" s="31"/>
      <c r="Q1359" s="25"/>
      <c r="R1359" s="2"/>
    </row>
    <row r="1360" spans="1:18" ht="18" customHeight="1">
      <c r="A1360" s="35"/>
      <c r="B1360" s="31"/>
      <c r="C1360" s="31"/>
      <c r="D1360" s="133"/>
      <c r="E1360" s="133"/>
      <c r="F1360" s="133"/>
      <c r="G1360" s="133"/>
      <c r="H1360" s="133"/>
      <c r="I1360" s="133"/>
      <c r="J1360" s="133"/>
      <c r="K1360" s="134"/>
      <c r="L1360" s="135"/>
      <c r="M1360" s="135"/>
      <c r="N1360" s="135"/>
      <c r="O1360" s="2"/>
      <c r="P1360" s="31"/>
      <c r="Q1360" s="25"/>
      <c r="R1360" s="2"/>
    </row>
    <row r="1361" spans="1:18" ht="18" customHeight="1">
      <c r="A1361" s="35"/>
      <c r="B1361" s="31"/>
      <c r="C1361" s="31"/>
      <c r="D1361" s="133"/>
      <c r="E1361" s="133"/>
      <c r="F1361" s="133"/>
      <c r="G1361" s="133"/>
      <c r="H1361" s="133"/>
      <c r="I1361" s="133"/>
      <c r="J1361" s="133"/>
      <c r="K1361" s="134"/>
      <c r="L1361" s="135"/>
      <c r="M1361" s="135"/>
      <c r="N1361" s="135"/>
      <c r="O1361" s="2"/>
      <c r="P1361" s="31"/>
      <c r="Q1361" s="25"/>
      <c r="R1361" s="2"/>
    </row>
    <row r="1362" spans="1:18" ht="18" customHeight="1">
      <c r="A1362" s="35"/>
      <c r="B1362" s="31"/>
      <c r="C1362" s="31"/>
      <c r="D1362" s="133"/>
      <c r="E1362" s="133"/>
      <c r="F1362" s="133"/>
      <c r="G1362" s="133"/>
      <c r="H1362" s="133"/>
      <c r="I1362" s="133"/>
      <c r="J1362" s="133"/>
      <c r="K1362" s="134"/>
      <c r="L1362" s="135"/>
      <c r="M1362" s="135"/>
      <c r="N1362" s="135"/>
      <c r="O1362" s="2"/>
      <c r="P1362" s="31"/>
      <c r="Q1362" s="25"/>
      <c r="R1362" s="2"/>
    </row>
    <row r="1363" spans="1:18" ht="18" customHeight="1">
      <c r="A1363" s="35"/>
      <c r="B1363" s="31"/>
      <c r="C1363" s="31"/>
      <c r="D1363" s="133"/>
      <c r="E1363" s="133"/>
      <c r="F1363" s="133"/>
      <c r="G1363" s="133"/>
      <c r="H1363" s="133"/>
      <c r="I1363" s="133"/>
      <c r="J1363" s="133"/>
      <c r="K1363" s="134"/>
      <c r="L1363" s="135"/>
      <c r="M1363" s="135"/>
      <c r="N1363" s="135"/>
      <c r="O1363" s="2"/>
      <c r="P1363" s="31"/>
      <c r="Q1363" s="25"/>
      <c r="R1363" s="2"/>
    </row>
    <row r="1364" spans="1:18" ht="18" customHeight="1">
      <c r="A1364" s="35"/>
      <c r="B1364" s="31"/>
      <c r="C1364" s="31"/>
      <c r="D1364" s="133"/>
      <c r="E1364" s="133"/>
      <c r="F1364" s="133"/>
      <c r="G1364" s="133"/>
      <c r="H1364" s="133"/>
      <c r="I1364" s="133"/>
      <c r="J1364" s="133"/>
      <c r="K1364" s="134"/>
      <c r="L1364" s="135"/>
      <c r="M1364" s="135"/>
      <c r="N1364" s="135"/>
      <c r="O1364" s="2"/>
      <c r="P1364" s="31"/>
      <c r="Q1364" s="25"/>
      <c r="R1364" s="2"/>
    </row>
    <row r="1365" spans="1:18" ht="18" customHeight="1">
      <c r="A1365" s="35"/>
      <c r="B1365" s="31"/>
      <c r="C1365" s="31"/>
      <c r="D1365" s="133"/>
      <c r="E1365" s="133"/>
      <c r="F1365" s="133"/>
      <c r="G1365" s="133"/>
      <c r="H1365" s="133"/>
      <c r="I1365" s="133"/>
      <c r="J1365" s="133"/>
      <c r="K1365" s="134"/>
      <c r="L1365" s="135"/>
      <c r="M1365" s="135"/>
      <c r="N1365" s="135"/>
      <c r="O1365" s="2"/>
      <c r="P1365" s="31"/>
      <c r="Q1365" s="25"/>
      <c r="R1365" s="2"/>
    </row>
    <row r="1366" spans="1:18" ht="18" customHeight="1">
      <c r="A1366" s="35"/>
      <c r="B1366" s="31"/>
      <c r="C1366" s="31"/>
      <c r="D1366" s="133"/>
      <c r="E1366" s="133"/>
      <c r="F1366" s="133"/>
      <c r="G1366" s="133"/>
      <c r="H1366" s="133"/>
      <c r="I1366" s="133"/>
      <c r="J1366" s="133"/>
      <c r="K1366" s="134"/>
      <c r="L1366" s="135"/>
      <c r="M1366" s="135"/>
      <c r="N1366" s="135"/>
      <c r="O1366" s="2"/>
      <c r="P1366" s="31"/>
      <c r="Q1366" s="25"/>
      <c r="R1366" s="2"/>
    </row>
    <row r="1367" spans="1:18" ht="18" customHeight="1">
      <c r="A1367" s="35"/>
      <c r="B1367" s="31"/>
      <c r="C1367" s="31"/>
      <c r="D1367" s="133"/>
      <c r="E1367" s="133"/>
      <c r="F1367" s="133"/>
      <c r="G1367" s="133"/>
      <c r="H1367" s="133"/>
      <c r="I1367" s="133"/>
      <c r="J1367" s="133"/>
      <c r="K1367" s="134"/>
      <c r="L1367" s="135"/>
      <c r="M1367" s="135"/>
      <c r="N1367" s="135"/>
      <c r="O1367" s="2"/>
      <c r="P1367" s="31"/>
      <c r="Q1367" s="25"/>
      <c r="R1367" s="2"/>
    </row>
    <row r="1368" spans="1:18" ht="18" customHeight="1">
      <c r="A1368" s="35"/>
      <c r="B1368" s="31"/>
      <c r="C1368" s="31"/>
      <c r="D1368" s="133"/>
      <c r="E1368" s="133"/>
      <c r="F1368" s="133"/>
      <c r="G1368" s="133"/>
      <c r="H1368" s="133"/>
      <c r="I1368" s="133"/>
      <c r="J1368" s="133"/>
      <c r="K1368" s="134"/>
      <c r="L1368" s="135"/>
      <c r="M1368" s="135"/>
      <c r="N1368" s="135"/>
      <c r="O1368" s="2"/>
      <c r="P1368" s="31"/>
      <c r="Q1368" s="25"/>
      <c r="R1368" s="2"/>
    </row>
    <row r="1369" spans="1:18" ht="18" customHeight="1">
      <c r="A1369" s="35"/>
      <c r="B1369" s="31"/>
      <c r="C1369" s="31"/>
      <c r="D1369" s="133"/>
      <c r="E1369" s="133"/>
      <c r="F1369" s="133"/>
      <c r="G1369" s="133"/>
      <c r="H1369" s="133"/>
      <c r="I1369" s="133"/>
      <c r="J1369" s="133"/>
      <c r="K1369" s="134"/>
      <c r="L1369" s="135"/>
      <c r="M1369" s="135"/>
      <c r="N1369" s="135"/>
      <c r="O1369" s="2"/>
      <c r="P1369" s="31"/>
      <c r="Q1369" s="25"/>
      <c r="R1369" s="2"/>
    </row>
    <row r="1370" spans="1:18" ht="18" customHeight="1">
      <c r="A1370" s="35"/>
      <c r="B1370" s="31"/>
      <c r="C1370" s="31"/>
      <c r="D1370" s="133"/>
      <c r="E1370" s="133"/>
      <c r="F1370" s="133"/>
      <c r="G1370" s="133"/>
      <c r="H1370" s="133"/>
      <c r="I1370" s="133"/>
      <c r="J1370" s="133"/>
      <c r="K1370" s="134"/>
      <c r="L1370" s="135"/>
      <c r="M1370" s="135"/>
      <c r="N1370" s="135"/>
      <c r="O1370" s="2"/>
      <c r="P1370" s="31"/>
      <c r="Q1370" s="25"/>
      <c r="R1370" s="2"/>
    </row>
    <row r="1371" spans="1:18" ht="18" customHeight="1">
      <c r="A1371" s="35"/>
      <c r="B1371" s="31"/>
      <c r="C1371" s="31"/>
      <c r="D1371" s="133"/>
      <c r="E1371" s="133"/>
      <c r="F1371" s="133"/>
      <c r="G1371" s="133"/>
      <c r="H1371" s="133"/>
      <c r="I1371" s="133"/>
      <c r="J1371" s="133"/>
      <c r="K1371" s="134"/>
      <c r="L1371" s="135"/>
      <c r="M1371" s="135"/>
      <c r="N1371" s="135"/>
      <c r="O1371" s="2"/>
      <c r="P1371" s="31"/>
      <c r="Q1371" s="25"/>
      <c r="R1371" s="2"/>
    </row>
    <row r="1372" spans="1:18" ht="18" customHeight="1">
      <c r="A1372" s="35"/>
      <c r="B1372" s="31"/>
      <c r="C1372" s="31"/>
      <c r="D1372" s="133"/>
      <c r="E1372" s="133"/>
      <c r="F1372" s="133"/>
      <c r="G1372" s="133"/>
      <c r="H1372" s="133"/>
      <c r="I1372" s="133"/>
      <c r="J1372" s="133"/>
      <c r="K1372" s="134"/>
      <c r="L1372" s="135"/>
      <c r="M1372" s="135"/>
      <c r="N1372" s="135"/>
      <c r="O1372" s="2"/>
      <c r="P1372" s="31"/>
      <c r="Q1372" s="25"/>
      <c r="R1372" s="2"/>
    </row>
    <row r="1373" spans="1:18" ht="18" customHeight="1">
      <c r="A1373" s="35"/>
      <c r="B1373" s="31"/>
      <c r="C1373" s="31"/>
      <c r="D1373" s="133"/>
      <c r="E1373" s="133"/>
      <c r="F1373" s="133"/>
      <c r="G1373" s="133"/>
      <c r="H1373" s="133"/>
      <c r="I1373" s="133"/>
      <c r="J1373" s="133"/>
      <c r="K1373" s="134"/>
      <c r="L1373" s="135"/>
      <c r="M1373" s="135"/>
      <c r="N1373" s="135"/>
      <c r="O1373" s="2"/>
      <c r="P1373" s="31"/>
      <c r="Q1373" s="25"/>
      <c r="R1373" s="2"/>
    </row>
    <row r="1374" spans="1:18" ht="18" customHeight="1">
      <c r="A1374" s="35"/>
      <c r="B1374" s="31"/>
      <c r="C1374" s="31"/>
      <c r="D1374" s="133"/>
      <c r="E1374" s="133"/>
      <c r="F1374" s="133"/>
      <c r="G1374" s="133"/>
      <c r="H1374" s="133"/>
      <c r="I1374" s="133"/>
      <c r="J1374" s="133"/>
      <c r="K1374" s="134"/>
      <c r="L1374" s="135"/>
      <c r="M1374" s="135"/>
      <c r="N1374" s="135"/>
      <c r="O1374" s="2"/>
      <c r="P1374" s="31"/>
      <c r="Q1374" s="25"/>
      <c r="R1374" s="2"/>
    </row>
    <row r="1375" spans="1:18" ht="18" customHeight="1">
      <c r="A1375" s="35"/>
      <c r="B1375" s="31"/>
      <c r="C1375" s="31"/>
      <c r="D1375" s="133"/>
      <c r="E1375" s="133"/>
      <c r="F1375" s="133"/>
      <c r="G1375" s="133"/>
      <c r="H1375" s="133"/>
      <c r="I1375" s="133"/>
      <c r="J1375" s="133"/>
      <c r="K1375" s="134"/>
      <c r="L1375" s="135"/>
      <c r="M1375" s="135"/>
      <c r="N1375" s="135"/>
      <c r="O1375" s="2"/>
      <c r="P1375" s="31"/>
      <c r="Q1375" s="25"/>
      <c r="R1375" s="2"/>
    </row>
    <row r="1376" spans="1:18" ht="18" customHeight="1">
      <c r="A1376" s="35"/>
      <c r="B1376" s="31"/>
      <c r="C1376" s="31"/>
      <c r="D1376" s="133"/>
      <c r="E1376" s="133"/>
      <c r="F1376" s="133"/>
      <c r="G1376" s="133"/>
      <c r="H1376" s="133"/>
      <c r="I1376" s="133"/>
      <c r="J1376" s="133"/>
      <c r="K1376" s="134"/>
      <c r="L1376" s="135"/>
      <c r="M1376" s="135"/>
      <c r="N1376" s="135"/>
      <c r="O1376" s="2"/>
      <c r="P1376" s="31"/>
      <c r="Q1376" s="25"/>
      <c r="R1376" s="2"/>
    </row>
    <row r="1377" spans="1:18" ht="18" customHeight="1">
      <c r="A1377" s="35"/>
      <c r="B1377" s="31"/>
      <c r="C1377" s="31"/>
      <c r="D1377" s="133"/>
      <c r="E1377" s="133"/>
      <c r="F1377" s="133"/>
      <c r="G1377" s="133"/>
      <c r="H1377" s="133"/>
      <c r="I1377" s="133"/>
      <c r="J1377" s="133"/>
      <c r="K1377" s="134"/>
      <c r="L1377" s="135"/>
      <c r="M1377" s="135"/>
      <c r="N1377" s="135"/>
      <c r="O1377" s="2"/>
      <c r="P1377" s="31"/>
      <c r="Q1377" s="25"/>
      <c r="R1377" s="2"/>
    </row>
    <row r="1378" spans="1:18" ht="18" customHeight="1">
      <c r="A1378" s="35"/>
      <c r="B1378" s="31"/>
      <c r="C1378" s="31"/>
      <c r="D1378" s="133"/>
      <c r="E1378" s="133"/>
      <c r="F1378" s="133"/>
      <c r="G1378" s="133"/>
      <c r="H1378" s="133"/>
      <c r="I1378" s="133"/>
      <c r="J1378" s="133"/>
      <c r="K1378" s="134"/>
      <c r="L1378" s="135"/>
      <c r="M1378" s="135"/>
      <c r="N1378" s="135"/>
      <c r="O1378" s="2"/>
      <c r="P1378" s="31"/>
      <c r="Q1378" s="25"/>
      <c r="R1378" s="2"/>
    </row>
    <row r="1379" spans="1:18" ht="18" customHeight="1">
      <c r="A1379" s="35"/>
      <c r="B1379" s="31"/>
      <c r="C1379" s="31"/>
      <c r="D1379" s="133"/>
      <c r="E1379" s="133"/>
      <c r="F1379" s="133"/>
      <c r="G1379" s="133"/>
      <c r="H1379" s="133"/>
      <c r="I1379" s="133"/>
      <c r="J1379" s="133"/>
      <c r="K1379" s="134"/>
      <c r="L1379" s="135"/>
      <c r="M1379" s="135"/>
      <c r="N1379" s="135"/>
      <c r="O1379" s="2"/>
      <c r="P1379" s="31"/>
      <c r="Q1379" s="25"/>
      <c r="R1379" s="2"/>
    </row>
    <row r="1380" spans="1:18" ht="18" customHeight="1">
      <c r="A1380" s="35"/>
      <c r="B1380" s="31"/>
      <c r="C1380" s="31"/>
      <c r="D1380" s="133"/>
      <c r="E1380" s="133"/>
      <c r="F1380" s="133"/>
      <c r="G1380" s="133"/>
      <c r="H1380" s="133"/>
      <c r="I1380" s="133"/>
      <c r="J1380" s="133"/>
      <c r="K1380" s="134"/>
      <c r="L1380" s="135"/>
      <c r="M1380" s="135"/>
      <c r="N1380" s="135"/>
      <c r="O1380" s="2"/>
      <c r="P1380" s="31"/>
      <c r="Q1380" s="25"/>
      <c r="R1380" s="2"/>
    </row>
    <row r="1381" spans="1:18" ht="18" customHeight="1">
      <c r="A1381" s="35"/>
      <c r="B1381" s="31"/>
      <c r="C1381" s="31"/>
      <c r="D1381" s="133"/>
      <c r="E1381" s="133"/>
      <c r="F1381" s="133"/>
      <c r="G1381" s="133"/>
      <c r="H1381" s="133"/>
      <c r="I1381" s="133"/>
      <c r="J1381" s="133"/>
      <c r="K1381" s="134"/>
      <c r="L1381" s="135"/>
      <c r="M1381" s="135"/>
      <c r="N1381" s="135"/>
      <c r="O1381" s="2"/>
      <c r="P1381" s="31"/>
      <c r="Q1381" s="25"/>
      <c r="R1381" s="2"/>
    </row>
    <row r="1382" spans="1:18" ht="18" customHeight="1">
      <c r="A1382" s="35"/>
      <c r="B1382" s="31"/>
      <c r="C1382" s="31"/>
      <c r="D1382" s="133"/>
      <c r="E1382" s="133"/>
      <c r="F1382" s="133"/>
      <c r="G1382" s="133"/>
      <c r="H1382" s="133"/>
      <c r="I1382" s="133"/>
      <c r="J1382" s="133"/>
      <c r="K1382" s="134"/>
      <c r="L1382" s="135"/>
      <c r="M1382" s="135"/>
      <c r="N1382" s="135"/>
      <c r="O1382" s="2"/>
      <c r="P1382" s="31"/>
      <c r="Q1382" s="25"/>
      <c r="R1382" s="2"/>
    </row>
    <row r="1383" spans="1:18" ht="18" customHeight="1">
      <c r="A1383" s="35"/>
      <c r="B1383" s="31"/>
      <c r="C1383" s="31"/>
      <c r="D1383" s="133"/>
      <c r="E1383" s="133"/>
      <c r="F1383" s="133"/>
      <c r="G1383" s="133"/>
      <c r="H1383" s="133"/>
      <c r="I1383" s="133"/>
      <c r="J1383" s="133"/>
      <c r="K1383" s="134"/>
      <c r="L1383" s="135"/>
      <c r="M1383" s="135"/>
      <c r="N1383" s="135"/>
      <c r="O1383" s="2"/>
      <c r="P1383" s="31"/>
      <c r="Q1383" s="25"/>
      <c r="R1383" s="2"/>
    </row>
    <row r="1384" spans="1:18" ht="18" customHeight="1">
      <c r="A1384" s="35"/>
      <c r="B1384" s="31"/>
      <c r="C1384" s="31"/>
      <c r="D1384" s="133"/>
      <c r="E1384" s="133"/>
      <c r="F1384" s="133"/>
      <c r="G1384" s="133"/>
      <c r="H1384" s="133"/>
      <c r="I1384" s="133"/>
      <c r="J1384" s="133"/>
      <c r="K1384" s="134"/>
      <c r="L1384" s="135"/>
      <c r="M1384" s="135"/>
      <c r="N1384" s="135"/>
      <c r="O1384" s="2"/>
      <c r="P1384" s="31"/>
      <c r="Q1384" s="25"/>
      <c r="R1384" s="2"/>
    </row>
    <row r="1385" spans="1:18" ht="18" customHeight="1">
      <c r="A1385" s="35"/>
      <c r="B1385" s="31"/>
      <c r="C1385" s="31"/>
      <c r="D1385" s="133"/>
      <c r="E1385" s="133"/>
      <c r="F1385" s="133"/>
      <c r="G1385" s="133"/>
      <c r="H1385" s="133"/>
      <c r="I1385" s="133"/>
      <c r="J1385" s="133"/>
      <c r="K1385" s="134"/>
      <c r="L1385" s="135"/>
      <c r="M1385" s="135"/>
      <c r="N1385" s="135"/>
      <c r="O1385" s="2"/>
      <c r="P1385" s="31"/>
      <c r="Q1385" s="25"/>
      <c r="R1385" s="2"/>
    </row>
    <row r="1386" spans="1:18" ht="18" customHeight="1">
      <c r="A1386" s="35"/>
      <c r="B1386" s="31"/>
      <c r="C1386" s="31"/>
      <c r="D1386" s="133"/>
      <c r="E1386" s="133"/>
      <c r="F1386" s="133"/>
      <c r="G1386" s="133"/>
      <c r="H1386" s="133"/>
      <c r="I1386" s="133"/>
      <c r="J1386" s="133"/>
      <c r="K1386" s="134"/>
      <c r="L1386" s="135"/>
      <c r="M1386" s="135"/>
      <c r="N1386" s="135"/>
      <c r="O1386" s="2"/>
      <c r="P1386" s="31"/>
      <c r="Q1386" s="25"/>
      <c r="R1386" s="2"/>
    </row>
    <row r="1387" spans="1:18" ht="18" customHeight="1">
      <c r="A1387" s="35"/>
      <c r="B1387" s="31"/>
      <c r="C1387" s="31"/>
      <c r="D1387" s="133"/>
      <c r="E1387" s="133"/>
      <c r="F1387" s="133"/>
      <c r="G1387" s="133"/>
      <c r="H1387" s="133"/>
      <c r="I1387" s="133"/>
      <c r="J1387" s="133"/>
      <c r="K1387" s="134"/>
      <c r="L1387" s="135"/>
      <c r="M1387" s="135"/>
      <c r="N1387" s="135"/>
      <c r="O1387" s="2"/>
      <c r="P1387" s="31"/>
      <c r="Q1387" s="25"/>
      <c r="R1387" s="2"/>
    </row>
    <row r="1388" spans="1:18" ht="18" customHeight="1">
      <c r="A1388" s="35"/>
      <c r="B1388" s="31"/>
      <c r="C1388" s="31"/>
      <c r="D1388" s="133"/>
      <c r="E1388" s="133"/>
      <c r="F1388" s="133"/>
      <c r="G1388" s="133"/>
      <c r="H1388" s="133"/>
      <c r="I1388" s="133"/>
      <c r="J1388" s="133"/>
      <c r="K1388" s="134"/>
      <c r="L1388" s="135"/>
      <c r="M1388" s="135"/>
      <c r="N1388" s="135"/>
      <c r="O1388" s="2"/>
      <c r="P1388" s="31"/>
      <c r="Q1388" s="25"/>
      <c r="R1388" s="2"/>
    </row>
    <row r="1389" spans="1:18" ht="18" customHeight="1">
      <c r="A1389" s="35"/>
      <c r="B1389" s="31"/>
      <c r="C1389" s="31"/>
      <c r="D1389" s="133"/>
      <c r="E1389" s="133"/>
      <c r="F1389" s="133"/>
      <c r="G1389" s="133"/>
      <c r="H1389" s="133"/>
      <c r="I1389" s="133"/>
      <c r="J1389" s="133"/>
      <c r="K1389" s="134"/>
      <c r="L1389" s="135"/>
      <c r="M1389" s="135"/>
      <c r="N1389" s="135"/>
      <c r="O1389" s="2"/>
      <c r="P1389" s="31"/>
      <c r="Q1389" s="25"/>
      <c r="R1389" s="2"/>
    </row>
    <row r="1390" spans="1:18" ht="18" customHeight="1">
      <c r="A1390" s="35"/>
      <c r="B1390" s="31"/>
      <c r="C1390" s="31"/>
      <c r="D1390" s="133"/>
      <c r="E1390" s="133"/>
      <c r="F1390" s="133"/>
      <c r="G1390" s="133"/>
      <c r="H1390" s="133"/>
      <c r="I1390" s="133"/>
      <c r="J1390" s="133"/>
      <c r="K1390" s="134"/>
      <c r="L1390" s="135"/>
      <c r="M1390" s="135"/>
      <c r="N1390" s="135"/>
      <c r="O1390" s="2"/>
      <c r="P1390" s="31"/>
      <c r="Q1390" s="25"/>
      <c r="R1390" s="2"/>
    </row>
    <row r="1391" spans="1:18" ht="18" customHeight="1">
      <c r="A1391" s="35"/>
      <c r="B1391" s="31"/>
      <c r="C1391" s="31"/>
      <c r="D1391" s="133"/>
      <c r="E1391" s="133"/>
      <c r="F1391" s="133"/>
      <c r="G1391" s="133"/>
      <c r="H1391" s="133"/>
      <c r="I1391" s="133"/>
      <c r="J1391" s="133"/>
      <c r="K1391" s="134"/>
      <c r="L1391" s="135"/>
      <c r="M1391" s="135"/>
      <c r="N1391" s="135"/>
      <c r="O1391" s="2"/>
      <c r="P1391" s="31"/>
      <c r="Q1391" s="25"/>
      <c r="R1391" s="2"/>
    </row>
    <row r="1392" spans="1:18" ht="18" customHeight="1">
      <c r="A1392" s="35"/>
      <c r="B1392" s="31"/>
      <c r="C1392" s="31"/>
      <c r="D1392" s="133"/>
      <c r="E1392" s="133"/>
      <c r="F1392" s="133"/>
      <c r="G1392" s="133"/>
      <c r="H1392" s="133"/>
      <c r="I1392" s="133"/>
      <c r="J1392" s="133"/>
      <c r="K1392" s="134"/>
      <c r="L1392" s="135"/>
      <c r="M1392" s="135"/>
      <c r="N1392" s="135"/>
      <c r="O1392" s="2"/>
      <c r="P1392" s="31"/>
      <c r="Q1392" s="25"/>
      <c r="R1392" s="2"/>
    </row>
    <row r="1393" spans="1:18" ht="18" customHeight="1">
      <c r="A1393" s="35"/>
      <c r="B1393" s="31"/>
      <c r="C1393" s="31"/>
      <c r="D1393" s="133"/>
      <c r="E1393" s="133"/>
      <c r="F1393" s="133"/>
      <c r="G1393" s="133"/>
      <c r="H1393" s="133"/>
      <c r="I1393" s="133"/>
      <c r="J1393" s="133"/>
      <c r="K1393" s="134"/>
      <c r="L1393" s="135"/>
      <c r="M1393" s="135"/>
      <c r="N1393" s="135"/>
      <c r="O1393" s="2"/>
      <c r="P1393" s="31"/>
      <c r="Q1393" s="25"/>
      <c r="R1393" s="2"/>
    </row>
    <row r="1394" spans="1:18" ht="18" customHeight="1">
      <c r="A1394" s="35"/>
      <c r="B1394" s="31"/>
      <c r="C1394" s="31"/>
      <c r="D1394" s="133"/>
      <c r="E1394" s="133"/>
      <c r="F1394" s="133"/>
      <c r="G1394" s="133"/>
      <c r="H1394" s="133"/>
      <c r="I1394" s="133"/>
      <c r="J1394" s="133"/>
      <c r="K1394" s="134"/>
      <c r="L1394" s="135"/>
      <c r="M1394" s="135"/>
      <c r="N1394" s="135"/>
      <c r="O1394" s="2"/>
      <c r="P1394" s="31"/>
      <c r="Q1394" s="25"/>
      <c r="R1394" s="2"/>
    </row>
    <row r="1395" spans="1:18" ht="18" customHeight="1">
      <c r="A1395" s="35"/>
      <c r="B1395" s="31"/>
      <c r="C1395" s="31"/>
      <c r="D1395" s="133"/>
      <c r="E1395" s="133"/>
      <c r="F1395" s="133"/>
      <c r="G1395" s="133"/>
      <c r="H1395" s="133"/>
      <c r="I1395" s="133"/>
      <c r="J1395" s="133"/>
      <c r="K1395" s="134"/>
      <c r="L1395" s="135"/>
      <c r="M1395" s="135"/>
      <c r="N1395" s="135"/>
      <c r="O1395" s="2"/>
      <c r="P1395" s="31"/>
      <c r="Q1395" s="25"/>
      <c r="R1395" s="2"/>
    </row>
    <row r="1396" spans="1:18" ht="18" customHeight="1">
      <c r="A1396" s="35"/>
      <c r="B1396" s="31"/>
      <c r="C1396" s="31"/>
      <c r="D1396" s="133"/>
      <c r="E1396" s="133"/>
      <c r="F1396" s="133"/>
      <c r="G1396" s="133"/>
      <c r="H1396" s="133"/>
      <c r="I1396" s="133"/>
      <c r="J1396" s="133"/>
      <c r="K1396" s="134"/>
      <c r="L1396" s="135"/>
      <c r="M1396" s="135"/>
      <c r="N1396" s="135"/>
      <c r="O1396" s="2"/>
      <c r="P1396" s="31"/>
      <c r="Q1396" s="25"/>
      <c r="R1396" s="2"/>
    </row>
    <row r="1397" spans="1:18" ht="18" customHeight="1">
      <c r="A1397" s="35"/>
      <c r="B1397" s="31"/>
      <c r="C1397" s="31"/>
      <c r="D1397" s="133"/>
      <c r="E1397" s="133"/>
      <c r="F1397" s="133"/>
      <c r="G1397" s="133"/>
      <c r="H1397" s="133"/>
      <c r="I1397" s="133"/>
      <c r="J1397" s="133"/>
      <c r="K1397" s="134"/>
      <c r="L1397" s="135"/>
      <c r="M1397" s="135"/>
      <c r="N1397" s="135"/>
      <c r="O1397" s="2"/>
      <c r="P1397" s="31"/>
      <c r="Q1397" s="25"/>
      <c r="R1397" s="2"/>
    </row>
    <row r="1398" spans="1:18" ht="18" customHeight="1">
      <c r="A1398" s="35"/>
      <c r="B1398" s="31"/>
      <c r="C1398" s="31"/>
      <c r="D1398" s="133"/>
      <c r="E1398" s="133"/>
      <c r="F1398" s="133"/>
      <c r="G1398" s="133"/>
      <c r="H1398" s="133"/>
      <c r="I1398" s="133"/>
      <c r="J1398" s="133"/>
      <c r="K1398" s="134"/>
      <c r="L1398" s="135"/>
      <c r="M1398" s="135"/>
      <c r="N1398" s="135"/>
      <c r="O1398" s="2"/>
      <c r="P1398" s="31"/>
      <c r="Q1398" s="25"/>
      <c r="R1398" s="2"/>
    </row>
    <row r="1399" spans="1:18" ht="18" customHeight="1">
      <c r="A1399" s="35"/>
      <c r="B1399" s="31"/>
      <c r="C1399" s="31"/>
      <c r="D1399" s="133"/>
      <c r="E1399" s="133"/>
      <c r="F1399" s="133"/>
      <c r="G1399" s="133"/>
      <c r="H1399" s="133"/>
      <c r="I1399" s="133"/>
      <c r="J1399" s="133"/>
      <c r="K1399" s="134"/>
      <c r="L1399" s="135"/>
      <c r="M1399" s="135"/>
      <c r="N1399" s="135"/>
      <c r="O1399" s="2"/>
      <c r="P1399" s="31"/>
      <c r="Q1399" s="25"/>
      <c r="R1399" s="2"/>
    </row>
    <row r="1400" spans="1:18" ht="18" customHeight="1">
      <c r="A1400" s="35"/>
      <c r="B1400" s="31"/>
      <c r="C1400" s="31"/>
      <c r="D1400" s="133"/>
      <c r="E1400" s="133"/>
      <c r="F1400" s="133"/>
      <c r="G1400" s="133"/>
      <c r="H1400" s="133"/>
      <c r="I1400" s="133"/>
      <c r="J1400" s="133"/>
      <c r="K1400" s="134"/>
      <c r="L1400" s="135"/>
      <c r="M1400" s="135"/>
      <c r="N1400" s="135"/>
      <c r="O1400" s="2"/>
      <c r="P1400" s="31"/>
      <c r="Q1400" s="25"/>
      <c r="R1400" s="2"/>
    </row>
    <row r="1401" spans="1:18" ht="18" customHeight="1">
      <c r="A1401" s="35"/>
      <c r="B1401" s="31"/>
      <c r="C1401" s="31"/>
      <c r="D1401" s="133"/>
      <c r="E1401" s="133"/>
      <c r="F1401" s="133"/>
      <c r="G1401" s="133"/>
      <c r="H1401" s="133"/>
      <c r="I1401" s="133"/>
      <c r="J1401" s="133"/>
      <c r="K1401" s="134"/>
      <c r="L1401" s="135"/>
      <c r="M1401" s="135"/>
      <c r="N1401" s="135"/>
      <c r="O1401" s="2"/>
      <c r="P1401" s="31"/>
      <c r="Q1401" s="25"/>
      <c r="R1401" s="2"/>
    </row>
    <row r="1402" spans="1:18" ht="18" customHeight="1">
      <c r="A1402" s="35"/>
      <c r="B1402" s="31"/>
      <c r="C1402" s="31"/>
      <c r="D1402" s="133"/>
      <c r="E1402" s="133"/>
      <c r="F1402" s="133"/>
      <c r="G1402" s="133"/>
      <c r="H1402" s="133"/>
      <c r="I1402" s="133"/>
      <c r="J1402" s="133"/>
      <c r="K1402" s="134"/>
      <c r="L1402" s="135"/>
      <c r="M1402" s="135"/>
      <c r="N1402" s="135"/>
      <c r="O1402" s="2"/>
      <c r="P1402" s="31"/>
      <c r="Q1402" s="25"/>
      <c r="R1402" s="2"/>
    </row>
    <row r="1403" spans="1:18" ht="18" customHeight="1">
      <c r="A1403" s="35"/>
      <c r="B1403" s="31"/>
      <c r="C1403" s="31"/>
      <c r="D1403" s="133"/>
      <c r="E1403" s="133"/>
      <c r="F1403" s="133"/>
      <c r="G1403" s="133"/>
      <c r="H1403" s="133"/>
      <c r="I1403" s="133"/>
      <c r="J1403" s="133"/>
      <c r="K1403" s="134"/>
      <c r="L1403" s="135"/>
      <c r="M1403" s="135"/>
      <c r="N1403" s="135"/>
      <c r="O1403" s="2"/>
      <c r="P1403" s="31"/>
      <c r="Q1403" s="25"/>
      <c r="R1403" s="2"/>
    </row>
    <row r="1404" spans="1:18" ht="18" customHeight="1">
      <c r="A1404" s="35"/>
      <c r="B1404" s="31"/>
      <c r="C1404" s="31"/>
      <c r="D1404" s="133"/>
      <c r="E1404" s="133"/>
      <c r="F1404" s="133"/>
      <c r="G1404" s="133"/>
      <c r="H1404" s="133"/>
      <c r="I1404" s="133"/>
      <c r="J1404" s="133"/>
      <c r="K1404" s="134"/>
      <c r="L1404" s="135"/>
      <c r="M1404" s="135"/>
      <c r="N1404" s="135"/>
      <c r="O1404" s="2"/>
      <c r="P1404" s="31"/>
      <c r="Q1404" s="25"/>
      <c r="R1404" s="2"/>
    </row>
    <row r="1405" spans="1:18" ht="18" customHeight="1">
      <c r="A1405" s="35"/>
      <c r="B1405" s="31"/>
      <c r="C1405" s="31"/>
      <c r="D1405" s="133"/>
      <c r="E1405" s="133"/>
      <c r="F1405" s="133"/>
      <c r="G1405" s="133"/>
      <c r="H1405" s="133"/>
      <c r="I1405" s="133"/>
      <c r="J1405" s="133"/>
      <c r="K1405" s="134"/>
      <c r="L1405" s="135"/>
      <c r="M1405" s="135"/>
      <c r="N1405" s="135"/>
      <c r="O1405" s="2"/>
      <c r="P1405" s="31"/>
      <c r="Q1405" s="25"/>
      <c r="R1405" s="2"/>
    </row>
    <row r="1406" spans="1:18" ht="18" customHeight="1">
      <c r="A1406" s="35"/>
      <c r="B1406" s="31"/>
      <c r="C1406" s="31"/>
      <c r="D1406" s="133"/>
      <c r="E1406" s="133"/>
      <c r="F1406" s="133"/>
      <c r="G1406" s="133"/>
      <c r="H1406" s="133"/>
      <c r="I1406" s="133"/>
      <c r="J1406" s="133"/>
      <c r="K1406" s="134"/>
      <c r="L1406" s="135"/>
      <c r="M1406" s="135"/>
      <c r="N1406" s="135"/>
      <c r="O1406" s="2"/>
      <c r="P1406" s="31"/>
      <c r="Q1406" s="25"/>
      <c r="R1406" s="2"/>
    </row>
    <row r="1407" spans="1:18" ht="18" customHeight="1">
      <c r="A1407" s="35"/>
      <c r="B1407" s="31"/>
      <c r="C1407" s="31"/>
      <c r="D1407" s="133"/>
      <c r="E1407" s="133"/>
      <c r="F1407" s="133"/>
      <c r="G1407" s="133"/>
      <c r="H1407" s="133"/>
      <c r="I1407" s="133"/>
      <c r="J1407" s="133"/>
      <c r="K1407" s="134"/>
      <c r="L1407" s="135"/>
      <c r="M1407" s="135"/>
      <c r="N1407" s="135"/>
      <c r="O1407" s="2"/>
      <c r="P1407" s="31"/>
      <c r="Q1407" s="25"/>
      <c r="R1407" s="2"/>
    </row>
    <row r="1408" spans="1:18" ht="18" customHeight="1">
      <c r="A1408" s="35"/>
      <c r="B1408" s="31"/>
      <c r="C1408" s="31"/>
      <c r="D1408" s="133"/>
      <c r="E1408" s="133"/>
      <c r="F1408" s="133"/>
      <c r="G1408" s="133"/>
      <c r="H1408" s="133"/>
      <c r="I1408" s="133"/>
      <c r="J1408" s="133"/>
      <c r="K1408" s="134"/>
      <c r="L1408" s="135"/>
      <c r="M1408" s="135"/>
      <c r="N1408" s="135"/>
      <c r="O1408" s="2"/>
      <c r="P1408" s="31"/>
      <c r="Q1408" s="25"/>
      <c r="R1408" s="2"/>
    </row>
    <row r="1409" spans="1:18" ht="18" customHeight="1">
      <c r="A1409" s="35"/>
      <c r="B1409" s="31"/>
      <c r="C1409" s="31"/>
      <c r="D1409" s="133"/>
      <c r="E1409" s="133"/>
      <c r="F1409" s="133"/>
      <c r="G1409" s="133"/>
      <c r="H1409" s="133"/>
      <c r="I1409" s="133"/>
      <c r="J1409" s="133"/>
      <c r="K1409" s="134"/>
      <c r="L1409" s="135"/>
      <c r="M1409" s="135"/>
      <c r="N1409" s="135"/>
      <c r="O1409" s="2"/>
      <c r="P1409" s="31"/>
      <c r="Q1409" s="25"/>
      <c r="R1409" s="2"/>
    </row>
    <row r="1410" spans="1:18" ht="18" customHeight="1">
      <c r="A1410" s="35"/>
      <c r="B1410" s="31"/>
      <c r="C1410" s="31"/>
      <c r="D1410" s="133"/>
      <c r="E1410" s="133"/>
      <c r="F1410" s="133"/>
      <c r="G1410" s="133"/>
      <c r="H1410" s="133"/>
      <c r="I1410" s="133"/>
      <c r="J1410" s="133"/>
      <c r="K1410" s="134"/>
      <c r="L1410" s="135"/>
      <c r="M1410" s="135"/>
      <c r="N1410" s="135"/>
      <c r="O1410" s="2"/>
      <c r="P1410" s="31"/>
      <c r="Q1410" s="25"/>
      <c r="R1410" s="2"/>
    </row>
    <row r="1411" spans="1:18" ht="18" customHeight="1">
      <c r="A1411" s="35"/>
      <c r="B1411" s="31"/>
      <c r="C1411" s="31"/>
      <c r="D1411" s="133"/>
      <c r="E1411" s="133"/>
      <c r="F1411" s="133"/>
      <c r="G1411" s="133"/>
      <c r="H1411" s="133"/>
      <c r="I1411" s="133"/>
      <c r="J1411" s="133"/>
      <c r="K1411" s="134"/>
      <c r="L1411" s="135"/>
      <c r="M1411" s="135"/>
      <c r="N1411" s="135"/>
      <c r="O1411" s="2"/>
      <c r="P1411" s="31"/>
      <c r="Q1411" s="25"/>
      <c r="R1411" s="2"/>
    </row>
    <row r="1412" spans="1:18" ht="18" customHeight="1">
      <c r="A1412" s="35"/>
      <c r="B1412" s="31"/>
      <c r="C1412" s="31"/>
      <c r="D1412" s="133"/>
      <c r="E1412" s="133"/>
      <c r="F1412" s="133"/>
      <c r="G1412" s="133"/>
      <c r="H1412" s="133"/>
      <c r="I1412" s="133"/>
      <c r="J1412" s="133"/>
      <c r="K1412" s="134"/>
      <c r="L1412" s="135"/>
      <c r="M1412" s="135"/>
      <c r="N1412" s="135"/>
      <c r="O1412" s="2"/>
      <c r="P1412" s="31"/>
      <c r="Q1412" s="25"/>
      <c r="R1412" s="2"/>
    </row>
    <row r="1413" spans="1:18" ht="18" customHeight="1">
      <c r="A1413" s="35"/>
      <c r="B1413" s="31"/>
      <c r="C1413" s="31"/>
      <c r="D1413" s="133"/>
      <c r="E1413" s="133"/>
      <c r="F1413" s="133"/>
      <c r="G1413" s="133"/>
      <c r="H1413" s="133"/>
      <c r="I1413" s="133"/>
      <c r="J1413" s="133"/>
      <c r="K1413" s="134"/>
      <c r="L1413" s="135"/>
      <c r="M1413" s="135"/>
      <c r="N1413" s="135"/>
      <c r="O1413" s="2"/>
      <c r="P1413" s="31"/>
      <c r="Q1413" s="25"/>
      <c r="R1413" s="2"/>
    </row>
    <row r="1414" spans="1:18" ht="18" customHeight="1">
      <c r="A1414" s="35"/>
      <c r="B1414" s="31"/>
      <c r="C1414" s="31"/>
      <c r="D1414" s="133"/>
      <c r="E1414" s="133"/>
      <c r="F1414" s="133"/>
      <c r="G1414" s="133"/>
      <c r="H1414" s="133"/>
      <c r="I1414" s="133"/>
      <c r="J1414" s="133"/>
      <c r="K1414" s="134"/>
      <c r="L1414" s="135"/>
      <c r="M1414" s="135"/>
      <c r="N1414" s="135"/>
      <c r="O1414" s="2"/>
      <c r="P1414" s="31"/>
      <c r="Q1414" s="25"/>
      <c r="R1414" s="2"/>
    </row>
    <row r="1415" spans="1:18" ht="18" customHeight="1">
      <c r="A1415" s="35"/>
      <c r="B1415" s="31"/>
      <c r="C1415" s="31"/>
      <c r="D1415" s="133"/>
      <c r="E1415" s="133"/>
      <c r="F1415" s="133"/>
      <c r="G1415" s="133"/>
      <c r="H1415" s="133"/>
      <c r="I1415" s="133"/>
      <c r="J1415" s="133"/>
      <c r="K1415" s="134"/>
      <c r="L1415" s="135"/>
      <c r="M1415" s="135"/>
      <c r="N1415" s="135"/>
      <c r="O1415" s="2"/>
      <c r="P1415" s="31"/>
      <c r="Q1415" s="25"/>
      <c r="R1415" s="2"/>
    </row>
    <row r="1416" spans="1:18" ht="18" customHeight="1">
      <c r="A1416" s="35"/>
      <c r="B1416" s="31"/>
      <c r="C1416" s="31"/>
      <c r="D1416" s="133"/>
      <c r="E1416" s="133"/>
      <c r="F1416" s="133"/>
      <c r="G1416" s="133"/>
      <c r="H1416" s="133"/>
      <c r="I1416" s="133"/>
      <c r="J1416" s="133"/>
      <c r="K1416" s="134"/>
      <c r="L1416" s="135"/>
      <c r="M1416" s="135"/>
      <c r="N1416" s="135"/>
      <c r="O1416" s="2"/>
      <c r="P1416" s="31"/>
      <c r="Q1416" s="25"/>
      <c r="R1416" s="2"/>
    </row>
    <row r="1417" spans="1:18" ht="18" customHeight="1">
      <c r="A1417" s="35"/>
      <c r="B1417" s="31"/>
      <c r="C1417" s="31"/>
      <c r="D1417" s="133"/>
      <c r="E1417" s="133"/>
      <c r="F1417" s="133"/>
      <c r="G1417" s="133"/>
      <c r="H1417" s="133"/>
      <c r="I1417" s="133"/>
      <c r="J1417" s="133"/>
      <c r="K1417" s="134"/>
      <c r="L1417" s="135"/>
      <c r="M1417" s="135"/>
      <c r="N1417" s="135"/>
      <c r="O1417" s="2"/>
      <c r="P1417" s="31"/>
      <c r="Q1417" s="25"/>
      <c r="R1417" s="2"/>
    </row>
    <row r="1418" spans="1:18" ht="18" customHeight="1">
      <c r="A1418" s="35"/>
      <c r="B1418" s="31"/>
      <c r="C1418" s="31"/>
      <c r="D1418" s="133"/>
      <c r="E1418" s="133"/>
      <c r="F1418" s="133"/>
      <c r="G1418" s="133"/>
      <c r="H1418" s="133"/>
      <c r="I1418" s="133"/>
      <c r="J1418" s="133"/>
      <c r="K1418" s="134"/>
      <c r="L1418" s="135"/>
      <c r="M1418" s="135"/>
      <c r="N1418" s="135"/>
      <c r="O1418" s="2"/>
      <c r="P1418" s="31"/>
      <c r="Q1418" s="25"/>
      <c r="R1418" s="2"/>
    </row>
    <row r="1419" spans="1:18" ht="18" customHeight="1">
      <c r="A1419" s="35"/>
      <c r="B1419" s="31"/>
      <c r="C1419" s="31"/>
      <c r="D1419" s="133"/>
      <c r="E1419" s="133"/>
      <c r="F1419" s="133"/>
      <c r="G1419" s="133"/>
      <c r="H1419" s="133"/>
      <c r="I1419" s="133"/>
      <c r="J1419" s="133"/>
      <c r="K1419" s="134"/>
      <c r="L1419" s="135"/>
      <c r="M1419" s="135"/>
      <c r="N1419" s="135"/>
      <c r="O1419" s="2"/>
      <c r="P1419" s="31"/>
      <c r="Q1419" s="25"/>
      <c r="R1419" s="2"/>
    </row>
    <row r="1420" spans="1:18" ht="18" customHeight="1">
      <c r="A1420" s="35"/>
      <c r="B1420" s="31"/>
      <c r="C1420" s="31"/>
      <c r="D1420" s="133"/>
      <c r="E1420" s="133"/>
      <c r="F1420" s="133"/>
      <c r="G1420" s="133"/>
      <c r="H1420" s="133"/>
      <c r="I1420" s="133"/>
      <c r="J1420" s="133"/>
      <c r="K1420" s="134"/>
      <c r="L1420" s="135"/>
      <c r="M1420" s="135"/>
      <c r="N1420" s="135"/>
      <c r="O1420" s="2"/>
      <c r="P1420" s="31"/>
      <c r="Q1420" s="25"/>
      <c r="R1420" s="2"/>
    </row>
    <row r="1421" spans="1:18" ht="18" customHeight="1">
      <c r="A1421" s="35"/>
      <c r="B1421" s="31"/>
      <c r="C1421" s="31"/>
      <c r="D1421" s="133"/>
      <c r="E1421" s="133"/>
      <c r="F1421" s="133"/>
      <c r="G1421" s="133"/>
      <c r="H1421" s="133"/>
      <c r="I1421" s="133"/>
      <c r="J1421" s="133"/>
      <c r="K1421" s="134"/>
      <c r="L1421" s="135"/>
      <c r="M1421" s="135"/>
      <c r="N1421" s="135"/>
      <c r="O1421" s="2"/>
      <c r="P1421" s="31"/>
      <c r="Q1421" s="25"/>
      <c r="R1421" s="2"/>
    </row>
    <row r="1422" spans="1:18" ht="18" customHeight="1">
      <c r="A1422" s="35"/>
      <c r="B1422" s="31"/>
      <c r="C1422" s="31"/>
      <c r="D1422" s="133"/>
      <c r="E1422" s="133"/>
      <c r="F1422" s="133"/>
      <c r="G1422" s="133"/>
      <c r="H1422" s="133"/>
      <c r="I1422" s="133"/>
      <c r="J1422" s="133"/>
      <c r="K1422" s="134"/>
      <c r="L1422" s="135"/>
      <c r="M1422" s="135"/>
      <c r="N1422" s="135"/>
      <c r="O1422" s="2"/>
      <c r="P1422" s="31"/>
      <c r="Q1422" s="25"/>
      <c r="R1422" s="2"/>
    </row>
    <row r="1423" spans="1:18" ht="18" customHeight="1">
      <c r="A1423" s="35"/>
      <c r="B1423" s="31"/>
      <c r="C1423" s="31"/>
      <c r="D1423" s="133"/>
      <c r="E1423" s="133"/>
      <c r="F1423" s="133"/>
      <c r="G1423" s="133"/>
      <c r="H1423" s="133"/>
      <c r="I1423" s="133"/>
      <c r="J1423" s="133"/>
      <c r="K1423" s="134"/>
      <c r="L1423" s="135"/>
      <c r="M1423" s="135"/>
      <c r="N1423" s="135"/>
      <c r="O1423" s="2"/>
      <c r="P1423" s="31"/>
      <c r="Q1423" s="25"/>
      <c r="R1423" s="2"/>
    </row>
    <row r="1424" spans="1:18" ht="18" customHeight="1">
      <c r="A1424" s="35"/>
      <c r="B1424" s="31"/>
      <c r="C1424" s="31"/>
      <c r="D1424" s="133"/>
      <c r="E1424" s="133"/>
      <c r="F1424" s="133"/>
      <c r="G1424" s="133"/>
      <c r="H1424" s="133"/>
      <c r="I1424" s="133"/>
      <c r="J1424" s="133"/>
      <c r="K1424" s="134"/>
      <c r="L1424" s="135"/>
      <c r="M1424" s="135"/>
      <c r="N1424" s="135"/>
      <c r="O1424" s="2"/>
      <c r="P1424" s="31"/>
      <c r="Q1424" s="25"/>
      <c r="R1424" s="2"/>
    </row>
    <row r="1425" spans="1:18" ht="18" customHeight="1">
      <c r="A1425" s="35"/>
      <c r="B1425" s="31"/>
      <c r="C1425" s="31"/>
      <c r="D1425" s="133"/>
      <c r="E1425" s="133"/>
      <c r="F1425" s="133"/>
      <c r="G1425" s="133"/>
      <c r="H1425" s="133"/>
      <c r="I1425" s="133"/>
      <c r="J1425" s="133"/>
      <c r="K1425" s="134"/>
      <c r="L1425" s="135"/>
      <c r="M1425" s="135"/>
      <c r="N1425" s="135"/>
      <c r="O1425" s="2"/>
      <c r="P1425" s="31"/>
      <c r="Q1425" s="25"/>
      <c r="R1425" s="2"/>
    </row>
    <row r="1426" spans="1:18" ht="18" customHeight="1">
      <c r="A1426" s="35"/>
      <c r="B1426" s="31"/>
      <c r="C1426" s="31"/>
      <c r="D1426" s="133"/>
      <c r="E1426" s="133"/>
      <c r="F1426" s="133"/>
      <c r="G1426" s="133"/>
      <c r="H1426" s="133"/>
      <c r="I1426" s="133"/>
      <c r="J1426" s="133"/>
      <c r="K1426" s="134"/>
      <c r="L1426" s="135"/>
      <c r="M1426" s="135"/>
      <c r="N1426" s="135"/>
      <c r="O1426" s="2"/>
      <c r="P1426" s="31"/>
      <c r="Q1426" s="25"/>
      <c r="R1426" s="2"/>
    </row>
    <row r="1427" spans="1:18" ht="18" customHeight="1">
      <c r="A1427" s="35"/>
      <c r="B1427" s="31"/>
      <c r="C1427" s="31"/>
      <c r="D1427" s="133"/>
      <c r="E1427" s="133"/>
      <c r="F1427" s="133"/>
      <c r="G1427" s="133"/>
      <c r="H1427" s="133"/>
      <c r="I1427" s="133"/>
      <c r="J1427" s="133"/>
      <c r="K1427" s="134"/>
      <c r="L1427" s="135"/>
      <c r="M1427" s="135"/>
      <c r="N1427" s="135"/>
      <c r="O1427" s="2"/>
      <c r="P1427" s="31"/>
      <c r="Q1427" s="25"/>
      <c r="R1427" s="2"/>
    </row>
    <row r="1428" spans="1:18" ht="18" customHeight="1">
      <c r="A1428" s="35"/>
      <c r="B1428" s="31"/>
      <c r="C1428" s="31"/>
      <c r="D1428" s="133"/>
      <c r="E1428" s="133"/>
      <c r="F1428" s="133"/>
      <c r="G1428" s="133"/>
      <c r="H1428" s="133"/>
      <c r="I1428" s="133"/>
      <c r="J1428" s="133"/>
      <c r="K1428" s="134"/>
      <c r="L1428" s="135"/>
      <c r="M1428" s="135"/>
      <c r="N1428" s="135"/>
      <c r="O1428" s="2"/>
      <c r="P1428" s="31"/>
      <c r="Q1428" s="25"/>
      <c r="R1428" s="2"/>
    </row>
    <row r="1429" spans="1:18" ht="18" customHeight="1">
      <c r="A1429" s="35"/>
      <c r="B1429" s="31"/>
      <c r="C1429" s="31"/>
      <c r="D1429" s="133"/>
      <c r="E1429" s="133"/>
      <c r="F1429" s="133"/>
      <c r="G1429" s="133"/>
      <c r="H1429" s="133"/>
      <c r="I1429" s="133"/>
      <c r="J1429" s="133"/>
      <c r="K1429" s="134"/>
      <c r="L1429" s="135"/>
      <c r="M1429" s="135"/>
      <c r="N1429" s="135"/>
      <c r="O1429" s="2"/>
      <c r="P1429" s="31"/>
      <c r="Q1429" s="25"/>
      <c r="R1429" s="2"/>
    </row>
    <row r="1430" spans="1:18" ht="18" customHeight="1">
      <c r="A1430" s="35"/>
      <c r="B1430" s="31"/>
      <c r="C1430" s="31"/>
      <c r="D1430" s="133"/>
      <c r="E1430" s="133"/>
      <c r="F1430" s="133"/>
      <c r="G1430" s="133"/>
      <c r="H1430" s="133"/>
      <c r="I1430" s="133"/>
      <c r="J1430" s="133"/>
      <c r="K1430" s="134"/>
      <c r="L1430" s="135"/>
      <c r="M1430" s="135"/>
      <c r="N1430" s="135"/>
      <c r="O1430" s="2"/>
      <c r="P1430" s="31"/>
      <c r="Q1430" s="25"/>
      <c r="R1430" s="2"/>
    </row>
    <row r="1431" spans="1:18" ht="18" customHeight="1">
      <c r="A1431" s="35"/>
      <c r="B1431" s="31"/>
      <c r="C1431" s="31"/>
      <c r="D1431" s="133"/>
      <c r="E1431" s="133"/>
      <c r="F1431" s="133"/>
      <c r="G1431" s="133"/>
      <c r="H1431" s="133"/>
      <c r="I1431" s="133"/>
      <c r="J1431" s="133"/>
      <c r="K1431" s="134"/>
      <c r="L1431" s="135"/>
      <c r="M1431" s="135"/>
      <c r="N1431" s="135"/>
      <c r="O1431" s="2"/>
      <c r="P1431" s="31"/>
      <c r="Q1431" s="25"/>
      <c r="R1431" s="2"/>
    </row>
    <row r="1432" spans="1:18" ht="18" customHeight="1">
      <c r="A1432" s="35"/>
      <c r="B1432" s="31"/>
      <c r="C1432" s="31"/>
      <c r="D1432" s="133"/>
      <c r="E1432" s="133"/>
      <c r="F1432" s="133"/>
      <c r="G1432" s="133"/>
      <c r="H1432" s="133"/>
      <c r="I1432" s="133"/>
      <c r="J1432" s="133"/>
      <c r="K1432" s="134"/>
      <c r="L1432" s="135"/>
      <c r="M1432" s="135"/>
      <c r="N1432" s="135"/>
      <c r="O1432" s="2"/>
      <c r="P1432" s="31"/>
      <c r="Q1432" s="25"/>
      <c r="R1432" s="2"/>
    </row>
    <row r="1433" spans="1:18" ht="18" customHeight="1">
      <c r="A1433" s="35"/>
      <c r="B1433" s="31"/>
      <c r="C1433" s="31"/>
      <c r="D1433" s="133"/>
      <c r="E1433" s="133"/>
      <c r="F1433" s="133"/>
      <c r="G1433" s="133"/>
      <c r="H1433" s="133"/>
      <c r="I1433" s="133"/>
      <c r="J1433" s="133"/>
      <c r="K1433" s="134"/>
      <c r="L1433" s="135"/>
      <c r="M1433" s="135"/>
      <c r="N1433" s="135"/>
      <c r="O1433" s="2"/>
      <c r="P1433" s="31"/>
      <c r="Q1433" s="25"/>
      <c r="R1433" s="2"/>
    </row>
    <row r="1434" spans="1:18" ht="18" customHeight="1">
      <c r="A1434" s="35"/>
      <c r="B1434" s="31"/>
      <c r="C1434" s="31"/>
      <c r="D1434" s="133"/>
      <c r="E1434" s="133"/>
      <c r="F1434" s="133"/>
      <c r="G1434" s="133"/>
      <c r="H1434" s="133"/>
      <c r="I1434" s="133"/>
      <c r="J1434" s="133"/>
      <c r="K1434" s="134"/>
      <c r="L1434" s="135"/>
      <c r="M1434" s="135"/>
      <c r="N1434" s="135"/>
      <c r="O1434" s="2"/>
      <c r="P1434" s="31"/>
      <c r="Q1434" s="25"/>
      <c r="R1434" s="2"/>
    </row>
    <row r="1435" spans="1:18" ht="18" customHeight="1">
      <c r="A1435" s="35"/>
      <c r="B1435" s="31"/>
      <c r="C1435" s="31"/>
      <c r="D1435" s="133"/>
      <c r="E1435" s="133"/>
      <c r="F1435" s="133"/>
      <c r="G1435" s="133"/>
      <c r="H1435" s="133"/>
      <c r="I1435" s="133"/>
      <c r="J1435" s="133"/>
      <c r="K1435" s="134"/>
      <c r="L1435" s="135"/>
      <c r="M1435" s="135"/>
      <c r="N1435" s="135"/>
      <c r="O1435" s="2"/>
      <c r="P1435" s="31"/>
      <c r="Q1435" s="25"/>
      <c r="R1435" s="2"/>
    </row>
    <row r="1436" spans="1:18" ht="18" customHeight="1">
      <c r="A1436" s="35"/>
      <c r="B1436" s="31"/>
      <c r="C1436" s="31"/>
      <c r="D1436" s="133"/>
      <c r="E1436" s="133"/>
      <c r="F1436" s="133"/>
      <c r="G1436" s="133"/>
      <c r="H1436" s="133"/>
      <c r="I1436" s="133"/>
      <c r="J1436" s="133"/>
      <c r="K1436" s="134"/>
      <c r="L1436" s="135"/>
      <c r="M1436" s="135"/>
      <c r="N1436" s="135"/>
      <c r="O1436" s="2"/>
      <c r="P1436" s="31"/>
      <c r="Q1436" s="25"/>
      <c r="R1436" s="2"/>
    </row>
    <row r="1437" spans="1:18" ht="18" customHeight="1">
      <c r="A1437" s="35"/>
      <c r="B1437" s="31"/>
      <c r="C1437" s="31"/>
      <c r="D1437" s="133"/>
      <c r="E1437" s="133"/>
      <c r="F1437" s="133"/>
      <c r="G1437" s="133"/>
      <c r="H1437" s="133"/>
      <c r="I1437" s="133"/>
      <c r="J1437" s="133"/>
      <c r="K1437" s="134"/>
      <c r="L1437" s="135"/>
      <c r="M1437" s="135"/>
      <c r="N1437" s="135"/>
      <c r="O1437" s="2"/>
      <c r="P1437" s="31"/>
      <c r="Q1437" s="25"/>
      <c r="R1437" s="2"/>
    </row>
    <row r="1438" spans="1:18" ht="18" customHeight="1">
      <c r="A1438" s="35"/>
      <c r="B1438" s="31"/>
      <c r="C1438" s="31"/>
      <c r="D1438" s="133"/>
      <c r="E1438" s="133"/>
      <c r="F1438" s="133"/>
      <c r="G1438" s="133"/>
      <c r="H1438" s="133"/>
      <c r="I1438" s="133"/>
      <c r="J1438" s="133"/>
      <c r="K1438" s="134"/>
      <c r="L1438" s="135"/>
      <c r="M1438" s="135"/>
      <c r="N1438" s="135"/>
      <c r="O1438" s="2"/>
      <c r="P1438" s="31"/>
      <c r="Q1438" s="25"/>
      <c r="R1438" s="2"/>
    </row>
    <row r="1439" spans="1:18" ht="18" customHeight="1">
      <c r="A1439" s="35"/>
      <c r="B1439" s="31"/>
      <c r="C1439" s="31"/>
      <c r="D1439" s="133"/>
      <c r="E1439" s="133"/>
      <c r="F1439" s="133"/>
      <c r="G1439" s="133"/>
      <c r="H1439" s="133"/>
      <c r="I1439" s="133"/>
      <c r="J1439" s="133"/>
      <c r="K1439" s="134"/>
      <c r="L1439" s="135"/>
      <c r="M1439" s="135"/>
      <c r="N1439" s="135"/>
      <c r="O1439" s="2"/>
      <c r="P1439" s="31"/>
      <c r="Q1439" s="25"/>
      <c r="R1439" s="2"/>
    </row>
    <row r="1440" spans="1:18" ht="18" customHeight="1">
      <c r="A1440" s="35"/>
      <c r="B1440" s="31"/>
      <c r="C1440" s="31"/>
      <c r="D1440" s="133"/>
      <c r="E1440" s="133"/>
      <c r="F1440" s="133"/>
      <c r="G1440" s="133"/>
      <c r="H1440" s="133"/>
      <c r="I1440" s="133"/>
      <c r="J1440" s="133"/>
      <c r="K1440" s="134"/>
      <c r="L1440" s="135"/>
      <c r="M1440" s="135"/>
      <c r="N1440" s="135"/>
      <c r="O1440" s="2"/>
      <c r="P1440" s="31"/>
      <c r="Q1440" s="25"/>
      <c r="R1440" s="2"/>
    </row>
    <row r="1441" spans="1:18" ht="18" customHeight="1">
      <c r="A1441" s="35"/>
      <c r="B1441" s="31"/>
      <c r="C1441" s="31"/>
      <c r="D1441" s="133"/>
      <c r="E1441" s="133"/>
      <c r="F1441" s="133"/>
      <c r="G1441" s="133"/>
      <c r="H1441" s="133"/>
      <c r="I1441" s="133"/>
      <c r="J1441" s="133"/>
      <c r="K1441" s="134"/>
      <c r="L1441" s="135"/>
      <c r="M1441" s="135"/>
      <c r="N1441" s="135"/>
      <c r="O1441" s="2"/>
      <c r="P1441" s="31"/>
      <c r="Q1441" s="25"/>
      <c r="R1441" s="2"/>
    </row>
    <row r="1442" spans="1:18" ht="18" customHeight="1">
      <c r="A1442" s="35"/>
      <c r="B1442" s="31"/>
      <c r="C1442" s="31"/>
      <c r="D1442" s="133"/>
      <c r="E1442" s="133"/>
      <c r="F1442" s="133"/>
      <c r="G1442" s="133"/>
      <c r="H1442" s="133"/>
      <c r="I1442" s="133"/>
      <c r="J1442" s="133"/>
      <c r="K1442" s="134"/>
      <c r="L1442" s="135"/>
      <c r="M1442" s="135"/>
      <c r="N1442" s="135"/>
      <c r="O1442" s="2"/>
      <c r="P1442" s="31"/>
      <c r="Q1442" s="25"/>
      <c r="R1442" s="2"/>
    </row>
    <row r="1443" spans="1:18" ht="18" customHeight="1">
      <c r="A1443" s="35"/>
      <c r="B1443" s="31"/>
      <c r="C1443" s="31"/>
      <c r="D1443" s="133"/>
      <c r="E1443" s="133"/>
      <c r="F1443" s="133"/>
      <c r="G1443" s="133"/>
      <c r="H1443" s="133"/>
      <c r="I1443" s="133"/>
      <c r="J1443" s="133"/>
      <c r="K1443" s="134"/>
      <c r="L1443" s="135"/>
      <c r="M1443" s="135"/>
      <c r="N1443" s="135"/>
      <c r="O1443" s="2"/>
      <c r="P1443" s="31"/>
      <c r="Q1443" s="25"/>
      <c r="R1443" s="2"/>
    </row>
    <row r="1444" spans="1:18" ht="18" customHeight="1">
      <c r="A1444" s="35"/>
      <c r="B1444" s="31"/>
      <c r="C1444" s="31"/>
      <c r="D1444" s="133"/>
      <c r="E1444" s="133"/>
      <c r="F1444" s="133"/>
      <c r="G1444" s="133"/>
      <c r="H1444" s="133"/>
      <c r="I1444" s="133"/>
      <c r="J1444" s="133"/>
      <c r="K1444" s="134"/>
      <c r="L1444" s="135"/>
      <c r="M1444" s="135"/>
      <c r="N1444" s="135"/>
      <c r="O1444" s="2"/>
      <c r="P1444" s="31"/>
      <c r="Q1444" s="25"/>
      <c r="R1444" s="2"/>
    </row>
    <row r="1445" spans="1:18" ht="18" customHeight="1">
      <c r="A1445" s="35"/>
      <c r="B1445" s="31"/>
      <c r="C1445" s="31"/>
      <c r="D1445" s="133"/>
      <c r="E1445" s="133"/>
      <c r="F1445" s="133"/>
      <c r="G1445" s="133"/>
      <c r="H1445" s="133"/>
      <c r="I1445" s="133"/>
      <c r="J1445" s="133"/>
      <c r="K1445" s="134"/>
      <c r="L1445" s="135"/>
      <c r="M1445" s="135"/>
      <c r="N1445" s="135"/>
      <c r="O1445" s="2"/>
      <c r="P1445" s="31"/>
      <c r="Q1445" s="25"/>
      <c r="R1445" s="2"/>
    </row>
    <row r="1446" spans="1:18" ht="18" customHeight="1">
      <c r="A1446" s="35"/>
      <c r="B1446" s="31"/>
      <c r="C1446" s="31"/>
      <c r="D1446" s="133"/>
      <c r="E1446" s="133"/>
      <c r="F1446" s="133"/>
      <c r="G1446" s="133"/>
      <c r="H1446" s="133"/>
      <c r="I1446" s="133"/>
      <c r="J1446" s="133"/>
      <c r="K1446" s="134"/>
      <c r="L1446" s="135"/>
      <c r="M1446" s="135"/>
      <c r="N1446" s="135"/>
      <c r="O1446" s="2"/>
      <c r="P1446" s="31"/>
      <c r="Q1446" s="25"/>
      <c r="R1446" s="2"/>
    </row>
    <row r="1447" spans="1:18" ht="18" customHeight="1">
      <c r="A1447" s="35"/>
      <c r="B1447" s="31"/>
      <c r="C1447" s="31"/>
      <c r="D1447" s="133"/>
      <c r="E1447" s="133"/>
      <c r="F1447" s="133"/>
      <c r="G1447" s="133"/>
      <c r="H1447" s="133"/>
      <c r="I1447" s="133"/>
      <c r="J1447" s="133"/>
      <c r="K1447" s="134"/>
      <c r="L1447" s="135"/>
      <c r="M1447" s="135"/>
      <c r="N1447" s="135"/>
      <c r="O1447" s="2"/>
      <c r="P1447" s="31"/>
      <c r="Q1447" s="25"/>
      <c r="R1447" s="2"/>
    </row>
    <row r="1448" spans="1:18" ht="18" customHeight="1">
      <c r="A1448" s="35"/>
      <c r="B1448" s="31"/>
      <c r="C1448" s="31"/>
      <c r="D1448" s="133"/>
      <c r="E1448" s="133"/>
      <c r="F1448" s="133"/>
      <c r="G1448" s="133"/>
      <c r="H1448" s="133"/>
      <c r="I1448" s="133"/>
      <c r="J1448" s="133"/>
      <c r="K1448" s="134"/>
      <c r="L1448" s="135"/>
      <c r="M1448" s="135"/>
      <c r="N1448" s="135"/>
      <c r="O1448" s="2"/>
      <c r="P1448" s="31"/>
      <c r="Q1448" s="25"/>
      <c r="R1448" s="2"/>
    </row>
    <row r="1449" spans="1:18" ht="18" customHeight="1">
      <c r="A1449" s="35"/>
      <c r="B1449" s="31"/>
      <c r="C1449" s="31"/>
      <c r="D1449" s="133"/>
      <c r="E1449" s="133"/>
      <c r="F1449" s="133"/>
      <c r="G1449" s="133"/>
      <c r="H1449" s="133"/>
      <c r="I1449" s="133"/>
      <c r="J1449" s="133"/>
      <c r="K1449" s="134"/>
      <c r="L1449" s="135"/>
      <c r="M1449" s="135"/>
      <c r="N1449" s="135"/>
      <c r="O1449" s="2"/>
      <c r="P1449" s="31"/>
      <c r="Q1449" s="25"/>
      <c r="R1449" s="2"/>
    </row>
    <row r="1450" spans="1:18" ht="18" customHeight="1">
      <c r="A1450" s="35"/>
      <c r="B1450" s="31"/>
      <c r="C1450" s="31"/>
      <c r="D1450" s="133"/>
      <c r="E1450" s="133"/>
      <c r="F1450" s="133"/>
      <c r="G1450" s="133"/>
      <c r="H1450" s="133"/>
      <c r="I1450" s="133"/>
      <c r="J1450" s="133"/>
      <c r="K1450" s="134"/>
      <c r="L1450" s="135"/>
      <c r="M1450" s="135"/>
      <c r="N1450" s="135"/>
      <c r="O1450" s="2"/>
      <c r="P1450" s="31"/>
      <c r="Q1450" s="25"/>
      <c r="R1450" s="2"/>
    </row>
    <row r="1451" spans="1:18" ht="18" customHeight="1">
      <c r="A1451" s="35"/>
      <c r="B1451" s="31"/>
      <c r="C1451" s="31"/>
      <c r="D1451" s="133"/>
      <c r="E1451" s="133"/>
      <c r="F1451" s="133"/>
      <c r="G1451" s="133"/>
      <c r="H1451" s="133"/>
      <c r="I1451" s="133"/>
      <c r="J1451" s="133"/>
      <c r="K1451" s="134"/>
      <c r="L1451" s="135"/>
      <c r="M1451" s="135"/>
      <c r="N1451" s="135"/>
      <c r="O1451" s="2"/>
      <c r="P1451" s="31"/>
      <c r="Q1451" s="25"/>
      <c r="R1451" s="2"/>
    </row>
    <row r="1452" spans="1:18" ht="18" customHeight="1">
      <c r="A1452" s="35"/>
      <c r="B1452" s="31"/>
      <c r="C1452" s="31"/>
      <c r="D1452" s="133"/>
      <c r="E1452" s="133"/>
      <c r="F1452" s="133"/>
      <c r="G1452" s="133"/>
      <c r="H1452" s="133"/>
      <c r="I1452" s="133"/>
      <c r="J1452" s="133"/>
      <c r="K1452" s="134"/>
      <c r="L1452" s="135"/>
      <c r="M1452" s="135"/>
      <c r="N1452" s="135"/>
      <c r="O1452" s="2"/>
      <c r="P1452" s="31"/>
      <c r="Q1452" s="25"/>
      <c r="R1452" s="2"/>
    </row>
    <row r="1453" spans="1:18" ht="18" customHeight="1">
      <c r="A1453" s="35"/>
      <c r="B1453" s="31"/>
      <c r="C1453" s="31"/>
      <c r="D1453" s="133"/>
      <c r="E1453" s="133"/>
      <c r="F1453" s="133"/>
      <c r="G1453" s="133"/>
      <c r="H1453" s="133"/>
      <c r="I1453" s="133"/>
      <c r="J1453" s="133"/>
      <c r="K1453" s="134"/>
      <c r="L1453" s="135"/>
      <c r="M1453" s="135"/>
      <c r="N1453" s="135"/>
      <c r="O1453" s="2"/>
      <c r="P1453" s="31"/>
      <c r="Q1453" s="25"/>
      <c r="R1453" s="2"/>
    </row>
    <row r="1454" spans="1:18" ht="18" customHeight="1">
      <c r="A1454" s="35"/>
      <c r="B1454" s="31"/>
      <c r="C1454" s="31"/>
      <c r="D1454" s="133"/>
      <c r="E1454" s="133"/>
      <c r="F1454" s="133"/>
      <c r="G1454" s="133"/>
      <c r="H1454" s="133"/>
      <c r="I1454" s="133"/>
      <c r="J1454" s="133"/>
      <c r="K1454" s="134"/>
      <c r="L1454" s="135"/>
      <c r="M1454" s="135"/>
      <c r="N1454" s="135"/>
      <c r="O1454" s="2"/>
      <c r="P1454" s="31"/>
      <c r="Q1454" s="25"/>
      <c r="R1454" s="2"/>
    </row>
    <row r="1455" spans="1:18" ht="18" customHeight="1">
      <c r="A1455" s="35"/>
      <c r="B1455" s="31"/>
      <c r="C1455" s="31"/>
      <c r="D1455" s="133"/>
      <c r="E1455" s="133"/>
      <c r="F1455" s="133"/>
      <c r="G1455" s="133"/>
      <c r="H1455" s="133"/>
      <c r="I1455" s="133"/>
      <c r="J1455" s="133"/>
      <c r="K1455" s="134"/>
      <c r="L1455" s="135"/>
      <c r="M1455" s="135"/>
      <c r="N1455" s="135"/>
      <c r="O1455" s="2"/>
      <c r="P1455" s="31"/>
      <c r="Q1455" s="25"/>
      <c r="R1455" s="2"/>
    </row>
    <row r="1456" spans="1:18" ht="18" customHeight="1">
      <c r="A1456" s="35"/>
      <c r="B1456" s="31"/>
      <c r="C1456" s="31"/>
      <c r="D1456" s="133"/>
      <c r="E1456" s="133"/>
      <c r="F1456" s="133"/>
      <c r="G1456" s="133"/>
      <c r="H1456" s="133"/>
      <c r="I1456" s="133"/>
      <c r="J1456" s="133"/>
      <c r="K1456" s="134"/>
      <c r="L1456" s="135"/>
      <c r="M1456" s="135"/>
      <c r="N1456" s="135"/>
      <c r="O1456" s="2"/>
      <c r="P1456" s="31"/>
      <c r="Q1456" s="25"/>
      <c r="R1456" s="2"/>
    </row>
    <row r="1457" spans="1:18" ht="18" customHeight="1">
      <c r="A1457" s="35"/>
      <c r="B1457" s="31"/>
      <c r="C1457" s="31"/>
      <c r="D1457" s="133"/>
      <c r="E1457" s="133"/>
      <c r="F1457" s="133"/>
      <c r="G1457" s="133"/>
      <c r="H1457" s="133"/>
      <c r="I1457" s="133"/>
      <c r="J1457" s="133"/>
      <c r="K1457" s="134"/>
      <c r="L1457" s="135"/>
      <c r="M1457" s="135"/>
      <c r="N1457" s="135"/>
      <c r="O1457" s="2"/>
      <c r="P1457" s="31"/>
      <c r="Q1457" s="25"/>
      <c r="R1457" s="2"/>
    </row>
    <row r="1458" spans="1:18" ht="18" customHeight="1">
      <c r="A1458" s="35"/>
      <c r="B1458" s="31"/>
      <c r="C1458" s="31"/>
      <c r="D1458" s="133"/>
      <c r="E1458" s="133"/>
      <c r="F1458" s="133"/>
      <c r="G1458" s="133"/>
      <c r="H1458" s="133"/>
      <c r="I1458" s="133"/>
      <c r="J1458" s="133"/>
      <c r="K1458" s="134"/>
      <c r="L1458" s="135"/>
      <c r="M1458" s="135"/>
      <c r="N1458" s="135"/>
      <c r="O1458" s="2"/>
      <c r="P1458" s="31"/>
      <c r="Q1458" s="25"/>
      <c r="R1458" s="2"/>
    </row>
    <row r="1459" spans="1:18" ht="18" customHeight="1">
      <c r="A1459" s="35"/>
      <c r="B1459" s="31"/>
      <c r="C1459" s="31"/>
      <c r="D1459" s="133"/>
      <c r="E1459" s="133"/>
      <c r="F1459" s="133"/>
      <c r="G1459" s="133"/>
      <c r="H1459" s="133"/>
      <c r="I1459" s="133"/>
      <c r="J1459" s="133"/>
      <c r="K1459" s="134"/>
      <c r="L1459" s="135"/>
      <c r="M1459" s="135"/>
      <c r="N1459" s="135"/>
      <c r="O1459" s="2"/>
      <c r="P1459" s="31"/>
      <c r="Q1459" s="25"/>
      <c r="R1459" s="2"/>
    </row>
    <row r="1460" spans="1:18" ht="18" customHeight="1">
      <c r="A1460" s="35"/>
      <c r="B1460" s="31"/>
      <c r="C1460" s="31"/>
      <c r="D1460" s="133"/>
      <c r="E1460" s="133"/>
      <c r="F1460" s="133"/>
      <c r="G1460" s="133"/>
      <c r="H1460" s="133"/>
      <c r="I1460" s="133"/>
      <c r="J1460" s="133"/>
      <c r="K1460" s="134"/>
      <c r="L1460" s="135"/>
      <c r="M1460" s="135"/>
      <c r="N1460" s="135"/>
      <c r="O1460" s="2"/>
      <c r="P1460" s="31"/>
      <c r="Q1460" s="25"/>
      <c r="R1460" s="2"/>
    </row>
    <row r="1461" spans="1:18" ht="18" customHeight="1">
      <c r="A1461" s="35"/>
      <c r="B1461" s="31"/>
      <c r="C1461" s="31"/>
      <c r="D1461" s="133"/>
      <c r="E1461" s="133"/>
      <c r="F1461" s="133"/>
      <c r="G1461" s="133"/>
      <c r="H1461" s="133"/>
      <c r="I1461" s="133"/>
      <c r="J1461" s="133"/>
      <c r="K1461" s="134"/>
      <c r="L1461" s="135"/>
      <c r="M1461" s="135"/>
      <c r="N1461" s="135"/>
      <c r="O1461" s="2"/>
      <c r="P1461" s="31"/>
      <c r="Q1461" s="25"/>
      <c r="R1461" s="2"/>
    </row>
    <row r="1462" spans="1:18" ht="18" customHeight="1">
      <c r="A1462" s="35"/>
      <c r="B1462" s="31"/>
      <c r="C1462" s="31"/>
      <c r="D1462" s="133"/>
      <c r="E1462" s="133"/>
      <c r="F1462" s="133"/>
      <c r="G1462" s="133"/>
      <c r="H1462" s="133"/>
      <c r="I1462" s="133"/>
      <c r="J1462" s="133"/>
      <c r="K1462" s="134"/>
      <c r="L1462" s="135"/>
      <c r="M1462" s="135"/>
      <c r="N1462" s="135"/>
      <c r="O1462" s="2"/>
      <c r="P1462" s="31"/>
      <c r="Q1462" s="25"/>
      <c r="R1462" s="2"/>
    </row>
    <row r="1463" spans="1:18" ht="18" customHeight="1">
      <c r="A1463" s="35"/>
      <c r="B1463" s="31"/>
      <c r="C1463" s="31"/>
      <c r="D1463" s="133"/>
      <c r="E1463" s="133"/>
      <c r="F1463" s="133"/>
      <c r="G1463" s="133"/>
      <c r="H1463" s="133"/>
      <c r="I1463" s="133"/>
      <c r="J1463" s="133"/>
      <c r="K1463" s="134"/>
      <c r="L1463" s="135"/>
      <c r="M1463" s="135"/>
      <c r="N1463" s="135"/>
      <c r="O1463" s="2"/>
      <c r="P1463" s="31"/>
      <c r="Q1463" s="25"/>
      <c r="R1463" s="2"/>
    </row>
    <row r="1464" spans="1:18" ht="18" customHeight="1">
      <c r="A1464" s="35"/>
      <c r="B1464" s="31"/>
      <c r="C1464" s="31"/>
      <c r="D1464" s="133"/>
      <c r="E1464" s="133"/>
      <c r="F1464" s="133"/>
      <c r="G1464" s="133"/>
      <c r="H1464" s="133"/>
      <c r="I1464" s="133"/>
      <c r="J1464" s="133"/>
      <c r="K1464" s="134"/>
      <c r="L1464" s="135"/>
      <c r="M1464" s="135"/>
      <c r="N1464" s="135"/>
      <c r="O1464" s="2"/>
      <c r="P1464" s="31"/>
      <c r="Q1464" s="25"/>
      <c r="R1464" s="2"/>
    </row>
    <row r="1465" spans="1:18" ht="18" customHeight="1">
      <c r="A1465" s="35"/>
      <c r="B1465" s="31"/>
      <c r="C1465" s="31"/>
      <c r="D1465" s="133"/>
      <c r="E1465" s="133"/>
      <c r="F1465" s="133"/>
      <c r="G1465" s="133"/>
      <c r="H1465" s="133"/>
      <c r="I1465" s="133"/>
      <c r="J1465" s="133"/>
      <c r="K1465" s="134"/>
      <c r="L1465" s="135"/>
      <c r="M1465" s="135"/>
      <c r="N1465" s="135"/>
      <c r="O1465" s="2"/>
      <c r="P1465" s="31"/>
      <c r="Q1465" s="25"/>
      <c r="R1465" s="2"/>
    </row>
    <row r="1466" spans="1:18" ht="18" customHeight="1">
      <c r="A1466" s="35"/>
      <c r="B1466" s="31"/>
      <c r="C1466" s="31"/>
      <c r="D1466" s="133"/>
      <c r="E1466" s="133"/>
      <c r="F1466" s="133"/>
      <c r="G1466" s="133"/>
      <c r="H1466" s="133"/>
      <c r="I1466" s="133"/>
      <c r="J1466" s="133"/>
      <c r="K1466" s="134"/>
      <c r="L1466" s="135"/>
      <c r="M1466" s="135"/>
      <c r="N1466" s="135"/>
      <c r="O1466" s="2"/>
      <c r="P1466" s="31"/>
      <c r="Q1466" s="25"/>
      <c r="R1466" s="2"/>
    </row>
    <row r="1467" spans="1:18" ht="18" customHeight="1">
      <c r="A1467" s="35"/>
      <c r="B1467" s="31"/>
      <c r="C1467" s="31"/>
      <c r="D1467" s="133"/>
      <c r="E1467" s="133"/>
      <c r="F1467" s="133"/>
      <c r="G1467" s="133"/>
      <c r="H1467" s="133"/>
      <c r="I1467" s="133"/>
      <c r="J1467" s="133"/>
      <c r="K1467" s="134"/>
      <c r="L1467" s="135"/>
      <c r="M1467" s="135"/>
      <c r="N1467" s="135"/>
      <c r="O1467" s="2"/>
      <c r="P1467" s="31"/>
      <c r="Q1467" s="25"/>
      <c r="R1467" s="2"/>
    </row>
    <row r="1468" spans="1:18" ht="18" customHeight="1">
      <c r="A1468" s="35"/>
      <c r="B1468" s="31"/>
      <c r="C1468" s="31"/>
      <c r="D1468" s="133"/>
      <c r="E1468" s="133"/>
      <c r="F1468" s="133"/>
      <c r="G1468" s="133"/>
      <c r="H1468" s="133"/>
      <c r="I1468" s="133"/>
      <c r="J1468" s="133"/>
      <c r="K1468" s="134"/>
      <c r="L1468" s="135"/>
      <c r="M1468" s="135"/>
      <c r="N1468" s="135"/>
      <c r="O1468" s="2"/>
      <c r="P1468" s="31"/>
      <c r="Q1468" s="25"/>
      <c r="R1468" s="2"/>
    </row>
    <row r="1469" spans="1:18" ht="18" customHeight="1">
      <c r="A1469" s="35"/>
      <c r="B1469" s="31"/>
      <c r="C1469" s="31"/>
      <c r="D1469" s="133"/>
      <c r="E1469" s="133"/>
      <c r="F1469" s="133"/>
      <c r="G1469" s="133"/>
      <c r="H1469" s="133"/>
      <c r="I1469" s="133"/>
      <c r="J1469" s="133"/>
      <c r="K1469" s="134"/>
      <c r="L1469" s="135"/>
      <c r="M1469" s="135"/>
      <c r="N1469" s="135"/>
      <c r="O1469" s="2"/>
      <c r="P1469" s="31"/>
      <c r="Q1469" s="25"/>
      <c r="R1469" s="2"/>
    </row>
    <row r="1470" spans="1:18" ht="18" customHeight="1">
      <c r="A1470" s="35"/>
      <c r="B1470" s="31"/>
      <c r="C1470" s="31"/>
      <c r="D1470" s="133"/>
      <c r="E1470" s="133"/>
      <c r="F1470" s="133"/>
      <c r="G1470" s="133"/>
      <c r="H1470" s="133"/>
      <c r="I1470" s="133"/>
      <c r="J1470" s="133"/>
      <c r="K1470" s="134"/>
      <c r="L1470" s="135"/>
      <c r="M1470" s="135"/>
      <c r="N1470" s="135"/>
      <c r="O1470" s="2"/>
      <c r="P1470" s="31"/>
      <c r="Q1470" s="25"/>
      <c r="R1470" s="2"/>
    </row>
    <row r="1471" spans="1:18" ht="18" customHeight="1">
      <c r="A1471" s="35"/>
      <c r="B1471" s="31"/>
      <c r="C1471" s="31"/>
      <c r="D1471" s="133"/>
      <c r="E1471" s="133"/>
      <c r="F1471" s="133"/>
      <c r="G1471" s="133"/>
      <c r="H1471" s="133"/>
      <c r="I1471" s="133"/>
      <c r="J1471" s="133"/>
      <c r="K1471" s="134"/>
      <c r="L1471" s="135"/>
      <c r="M1471" s="135"/>
      <c r="N1471" s="135"/>
      <c r="O1471" s="2"/>
      <c r="P1471" s="31"/>
      <c r="Q1471" s="25"/>
      <c r="R1471" s="2"/>
    </row>
    <row r="1472" spans="1:18" ht="18" customHeight="1">
      <c r="A1472" s="35"/>
      <c r="B1472" s="31"/>
      <c r="C1472" s="31"/>
      <c r="D1472" s="133"/>
      <c r="E1472" s="133"/>
      <c r="F1472" s="133"/>
      <c r="G1472" s="133"/>
      <c r="H1472" s="133"/>
      <c r="I1472" s="133"/>
      <c r="J1472" s="133"/>
      <c r="K1472" s="134"/>
      <c r="L1472" s="135"/>
      <c r="M1472" s="135"/>
      <c r="N1472" s="135"/>
      <c r="O1472" s="2"/>
      <c r="P1472" s="31"/>
      <c r="Q1472" s="25"/>
      <c r="R1472" s="2"/>
    </row>
    <row r="1473" spans="1:18" ht="18" customHeight="1">
      <c r="A1473" s="35"/>
      <c r="B1473" s="31"/>
      <c r="C1473" s="31"/>
      <c r="D1473" s="133"/>
      <c r="E1473" s="133"/>
      <c r="F1473" s="133"/>
      <c r="G1473" s="133"/>
      <c r="H1473" s="133"/>
      <c r="I1473" s="133"/>
      <c r="J1473" s="133"/>
      <c r="K1473" s="134"/>
      <c r="L1473" s="135"/>
      <c r="M1473" s="135"/>
      <c r="N1473" s="135"/>
      <c r="O1473" s="2"/>
      <c r="P1473" s="31"/>
      <c r="Q1473" s="25"/>
      <c r="R1473" s="2"/>
    </row>
    <row r="1474" spans="1:18" ht="18" customHeight="1">
      <c r="A1474" s="35"/>
      <c r="B1474" s="31"/>
      <c r="C1474" s="31"/>
      <c r="D1474" s="133"/>
      <c r="E1474" s="133"/>
      <c r="F1474" s="133"/>
      <c r="G1474" s="133"/>
      <c r="H1474" s="133"/>
      <c r="I1474" s="133"/>
      <c r="J1474" s="133"/>
      <c r="K1474" s="134"/>
      <c r="L1474" s="135"/>
      <c r="M1474" s="135"/>
      <c r="N1474" s="135"/>
      <c r="O1474" s="2"/>
      <c r="P1474" s="31"/>
      <c r="Q1474" s="25"/>
      <c r="R1474" s="2"/>
    </row>
    <row r="1475" spans="1:18" ht="18" customHeight="1">
      <c r="A1475" s="35"/>
      <c r="B1475" s="31"/>
      <c r="C1475" s="31"/>
      <c r="D1475" s="133"/>
      <c r="E1475" s="133"/>
      <c r="F1475" s="133"/>
      <c r="G1475" s="133"/>
      <c r="H1475" s="133"/>
      <c r="I1475" s="133"/>
      <c r="J1475" s="133"/>
      <c r="K1475" s="134"/>
      <c r="L1475" s="135"/>
      <c r="M1475" s="135"/>
      <c r="N1475" s="135"/>
      <c r="O1475" s="2"/>
      <c r="P1475" s="31"/>
      <c r="Q1475" s="25"/>
      <c r="R1475" s="2"/>
    </row>
    <row r="1476" spans="1:18" ht="18" customHeight="1">
      <c r="A1476" s="35"/>
      <c r="B1476" s="31"/>
      <c r="C1476" s="31"/>
      <c r="D1476" s="133"/>
      <c r="E1476" s="133"/>
      <c r="F1476" s="133"/>
      <c r="G1476" s="133"/>
      <c r="H1476" s="133"/>
      <c r="I1476" s="133"/>
      <c r="J1476" s="133"/>
      <c r="K1476" s="134"/>
      <c r="L1476" s="135"/>
      <c r="M1476" s="135"/>
      <c r="N1476" s="135"/>
      <c r="O1476" s="2"/>
      <c r="P1476" s="31"/>
      <c r="Q1476" s="25"/>
      <c r="R1476" s="2"/>
    </row>
    <row r="1477" spans="1:18" ht="18" customHeight="1">
      <c r="A1477" s="35"/>
      <c r="B1477" s="31"/>
      <c r="C1477" s="31"/>
      <c r="D1477" s="133"/>
      <c r="E1477" s="133"/>
      <c r="F1477" s="133"/>
      <c r="G1477" s="133"/>
      <c r="H1477" s="133"/>
      <c r="I1477" s="133"/>
      <c r="J1477" s="133"/>
      <c r="K1477" s="134"/>
      <c r="L1477" s="135"/>
      <c r="M1477" s="135"/>
      <c r="N1477" s="135"/>
      <c r="O1477" s="2"/>
      <c r="P1477" s="31"/>
      <c r="Q1477" s="25"/>
      <c r="R1477" s="2"/>
    </row>
    <row r="1478" spans="1:18" ht="18" customHeight="1">
      <c r="A1478" s="35"/>
      <c r="B1478" s="31"/>
      <c r="C1478" s="31"/>
      <c r="D1478" s="133"/>
      <c r="E1478" s="133"/>
      <c r="F1478" s="133"/>
      <c r="G1478" s="133"/>
      <c r="H1478" s="133"/>
      <c r="I1478" s="133"/>
      <c r="J1478" s="133"/>
      <c r="K1478" s="134"/>
      <c r="L1478" s="135"/>
      <c r="M1478" s="135"/>
      <c r="N1478" s="135"/>
      <c r="O1478" s="2"/>
      <c r="P1478" s="31"/>
      <c r="Q1478" s="25"/>
      <c r="R1478" s="2"/>
    </row>
    <row r="1479" spans="1:18" ht="18" customHeight="1">
      <c r="A1479" s="35"/>
      <c r="B1479" s="31"/>
      <c r="C1479" s="31"/>
      <c r="D1479" s="133"/>
      <c r="E1479" s="133"/>
      <c r="F1479" s="133"/>
      <c r="G1479" s="133"/>
      <c r="H1479" s="133"/>
      <c r="I1479" s="133"/>
      <c r="J1479" s="133"/>
      <c r="K1479" s="134"/>
      <c r="L1479" s="135"/>
      <c r="M1479" s="135"/>
      <c r="N1479" s="135"/>
      <c r="O1479" s="2"/>
      <c r="P1479" s="31"/>
      <c r="Q1479" s="25"/>
      <c r="R1479" s="2"/>
    </row>
    <row r="1480" spans="1:18" ht="18" customHeight="1">
      <c r="A1480" s="35"/>
      <c r="B1480" s="31"/>
      <c r="C1480" s="31"/>
      <c r="D1480" s="133"/>
      <c r="E1480" s="133"/>
      <c r="F1480" s="133"/>
      <c r="G1480" s="133"/>
      <c r="H1480" s="133"/>
      <c r="I1480" s="133"/>
      <c r="J1480" s="133"/>
      <c r="K1480" s="134"/>
      <c r="L1480" s="135"/>
      <c r="M1480" s="135"/>
      <c r="N1480" s="135"/>
      <c r="O1480" s="2"/>
      <c r="P1480" s="31"/>
      <c r="Q1480" s="25"/>
      <c r="R1480" s="2"/>
    </row>
    <row r="1481" spans="1:18" ht="18" customHeight="1">
      <c r="A1481" s="35"/>
      <c r="B1481" s="31"/>
      <c r="C1481" s="31"/>
      <c r="D1481" s="133"/>
      <c r="E1481" s="133"/>
      <c r="F1481" s="133"/>
      <c r="G1481" s="133"/>
      <c r="H1481" s="133"/>
      <c r="I1481" s="133"/>
      <c r="J1481" s="133"/>
      <c r="K1481" s="134"/>
      <c r="L1481" s="135"/>
      <c r="M1481" s="135"/>
      <c r="N1481" s="135"/>
      <c r="O1481" s="2"/>
      <c r="P1481" s="31"/>
      <c r="Q1481" s="25"/>
      <c r="R1481" s="2"/>
    </row>
    <row r="1482" spans="1:18" ht="18" customHeight="1">
      <c r="A1482" s="35"/>
      <c r="B1482" s="31"/>
      <c r="C1482" s="31"/>
      <c r="D1482" s="133"/>
      <c r="E1482" s="133"/>
      <c r="F1482" s="133"/>
      <c r="G1482" s="133"/>
      <c r="H1482" s="133"/>
      <c r="I1482" s="133"/>
      <c r="J1482" s="133"/>
      <c r="K1482" s="134"/>
      <c r="L1482" s="135"/>
      <c r="M1482" s="135"/>
      <c r="N1482" s="135"/>
      <c r="O1482" s="2"/>
      <c r="P1482" s="31"/>
      <c r="Q1482" s="25"/>
      <c r="R1482" s="2"/>
    </row>
    <row r="1483" spans="1:18" ht="18" customHeight="1">
      <c r="A1483" s="35"/>
      <c r="B1483" s="31"/>
      <c r="C1483" s="31"/>
      <c r="D1483" s="133"/>
      <c r="E1483" s="133"/>
      <c r="F1483" s="133"/>
      <c r="G1483" s="133"/>
      <c r="H1483" s="133"/>
      <c r="I1483" s="133"/>
      <c r="J1483" s="133"/>
      <c r="K1483" s="134"/>
      <c r="L1483" s="135"/>
      <c r="M1483" s="135"/>
      <c r="N1483" s="135"/>
      <c r="O1483" s="2"/>
      <c r="P1483" s="31"/>
      <c r="Q1483" s="25"/>
      <c r="R1483" s="2"/>
    </row>
    <row r="1484" spans="1:18" ht="18" customHeight="1">
      <c r="A1484" s="35"/>
      <c r="B1484" s="31"/>
      <c r="C1484" s="31"/>
      <c r="D1484" s="133"/>
      <c r="E1484" s="133"/>
      <c r="F1484" s="133"/>
      <c r="G1484" s="133"/>
      <c r="H1484" s="133"/>
      <c r="I1484" s="133"/>
      <c r="J1484" s="133"/>
      <c r="K1484" s="134"/>
      <c r="L1484" s="135"/>
      <c r="M1484" s="135"/>
      <c r="N1484" s="135"/>
      <c r="O1484" s="2"/>
      <c r="P1484" s="31"/>
      <c r="Q1484" s="25"/>
      <c r="R1484" s="2"/>
    </row>
    <row r="1485" spans="1:18" ht="18" customHeight="1">
      <c r="A1485" s="35"/>
      <c r="B1485" s="31"/>
      <c r="C1485" s="31"/>
      <c r="D1485" s="133"/>
      <c r="E1485" s="133"/>
      <c r="F1485" s="133"/>
      <c r="G1485" s="133"/>
      <c r="H1485" s="133"/>
      <c r="I1485" s="133"/>
      <c r="J1485" s="133"/>
      <c r="K1485" s="134"/>
      <c r="L1485" s="135"/>
      <c r="M1485" s="135"/>
      <c r="N1485" s="135"/>
      <c r="O1485" s="2"/>
      <c r="P1485" s="31"/>
      <c r="Q1485" s="25"/>
      <c r="R1485" s="2"/>
    </row>
    <row r="1486" spans="1:18" ht="18" customHeight="1">
      <c r="A1486" s="35"/>
      <c r="B1486" s="31"/>
      <c r="C1486" s="31"/>
      <c r="D1486" s="133"/>
      <c r="E1486" s="133"/>
      <c r="F1486" s="133"/>
      <c r="G1486" s="133"/>
      <c r="H1486" s="133"/>
      <c r="I1486" s="133"/>
      <c r="J1486" s="133"/>
      <c r="K1486" s="134"/>
      <c r="L1486" s="135"/>
      <c r="M1486" s="135"/>
      <c r="N1486" s="135"/>
      <c r="O1486" s="2"/>
      <c r="P1486" s="31"/>
      <c r="Q1486" s="25"/>
      <c r="R1486" s="2"/>
    </row>
    <row r="1487" spans="1:18" ht="18" customHeight="1">
      <c r="A1487" s="35"/>
      <c r="B1487" s="31"/>
      <c r="C1487" s="31"/>
      <c r="D1487" s="133"/>
      <c r="E1487" s="133"/>
      <c r="F1487" s="133"/>
      <c r="G1487" s="133"/>
      <c r="H1487" s="133"/>
      <c r="I1487" s="133"/>
      <c r="J1487" s="133"/>
      <c r="K1487" s="134"/>
      <c r="L1487" s="135"/>
      <c r="M1487" s="135"/>
      <c r="N1487" s="135"/>
      <c r="O1487" s="2"/>
      <c r="P1487" s="31"/>
      <c r="Q1487" s="25"/>
      <c r="R1487" s="2"/>
    </row>
    <row r="1488" spans="1:18" ht="18" customHeight="1">
      <c r="A1488" s="35"/>
      <c r="B1488" s="31"/>
      <c r="C1488" s="31"/>
      <c r="D1488" s="133"/>
      <c r="E1488" s="133"/>
      <c r="F1488" s="133"/>
      <c r="G1488" s="133"/>
      <c r="H1488" s="133"/>
      <c r="I1488" s="133"/>
      <c r="J1488" s="133"/>
      <c r="K1488" s="134"/>
      <c r="L1488" s="135"/>
      <c r="M1488" s="135"/>
      <c r="N1488" s="135"/>
      <c r="O1488" s="2"/>
      <c r="P1488" s="31"/>
      <c r="Q1488" s="25"/>
      <c r="R1488" s="2"/>
    </row>
    <row r="1489" spans="1:18" ht="18" customHeight="1">
      <c r="A1489" s="35"/>
      <c r="B1489" s="31"/>
      <c r="C1489" s="31"/>
      <c r="D1489" s="133"/>
      <c r="E1489" s="133"/>
      <c r="F1489" s="133"/>
      <c r="G1489" s="133"/>
      <c r="H1489" s="133"/>
      <c r="I1489" s="133"/>
      <c r="J1489" s="133"/>
      <c r="K1489" s="134"/>
      <c r="L1489" s="135"/>
      <c r="M1489" s="135"/>
      <c r="N1489" s="135"/>
      <c r="O1489" s="2"/>
      <c r="P1489" s="31"/>
      <c r="Q1489" s="25"/>
      <c r="R1489" s="2"/>
    </row>
    <row r="1490" spans="1:18" ht="18" customHeight="1">
      <c r="A1490" s="35"/>
      <c r="B1490" s="31"/>
      <c r="C1490" s="31"/>
      <c r="D1490" s="133"/>
      <c r="E1490" s="133"/>
      <c r="F1490" s="133"/>
      <c r="G1490" s="133"/>
      <c r="H1490" s="133"/>
      <c r="I1490" s="133"/>
      <c r="J1490" s="133"/>
      <c r="K1490" s="134"/>
      <c r="L1490" s="135"/>
      <c r="M1490" s="135"/>
      <c r="N1490" s="135"/>
      <c r="O1490" s="2"/>
      <c r="P1490" s="31"/>
      <c r="Q1490" s="25"/>
      <c r="R1490" s="2"/>
    </row>
    <row r="1491" spans="1:18" ht="18" customHeight="1">
      <c r="A1491" s="35"/>
      <c r="B1491" s="31"/>
      <c r="C1491" s="31"/>
      <c r="D1491" s="133"/>
      <c r="E1491" s="133"/>
      <c r="F1491" s="133"/>
      <c r="G1491" s="133"/>
      <c r="H1491" s="133"/>
      <c r="I1491" s="133"/>
      <c r="J1491" s="133"/>
      <c r="K1491" s="134"/>
      <c r="L1491" s="135"/>
      <c r="M1491" s="135"/>
      <c r="N1491" s="135"/>
      <c r="O1491" s="2"/>
      <c r="P1491" s="31"/>
      <c r="Q1491" s="25"/>
      <c r="R1491" s="2"/>
    </row>
    <row r="1492" spans="1:18" ht="18" customHeight="1">
      <c r="A1492" s="35"/>
      <c r="B1492" s="31"/>
      <c r="C1492" s="31"/>
      <c r="D1492" s="133"/>
      <c r="E1492" s="133"/>
      <c r="F1492" s="133"/>
      <c r="G1492" s="133"/>
      <c r="H1492" s="133"/>
      <c r="I1492" s="133"/>
      <c r="J1492" s="133"/>
      <c r="K1492" s="134"/>
      <c r="L1492" s="135"/>
      <c r="M1492" s="135"/>
      <c r="N1492" s="135"/>
      <c r="O1492" s="2"/>
      <c r="P1492" s="31"/>
      <c r="Q1492" s="25"/>
      <c r="R1492" s="2"/>
    </row>
    <row r="1493" spans="1:18" ht="18" customHeight="1">
      <c r="A1493" s="35"/>
      <c r="B1493" s="31"/>
      <c r="C1493" s="31"/>
      <c r="D1493" s="133"/>
      <c r="E1493" s="133"/>
      <c r="F1493" s="133"/>
      <c r="G1493" s="133"/>
      <c r="H1493" s="133"/>
      <c r="I1493" s="133"/>
      <c r="J1493" s="133"/>
      <c r="K1493" s="134"/>
      <c r="L1493" s="135"/>
      <c r="M1493" s="135"/>
      <c r="N1493" s="135"/>
      <c r="O1493" s="2"/>
      <c r="P1493" s="31"/>
      <c r="Q1493" s="25"/>
      <c r="R1493" s="2"/>
    </row>
    <row r="1494" spans="1:18" ht="18" customHeight="1">
      <c r="A1494" s="35"/>
      <c r="B1494" s="31"/>
      <c r="C1494" s="31"/>
      <c r="D1494" s="133"/>
      <c r="E1494" s="133"/>
      <c r="F1494" s="133"/>
      <c r="G1494" s="133"/>
      <c r="H1494" s="133"/>
      <c r="I1494" s="133"/>
      <c r="J1494" s="133"/>
      <c r="K1494" s="134"/>
      <c r="L1494" s="135"/>
      <c r="M1494" s="135"/>
      <c r="N1494" s="135"/>
      <c r="O1494" s="2"/>
      <c r="P1494" s="31"/>
      <c r="Q1494" s="25"/>
      <c r="R1494" s="2"/>
    </row>
    <row r="1495" spans="1:18" ht="18" customHeight="1">
      <c r="A1495" s="35"/>
      <c r="B1495" s="31"/>
      <c r="C1495" s="31"/>
      <c r="D1495" s="133"/>
      <c r="E1495" s="133"/>
      <c r="F1495" s="133"/>
      <c r="G1495" s="133"/>
      <c r="H1495" s="133"/>
      <c r="I1495" s="133"/>
      <c r="J1495" s="133"/>
      <c r="K1495" s="134"/>
      <c r="L1495" s="135"/>
      <c r="M1495" s="135"/>
      <c r="N1495" s="135"/>
      <c r="O1495" s="2"/>
      <c r="P1495" s="31"/>
      <c r="Q1495" s="25"/>
      <c r="R1495" s="2"/>
    </row>
    <row r="1496" spans="1:18" ht="18" customHeight="1">
      <c r="A1496" s="35"/>
      <c r="B1496" s="31"/>
      <c r="C1496" s="31"/>
      <c r="D1496" s="133"/>
      <c r="E1496" s="133"/>
      <c r="F1496" s="133"/>
      <c r="G1496" s="133"/>
      <c r="H1496" s="133"/>
      <c r="I1496" s="133"/>
      <c r="J1496" s="133"/>
      <c r="K1496" s="134"/>
      <c r="L1496" s="135"/>
      <c r="M1496" s="135"/>
      <c r="N1496" s="135"/>
      <c r="O1496" s="2"/>
      <c r="P1496" s="31"/>
      <c r="Q1496" s="25"/>
      <c r="R1496" s="2"/>
    </row>
    <row r="1497" spans="1:18" ht="18" customHeight="1">
      <c r="A1497" s="35"/>
      <c r="B1497" s="31"/>
      <c r="C1497" s="31"/>
      <c r="D1497" s="133"/>
      <c r="E1497" s="133"/>
      <c r="F1497" s="133"/>
      <c r="G1497" s="133"/>
      <c r="H1497" s="133"/>
      <c r="I1497" s="133"/>
      <c r="J1497" s="133"/>
      <c r="K1497" s="134"/>
      <c r="L1497" s="135"/>
      <c r="M1497" s="135"/>
      <c r="N1497" s="135"/>
      <c r="O1497" s="2"/>
      <c r="P1497" s="31"/>
      <c r="Q1497" s="25"/>
      <c r="R1497" s="2"/>
    </row>
    <row r="1498" spans="1:18" ht="18" customHeight="1">
      <c r="A1498" s="35"/>
      <c r="B1498" s="31"/>
      <c r="C1498" s="31"/>
      <c r="D1498" s="133"/>
      <c r="E1498" s="133"/>
      <c r="F1498" s="133"/>
      <c r="G1498" s="133"/>
      <c r="H1498" s="133"/>
      <c r="I1498" s="133"/>
      <c r="J1498" s="133"/>
      <c r="K1498" s="134"/>
      <c r="L1498" s="135"/>
      <c r="M1498" s="135"/>
      <c r="N1498" s="135"/>
      <c r="O1498" s="2"/>
      <c r="P1498" s="31"/>
      <c r="Q1498" s="25"/>
      <c r="R1498" s="2"/>
    </row>
    <row r="1499" spans="1:18" ht="18" customHeight="1">
      <c r="A1499" s="35"/>
      <c r="B1499" s="31"/>
      <c r="C1499" s="31"/>
      <c r="D1499" s="133"/>
      <c r="E1499" s="133"/>
      <c r="F1499" s="133"/>
      <c r="G1499" s="133"/>
      <c r="H1499" s="133"/>
      <c r="I1499" s="133"/>
      <c r="J1499" s="133"/>
      <c r="K1499" s="134"/>
      <c r="L1499" s="135"/>
      <c r="M1499" s="135"/>
      <c r="N1499" s="135"/>
      <c r="O1499" s="2"/>
      <c r="P1499" s="31"/>
      <c r="Q1499" s="25"/>
      <c r="R1499" s="2"/>
    </row>
    <row r="1500" spans="1:18" ht="18" customHeight="1">
      <c r="A1500" s="35"/>
      <c r="B1500" s="31"/>
      <c r="C1500" s="31"/>
      <c r="D1500" s="133"/>
      <c r="E1500" s="133"/>
      <c r="F1500" s="133"/>
      <c r="G1500" s="133"/>
      <c r="H1500" s="133"/>
      <c r="I1500" s="133"/>
      <c r="J1500" s="133"/>
      <c r="K1500" s="134"/>
      <c r="L1500" s="135"/>
      <c r="M1500" s="135"/>
      <c r="N1500" s="135"/>
      <c r="O1500" s="2"/>
      <c r="P1500" s="31"/>
      <c r="Q1500" s="25"/>
      <c r="R1500" s="2"/>
    </row>
    <row r="1501" spans="1:18" ht="18" customHeight="1">
      <c r="A1501" s="35"/>
      <c r="B1501" s="31"/>
      <c r="C1501" s="31"/>
      <c r="D1501" s="133"/>
      <c r="E1501" s="133"/>
      <c r="F1501" s="133"/>
      <c r="G1501" s="133"/>
      <c r="H1501" s="133"/>
      <c r="I1501" s="133"/>
      <c r="J1501" s="133"/>
      <c r="K1501" s="134"/>
      <c r="L1501" s="135"/>
      <c r="M1501" s="135"/>
      <c r="N1501" s="135"/>
      <c r="O1501" s="2"/>
      <c r="P1501" s="31"/>
      <c r="Q1501" s="25"/>
      <c r="R1501" s="2"/>
    </row>
    <row r="1502" spans="1:18" ht="18" customHeight="1">
      <c r="A1502" s="35"/>
      <c r="B1502" s="31"/>
      <c r="C1502" s="31"/>
      <c r="D1502" s="133"/>
      <c r="E1502" s="133"/>
      <c r="F1502" s="133"/>
      <c r="G1502" s="133"/>
      <c r="H1502" s="133"/>
      <c r="I1502" s="133"/>
      <c r="J1502" s="133"/>
      <c r="K1502" s="134"/>
      <c r="L1502" s="135"/>
      <c r="M1502" s="135"/>
      <c r="N1502" s="135"/>
      <c r="O1502" s="2"/>
      <c r="P1502" s="31"/>
      <c r="Q1502" s="25"/>
      <c r="R1502" s="2"/>
    </row>
    <row r="1503" spans="1:18" ht="18" customHeight="1">
      <c r="A1503" s="35"/>
      <c r="B1503" s="31"/>
      <c r="C1503" s="31"/>
      <c r="D1503" s="133"/>
      <c r="E1503" s="133"/>
      <c r="F1503" s="133"/>
      <c r="G1503" s="133"/>
      <c r="H1503" s="133"/>
      <c r="I1503" s="133"/>
      <c r="J1503" s="133"/>
      <c r="K1503" s="134"/>
      <c r="L1503" s="135"/>
      <c r="M1503" s="135"/>
      <c r="N1503" s="135"/>
      <c r="O1503" s="2"/>
      <c r="P1503" s="31"/>
      <c r="Q1503" s="25"/>
      <c r="R1503" s="2"/>
    </row>
    <row r="1504" spans="1:18" ht="18" customHeight="1">
      <c r="A1504" s="35"/>
      <c r="B1504" s="31"/>
      <c r="C1504" s="31"/>
      <c r="D1504" s="133"/>
      <c r="E1504" s="133"/>
      <c r="F1504" s="133"/>
      <c r="G1504" s="133"/>
      <c r="H1504" s="133"/>
      <c r="I1504" s="133"/>
      <c r="J1504" s="133"/>
      <c r="K1504" s="134"/>
      <c r="L1504" s="135"/>
      <c r="M1504" s="135"/>
      <c r="N1504" s="135"/>
      <c r="O1504" s="2"/>
      <c r="P1504" s="31"/>
      <c r="Q1504" s="25"/>
      <c r="R1504" s="2"/>
    </row>
    <row r="1505" spans="1:18" ht="18" customHeight="1">
      <c r="A1505" s="35"/>
      <c r="B1505" s="31"/>
      <c r="C1505" s="31"/>
      <c r="D1505" s="133"/>
      <c r="E1505" s="133"/>
      <c r="F1505" s="133"/>
      <c r="G1505" s="133"/>
      <c r="H1505" s="133"/>
      <c r="I1505" s="133"/>
      <c r="J1505" s="133"/>
      <c r="K1505" s="134"/>
      <c r="L1505" s="135"/>
      <c r="M1505" s="135"/>
      <c r="N1505" s="135"/>
      <c r="O1505" s="2"/>
      <c r="P1505" s="31"/>
      <c r="Q1505" s="25"/>
      <c r="R1505" s="2"/>
    </row>
    <row r="1506" spans="1:18" ht="18" customHeight="1">
      <c r="A1506" s="35"/>
      <c r="B1506" s="31"/>
      <c r="C1506" s="31"/>
      <c r="D1506" s="133"/>
      <c r="E1506" s="133"/>
      <c r="F1506" s="133"/>
      <c r="G1506" s="133"/>
      <c r="H1506" s="133"/>
      <c r="I1506" s="133"/>
      <c r="J1506" s="133"/>
      <c r="K1506" s="134"/>
      <c r="L1506" s="135"/>
      <c r="M1506" s="135"/>
      <c r="N1506" s="135"/>
      <c r="O1506" s="2"/>
      <c r="P1506" s="31"/>
      <c r="Q1506" s="25"/>
      <c r="R1506" s="2"/>
    </row>
    <row r="1507" spans="1:18" ht="18" customHeight="1">
      <c r="A1507" s="35"/>
      <c r="B1507" s="31"/>
      <c r="C1507" s="31"/>
      <c r="D1507" s="133"/>
      <c r="E1507" s="133"/>
      <c r="F1507" s="133"/>
      <c r="G1507" s="133"/>
      <c r="H1507" s="133"/>
      <c r="I1507" s="133"/>
      <c r="J1507" s="133"/>
      <c r="K1507" s="134"/>
      <c r="L1507" s="135"/>
      <c r="M1507" s="135"/>
      <c r="N1507" s="135"/>
      <c r="O1507" s="2"/>
      <c r="P1507" s="31"/>
      <c r="Q1507" s="25"/>
      <c r="R1507" s="2"/>
    </row>
    <row r="1508" spans="1:18" ht="18" customHeight="1">
      <c r="A1508" s="35"/>
      <c r="B1508" s="31"/>
      <c r="C1508" s="31"/>
      <c r="D1508" s="133"/>
      <c r="E1508" s="133"/>
      <c r="F1508" s="133"/>
      <c r="G1508" s="133"/>
      <c r="H1508" s="133"/>
      <c r="I1508" s="133"/>
      <c r="J1508" s="133"/>
      <c r="K1508" s="134"/>
      <c r="L1508" s="135"/>
      <c r="M1508" s="135"/>
      <c r="N1508" s="135"/>
      <c r="O1508" s="2"/>
      <c r="P1508" s="31"/>
      <c r="Q1508" s="25"/>
      <c r="R1508" s="2"/>
    </row>
    <row r="1509" spans="1:18" ht="18" customHeight="1">
      <c r="A1509" s="35"/>
      <c r="B1509" s="31"/>
      <c r="C1509" s="31"/>
      <c r="D1509" s="133"/>
      <c r="E1509" s="133"/>
      <c r="F1509" s="133"/>
      <c r="G1509" s="133"/>
      <c r="H1509" s="133"/>
      <c r="I1509" s="133"/>
      <c r="J1509" s="133"/>
      <c r="K1509" s="134"/>
      <c r="L1509" s="135"/>
      <c r="M1509" s="135"/>
      <c r="N1509" s="135"/>
      <c r="O1509" s="2"/>
      <c r="P1509" s="31"/>
      <c r="Q1509" s="25"/>
      <c r="R1509" s="2"/>
    </row>
    <row r="1510" spans="1:18" ht="18" customHeight="1">
      <c r="A1510" s="35"/>
      <c r="B1510" s="31"/>
      <c r="C1510" s="31"/>
      <c r="D1510" s="133"/>
      <c r="E1510" s="133"/>
      <c r="F1510" s="133"/>
      <c r="G1510" s="133"/>
      <c r="H1510" s="133"/>
      <c r="I1510" s="133"/>
      <c r="J1510" s="133"/>
      <c r="K1510" s="134"/>
      <c r="L1510" s="135"/>
      <c r="M1510" s="135"/>
      <c r="N1510" s="135"/>
      <c r="O1510" s="2"/>
      <c r="P1510" s="31"/>
      <c r="Q1510" s="25"/>
      <c r="R1510" s="2"/>
    </row>
    <row r="1511" spans="1:18" ht="18" customHeight="1">
      <c r="A1511" s="35"/>
      <c r="B1511" s="31"/>
      <c r="C1511" s="31"/>
      <c r="D1511" s="133"/>
      <c r="E1511" s="133"/>
      <c r="F1511" s="133"/>
      <c r="G1511" s="133"/>
      <c r="H1511" s="133"/>
      <c r="I1511" s="133"/>
      <c r="J1511" s="133"/>
      <c r="K1511" s="134"/>
      <c r="L1511" s="135"/>
      <c r="M1511" s="135"/>
      <c r="N1511" s="135"/>
      <c r="O1511" s="2"/>
      <c r="P1511" s="31"/>
      <c r="Q1511" s="25"/>
      <c r="R1511" s="2"/>
    </row>
    <row r="1512" spans="1:18" ht="18" customHeight="1">
      <c r="A1512" s="35"/>
      <c r="B1512" s="31"/>
      <c r="C1512" s="31"/>
      <c r="D1512" s="133"/>
      <c r="E1512" s="133"/>
      <c r="F1512" s="133"/>
      <c r="G1512" s="133"/>
      <c r="H1512" s="133"/>
      <c r="I1512" s="133"/>
      <c r="J1512" s="133"/>
      <c r="K1512" s="134"/>
      <c r="L1512" s="135"/>
      <c r="M1512" s="135"/>
      <c r="N1512" s="135"/>
      <c r="O1512" s="2"/>
      <c r="P1512" s="31"/>
      <c r="Q1512" s="25"/>
      <c r="R1512" s="2"/>
    </row>
    <row r="1513" spans="1:18" ht="18" customHeight="1">
      <c r="A1513" s="35"/>
      <c r="B1513" s="31"/>
      <c r="C1513" s="31"/>
      <c r="D1513" s="133"/>
      <c r="E1513" s="133"/>
      <c r="F1513" s="133"/>
      <c r="G1513" s="133"/>
      <c r="H1513" s="133"/>
      <c r="I1513" s="133"/>
      <c r="J1513" s="133"/>
      <c r="K1513" s="134"/>
      <c r="L1513" s="135"/>
      <c r="M1513" s="135"/>
      <c r="N1513" s="135"/>
      <c r="O1513" s="2"/>
      <c r="P1513" s="31"/>
      <c r="Q1513" s="25"/>
      <c r="R1513" s="2"/>
    </row>
    <row r="1514" spans="1:18" ht="18" customHeight="1">
      <c r="A1514" s="35"/>
      <c r="B1514" s="31"/>
      <c r="C1514" s="31"/>
      <c r="D1514" s="133"/>
      <c r="E1514" s="133"/>
      <c r="F1514" s="133"/>
      <c r="G1514" s="133"/>
      <c r="H1514" s="133"/>
      <c r="I1514" s="133"/>
      <c r="J1514" s="133"/>
      <c r="K1514" s="134"/>
      <c r="L1514" s="135"/>
      <c r="M1514" s="135"/>
      <c r="N1514" s="135"/>
      <c r="O1514" s="2"/>
      <c r="P1514" s="31"/>
      <c r="Q1514" s="25"/>
      <c r="R1514" s="2"/>
    </row>
    <row r="1515" spans="1:18" ht="18" customHeight="1">
      <c r="A1515" s="35"/>
      <c r="B1515" s="31"/>
      <c r="C1515" s="31"/>
      <c r="D1515" s="133"/>
      <c r="E1515" s="133"/>
      <c r="F1515" s="133"/>
      <c r="G1515" s="133"/>
      <c r="H1515" s="133"/>
      <c r="I1515" s="133"/>
      <c r="J1515" s="133"/>
      <c r="K1515" s="134"/>
      <c r="L1515" s="135"/>
      <c r="M1515" s="135"/>
      <c r="N1515" s="135"/>
      <c r="O1515" s="2"/>
      <c r="P1515" s="31"/>
      <c r="Q1515" s="25"/>
      <c r="R1515" s="2"/>
    </row>
    <row r="1516" spans="1:18" ht="18" customHeight="1">
      <c r="A1516" s="35"/>
      <c r="B1516" s="31"/>
      <c r="C1516" s="31"/>
      <c r="D1516" s="133"/>
      <c r="E1516" s="133"/>
      <c r="F1516" s="133"/>
      <c r="G1516" s="133"/>
      <c r="H1516" s="133"/>
      <c r="I1516" s="133"/>
      <c r="J1516" s="133"/>
      <c r="K1516" s="134"/>
      <c r="L1516" s="135"/>
      <c r="M1516" s="135"/>
      <c r="N1516" s="135"/>
      <c r="O1516" s="2"/>
      <c r="P1516" s="31"/>
      <c r="Q1516" s="25"/>
      <c r="R1516" s="2"/>
    </row>
    <row r="1517" spans="1:18" ht="18" customHeight="1">
      <c r="A1517" s="35"/>
      <c r="B1517" s="31"/>
      <c r="C1517" s="31"/>
      <c r="D1517" s="133"/>
      <c r="E1517" s="133"/>
      <c r="F1517" s="133"/>
      <c r="G1517" s="133"/>
      <c r="H1517" s="133"/>
      <c r="I1517" s="133"/>
      <c r="J1517" s="133"/>
      <c r="K1517" s="134"/>
      <c r="L1517" s="135"/>
      <c r="M1517" s="135"/>
      <c r="N1517" s="135"/>
      <c r="O1517" s="2"/>
      <c r="P1517" s="31"/>
      <c r="Q1517" s="25"/>
      <c r="R1517" s="2"/>
    </row>
    <row r="1518" spans="1:18" ht="18" customHeight="1">
      <c r="A1518" s="35"/>
      <c r="B1518" s="31"/>
      <c r="C1518" s="31"/>
      <c r="D1518" s="133"/>
      <c r="E1518" s="133"/>
      <c r="F1518" s="133"/>
      <c r="G1518" s="133"/>
      <c r="H1518" s="133"/>
      <c r="I1518" s="133"/>
      <c r="J1518" s="133"/>
      <c r="K1518" s="134"/>
      <c r="L1518" s="135"/>
      <c r="M1518" s="135"/>
      <c r="N1518" s="135"/>
      <c r="O1518" s="2"/>
      <c r="P1518" s="31"/>
      <c r="Q1518" s="25"/>
      <c r="R1518" s="2"/>
    </row>
    <row r="1519" spans="1:18" ht="18" customHeight="1">
      <c r="A1519" s="35"/>
      <c r="B1519" s="31"/>
      <c r="C1519" s="31"/>
      <c r="D1519" s="133"/>
      <c r="E1519" s="133"/>
      <c r="F1519" s="133"/>
      <c r="G1519" s="133"/>
      <c r="H1519" s="133"/>
      <c r="I1519" s="133"/>
      <c r="J1519" s="133"/>
      <c r="K1519" s="134"/>
      <c r="L1519" s="135"/>
      <c r="M1519" s="135"/>
      <c r="N1519" s="135"/>
      <c r="O1519" s="2"/>
      <c r="P1519" s="31"/>
      <c r="Q1519" s="25"/>
      <c r="R1519" s="2"/>
    </row>
    <row r="1520" spans="1:18" ht="18" customHeight="1">
      <c r="A1520" s="35"/>
      <c r="B1520" s="31"/>
      <c r="C1520" s="31"/>
      <c r="D1520" s="133"/>
      <c r="E1520" s="133"/>
      <c r="F1520" s="133"/>
      <c r="G1520" s="133"/>
      <c r="H1520" s="133"/>
      <c r="I1520" s="133"/>
      <c r="J1520" s="133"/>
      <c r="K1520" s="134"/>
      <c r="L1520" s="135"/>
      <c r="M1520" s="135"/>
      <c r="N1520" s="135"/>
      <c r="O1520" s="2"/>
      <c r="P1520" s="31"/>
      <c r="Q1520" s="25"/>
      <c r="R1520" s="2"/>
    </row>
    <row r="1521" spans="1:18" ht="18" customHeight="1">
      <c r="A1521" s="35"/>
      <c r="B1521" s="31"/>
      <c r="C1521" s="31"/>
      <c r="D1521" s="133"/>
      <c r="E1521" s="133"/>
      <c r="F1521" s="133"/>
      <c r="G1521" s="133"/>
      <c r="H1521" s="133"/>
      <c r="I1521" s="133"/>
      <c r="J1521" s="133"/>
      <c r="K1521" s="134"/>
      <c r="L1521" s="135"/>
      <c r="M1521" s="135"/>
      <c r="N1521" s="135"/>
      <c r="O1521" s="2"/>
      <c r="P1521" s="31"/>
      <c r="Q1521" s="25"/>
      <c r="R1521" s="2"/>
    </row>
    <row r="1522" spans="1:18" ht="18" customHeight="1">
      <c r="A1522" s="35"/>
      <c r="B1522" s="31"/>
      <c r="C1522" s="31"/>
      <c r="D1522" s="133"/>
      <c r="E1522" s="133"/>
      <c r="F1522" s="133"/>
      <c r="G1522" s="133"/>
      <c r="H1522" s="133"/>
      <c r="I1522" s="133"/>
      <c r="J1522" s="133"/>
      <c r="K1522" s="134"/>
      <c r="L1522" s="135"/>
      <c r="M1522" s="135"/>
      <c r="N1522" s="135"/>
      <c r="O1522" s="2"/>
      <c r="P1522" s="31"/>
      <c r="Q1522" s="25"/>
      <c r="R1522" s="2"/>
    </row>
    <row r="1523" spans="1:18" ht="18" customHeight="1">
      <c r="A1523" s="35"/>
      <c r="B1523" s="31"/>
      <c r="C1523" s="31"/>
      <c r="D1523" s="133"/>
      <c r="E1523" s="133"/>
      <c r="F1523" s="133"/>
      <c r="G1523" s="133"/>
      <c r="H1523" s="133"/>
      <c r="I1523" s="133"/>
      <c r="J1523" s="133"/>
      <c r="K1523" s="134"/>
      <c r="L1523" s="135"/>
      <c r="M1523" s="135"/>
      <c r="N1523" s="135"/>
      <c r="O1523" s="2"/>
      <c r="P1523" s="31"/>
      <c r="Q1523" s="25"/>
      <c r="R1523" s="2"/>
    </row>
    <row r="1524" spans="1:18" ht="18" customHeight="1">
      <c r="A1524" s="35"/>
      <c r="B1524" s="31"/>
      <c r="C1524" s="31"/>
      <c r="D1524" s="133"/>
      <c r="E1524" s="133"/>
      <c r="F1524" s="133"/>
      <c r="G1524" s="133"/>
      <c r="H1524" s="133"/>
      <c r="I1524" s="133"/>
      <c r="J1524" s="133"/>
      <c r="K1524" s="134"/>
      <c r="L1524" s="135"/>
      <c r="M1524" s="135"/>
      <c r="N1524" s="135"/>
      <c r="O1524" s="2"/>
      <c r="P1524" s="31"/>
      <c r="Q1524" s="25"/>
      <c r="R1524" s="2"/>
    </row>
    <row r="1525" spans="1:18" ht="18" customHeight="1">
      <c r="A1525" s="35"/>
      <c r="B1525" s="31"/>
      <c r="C1525" s="31"/>
      <c r="D1525" s="133"/>
      <c r="E1525" s="133"/>
      <c r="F1525" s="133"/>
      <c r="G1525" s="133"/>
      <c r="H1525" s="133"/>
      <c r="I1525" s="133"/>
      <c r="J1525" s="133"/>
      <c r="K1525" s="134"/>
      <c r="L1525" s="135"/>
      <c r="M1525" s="135"/>
      <c r="N1525" s="135"/>
      <c r="O1525" s="2"/>
      <c r="P1525" s="31"/>
      <c r="Q1525" s="25"/>
      <c r="R1525" s="2"/>
    </row>
    <row r="1526" spans="1:18" ht="18" customHeight="1">
      <c r="A1526" s="35"/>
      <c r="B1526" s="31"/>
      <c r="C1526" s="31"/>
      <c r="D1526" s="133"/>
      <c r="E1526" s="133"/>
      <c r="F1526" s="133"/>
      <c r="G1526" s="133"/>
      <c r="H1526" s="133"/>
      <c r="I1526" s="133"/>
      <c r="J1526" s="133"/>
      <c r="K1526" s="134"/>
      <c r="L1526" s="135"/>
      <c r="M1526" s="135"/>
      <c r="N1526" s="135"/>
      <c r="O1526" s="2"/>
      <c r="P1526" s="31"/>
      <c r="Q1526" s="25"/>
      <c r="R1526" s="2"/>
    </row>
    <row r="1527" spans="1:18" ht="18" customHeight="1">
      <c r="A1527" s="35"/>
      <c r="B1527" s="31"/>
      <c r="C1527" s="31"/>
      <c r="D1527" s="133"/>
      <c r="E1527" s="133"/>
      <c r="F1527" s="133"/>
      <c r="G1527" s="133"/>
      <c r="H1527" s="133"/>
      <c r="I1527" s="133"/>
      <c r="J1527" s="133"/>
      <c r="K1527" s="134"/>
      <c r="L1527" s="135"/>
      <c r="M1527" s="135"/>
      <c r="N1527" s="135"/>
      <c r="O1527" s="2"/>
      <c r="P1527" s="31"/>
      <c r="Q1527" s="25"/>
      <c r="R1527" s="2"/>
    </row>
    <row r="1528" spans="1:18" ht="18" customHeight="1">
      <c r="A1528" s="35"/>
      <c r="B1528" s="31"/>
      <c r="C1528" s="31"/>
      <c r="D1528" s="133"/>
      <c r="E1528" s="133"/>
      <c r="F1528" s="133"/>
      <c r="G1528" s="133"/>
      <c r="H1528" s="133"/>
      <c r="I1528" s="133"/>
      <c r="J1528" s="133"/>
      <c r="K1528" s="134"/>
      <c r="L1528" s="135"/>
      <c r="M1528" s="135"/>
      <c r="N1528" s="135"/>
      <c r="O1528" s="2"/>
      <c r="P1528" s="31"/>
      <c r="Q1528" s="25"/>
      <c r="R1528" s="2"/>
    </row>
    <row r="1529" spans="1:18" ht="18" customHeight="1">
      <c r="A1529" s="35"/>
      <c r="B1529" s="31"/>
      <c r="C1529" s="31"/>
      <c r="D1529" s="133"/>
      <c r="E1529" s="133"/>
      <c r="F1529" s="133"/>
      <c r="G1529" s="133"/>
      <c r="H1529" s="133"/>
      <c r="I1529" s="133"/>
      <c r="J1529" s="133"/>
      <c r="K1529" s="134"/>
      <c r="L1529" s="135"/>
      <c r="M1529" s="135"/>
      <c r="N1529" s="135"/>
      <c r="O1529" s="2"/>
      <c r="P1529" s="31"/>
      <c r="Q1529" s="25"/>
      <c r="R1529" s="2"/>
    </row>
    <row r="1530" spans="1:18" ht="18" customHeight="1">
      <c r="A1530" s="35"/>
      <c r="B1530" s="31"/>
      <c r="C1530" s="31"/>
      <c r="D1530" s="133"/>
      <c r="E1530" s="133"/>
      <c r="F1530" s="133"/>
      <c r="G1530" s="133"/>
      <c r="H1530" s="133"/>
      <c r="I1530" s="133"/>
      <c r="J1530" s="133"/>
      <c r="K1530" s="134"/>
      <c r="L1530" s="135"/>
      <c r="M1530" s="135"/>
      <c r="N1530" s="135"/>
      <c r="O1530" s="2"/>
      <c r="P1530" s="31"/>
      <c r="Q1530" s="25"/>
      <c r="R1530" s="2"/>
    </row>
    <row r="1531" spans="1:18" ht="18" customHeight="1">
      <c r="A1531" s="35"/>
      <c r="B1531" s="31"/>
      <c r="C1531" s="31"/>
      <c r="D1531" s="133"/>
      <c r="E1531" s="133"/>
      <c r="F1531" s="133"/>
      <c r="G1531" s="133"/>
      <c r="H1531" s="133"/>
      <c r="I1531" s="133"/>
      <c r="J1531" s="133"/>
      <c r="K1531" s="134"/>
      <c r="L1531" s="135"/>
      <c r="M1531" s="135"/>
      <c r="N1531" s="135"/>
      <c r="O1531" s="2"/>
      <c r="P1531" s="31"/>
      <c r="Q1531" s="25"/>
      <c r="R1531" s="2"/>
    </row>
    <row r="1532" spans="1:18" ht="18" customHeight="1">
      <c r="A1532" s="35"/>
      <c r="B1532" s="31"/>
      <c r="C1532" s="31"/>
      <c r="D1532" s="133"/>
      <c r="E1532" s="133"/>
      <c r="F1532" s="133"/>
      <c r="G1532" s="133"/>
      <c r="H1532" s="133"/>
      <c r="I1532" s="133"/>
      <c r="J1532" s="133"/>
      <c r="K1532" s="134"/>
      <c r="L1532" s="135"/>
      <c r="M1532" s="135"/>
      <c r="N1532" s="135"/>
      <c r="O1532" s="2"/>
      <c r="P1532" s="31"/>
      <c r="Q1532" s="25"/>
      <c r="R1532" s="2"/>
    </row>
    <row r="1533" spans="1:18" ht="18" customHeight="1">
      <c r="A1533" s="35"/>
      <c r="B1533" s="31"/>
      <c r="C1533" s="31"/>
      <c r="D1533" s="133"/>
      <c r="E1533" s="133"/>
      <c r="F1533" s="133"/>
      <c r="G1533" s="133"/>
      <c r="H1533" s="133"/>
      <c r="I1533" s="133"/>
      <c r="J1533" s="133"/>
      <c r="K1533" s="134"/>
      <c r="L1533" s="135"/>
      <c r="M1533" s="135"/>
      <c r="N1533" s="135"/>
      <c r="O1533" s="2"/>
      <c r="P1533" s="31"/>
      <c r="Q1533" s="25"/>
      <c r="R1533" s="2"/>
    </row>
    <row r="1534" spans="1:18" ht="18" customHeight="1">
      <c r="A1534" s="35"/>
      <c r="B1534" s="31"/>
      <c r="C1534" s="31"/>
      <c r="D1534" s="133"/>
      <c r="E1534" s="133"/>
      <c r="F1534" s="133"/>
      <c r="G1534" s="133"/>
      <c r="H1534" s="133"/>
      <c r="I1534" s="133"/>
      <c r="J1534" s="133"/>
      <c r="K1534" s="134"/>
      <c r="L1534" s="135"/>
      <c r="M1534" s="135"/>
      <c r="N1534" s="135"/>
      <c r="O1534" s="2"/>
      <c r="P1534" s="31"/>
      <c r="Q1534" s="25"/>
      <c r="R1534" s="2"/>
    </row>
    <row r="1535" spans="1:18" ht="18" customHeight="1">
      <c r="A1535" s="35"/>
      <c r="B1535" s="31"/>
      <c r="C1535" s="31"/>
      <c r="D1535" s="133"/>
      <c r="E1535" s="133"/>
      <c r="F1535" s="133"/>
      <c r="G1535" s="133"/>
      <c r="H1535" s="133"/>
      <c r="I1535" s="133"/>
      <c r="J1535" s="133"/>
      <c r="K1535" s="134"/>
      <c r="L1535" s="135"/>
      <c r="M1535" s="135"/>
      <c r="N1535" s="135"/>
      <c r="O1535" s="2"/>
      <c r="P1535" s="31"/>
      <c r="Q1535" s="25"/>
      <c r="R1535" s="2"/>
    </row>
    <row r="1536" spans="1:18" ht="18" customHeight="1">
      <c r="A1536" s="35"/>
      <c r="B1536" s="31"/>
      <c r="C1536" s="31"/>
      <c r="D1536" s="133"/>
      <c r="E1536" s="133"/>
      <c r="F1536" s="133"/>
      <c r="G1536" s="133"/>
      <c r="H1536" s="133"/>
      <c r="I1536" s="133"/>
      <c r="J1536" s="133"/>
      <c r="K1536" s="134"/>
      <c r="L1536" s="135"/>
      <c r="M1536" s="135"/>
      <c r="N1536" s="135"/>
      <c r="O1536" s="2"/>
      <c r="P1536" s="31"/>
      <c r="Q1536" s="25"/>
      <c r="R1536" s="2"/>
    </row>
    <row r="1537" spans="1:18" ht="18" customHeight="1">
      <c r="A1537" s="35"/>
      <c r="B1537" s="31"/>
      <c r="C1537" s="31"/>
      <c r="D1537" s="133"/>
      <c r="E1537" s="133"/>
      <c r="F1537" s="133"/>
      <c r="G1537" s="133"/>
      <c r="H1537" s="133"/>
      <c r="I1537" s="133"/>
      <c r="J1537" s="133"/>
      <c r="K1537" s="134"/>
      <c r="L1537" s="135"/>
      <c r="M1537" s="135"/>
      <c r="N1537" s="135"/>
      <c r="O1537" s="2"/>
      <c r="P1537" s="31"/>
      <c r="Q1537" s="25"/>
      <c r="R1537" s="2"/>
    </row>
    <row r="1538" spans="1:18" ht="18" customHeight="1">
      <c r="A1538" s="35"/>
      <c r="B1538" s="31"/>
      <c r="C1538" s="31"/>
      <c r="D1538" s="133"/>
      <c r="E1538" s="133"/>
      <c r="F1538" s="133"/>
      <c r="G1538" s="133"/>
      <c r="H1538" s="133"/>
      <c r="I1538" s="133"/>
      <c r="J1538" s="133"/>
      <c r="K1538" s="134"/>
      <c r="L1538" s="135"/>
      <c r="M1538" s="135"/>
      <c r="N1538" s="135"/>
      <c r="O1538" s="2"/>
      <c r="P1538" s="31"/>
      <c r="Q1538" s="25"/>
      <c r="R1538" s="2"/>
    </row>
    <row r="1539" spans="1:18" ht="18" customHeight="1">
      <c r="A1539" s="35"/>
      <c r="B1539" s="31"/>
      <c r="C1539" s="31"/>
      <c r="D1539" s="133"/>
      <c r="E1539" s="133"/>
      <c r="F1539" s="133"/>
      <c r="G1539" s="133"/>
      <c r="H1539" s="133"/>
      <c r="I1539" s="133"/>
      <c r="J1539" s="133"/>
      <c r="K1539" s="134"/>
      <c r="L1539" s="135"/>
      <c r="M1539" s="135"/>
      <c r="N1539" s="135"/>
      <c r="O1539" s="2"/>
      <c r="P1539" s="31"/>
      <c r="Q1539" s="25"/>
      <c r="R1539" s="2"/>
    </row>
    <row r="1540" spans="1:18" ht="18" customHeight="1">
      <c r="A1540" s="35"/>
      <c r="B1540" s="31"/>
      <c r="C1540" s="31"/>
      <c r="D1540" s="133"/>
      <c r="E1540" s="133"/>
      <c r="F1540" s="133"/>
      <c r="G1540" s="133"/>
      <c r="H1540" s="133"/>
      <c r="I1540" s="133"/>
      <c r="J1540" s="133"/>
      <c r="K1540" s="134"/>
      <c r="L1540" s="135"/>
      <c r="M1540" s="135"/>
      <c r="N1540" s="135"/>
      <c r="O1540" s="2"/>
      <c r="P1540" s="31"/>
      <c r="Q1540" s="25"/>
      <c r="R1540" s="2"/>
    </row>
    <row r="1541" spans="1:18" ht="18" customHeight="1">
      <c r="A1541" s="35"/>
      <c r="B1541" s="31"/>
      <c r="C1541" s="31"/>
      <c r="D1541" s="133"/>
      <c r="E1541" s="133"/>
      <c r="F1541" s="133"/>
      <c r="G1541" s="133"/>
      <c r="H1541" s="133"/>
      <c r="I1541" s="133"/>
      <c r="J1541" s="133"/>
      <c r="K1541" s="134"/>
      <c r="L1541" s="135"/>
      <c r="M1541" s="135"/>
      <c r="N1541" s="135"/>
      <c r="O1541" s="2"/>
      <c r="P1541" s="31"/>
      <c r="Q1541" s="25"/>
      <c r="R1541" s="2"/>
    </row>
    <row r="1542" spans="1:18" ht="18" customHeight="1">
      <c r="A1542" s="35"/>
      <c r="B1542" s="31"/>
      <c r="C1542" s="31"/>
      <c r="D1542" s="133"/>
      <c r="E1542" s="133"/>
      <c r="F1542" s="133"/>
      <c r="G1542" s="133"/>
      <c r="H1542" s="133"/>
      <c r="I1542" s="133"/>
      <c r="J1542" s="133"/>
      <c r="K1542" s="134"/>
      <c r="L1542" s="135"/>
      <c r="M1542" s="135"/>
      <c r="N1542" s="135"/>
      <c r="O1542" s="2"/>
      <c r="P1542" s="31"/>
      <c r="Q1542" s="25"/>
      <c r="R1542" s="2"/>
    </row>
    <row r="1543" spans="1:18" ht="18" customHeight="1">
      <c r="A1543" s="35"/>
      <c r="B1543" s="31"/>
      <c r="C1543" s="31"/>
      <c r="D1543" s="133"/>
      <c r="E1543" s="133"/>
      <c r="F1543" s="133"/>
      <c r="G1543" s="133"/>
      <c r="H1543" s="133"/>
      <c r="I1543" s="133"/>
      <c r="J1543" s="133"/>
      <c r="K1543" s="134"/>
      <c r="L1543" s="135"/>
      <c r="M1543" s="135"/>
      <c r="N1543" s="135"/>
      <c r="O1543" s="2"/>
      <c r="P1543" s="31"/>
      <c r="Q1543" s="25"/>
      <c r="R1543" s="2"/>
    </row>
    <row r="1544" spans="1:18" ht="18" customHeight="1">
      <c r="A1544" s="35"/>
      <c r="B1544" s="31"/>
      <c r="C1544" s="31"/>
      <c r="D1544" s="133"/>
      <c r="E1544" s="133"/>
      <c r="F1544" s="133"/>
      <c r="G1544" s="133"/>
      <c r="H1544" s="133"/>
      <c r="I1544" s="133"/>
      <c r="J1544" s="133"/>
      <c r="K1544" s="134"/>
      <c r="L1544" s="135"/>
      <c r="M1544" s="135"/>
      <c r="N1544" s="135"/>
      <c r="O1544" s="2"/>
      <c r="P1544" s="31"/>
      <c r="Q1544" s="25"/>
      <c r="R1544" s="2"/>
    </row>
    <row r="1545" spans="1:18" ht="18" customHeight="1">
      <c r="A1545" s="35"/>
      <c r="B1545" s="31"/>
      <c r="C1545" s="31"/>
      <c r="D1545" s="133"/>
      <c r="E1545" s="133"/>
      <c r="F1545" s="133"/>
      <c r="G1545" s="133"/>
      <c r="H1545" s="133"/>
      <c r="I1545" s="133"/>
      <c r="J1545" s="133"/>
      <c r="K1545" s="134"/>
      <c r="L1545" s="135"/>
      <c r="M1545" s="135"/>
      <c r="N1545" s="135"/>
      <c r="O1545" s="2"/>
      <c r="P1545" s="31"/>
      <c r="Q1545" s="25"/>
      <c r="R1545" s="2"/>
    </row>
    <row r="1546" spans="1:18" ht="18" customHeight="1">
      <c r="A1546" s="35"/>
      <c r="B1546" s="31"/>
      <c r="C1546" s="31"/>
      <c r="D1546" s="133"/>
      <c r="E1546" s="133"/>
      <c r="F1546" s="133"/>
      <c r="G1546" s="133"/>
      <c r="H1546" s="133"/>
      <c r="I1546" s="133"/>
      <c r="J1546" s="133"/>
      <c r="K1546" s="134"/>
      <c r="L1546" s="135"/>
      <c r="M1546" s="135"/>
      <c r="N1546" s="135"/>
      <c r="O1546" s="2"/>
      <c r="P1546" s="31"/>
      <c r="Q1546" s="25"/>
      <c r="R1546" s="2"/>
    </row>
    <row r="1547" spans="1:18" ht="18" customHeight="1">
      <c r="A1547" s="35"/>
      <c r="B1547" s="31"/>
      <c r="C1547" s="31"/>
      <c r="D1547" s="133"/>
      <c r="E1547" s="133"/>
      <c r="F1547" s="133"/>
      <c r="G1547" s="133"/>
      <c r="H1547" s="133"/>
      <c r="I1547" s="133"/>
      <c r="J1547" s="133"/>
      <c r="K1547" s="134"/>
      <c r="L1547" s="135"/>
      <c r="M1547" s="135"/>
      <c r="N1547" s="135"/>
      <c r="O1547" s="2"/>
      <c r="P1547" s="31"/>
      <c r="Q1547" s="25"/>
      <c r="R1547" s="2"/>
    </row>
    <row r="1548" spans="1:18" ht="18" customHeight="1">
      <c r="A1548" s="35"/>
      <c r="B1548" s="31"/>
      <c r="C1548" s="31"/>
      <c r="D1548" s="133"/>
      <c r="E1548" s="133"/>
      <c r="F1548" s="133"/>
      <c r="G1548" s="133"/>
      <c r="H1548" s="133"/>
      <c r="I1548" s="133"/>
      <c r="J1548" s="133"/>
      <c r="K1548" s="134"/>
      <c r="L1548" s="135"/>
      <c r="M1548" s="135"/>
      <c r="N1548" s="135"/>
      <c r="O1548" s="2"/>
      <c r="P1548" s="31"/>
      <c r="Q1548" s="25"/>
      <c r="R1548" s="2"/>
    </row>
    <row r="1549" spans="1:18" ht="18" customHeight="1">
      <c r="A1549" s="35"/>
      <c r="B1549" s="31"/>
      <c r="C1549" s="31"/>
      <c r="D1549" s="133"/>
      <c r="E1549" s="133"/>
      <c r="F1549" s="133"/>
      <c r="G1549" s="133"/>
      <c r="H1549" s="133"/>
      <c r="I1549" s="133"/>
      <c r="J1549" s="133"/>
      <c r="K1549" s="134"/>
      <c r="L1549" s="135"/>
      <c r="M1549" s="135"/>
      <c r="N1549" s="135"/>
      <c r="O1549" s="2"/>
      <c r="P1549" s="31"/>
      <c r="Q1549" s="25"/>
      <c r="R1549" s="2"/>
    </row>
    <row r="1550" spans="1:18" ht="18" customHeight="1">
      <c r="A1550" s="35"/>
      <c r="B1550" s="31"/>
      <c r="C1550" s="31"/>
      <c r="D1550" s="133"/>
      <c r="E1550" s="133"/>
      <c r="F1550" s="133"/>
      <c r="G1550" s="133"/>
      <c r="H1550" s="133"/>
      <c r="I1550" s="133"/>
      <c r="J1550" s="133"/>
      <c r="K1550" s="134"/>
      <c r="L1550" s="135"/>
      <c r="M1550" s="135"/>
      <c r="N1550" s="135"/>
      <c r="O1550" s="2"/>
      <c r="P1550" s="31"/>
      <c r="Q1550" s="25"/>
      <c r="R1550" s="2"/>
    </row>
    <row r="1551" spans="1:18" ht="18" customHeight="1">
      <c r="A1551" s="35"/>
      <c r="B1551" s="31"/>
      <c r="C1551" s="31"/>
      <c r="D1551" s="133"/>
      <c r="E1551" s="133"/>
      <c r="F1551" s="133"/>
      <c r="G1551" s="133"/>
      <c r="H1551" s="133"/>
      <c r="I1551" s="133"/>
      <c r="J1551" s="133"/>
      <c r="K1551" s="134"/>
      <c r="L1551" s="135"/>
      <c r="M1551" s="135"/>
      <c r="N1551" s="135"/>
      <c r="O1551" s="2"/>
      <c r="P1551" s="31"/>
      <c r="Q1551" s="25"/>
      <c r="R1551" s="2"/>
    </row>
    <row r="1552" spans="1:18" ht="18" customHeight="1">
      <c r="A1552" s="35"/>
      <c r="B1552" s="31"/>
      <c r="C1552" s="31"/>
      <c r="D1552" s="133"/>
      <c r="E1552" s="133"/>
      <c r="F1552" s="133"/>
      <c r="G1552" s="133"/>
      <c r="H1552" s="133"/>
      <c r="I1552" s="133"/>
      <c r="J1552" s="133"/>
      <c r="K1552" s="134"/>
      <c r="L1552" s="135"/>
      <c r="M1552" s="135"/>
      <c r="N1552" s="135"/>
      <c r="O1552" s="2"/>
      <c r="P1552" s="31"/>
      <c r="Q1552" s="25"/>
      <c r="R1552" s="2"/>
    </row>
    <row r="1553" spans="1:18" ht="18" customHeight="1">
      <c r="A1553" s="35"/>
      <c r="B1553" s="31"/>
      <c r="C1553" s="31"/>
      <c r="D1553" s="133"/>
      <c r="E1553" s="133"/>
      <c r="F1553" s="133"/>
      <c r="G1553" s="133"/>
      <c r="H1553" s="133"/>
      <c r="I1553" s="133"/>
      <c r="J1553" s="133"/>
      <c r="K1553" s="134"/>
      <c r="L1553" s="135"/>
      <c r="M1553" s="135"/>
      <c r="N1553" s="135"/>
      <c r="O1553" s="2"/>
      <c r="P1553" s="31"/>
      <c r="Q1553" s="25"/>
      <c r="R1553" s="2"/>
    </row>
    <row r="1554" spans="1:18" ht="18" customHeight="1">
      <c r="A1554" s="35"/>
      <c r="B1554" s="31"/>
      <c r="C1554" s="31"/>
      <c r="D1554" s="133"/>
      <c r="E1554" s="133"/>
      <c r="F1554" s="133"/>
      <c r="G1554" s="133"/>
      <c r="H1554" s="133"/>
      <c r="I1554" s="133"/>
      <c r="J1554" s="133"/>
      <c r="K1554" s="134"/>
      <c r="L1554" s="135"/>
      <c r="M1554" s="135"/>
      <c r="N1554" s="135"/>
      <c r="O1554" s="2"/>
      <c r="P1554" s="31"/>
      <c r="Q1554" s="25"/>
      <c r="R1554" s="2"/>
    </row>
    <row r="1555" spans="1:18" ht="18" customHeight="1">
      <c r="A1555" s="35"/>
      <c r="B1555" s="31"/>
      <c r="C1555" s="31"/>
      <c r="D1555" s="133"/>
      <c r="E1555" s="133"/>
      <c r="F1555" s="133"/>
      <c r="G1555" s="133"/>
      <c r="H1555" s="133"/>
      <c r="I1555" s="133"/>
      <c r="J1555" s="133"/>
      <c r="K1555" s="134"/>
      <c r="L1555" s="135"/>
      <c r="M1555" s="135"/>
      <c r="N1555" s="135"/>
      <c r="O1555" s="2"/>
      <c r="P1555" s="31"/>
      <c r="Q1555" s="25"/>
      <c r="R1555" s="2"/>
    </row>
    <row r="1556" spans="1:18" ht="18" customHeight="1">
      <c r="A1556" s="35"/>
      <c r="B1556" s="31"/>
      <c r="C1556" s="31"/>
      <c r="D1556" s="133"/>
      <c r="E1556" s="133"/>
      <c r="F1556" s="133"/>
      <c r="G1556" s="133"/>
      <c r="H1556" s="133"/>
      <c r="I1556" s="133"/>
      <c r="J1556" s="133"/>
      <c r="K1556" s="134"/>
      <c r="L1556" s="135"/>
      <c r="M1556" s="135"/>
      <c r="N1556" s="135"/>
      <c r="O1556" s="2"/>
      <c r="P1556" s="31"/>
      <c r="Q1556" s="25"/>
      <c r="R1556" s="2"/>
    </row>
    <row r="1557" spans="1:18" ht="18" customHeight="1">
      <c r="A1557" s="35"/>
      <c r="B1557" s="31"/>
      <c r="C1557" s="31"/>
      <c r="D1557" s="133"/>
      <c r="E1557" s="133"/>
      <c r="F1557" s="133"/>
      <c r="G1557" s="133"/>
      <c r="H1557" s="133"/>
      <c r="I1557" s="133"/>
      <c r="J1557" s="133"/>
      <c r="K1557" s="134"/>
      <c r="L1557" s="135"/>
      <c r="M1557" s="135"/>
      <c r="N1557" s="135"/>
      <c r="O1557" s="2"/>
      <c r="P1557" s="31"/>
      <c r="Q1557" s="25"/>
      <c r="R1557" s="2"/>
    </row>
    <row r="1558" spans="1:18" ht="18" customHeight="1">
      <c r="A1558" s="35"/>
      <c r="B1558" s="31"/>
      <c r="C1558" s="31"/>
      <c r="D1558" s="133"/>
      <c r="E1558" s="133"/>
      <c r="F1558" s="133"/>
      <c r="G1558" s="133"/>
      <c r="H1558" s="133"/>
      <c r="I1558" s="133"/>
      <c r="J1558" s="133"/>
      <c r="K1558" s="134"/>
      <c r="L1558" s="135"/>
      <c r="M1558" s="135"/>
      <c r="N1558" s="135"/>
      <c r="O1558" s="2"/>
      <c r="P1558" s="31"/>
      <c r="Q1558" s="25"/>
      <c r="R1558" s="2"/>
    </row>
    <row r="1559" spans="1:18" ht="18" customHeight="1">
      <c r="A1559" s="35"/>
      <c r="B1559" s="31"/>
      <c r="C1559" s="31"/>
      <c r="D1559" s="133"/>
      <c r="E1559" s="133"/>
      <c r="F1559" s="133"/>
      <c r="G1559" s="133"/>
      <c r="H1559" s="133"/>
      <c r="I1559" s="133"/>
      <c r="J1559" s="133"/>
      <c r="K1559" s="134"/>
      <c r="L1559" s="135"/>
      <c r="M1559" s="135"/>
      <c r="N1559" s="135"/>
      <c r="O1559" s="2"/>
      <c r="P1559" s="31"/>
      <c r="Q1559" s="25"/>
      <c r="R1559" s="2"/>
    </row>
    <row r="1560" spans="1:18" ht="18" customHeight="1">
      <c r="A1560" s="35"/>
      <c r="B1560" s="31"/>
      <c r="C1560" s="31"/>
      <c r="D1560" s="133"/>
      <c r="E1560" s="133"/>
      <c r="F1560" s="133"/>
      <c r="G1560" s="133"/>
      <c r="H1560" s="133"/>
      <c r="I1560" s="133"/>
      <c r="J1560" s="133"/>
      <c r="K1560" s="134"/>
      <c r="L1560" s="135"/>
      <c r="M1560" s="135"/>
      <c r="N1560" s="135"/>
      <c r="O1560" s="2"/>
      <c r="P1560" s="31"/>
      <c r="Q1560" s="25"/>
      <c r="R1560" s="2"/>
    </row>
    <row r="1561" spans="1:18" ht="18" customHeight="1">
      <c r="A1561" s="35"/>
      <c r="B1561" s="31"/>
      <c r="C1561" s="31"/>
      <c r="D1561" s="133"/>
      <c r="E1561" s="133"/>
      <c r="F1561" s="133"/>
      <c r="G1561" s="133"/>
      <c r="H1561" s="133"/>
      <c r="I1561" s="133"/>
      <c r="J1561" s="133"/>
      <c r="K1561" s="134"/>
      <c r="L1561" s="135"/>
      <c r="M1561" s="135"/>
      <c r="N1561" s="135"/>
      <c r="O1561" s="2"/>
      <c r="P1561" s="31"/>
      <c r="Q1561" s="25"/>
      <c r="R1561" s="2"/>
    </row>
    <row r="1562" spans="1:18" ht="18" customHeight="1">
      <c r="A1562" s="35"/>
      <c r="B1562" s="31"/>
      <c r="C1562" s="31"/>
      <c r="D1562" s="133"/>
      <c r="E1562" s="133"/>
      <c r="F1562" s="133"/>
      <c r="G1562" s="133"/>
      <c r="H1562" s="133"/>
      <c r="I1562" s="133"/>
      <c r="J1562" s="133"/>
      <c r="K1562" s="134"/>
      <c r="L1562" s="135"/>
      <c r="M1562" s="135"/>
      <c r="N1562" s="135"/>
      <c r="O1562" s="2"/>
      <c r="P1562" s="31"/>
      <c r="Q1562" s="25"/>
      <c r="R1562" s="2"/>
    </row>
    <row r="1563" spans="1:18" ht="18" customHeight="1">
      <c r="A1563" s="35"/>
      <c r="B1563" s="31"/>
      <c r="C1563" s="31"/>
      <c r="D1563" s="133"/>
      <c r="E1563" s="133"/>
      <c r="F1563" s="133"/>
      <c r="G1563" s="133"/>
      <c r="H1563" s="133"/>
      <c r="I1563" s="133"/>
      <c r="J1563" s="133"/>
      <c r="K1563" s="134"/>
      <c r="L1563" s="135"/>
      <c r="M1563" s="135"/>
      <c r="N1563" s="135"/>
      <c r="O1563" s="2"/>
      <c r="P1563" s="31"/>
      <c r="Q1563" s="25"/>
      <c r="R1563" s="2"/>
    </row>
    <row r="1564" spans="1:18" ht="18" customHeight="1">
      <c r="A1564" s="35"/>
      <c r="B1564" s="31"/>
      <c r="C1564" s="31"/>
      <c r="D1564" s="133"/>
      <c r="E1564" s="133"/>
      <c r="F1564" s="133"/>
      <c r="G1564" s="133"/>
      <c r="H1564" s="133"/>
      <c r="I1564" s="133"/>
      <c r="J1564" s="133"/>
      <c r="K1564" s="134"/>
      <c r="L1564" s="135"/>
      <c r="M1564" s="135"/>
      <c r="N1564" s="135"/>
      <c r="O1564" s="2"/>
      <c r="P1564" s="31"/>
      <c r="Q1564" s="25"/>
      <c r="R1564" s="2"/>
    </row>
    <row r="1565" spans="1:18" ht="18" customHeight="1">
      <c r="A1565" s="35"/>
      <c r="B1565" s="31"/>
      <c r="C1565" s="31"/>
      <c r="D1565" s="133"/>
      <c r="E1565" s="133"/>
      <c r="F1565" s="133"/>
      <c r="G1565" s="133"/>
      <c r="H1565" s="133"/>
      <c r="I1565" s="133"/>
      <c r="J1565" s="133"/>
      <c r="K1565" s="134"/>
      <c r="L1565" s="135"/>
      <c r="M1565" s="135"/>
      <c r="N1565" s="135"/>
      <c r="O1565" s="2"/>
      <c r="P1565" s="31"/>
      <c r="Q1565" s="25"/>
      <c r="R1565" s="2"/>
    </row>
    <row r="1566" spans="1:18" ht="18" customHeight="1">
      <c r="A1566" s="35"/>
      <c r="B1566" s="31"/>
      <c r="C1566" s="31"/>
      <c r="D1566" s="133"/>
      <c r="E1566" s="133"/>
      <c r="F1566" s="133"/>
      <c r="G1566" s="133"/>
      <c r="H1566" s="133"/>
      <c r="I1566" s="133"/>
      <c r="J1566" s="133"/>
      <c r="K1566" s="134"/>
      <c r="L1566" s="135"/>
      <c r="M1566" s="135"/>
      <c r="N1566" s="135"/>
      <c r="O1566" s="2"/>
      <c r="P1566" s="31"/>
      <c r="Q1566" s="25"/>
      <c r="R1566" s="2"/>
    </row>
    <row r="1567" spans="1:18" ht="18" customHeight="1">
      <c r="A1567" s="35"/>
      <c r="B1567" s="31"/>
      <c r="C1567" s="31"/>
      <c r="D1567" s="133"/>
      <c r="E1567" s="133"/>
      <c r="F1567" s="133"/>
      <c r="G1567" s="133"/>
      <c r="H1567" s="133"/>
      <c r="I1567" s="133"/>
      <c r="J1567" s="133"/>
      <c r="K1567" s="134"/>
      <c r="L1567" s="135"/>
      <c r="M1567" s="135"/>
      <c r="N1567" s="135"/>
      <c r="O1567" s="2"/>
      <c r="P1567" s="31"/>
      <c r="Q1567" s="25"/>
      <c r="R1567" s="2"/>
    </row>
    <row r="1568" spans="1:18" ht="18" customHeight="1">
      <c r="A1568" s="35"/>
      <c r="B1568" s="31"/>
      <c r="C1568" s="31"/>
      <c r="D1568" s="133"/>
      <c r="E1568" s="133"/>
      <c r="F1568" s="133"/>
      <c r="G1568" s="133"/>
      <c r="H1568" s="133"/>
      <c r="I1568" s="133"/>
      <c r="J1568" s="133"/>
      <c r="K1568" s="134"/>
      <c r="L1568" s="135"/>
      <c r="M1568" s="135"/>
      <c r="N1568" s="135"/>
      <c r="O1568" s="2"/>
      <c r="P1568" s="31"/>
      <c r="Q1568" s="25"/>
      <c r="R1568" s="2"/>
    </row>
    <row r="1569" spans="1:18" ht="18" customHeight="1">
      <c r="A1569" s="35"/>
      <c r="B1569" s="31"/>
      <c r="C1569" s="31"/>
      <c r="D1569" s="133"/>
      <c r="E1569" s="133"/>
      <c r="F1569" s="133"/>
      <c r="G1569" s="133"/>
      <c r="H1569" s="133"/>
      <c r="I1569" s="133"/>
      <c r="J1569" s="133"/>
      <c r="K1569" s="134"/>
      <c r="L1569" s="135"/>
      <c r="M1569" s="135"/>
      <c r="N1569" s="135"/>
      <c r="O1569" s="2"/>
      <c r="P1569" s="31"/>
      <c r="Q1569" s="25"/>
      <c r="R1569" s="2"/>
    </row>
    <row r="1570" spans="1:18" ht="18" customHeight="1">
      <c r="A1570" s="35"/>
      <c r="B1570" s="31"/>
      <c r="C1570" s="31"/>
      <c r="D1570" s="133"/>
      <c r="E1570" s="133"/>
      <c r="F1570" s="133"/>
      <c r="G1570" s="133"/>
      <c r="H1570" s="133"/>
      <c r="I1570" s="133"/>
      <c r="J1570" s="133"/>
      <c r="K1570" s="134"/>
      <c r="L1570" s="135"/>
      <c r="M1570" s="135"/>
      <c r="N1570" s="135"/>
      <c r="O1570" s="2"/>
      <c r="P1570" s="31"/>
      <c r="Q1570" s="25"/>
      <c r="R1570" s="2"/>
    </row>
    <row r="1571" spans="1:18" ht="18" customHeight="1">
      <c r="A1571" s="35"/>
      <c r="B1571" s="31"/>
      <c r="C1571" s="31"/>
      <c r="D1571" s="133"/>
      <c r="E1571" s="133"/>
      <c r="F1571" s="133"/>
      <c r="G1571" s="133"/>
      <c r="H1571" s="133"/>
      <c r="I1571" s="133"/>
      <c r="J1571" s="133"/>
      <c r="K1571" s="134"/>
      <c r="L1571" s="135"/>
      <c r="M1571" s="135"/>
      <c r="N1571" s="135"/>
      <c r="O1571" s="2"/>
      <c r="P1571" s="31"/>
      <c r="Q1571" s="25"/>
      <c r="R1571" s="2"/>
    </row>
    <row r="1572" spans="1:18" ht="18" customHeight="1">
      <c r="A1572" s="35"/>
      <c r="B1572" s="31"/>
      <c r="C1572" s="31"/>
      <c r="D1572" s="133"/>
      <c r="E1572" s="133"/>
      <c r="F1572" s="133"/>
      <c r="G1572" s="133"/>
      <c r="H1572" s="133"/>
      <c r="I1572" s="133"/>
      <c r="J1572" s="133"/>
      <c r="K1572" s="134"/>
      <c r="L1572" s="135"/>
      <c r="M1572" s="135"/>
      <c r="N1572" s="135"/>
      <c r="O1572" s="2"/>
      <c r="P1572" s="31"/>
      <c r="Q1572" s="25"/>
      <c r="R1572" s="2"/>
    </row>
    <row r="1573" spans="1:18" ht="18" customHeight="1">
      <c r="A1573" s="35"/>
      <c r="B1573" s="31"/>
      <c r="C1573" s="31"/>
      <c r="D1573" s="133"/>
      <c r="E1573" s="133"/>
      <c r="F1573" s="133"/>
      <c r="G1573" s="133"/>
      <c r="H1573" s="133"/>
      <c r="I1573" s="133"/>
      <c r="J1573" s="133"/>
      <c r="K1573" s="134"/>
      <c r="L1573" s="135"/>
      <c r="M1573" s="135"/>
      <c r="N1573" s="135"/>
      <c r="O1573" s="2"/>
      <c r="P1573" s="31"/>
      <c r="Q1573" s="25"/>
      <c r="R1573" s="2"/>
    </row>
    <row r="1574" spans="1:18" ht="18" customHeight="1">
      <c r="A1574" s="35"/>
      <c r="B1574" s="31"/>
      <c r="C1574" s="31"/>
      <c r="D1574" s="133"/>
      <c r="E1574" s="133"/>
      <c r="F1574" s="133"/>
      <c r="G1574" s="133"/>
      <c r="H1574" s="133"/>
      <c r="I1574" s="133"/>
      <c r="J1574" s="133"/>
      <c r="K1574" s="134"/>
      <c r="L1574" s="135"/>
      <c r="M1574" s="135"/>
      <c r="N1574" s="135"/>
      <c r="O1574" s="2"/>
      <c r="P1574" s="31"/>
      <c r="Q1574" s="25"/>
      <c r="R1574" s="2"/>
    </row>
    <row r="1575" spans="1:18" ht="18" customHeight="1">
      <c r="A1575" s="35"/>
      <c r="B1575" s="31"/>
      <c r="C1575" s="31"/>
      <c r="D1575" s="133"/>
      <c r="E1575" s="133"/>
      <c r="F1575" s="133"/>
      <c r="G1575" s="133"/>
      <c r="H1575" s="133"/>
      <c r="I1575" s="133"/>
      <c r="J1575" s="133"/>
      <c r="K1575" s="134"/>
      <c r="L1575" s="135"/>
      <c r="M1575" s="135"/>
      <c r="N1575" s="135"/>
      <c r="O1575" s="2"/>
      <c r="P1575" s="31"/>
      <c r="Q1575" s="25"/>
      <c r="R1575" s="2"/>
    </row>
    <row r="1576" spans="1:18" ht="18" customHeight="1">
      <c r="A1576" s="35"/>
      <c r="B1576" s="31"/>
      <c r="C1576" s="31"/>
      <c r="D1576" s="133"/>
      <c r="E1576" s="133"/>
      <c r="F1576" s="133"/>
      <c r="G1576" s="133"/>
      <c r="H1576" s="133"/>
      <c r="I1576" s="133"/>
      <c r="J1576" s="133"/>
      <c r="K1576" s="134"/>
      <c r="L1576" s="135"/>
      <c r="M1576" s="135"/>
      <c r="N1576" s="135"/>
      <c r="O1576" s="2"/>
      <c r="P1576" s="31"/>
      <c r="Q1576" s="25"/>
      <c r="R1576" s="2"/>
    </row>
    <row r="1577" spans="1:18" ht="18" customHeight="1">
      <c r="A1577" s="35"/>
      <c r="B1577" s="31"/>
      <c r="C1577" s="31"/>
      <c r="D1577" s="133"/>
      <c r="E1577" s="133"/>
      <c r="F1577" s="133"/>
      <c r="G1577" s="133"/>
      <c r="H1577" s="133"/>
      <c r="I1577" s="133"/>
      <c r="J1577" s="133"/>
      <c r="K1577" s="134"/>
      <c r="L1577" s="135"/>
      <c r="M1577" s="135"/>
      <c r="N1577" s="135"/>
      <c r="O1577" s="2"/>
      <c r="P1577" s="31"/>
      <c r="Q1577" s="25"/>
      <c r="R1577" s="2"/>
    </row>
    <row r="1578" spans="1:18" ht="18" customHeight="1">
      <c r="A1578" s="35"/>
      <c r="B1578" s="31"/>
      <c r="C1578" s="31"/>
      <c r="D1578" s="133"/>
      <c r="E1578" s="133"/>
      <c r="F1578" s="133"/>
      <c r="G1578" s="133"/>
      <c r="H1578" s="133"/>
      <c r="I1578" s="133"/>
      <c r="J1578" s="133"/>
      <c r="K1578" s="134"/>
      <c r="L1578" s="135"/>
      <c r="M1578" s="135"/>
      <c r="N1578" s="135"/>
      <c r="O1578" s="2"/>
      <c r="P1578" s="31"/>
      <c r="Q1578" s="25"/>
      <c r="R1578" s="2"/>
    </row>
    <row r="1579" spans="1:18" ht="18" customHeight="1">
      <c r="A1579" s="35"/>
      <c r="B1579" s="31"/>
      <c r="C1579" s="31"/>
      <c r="D1579" s="133"/>
      <c r="E1579" s="133"/>
      <c r="F1579" s="133"/>
      <c r="G1579" s="133"/>
      <c r="H1579" s="133"/>
      <c r="I1579" s="133"/>
      <c r="J1579" s="133"/>
      <c r="K1579" s="134"/>
      <c r="L1579" s="135"/>
      <c r="M1579" s="135"/>
      <c r="N1579" s="135"/>
      <c r="O1579" s="2"/>
      <c r="P1579" s="31"/>
      <c r="Q1579" s="25"/>
      <c r="R1579" s="2"/>
    </row>
    <row r="1580" spans="1:18" ht="18" customHeight="1">
      <c r="A1580" s="35"/>
      <c r="B1580" s="31"/>
      <c r="C1580" s="31"/>
      <c r="D1580" s="133"/>
      <c r="E1580" s="133"/>
      <c r="F1580" s="133"/>
      <c r="G1580" s="133"/>
      <c r="H1580" s="133"/>
      <c r="I1580" s="133"/>
      <c r="J1580" s="133"/>
      <c r="K1580" s="134"/>
      <c r="L1580" s="135"/>
      <c r="M1580" s="135"/>
      <c r="N1580" s="135"/>
      <c r="O1580" s="2"/>
      <c r="P1580" s="31"/>
      <c r="Q1580" s="25"/>
      <c r="R1580" s="2"/>
    </row>
    <row r="1581" spans="1:18" ht="18" customHeight="1">
      <c r="A1581" s="35"/>
      <c r="B1581" s="31"/>
      <c r="C1581" s="31"/>
      <c r="D1581" s="133"/>
      <c r="E1581" s="133"/>
      <c r="F1581" s="133"/>
      <c r="G1581" s="133"/>
      <c r="H1581" s="133"/>
      <c r="I1581" s="133"/>
      <c r="J1581" s="133"/>
      <c r="K1581" s="134"/>
      <c r="L1581" s="135"/>
      <c r="M1581" s="135"/>
      <c r="N1581" s="135"/>
      <c r="O1581" s="2"/>
      <c r="P1581" s="31"/>
      <c r="Q1581" s="25"/>
      <c r="R1581" s="2"/>
    </row>
    <row r="1582" spans="1:18" ht="18" customHeight="1">
      <c r="A1582" s="35"/>
      <c r="B1582" s="31"/>
      <c r="C1582" s="31"/>
      <c r="D1582" s="133"/>
      <c r="E1582" s="133"/>
      <c r="F1582" s="133"/>
      <c r="G1582" s="133"/>
      <c r="H1582" s="133"/>
      <c r="I1582" s="133"/>
      <c r="J1582" s="133"/>
      <c r="K1582" s="134"/>
      <c r="L1582" s="135"/>
      <c r="M1582" s="135"/>
      <c r="N1582" s="135"/>
      <c r="O1582" s="2"/>
      <c r="P1582" s="31"/>
      <c r="Q1582" s="25"/>
      <c r="R1582" s="2"/>
    </row>
    <row r="1583" spans="1:18" ht="18" customHeight="1">
      <c r="A1583" s="35"/>
      <c r="B1583" s="31"/>
      <c r="C1583" s="31"/>
      <c r="D1583" s="133"/>
      <c r="E1583" s="133"/>
      <c r="F1583" s="133"/>
      <c r="G1583" s="133"/>
      <c r="H1583" s="133"/>
      <c r="I1583" s="133"/>
      <c r="J1583" s="133"/>
      <c r="K1583" s="134"/>
      <c r="L1583" s="135"/>
      <c r="M1583" s="135"/>
      <c r="N1583" s="135"/>
      <c r="O1583" s="2"/>
      <c r="P1583" s="31"/>
      <c r="Q1583" s="25"/>
      <c r="R1583" s="2"/>
    </row>
    <row r="1584" spans="1:18" ht="18" customHeight="1">
      <c r="A1584" s="35"/>
      <c r="B1584" s="31"/>
      <c r="C1584" s="31"/>
      <c r="D1584" s="133"/>
      <c r="E1584" s="133"/>
      <c r="F1584" s="133"/>
      <c r="G1584" s="133"/>
      <c r="H1584" s="133"/>
      <c r="I1584" s="133"/>
      <c r="J1584" s="133"/>
      <c r="K1584" s="134"/>
      <c r="L1584" s="135"/>
      <c r="M1584" s="135"/>
      <c r="N1584" s="135"/>
      <c r="O1584" s="2"/>
      <c r="P1584" s="31"/>
      <c r="Q1584" s="25"/>
      <c r="R1584" s="2"/>
    </row>
    <row r="1585" spans="1:18" ht="18" customHeight="1">
      <c r="A1585" s="35"/>
      <c r="B1585" s="31"/>
      <c r="C1585" s="31"/>
      <c r="D1585" s="133"/>
      <c r="E1585" s="133"/>
      <c r="F1585" s="133"/>
      <c r="G1585" s="133"/>
      <c r="H1585" s="133"/>
      <c r="I1585" s="133"/>
      <c r="J1585" s="133"/>
      <c r="K1585" s="134"/>
      <c r="L1585" s="135"/>
      <c r="M1585" s="135"/>
      <c r="N1585" s="135"/>
      <c r="O1585" s="2"/>
      <c r="P1585" s="31"/>
      <c r="Q1585" s="25"/>
      <c r="R1585" s="2"/>
    </row>
    <row r="1586" spans="1:18" ht="18" customHeight="1">
      <c r="A1586" s="35"/>
      <c r="B1586" s="31"/>
      <c r="C1586" s="31"/>
      <c r="D1586" s="133"/>
      <c r="E1586" s="133"/>
      <c r="F1586" s="133"/>
      <c r="G1586" s="133"/>
      <c r="H1586" s="133"/>
      <c r="I1586" s="133"/>
      <c r="J1586" s="133"/>
      <c r="K1586" s="134"/>
      <c r="L1586" s="135"/>
      <c r="M1586" s="135"/>
      <c r="N1586" s="135"/>
      <c r="O1586" s="2"/>
      <c r="P1586" s="31"/>
      <c r="Q1586" s="25"/>
      <c r="R1586" s="2"/>
    </row>
    <row r="1587" spans="1:18" ht="18" customHeight="1">
      <c r="A1587" s="35"/>
      <c r="B1587" s="31"/>
      <c r="C1587" s="31"/>
      <c r="D1587" s="133"/>
      <c r="E1587" s="133"/>
      <c r="F1587" s="133"/>
      <c r="G1587" s="133"/>
      <c r="H1587" s="133"/>
      <c r="I1587" s="133"/>
      <c r="J1587" s="133"/>
      <c r="K1587" s="134"/>
      <c r="L1587" s="135"/>
      <c r="M1587" s="135"/>
      <c r="N1587" s="135"/>
      <c r="O1587" s="2"/>
      <c r="P1587" s="31"/>
      <c r="Q1587" s="25"/>
      <c r="R1587" s="2"/>
    </row>
    <row r="1588" spans="1:18" ht="18" customHeight="1">
      <c r="A1588" s="35"/>
      <c r="B1588" s="31"/>
      <c r="C1588" s="31"/>
      <c r="D1588" s="133"/>
      <c r="E1588" s="133"/>
      <c r="F1588" s="133"/>
      <c r="G1588" s="133"/>
      <c r="H1588" s="133"/>
      <c r="I1588" s="133"/>
      <c r="J1588" s="133"/>
      <c r="K1588" s="134"/>
      <c r="L1588" s="135"/>
      <c r="M1588" s="135"/>
      <c r="N1588" s="135"/>
      <c r="O1588" s="2"/>
      <c r="P1588" s="31"/>
      <c r="Q1588" s="25"/>
      <c r="R1588" s="2"/>
    </row>
    <row r="1589" spans="1:18" ht="18" customHeight="1">
      <c r="A1589" s="35"/>
      <c r="B1589" s="31"/>
      <c r="C1589" s="31"/>
      <c r="D1589" s="133"/>
      <c r="E1589" s="133"/>
      <c r="F1589" s="133"/>
      <c r="G1589" s="133"/>
      <c r="H1589" s="133"/>
      <c r="I1589" s="133"/>
      <c r="J1589" s="133"/>
      <c r="K1589" s="134"/>
      <c r="L1589" s="135"/>
      <c r="M1589" s="135"/>
      <c r="N1589" s="135"/>
      <c r="O1589" s="2"/>
      <c r="P1589" s="31"/>
      <c r="Q1589" s="25"/>
      <c r="R1589" s="2"/>
    </row>
    <row r="1590" spans="1:18" ht="18" customHeight="1">
      <c r="A1590" s="35"/>
      <c r="B1590" s="31"/>
      <c r="C1590" s="31"/>
      <c r="D1590" s="133"/>
      <c r="E1590" s="133"/>
      <c r="F1590" s="133"/>
      <c r="G1590" s="133"/>
      <c r="H1590" s="133"/>
      <c r="I1590" s="133"/>
      <c r="J1590" s="133"/>
      <c r="K1590" s="134"/>
      <c r="L1590" s="135"/>
      <c r="M1590" s="135"/>
      <c r="N1590" s="135"/>
      <c r="O1590" s="2"/>
      <c r="P1590" s="31"/>
      <c r="Q1590" s="25"/>
      <c r="R1590" s="2"/>
    </row>
    <row r="1591" spans="1:18" ht="18" customHeight="1">
      <c r="A1591" s="35"/>
      <c r="B1591" s="31"/>
      <c r="C1591" s="31"/>
      <c r="D1591" s="133"/>
      <c r="E1591" s="133"/>
      <c r="F1591" s="133"/>
      <c r="G1591" s="133"/>
      <c r="H1591" s="133"/>
      <c r="I1591" s="133"/>
      <c r="J1591" s="133"/>
      <c r="K1591" s="134"/>
      <c r="L1591" s="135"/>
      <c r="M1591" s="135"/>
      <c r="N1591" s="135"/>
      <c r="O1591" s="2"/>
      <c r="P1591" s="31"/>
      <c r="Q1591" s="25"/>
      <c r="R1591" s="2"/>
    </row>
    <row r="1592" spans="1:18" ht="18" customHeight="1">
      <c r="A1592" s="35"/>
      <c r="B1592" s="31"/>
      <c r="C1592" s="31"/>
      <c r="D1592" s="133"/>
      <c r="E1592" s="133"/>
      <c r="F1592" s="133"/>
      <c r="G1592" s="133"/>
      <c r="H1592" s="133"/>
      <c r="I1592" s="133"/>
      <c r="J1592" s="133"/>
      <c r="K1592" s="134"/>
      <c r="L1592" s="135"/>
      <c r="M1592" s="135"/>
      <c r="N1592" s="135"/>
      <c r="O1592" s="2"/>
      <c r="P1592" s="31"/>
      <c r="Q1592" s="25"/>
      <c r="R1592" s="2"/>
    </row>
    <row r="1593" spans="1:18" ht="18" customHeight="1">
      <c r="A1593" s="35"/>
      <c r="B1593" s="31"/>
      <c r="C1593" s="31"/>
      <c r="D1593" s="133"/>
      <c r="E1593" s="133"/>
      <c r="F1593" s="133"/>
      <c r="G1593" s="133"/>
      <c r="H1593" s="133"/>
      <c r="I1593" s="133"/>
      <c r="J1593" s="133"/>
      <c r="K1593" s="134"/>
      <c r="L1593" s="135"/>
      <c r="M1593" s="135"/>
      <c r="N1593" s="135"/>
      <c r="O1593" s="2"/>
      <c r="P1593" s="31"/>
      <c r="Q1593" s="25"/>
      <c r="R1593" s="2"/>
    </row>
    <row r="1594" spans="1:18" ht="18" customHeight="1">
      <c r="A1594" s="35"/>
      <c r="B1594" s="31"/>
      <c r="C1594" s="31"/>
      <c r="D1594" s="133"/>
      <c r="E1594" s="133"/>
      <c r="F1594" s="133"/>
      <c r="G1594" s="133"/>
      <c r="H1594" s="133"/>
      <c r="I1594" s="133"/>
      <c r="J1594" s="133"/>
      <c r="K1594" s="134"/>
      <c r="L1594" s="135"/>
      <c r="M1594" s="135"/>
      <c r="N1594" s="135"/>
      <c r="O1594" s="2"/>
      <c r="P1594" s="31"/>
      <c r="Q1594" s="25"/>
      <c r="R1594" s="2"/>
    </row>
    <row r="1595" spans="1:18" ht="18" customHeight="1">
      <c r="A1595" s="35"/>
      <c r="B1595" s="31"/>
      <c r="C1595" s="31"/>
      <c r="D1595" s="133"/>
      <c r="E1595" s="133"/>
      <c r="F1595" s="133"/>
      <c r="G1595" s="133"/>
      <c r="H1595" s="133"/>
      <c r="I1595" s="133"/>
      <c r="J1595" s="133"/>
      <c r="K1595" s="134"/>
      <c r="L1595" s="135"/>
      <c r="M1595" s="135"/>
      <c r="N1595" s="135"/>
      <c r="O1595" s="2"/>
      <c r="P1595" s="31"/>
      <c r="Q1595" s="25"/>
      <c r="R1595" s="2"/>
    </row>
    <row r="1596" spans="1:18" ht="18" customHeight="1">
      <c r="A1596" s="35"/>
      <c r="B1596" s="31"/>
      <c r="C1596" s="31"/>
      <c r="D1596" s="133"/>
      <c r="E1596" s="133"/>
      <c r="F1596" s="133"/>
      <c r="G1596" s="133"/>
      <c r="H1596" s="133"/>
      <c r="I1596" s="133"/>
      <c r="J1596" s="133"/>
      <c r="K1596" s="134"/>
      <c r="L1596" s="135"/>
      <c r="M1596" s="135"/>
      <c r="N1596" s="135"/>
      <c r="O1596" s="2"/>
      <c r="P1596" s="31"/>
      <c r="Q1596" s="25"/>
      <c r="R1596" s="2"/>
    </row>
    <row r="1597" spans="1:18" ht="18" customHeight="1">
      <c r="A1597" s="35"/>
      <c r="B1597" s="31"/>
      <c r="C1597" s="31"/>
      <c r="D1597" s="133"/>
      <c r="E1597" s="133"/>
      <c r="F1597" s="133"/>
      <c r="G1597" s="133"/>
      <c r="H1597" s="133"/>
      <c r="I1597" s="133"/>
      <c r="J1597" s="133"/>
      <c r="K1597" s="134"/>
      <c r="L1597" s="135"/>
      <c r="M1597" s="135"/>
      <c r="N1597" s="135"/>
      <c r="O1597" s="2"/>
      <c r="P1597" s="31"/>
      <c r="Q1597" s="25"/>
      <c r="R1597" s="2"/>
    </row>
    <row r="1598" spans="1:18" ht="18" customHeight="1">
      <c r="A1598" s="35"/>
      <c r="B1598" s="31"/>
      <c r="C1598" s="31"/>
      <c r="D1598" s="133"/>
      <c r="E1598" s="133"/>
      <c r="F1598" s="133"/>
      <c r="G1598" s="133"/>
      <c r="H1598" s="133"/>
      <c r="I1598" s="133"/>
      <c r="J1598" s="133"/>
      <c r="K1598" s="134"/>
      <c r="L1598" s="135"/>
      <c r="M1598" s="135"/>
      <c r="N1598" s="135"/>
      <c r="O1598" s="2"/>
      <c r="P1598" s="31"/>
      <c r="Q1598" s="25"/>
      <c r="R1598" s="2"/>
    </row>
    <row r="1599" spans="1:18" ht="18" customHeight="1">
      <c r="A1599" s="35"/>
      <c r="B1599" s="31"/>
      <c r="C1599" s="31"/>
      <c r="D1599" s="133"/>
      <c r="E1599" s="133"/>
      <c r="F1599" s="133"/>
      <c r="G1599" s="133"/>
      <c r="H1599" s="133"/>
      <c r="I1599" s="133"/>
      <c r="J1599" s="133"/>
      <c r="K1599" s="134"/>
      <c r="L1599" s="135"/>
      <c r="M1599" s="135"/>
      <c r="N1599" s="135"/>
      <c r="O1599" s="2"/>
      <c r="P1599" s="31"/>
      <c r="Q1599" s="25"/>
      <c r="R1599" s="2"/>
    </row>
    <row r="1600" spans="1:18" ht="18" customHeight="1">
      <c r="A1600" s="35"/>
      <c r="B1600" s="31"/>
      <c r="C1600" s="31"/>
      <c r="D1600" s="133"/>
      <c r="E1600" s="133"/>
      <c r="F1600" s="133"/>
      <c r="G1600" s="133"/>
      <c r="H1600" s="133"/>
      <c r="I1600" s="133"/>
      <c r="J1600" s="133"/>
      <c r="K1600" s="134"/>
      <c r="L1600" s="135"/>
      <c r="M1600" s="135"/>
      <c r="N1600" s="135"/>
      <c r="O1600" s="2"/>
      <c r="P1600" s="31"/>
      <c r="Q1600" s="25"/>
      <c r="R1600" s="2"/>
    </row>
    <row r="1601" spans="1:18" ht="18" customHeight="1">
      <c r="A1601" s="35"/>
      <c r="B1601" s="31"/>
      <c r="C1601" s="31"/>
      <c r="D1601" s="133"/>
      <c r="E1601" s="133"/>
      <c r="F1601" s="133"/>
      <c r="G1601" s="133"/>
      <c r="H1601" s="133"/>
      <c r="I1601" s="133"/>
      <c r="J1601" s="133"/>
      <c r="K1601" s="134"/>
      <c r="L1601" s="135"/>
      <c r="M1601" s="135"/>
      <c r="N1601" s="135"/>
      <c r="O1601" s="2"/>
      <c r="P1601" s="31"/>
      <c r="Q1601" s="25"/>
      <c r="R1601" s="2"/>
    </row>
    <row r="1602" spans="1:18" ht="18" customHeight="1">
      <c r="A1602" s="35"/>
      <c r="B1602" s="31"/>
      <c r="C1602" s="31"/>
      <c r="D1602" s="133"/>
      <c r="E1602" s="133"/>
      <c r="F1602" s="133"/>
      <c r="G1602" s="133"/>
      <c r="H1602" s="133"/>
      <c r="I1602" s="133"/>
      <c r="J1602" s="133"/>
      <c r="K1602" s="134"/>
      <c r="L1602" s="135"/>
      <c r="M1602" s="135"/>
      <c r="N1602" s="135"/>
      <c r="O1602" s="2"/>
      <c r="P1602" s="31"/>
      <c r="Q1602" s="25"/>
      <c r="R1602" s="2"/>
    </row>
    <row r="1603" spans="1:18" ht="18" customHeight="1">
      <c r="A1603" s="35"/>
      <c r="B1603" s="31"/>
      <c r="C1603" s="31"/>
      <c r="D1603" s="133"/>
      <c r="E1603" s="133"/>
      <c r="F1603" s="133"/>
      <c r="G1603" s="133"/>
      <c r="H1603" s="133"/>
      <c r="I1603" s="133"/>
      <c r="J1603" s="133"/>
      <c r="K1603" s="134"/>
      <c r="L1603" s="135"/>
      <c r="M1603" s="135"/>
      <c r="N1603" s="135"/>
      <c r="O1603" s="2"/>
      <c r="P1603" s="31"/>
      <c r="Q1603" s="25"/>
      <c r="R1603" s="2"/>
    </row>
    <row r="1604" spans="1:18" ht="18" customHeight="1">
      <c r="A1604" s="35"/>
      <c r="B1604" s="31"/>
      <c r="C1604" s="31"/>
      <c r="D1604" s="133"/>
      <c r="E1604" s="133"/>
      <c r="F1604" s="133"/>
      <c r="G1604" s="133"/>
      <c r="H1604" s="133"/>
      <c r="I1604" s="133"/>
      <c r="J1604" s="133"/>
      <c r="K1604" s="134"/>
      <c r="L1604" s="135"/>
      <c r="M1604" s="135"/>
      <c r="N1604" s="135"/>
      <c r="O1604" s="2"/>
      <c r="P1604" s="31"/>
      <c r="Q1604" s="25"/>
      <c r="R1604" s="2"/>
    </row>
    <row r="1605" spans="1:18" ht="18" customHeight="1">
      <c r="A1605" s="35"/>
      <c r="B1605" s="31"/>
      <c r="C1605" s="31"/>
      <c r="D1605" s="133"/>
      <c r="E1605" s="133"/>
      <c r="F1605" s="133"/>
      <c r="G1605" s="133"/>
      <c r="H1605" s="133"/>
      <c r="I1605" s="133"/>
      <c r="J1605" s="133"/>
      <c r="K1605" s="134"/>
      <c r="L1605" s="135"/>
      <c r="M1605" s="135"/>
      <c r="N1605" s="135"/>
      <c r="O1605" s="2"/>
      <c r="P1605" s="31"/>
      <c r="Q1605" s="25"/>
      <c r="R1605" s="2"/>
    </row>
    <row r="1606" spans="1:18" ht="18" customHeight="1">
      <c r="A1606" s="35"/>
      <c r="B1606" s="31"/>
      <c r="C1606" s="31"/>
      <c r="D1606" s="133"/>
      <c r="E1606" s="133"/>
      <c r="F1606" s="133"/>
      <c r="G1606" s="133"/>
      <c r="H1606" s="133"/>
      <c r="I1606" s="133"/>
      <c r="J1606" s="133"/>
      <c r="K1606" s="134"/>
      <c r="L1606" s="135"/>
      <c r="M1606" s="135"/>
      <c r="N1606" s="135"/>
      <c r="O1606" s="2"/>
      <c r="P1606" s="31"/>
      <c r="Q1606" s="25"/>
      <c r="R1606" s="2"/>
    </row>
    <row r="1607" spans="1:18" ht="18" customHeight="1">
      <c r="A1607" s="35"/>
      <c r="B1607" s="31"/>
      <c r="C1607" s="31"/>
      <c r="D1607" s="133"/>
      <c r="E1607" s="133"/>
      <c r="F1607" s="133"/>
      <c r="G1607" s="133"/>
      <c r="H1607" s="133"/>
      <c r="I1607" s="133"/>
      <c r="J1607" s="133"/>
      <c r="K1607" s="134"/>
      <c r="L1607" s="135"/>
      <c r="M1607" s="135"/>
      <c r="N1607" s="135"/>
      <c r="O1607" s="2"/>
      <c r="P1607" s="31"/>
      <c r="Q1607" s="25"/>
      <c r="R1607" s="2"/>
    </row>
    <row r="1608" spans="1:18" ht="18" customHeight="1">
      <c r="A1608" s="35"/>
      <c r="B1608" s="31"/>
      <c r="C1608" s="31"/>
      <c r="D1608" s="133"/>
      <c r="E1608" s="133"/>
      <c r="F1608" s="133"/>
      <c r="G1608" s="133"/>
      <c r="H1608" s="133"/>
      <c r="I1608" s="133"/>
      <c r="J1608" s="133"/>
      <c r="K1608" s="134"/>
      <c r="L1608" s="135"/>
      <c r="M1608" s="135"/>
      <c r="N1608" s="135"/>
      <c r="O1608" s="2"/>
      <c r="P1608" s="31"/>
      <c r="Q1608" s="25"/>
      <c r="R1608" s="2"/>
    </row>
    <row r="1609" spans="1:18" ht="18" customHeight="1">
      <c r="A1609" s="35"/>
      <c r="B1609" s="31"/>
      <c r="C1609" s="31"/>
      <c r="D1609" s="133"/>
      <c r="E1609" s="133"/>
      <c r="F1609" s="133"/>
      <c r="G1609" s="133"/>
      <c r="H1609" s="133"/>
      <c r="I1609" s="133"/>
      <c r="J1609" s="133"/>
      <c r="K1609" s="134"/>
      <c r="L1609" s="135"/>
      <c r="M1609" s="135"/>
      <c r="N1609" s="135"/>
      <c r="O1609" s="2"/>
      <c r="P1609" s="31"/>
      <c r="Q1609" s="25"/>
      <c r="R1609" s="2"/>
    </row>
    <row r="1610" spans="1:18" ht="18" customHeight="1">
      <c r="A1610" s="35"/>
      <c r="B1610" s="31"/>
      <c r="C1610" s="31"/>
      <c r="D1610" s="133"/>
      <c r="E1610" s="133"/>
      <c r="F1610" s="133"/>
      <c r="G1610" s="133"/>
      <c r="H1610" s="133"/>
      <c r="I1610" s="133"/>
      <c r="J1610" s="133"/>
      <c r="K1610" s="134"/>
      <c r="L1610" s="135"/>
      <c r="M1610" s="135"/>
      <c r="N1610" s="135"/>
      <c r="O1610" s="2"/>
      <c r="P1610" s="31"/>
      <c r="Q1610" s="25"/>
      <c r="R1610" s="2"/>
    </row>
    <row r="1611" spans="1:18" ht="18" customHeight="1">
      <c r="A1611" s="35"/>
      <c r="B1611" s="31"/>
      <c r="C1611" s="31"/>
      <c r="D1611" s="133"/>
      <c r="E1611" s="133"/>
      <c r="F1611" s="133"/>
      <c r="G1611" s="133"/>
      <c r="H1611" s="133"/>
      <c r="I1611" s="133"/>
      <c r="J1611" s="133"/>
      <c r="K1611" s="134"/>
      <c r="L1611" s="135"/>
      <c r="M1611" s="135"/>
      <c r="N1611" s="135"/>
      <c r="O1611" s="2"/>
      <c r="P1611" s="31"/>
      <c r="Q1611" s="25"/>
      <c r="R1611" s="2"/>
    </row>
    <row r="1612" spans="1:18" ht="18" customHeight="1">
      <c r="A1612" s="35"/>
      <c r="B1612" s="31"/>
      <c r="C1612" s="31"/>
      <c r="D1612" s="133"/>
      <c r="E1612" s="133"/>
      <c r="F1612" s="133"/>
      <c r="G1612" s="133"/>
      <c r="H1612" s="133"/>
      <c r="I1612" s="133"/>
      <c r="J1612" s="133"/>
      <c r="K1612" s="134"/>
      <c r="L1612" s="135"/>
      <c r="M1612" s="135"/>
      <c r="N1612" s="135"/>
      <c r="O1612" s="2"/>
      <c r="P1612" s="31"/>
      <c r="Q1612" s="25"/>
      <c r="R1612" s="2"/>
    </row>
    <row r="1613" spans="1:18" ht="18" customHeight="1">
      <c r="A1613" s="35"/>
      <c r="B1613" s="31"/>
      <c r="C1613" s="31"/>
      <c r="D1613" s="133"/>
      <c r="E1613" s="133"/>
      <c r="F1613" s="133"/>
      <c r="G1613" s="133"/>
      <c r="H1613" s="133"/>
      <c r="I1613" s="133"/>
      <c r="J1613" s="133"/>
      <c r="K1613" s="134"/>
      <c r="L1613" s="135"/>
      <c r="M1613" s="135"/>
      <c r="N1613" s="135"/>
      <c r="O1613" s="2"/>
      <c r="P1613" s="31"/>
      <c r="Q1613" s="25"/>
      <c r="R1613" s="2"/>
    </row>
    <row r="1614" spans="1:18" ht="18" customHeight="1">
      <c r="A1614" s="35"/>
      <c r="B1614" s="31"/>
      <c r="C1614" s="31"/>
      <c r="D1614" s="133"/>
      <c r="E1614" s="133"/>
      <c r="F1614" s="133"/>
      <c r="G1614" s="133"/>
      <c r="H1614" s="133"/>
      <c r="I1614" s="133"/>
      <c r="J1614" s="133"/>
      <c r="K1614" s="134"/>
      <c r="L1614" s="135"/>
      <c r="M1614" s="135"/>
      <c r="N1614" s="135"/>
      <c r="O1614" s="2"/>
      <c r="P1614" s="31"/>
      <c r="Q1614" s="25"/>
      <c r="R1614" s="2"/>
    </row>
    <row r="1615" spans="1:18" ht="18" customHeight="1">
      <c r="A1615" s="35"/>
      <c r="B1615" s="31"/>
      <c r="C1615" s="31"/>
      <c r="D1615" s="133"/>
      <c r="E1615" s="133"/>
      <c r="F1615" s="133"/>
      <c r="G1615" s="133"/>
      <c r="H1615" s="133"/>
      <c r="I1615" s="133"/>
      <c r="J1615" s="133"/>
      <c r="K1615" s="134"/>
      <c r="L1615" s="135"/>
      <c r="M1615" s="135"/>
      <c r="N1615" s="135"/>
      <c r="O1615" s="2"/>
      <c r="P1615" s="31"/>
      <c r="Q1615" s="25"/>
      <c r="R1615" s="2"/>
    </row>
    <row r="1616" spans="1:18" ht="18" customHeight="1">
      <c r="A1616" s="35"/>
      <c r="B1616" s="31"/>
      <c r="C1616" s="31"/>
      <c r="D1616" s="133"/>
      <c r="E1616" s="133"/>
      <c r="F1616" s="133"/>
      <c r="G1616" s="133"/>
      <c r="H1616" s="133"/>
      <c r="I1616" s="133"/>
      <c r="J1616" s="133"/>
      <c r="K1616" s="134"/>
      <c r="L1616" s="135"/>
      <c r="M1616" s="135"/>
      <c r="N1616" s="135"/>
      <c r="O1616" s="2"/>
      <c r="P1616" s="31"/>
      <c r="Q1616" s="25"/>
      <c r="R1616" s="2"/>
    </row>
    <row r="1617" spans="1:18" ht="18" customHeight="1">
      <c r="A1617" s="35"/>
      <c r="B1617" s="31"/>
      <c r="C1617" s="31"/>
      <c r="D1617" s="133"/>
      <c r="E1617" s="133"/>
      <c r="F1617" s="133"/>
      <c r="G1617" s="133"/>
      <c r="H1617" s="133"/>
      <c r="I1617" s="133"/>
      <c r="J1617" s="133"/>
      <c r="K1617" s="134"/>
      <c r="L1617" s="135"/>
      <c r="M1617" s="135"/>
      <c r="N1617" s="135"/>
      <c r="O1617" s="2"/>
      <c r="P1617" s="31"/>
      <c r="Q1617" s="25"/>
      <c r="R1617" s="2"/>
    </row>
    <row r="1618" spans="1:18" ht="18" customHeight="1">
      <c r="A1618" s="35"/>
      <c r="B1618" s="31"/>
      <c r="C1618" s="31"/>
      <c r="D1618" s="133"/>
      <c r="E1618" s="133"/>
      <c r="F1618" s="133"/>
      <c r="G1618" s="133"/>
      <c r="H1618" s="133"/>
      <c r="I1618" s="133"/>
      <c r="J1618" s="133"/>
      <c r="K1618" s="134"/>
      <c r="L1618" s="135"/>
      <c r="M1618" s="135"/>
      <c r="N1618" s="135"/>
      <c r="O1618" s="2"/>
      <c r="P1618" s="31"/>
      <c r="Q1618" s="25"/>
      <c r="R1618" s="2"/>
    </row>
    <row r="1619" spans="1:18" ht="18" customHeight="1">
      <c r="A1619" s="35"/>
      <c r="B1619" s="31"/>
      <c r="C1619" s="31"/>
      <c r="D1619" s="133"/>
      <c r="E1619" s="133"/>
      <c r="F1619" s="133"/>
      <c r="G1619" s="133"/>
      <c r="H1619" s="133"/>
      <c r="I1619" s="133"/>
      <c r="J1619" s="133"/>
      <c r="K1619" s="134"/>
      <c r="L1619" s="135"/>
      <c r="M1619" s="135"/>
      <c r="N1619" s="135"/>
      <c r="O1619" s="2"/>
      <c r="P1619" s="31"/>
      <c r="Q1619" s="25"/>
      <c r="R1619" s="2"/>
    </row>
    <row r="1620" spans="1:18" ht="18" customHeight="1">
      <c r="A1620" s="35"/>
      <c r="B1620" s="31"/>
      <c r="C1620" s="31"/>
      <c r="D1620" s="133"/>
      <c r="E1620" s="133"/>
      <c r="F1620" s="133"/>
      <c r="G1620" s="133"/>
      <c r="H1620" s="133"/>
      <c r="I1620" s="133"/>
      <c r="J1620" s="133"/>
      <c r="K1620" s="134"/>
      <c r="L1620" s="135"/>
      <c r="M1620" s="135"/>
      <c r="N1620" s="135"/>
      <c r="O1620" s="2"/>
      <c r="P1620" s="31"/>
      <c r="Q1620" s="25"/>
      <c r="R1620" s="2"/>
    </row>
    <row r="1621" spans="1:18" ht="18" customHeight="1">
      <c r="A1621" s="35"/>
      <c r="B1621" s="31"/>
      <c r="C1621" s="31"/>
      <c r="D1621" s="133"/>
      <c r="E1621" s="133"/>
      <c r="F1621" s="133"/>
      <c r="G1621" s="133"/>
      <c r="H1621" s="133"/>
      <c r="I1621" s="133"/>
      <c r="J1621" s="133"/>
      <c r="K1621" s="134"/>
      <c r="L1621" s="135"/>
      <c r="M1621" s="135"/>
      <c r="N1621" s="135"/>
      <c r="O1621" s="2"/>
      <c r="P1621" s="31"/>
      <c r="Q1621" s="25"/>
      <c r="R1621" s="2"/>
    </row>
    <row r="1622" spans="1:18" ht="18" customHeight="1">
      <c r="A1622" s="35"/>
      <c r="B1622" s="31"/>
      <c r="C1622" s="31"/>
      <c r="D1622" s="133"/>
      <c r="E1622" s="133"/>
      <c r="F1622" s="133"/>
      <c r="G1622" s="133"/>
      <c r="H1622" s="133"/>
      <c r="I1622" s="133"/>
      <c r="J1622" s="133"/>
      <c r="K1622" s="134"/>
      <c r="L1622" s="135"/>
      <c r="M1622" s="135"/>
      <c r="N1622" s="135"/>
      <c r="O1622" s="2"/>
      <c r="P1622" s="31"/>
      <c r="Q1622" s="25"/>
      <c r="R1622" s="2"/>
    </row>
    <row r="1623" spans="1:18" ht="18" customHeight="1">
      <c r="A1623" s="35"/>
      <c r="B1623" s="31"/>
      <c r="C1623" s="31"/>
      <c r="D1623" s="133"/>
      <c r="E1623" s="133"/>
      <c r="F1623" s="133"/>
      <c r="G1623" s="133"/>
      <c r="H1623" s="133"/>
      <c r="I1623" s="133"/>
      <c r="J1623" s="133"/>
      <c r="K1623" s="134"/>
      <c r="L1623" s="135"/>
      <c r="M1623" s="135"/>
      <c r="N1623" s="135"/>
      <c r="O1623" s="2"/>
      <c r="P1623" s="31"/>
      <c r="Q1623" s="25"/>
      <c r="R1623" s="2"/>
    </row>
    <row r="1624" spans="1:18" ht="18" customHeight="1">
      <c r="A1624" s="35"/>
      <c r="B1624" s="31"/>
      <c r="C1624" s="31"/>
      <c r="D1624" s="133"/>
      <c r="E1624" s="133"/>
      <c r="F1624" s="133"/>
      <c r="G1624" s="133"/>
      <c r="H1624" s="133"/>
      <c r="I1624" s="133"/>
      <c r="J1624" s="133"/>
      <c r="K1624" s="134"/>
      <c r="L1624" s="135"/>
      <c r="M1624" s="135"/>
      <c r="N1624" s="135"/>
      <c r="O1624" s="2"/>
      <c r="P1624" s="31"/>
      <c r="Q1624" s="25"/>
      <c r="R1624" s="2"/>
    </row>
    <row r="1625" spans="1:18" ht="18" customHeight="1">
      <c r="A1625" s="35"/>
      <c r="B1625" s="31"/>
      <c r="C1625" s="31"/>
      <c r="D1625" s="133"/>
      <c r="E1625" s="133"/>
      <c r="F1625" s="133"/>
      <c r="G1625" s="133"/>
      <c r="H1625" s="133"/>
      <c r="I1625" s="133"/>
      <c r="J1625" s="133"/>
      <c r="K1625" s="134"/>
      <c r="L1625" s="135"/>
      <c r="M1625" s="135"/>
      <c r="N1625" s="135"/>
      <c r="O1625" s="2"/>
      <c r="P1625" s="31"/>
      <c r="Q1625" s="25"/>
      <c r="R1625" s="2"/>
    </row>
    <row r="1626" spans="1:18" ht="18" customHeight="1">
      <c r="A1626" s="35"/>
      <c r="B1626" s="31"/>
      <c r="C1626" s="31"/>
      <c r="D1626" s="133"/>
      <c r="E1626" s="133"/>
      <c r="F1626" s="133"/>
      <c r="G1626" s="133"/>
      <c r="H1626" s="133"/>
      <c r="I1626" s="133"/>
      <c r="J1626" s="133"/>
      <c r="K1626" s="134"/>
      <c r="L1626" s="135"/>
      <c r="M1626" s="135"/>
      <c r="N1626" s="135"/>
      <c r="O1626" s="2"/>
      <c r="P1626" s="31"/>
      <c r="Q1626" s="25"/>
      <c r="R1626" s="2"/>
    </row>
    <row r="1627" spans="1:18" ht="18" customHeight="1">
      <c r="A1627" s="35"/>
      <c r="B1627" s="31"/>
      <c r="C1627" s="31"/>
      <c r="D1627" s="133"/>
      <c r="E1627" s="133"/>
      <c r="F1627" s="133"/>
      <c r="G1627" s="133"/>
      <c r="H1627" s="133"/>
      <c r="I1627" s="133"/>
      <c r="J1627" s="133"/>
      <c r="K1627" s="134"/>
      <c r="L1627" s="135"/>
      <c r="M1627" s="135"/>
      <c r="N1627" s="135"/>
      <c r="O1627" s="2"/>
      <c r="P1627" s="31"/>
      <c r="Q1627" s="25"/>
      <c r="R1627" s="2"/>
    </row>
    <row r="1628" spans="1:18" ht="18" customHeight="1">
      <c r="A1628" s="35"/>
      <c r="B1628" s="31"/>
      <c r="C1628" s="31"/>
      <c r="D1628" s="133"/>
      <c r="E1628" s="133"/>
      <c r="F1628" s="133"/>
      <c r="G1628" s="133"/>
      <c r="H1628" s="133"/>
      <c r="I1628" s="133"/>
      <c r="J1628" s="133"/>
      <c r="K1628" s="134"/>
      <c r="L1628" s="135"/>
      <c r="M1628" s="135"/>
      <c r="N1628" s="135"/>
      <c r="O1628" s="2"/>
      <c r="P1628" s="31"/>
      <c r="Q1628" s="25"/>
      <c r="R1628" s="2"/>
    </row>
    <row r="1629" spans="1:18" ht="18" customHeight="1">
      <c r="A1629" s="35"/>
      <c r="B1629" s="31"/>
      <c r="C1629" s="31"/>
      <c r="D1629" s="133"/>
      <c r="E1629" s="133"/>
      <c r="F1629" s="133"/>
      <c r="G1629" s="133"/>
      <c r="H1629" s="133"/>
      <c r="I1629" s="133"/>
      <c r="J1629" s="133"/>
      <c r="K1629" s="134"/>
      <c r="L1629" s="135"/>
      <c r="M1629" s="135"/>
      <c r="N1629" s="135"/>
      <c r="O1629" s="2"/>
      <c r="P1629" s="31"/>
      <c r="Q1629" s="25"/>
      <c r="R1629" s="2"/>
    </row>
    <row r="1630" spans="1:18" ht="18" customHeight="1">
      <c r="A1630" s="35"/>
      <c r="B1630" s="31"/>
      <c r="C1630" s="31"/>
      <c r="D1630" s="133"/>
      <c r="E1630" s="133"/>
      <c r="F1630" s="133"/>
      <c r="G1630" s="133"/>
      <c r="H1630" s="133"/>
      <c r="I1630" s="133"/>
      <c r="J1630" s="133"/>
      <c r="K1630" s="134"/>
      <c r="L1630" s="135"/>
      <c r="M1630" s="135"/>
      <c r="N1630" s="135"/>
      <c r="O1630" s="2"/>
      <c r="P1630" s="31"/>
      <c r="Q1630" s="25"/>
      <c r="R1630" s="2"/>
    </row>
    <row r="1631" spans="1:18" ht="18" customHeight="1">
      <c r="A1631" s="35"/>
      <c r="B1631" s="31"/>
      <c r="C1631" s="31"/>
      <c r="D1631" s="133"/>
      <c r="E1631" s="133"/>
      <c r="F1631" s="133"/>
      <c r="G1631" s="133"/>
      <c r="H1631" s="133"/>
      <c r="I1631" s="133"/>
      <c r="J1631" s="133"/>
      <c r="K1631" s="134"/>
      <c r="L1631" s="135"/>
      <c r="M1631" s="135"/>
      <c r="N1631" s="135"/>
      <c r="O1631" s="2"/>
      <c r="P1631" s="31"/>
      <c r="Q1631" s="25"/>
      <c r="R1631" s="2"/>
    </row>
    <row r="1632" spans="1:18" ht="18" customHeight="1">
      <c r="A1632" s="35"/>
      <c r="B1632" s="31"/>
      <c r="C1632" s="31"/>
      <c r="D1632" s="133"/>
      <c r="E1632" s="133"/>
      <c r="F1632" s="133"/>
      <c r="G1632" s="133"/>
      <c r="H1632" s="133"/>
      <c r="I1632" s="133"/>
      <c r="J1632" s="133"/>
      <c r="K1632" s="134"/>
      <c r="L1632" s="135"/>
      <c r="M1632" s="135"/>
      <c r="N1632" s="135"/>
      <c r="O1632" s="2"/>
      <c r="P1632" s="31"/>
      <c r="Q1632" s="25"/>
      <c r="R1632" s="2"/>
    </row>
    <row r="1633" spans="1:18" ht="18" customHeight="1">
      <c r="A1633" s="35"/>
      <c r="B1633" s="31"/>
      <c r="C1633" s="31"/>
      <c r="D1633" s="133"/>
      <c r="E1633" s="133"/>
      <c r="F1633" s="133"/>
      <c r="G1633" s="133"/>
      <c r="H1633" s="133"/>
      <c r="I1633" s="133"/>
      <c r="J1633" s="133"/>
      <c r="K1633" s="134"/>
      <c r="L1633" s="135"/>
      <c r="M1633" s="135"/>
      <c r="N1633" s="135"/>
      <c r="O1633" s="2"/>
      <c r="P1633" s="31"/>
      <c r="Q1633" s="25"/>
      <c r="R1633" s="2"/>
    </row>
    <row r="1634" spans="1:18" ht="18" customHeight="1">
      <c r="A1634" s="35"/>
      <c r="B1634" s="31"/>
      <c r="C1634" s="31"/>
      <c r="D1634" s="133"/>
      <c r="E1634" s="133"/>
      <c r="F1634" s="133"/>
      <c r="G1634" s="133"/>
      <c r="H1634" s="133"/>
      <c r="I1634" s="133"/>
      <c r="J1634" s="133"/>
      <c r="K1634" s="134"/>
      <c r="L1634" s="135"/>
      <c r="M1634" s="135"/>
      <c r="N1634" s="135"/>
      <c r="O1634" s="2"/>
      <c r="P1634" s="31"/>
      <c r="Q1634" s="25"/>
      <c r="R1634" s="2"/>
    </row>
    <row r="1635" spans="1:18" ht="18" customHeight="1">
      <c r="A1635" s="35"/>
      <c r="B1635" s="31"/>
      <c r="C1635" s="31"/>
      <c r="D1635" s="133"/>
      <c r="E1635" s="133"/>
      <c r="F1635" s="133"/>
      <c r="G1635" s="133"/>
      <c r="H1635" s="133"/>
      <c r="I1635" s="133"/>
      <c r="J1635" s="133"/>
      <c r="K1635" s="134"/>
      <c r="L1635" s="135"/>
      <c r="M1635" s="135"/>
      <c r="N1635" s="135"/>
      <c r="O1635" s="2"/>
      <c r="P1635" s="31"/>
      <c r="Q1635" s="25"/>
      <c r="R1635" s="2"/>
    </row>
    <row r="1636" spans="1:18" ht="18" customHeight="1">
      <c r="A1636" s="35"/>
      <c r="B1636" s="31"/>
      <c r="C1636" s="31"/>
      <c r="D1636" s="133"/>
      <c r="E1636" s="133"/>
      <c r="F1636" s="133"/>
      <c r="G1636" s="133"/>
      <c r="H1636" s="133"/>
      <c r="I1636" s="133"/>
      <c r="J1636" s="133"/>
      <c r="K1636" s="134"/>
      <c r="L1636" s="135"/>
      <c r="M1636" s="135"/>
      <c r="N1636" s="135"/>
      <c r="O1636" s="2"/>
      <c r="P1636" s="31"/>
      <c r="Q1636" s="25"/>
      <c r="R1636" s="2"/>
    </row>
    <row r="1637" spans="1:18" ht="18" customHeight="1">
      <c r="A1637" s="35"/>
      <c r="B1637" s="31"/>
      <c r="C1637" s="31"/>
      <c r="D1637" s="133"/>
      <c r="E1637" s="133"/>
      <c r="F1637" s="133"/>
      <c r="G1637" s="133"/>
      <c r="H1637" s="133"/>
      <c r="I1637" s="133"/>
      <c r="J1637" s="133"/>
      <c r="K1637" s="134"/>
      <c r="L1637" s="135"/>
      <c r="M1637" s="135"/>
      <c r="N1637" s="135"/>
      <c r="O1637" s="2"/>
      <c r="P1637" s="31"/>
      <c r="Q1637" s="25"/>
      <c r="R1637" s="2"/>
    </row>
    <row r="1638" spans="1:18" ht="18" customHeight="1">
      <c r="A1638" s="35"/>
      <c r="B1638" s="31"/>
      <c r="C1638" s="31"/>
      <c r="D1638" s="133"/>
      <c r="E1638" s="133"/>
      <c r="F1638" s="133"/>
      <c r="G1638" s="133"/>
      <c r="H1638" s="133"/>
      <c r="I1638" s="133"/>
      <c r="J1638" s="133"/>
      <c r="K1638" s="134"/>
      <c r="L1638" s="135"/>
      <c r="M1638" s="135"/>
      <c r="N1638" s="135"/>
      <c r="O1638" s="2"/>
      <c r="P1638" s="31"/>
      <c r="Q1638" s="25"/>
      <c r="R1638" s="2"/>
    </row>
    <row r="1639" spans="1:18" ht="18" customHeight="1">
      <c r="A1639" s="35"/>
      <c r="B1639" s="31"/>
      <c r="C1639" s="31"/>
      <c r="D1639" s="133"/>
      <c r="E1639" s="133"/>
      <c r="F1639" s="133"/>
      <c r="G1639" s="133"/>
      <c r="H1639" s="133"/>
      <c r="I1639" s="133"/>
      <c r="J1639" s="133"/>
      <c r="K1639" s="134"/>
      <c r="L1639" s="135"/>
      <c r="M1639" s="135"/>
      <c r="N1639" s="135"/>
      <c r="O1639" s="2"/>
      <c r="P1639" s="31"/>
      <c r="Q1639" s="25"/>
      <c r="R1639" s="2"/>
    </row>
    <row r="1640" spans="1:18" ht="18" customHeight="1">
      <c r="A1640" s="35"/>
      <c r="B1640" s="31"/>
      <c r="C1640" s="31"/>
      <c r="D1640" s="133"/>
      <c r="E1640" s="133"/>
      <c r="F1640" s="133"/>
      <c r="G1640" s="133"/>
      <c r="H1640" s="133"/>
      <c r="I1640" s="133"/>
      <c r="J1640" s="133"/>
      <c r="K1640" s="134"/>
      <c r="L1640" s="135"/>
      <c r="M1640" s="135"/>
      <c r="N1640" s="135"/>
      <c r="O1640" s="2"/>
      <c r="P1640" s="31"/>
      <c r="Q1640" s="25"/>
      <c r="R1640" s="2"/>
    </row>
    <row r="1641" spans="1:18" ht="18" customHeight="1">
      <c r="A1641" s="35"/>
      <c r="B1641" s="31"/>
      <c r="C1641" s="31"/>
      <c r="D1641" s="133"/>
      <c r="E1641" s="133"/>
      <c r="F1641" s="133"/>
      <c r="G1641" s="133"/>
      <c r="H1641" s="133"/>
      <c r="I1641" s="133"/>
      <c r="J1641" s="133"/>
      <c r="K1641" s="134"/>
      <c r="L1641" s="135"/>
      <c r="M1641" s="135"/>
      <c r="N1641" s="135"/>
      <c r="O1641" s="2"/>
      <c r="P1641" s="31"/>
      <c r="Q1641" s="25"/>
      <c r="R1641" s="2"/>
    </row>
    <row r="1642" spans="1:18" ht="18" customHeight="1">
      <c r="A1642" s="35"/>
      <c r="B1642" s="31"/>
      <c r="C1642" s="31"/>
      <c r="D1642" s="133"/>
      <c r="E1642" s="133"/>
      <c r="F1642" s="133"/>
      <c r="G1642" s="133"/>
      <c r="H1642" s="133"/>
      <c r="I1642" s="133"/>
      <c r="J1642" s="133"/>
      <c r="K1642" s="134"/>
      <c r="L1642" s="135"/>
      <c r="M1642" s="135"/>
      <c r="N1642" s="135"/>
      <c r="O1642" s="2"/>
      <c r="P1642" s="31"/>
      <c r="Q1642" s="25"/>
      <c r="R1642" s="2"/>
    </row>
    <row r="1643" spans="1:18" ht="18" customHeight="1">
      <c r="A1643" s="35"/>
      <c r="B1643" s="31"/>
      <c r="C1643" s="31"/>
      <c r="D1643" s="133"/>
      <c r="E1643" s="133"/>
      <c r="F1643" s="133"/>
      <c r="G1643" s="133"/>
      <c r="H1643" s="133"/>
      <c r="I1643" s="133"/>
      <c r="J1643" s="133"/>
      <c r="K1643" s="134"/>
      <c r="L1643" s="135"/>
      <c r="M1643" s="135"/>
      <c r="N1643" s="135"/>
      <c r="O1643" s="2"/>
      <c r="P1643" s="31"/>
      <c r="Q1643" s="25"/>
      <c r="R1643" s="2"/>
    </row>
    <row r="1644" spans="1:18" ht="18" customHeight="1">
      <c r="A1644" s="35"/>
      <c r="B1644" s="31"/>
      <c r="C1644" s="31"/>
      <c r="D1644" s="133"/>
      <c r="E1644" s="133"/>
      <c r="F1644" s="133"/>
      <c r="G1644" s="133"/>
      <c r="H1644" s="133"/>
      <c r="I1644" s="133"/>
      <c r="J1644" s="133"/>
      <c r="K1644" s="134"/>
      <c r="L1644" s="135"/>
      <c r="M1644" s="135"/>
      <c r="N1644" s="135"/>
      <c r="O1644" s="2"/>
      <c r="P1644" s="31"/>
      <c r="Q1644" s="25"/>
      <c r="R1644" s="2"/>
    </row>
    <row r="1645" spans="1:18" ht="18" customHeight="1">
      <c r="A1645" s="35"/>
      <c r="B1645" s="31"/>
      <c r="C1645" s="31"/>
      <c r="D1645" s="133"/>
      <c r="E1645" s="133"/>
      <c r="F1645" s="133"/>
      <c r="G1645" s="133"/>
      <c r="H1645" s="133"/>
      <c r="I1645" s="133"/>
      <c r="J1645" s="133"/>
      <c r="K1645" s="134"/>
      <c r="L1645" s="135"/>
      <c r="M1645" s="135"/>
      <c r="N1645" s="135"/>
      <c r="O1645" s="2"/>
      <c r="P1645" s="31"/>
      <c r="Q1645" s="25"/>
      <c r="R1645" s="2"/>
    </row>
    <row r="1646" spans="1:18" ht="18" customHeight="1">
      <c r="A1646" s="35"/>
      <c r="B1646" s="31"/>
      <c r="C1646" s="31"/>
      <c r="D1646" s="133"/>
      <c r="E1646" s="133"/>
      <c r="F1646" s="133"/>
      <c r="G1646" s="133"/>
      <c r="H1646" s="133"/>
      <c r="I1646" s="133"/>
      <c r="J1646" s="133"/>
      <c r="K1646" s="134"/>
      <c r="L1646" s="135"/>
      <c r="M1646" s="135"/>
      <c r="N1646" s="135"/>
      <c r="O1646" s="2"/>
      <c r="P1646" s="31"/>
      <c r="Q1646" s="25"/>
      <c r="R1646" s="2"/>
    </row>
    <row r="1647" spans="1:18" ht="18" customHeight="1">
      <c r="A1647" s="35"/>
      <c r="B1647" s="31"/>
      <c r="C1647" s="31"/>
      <c r="D1647" s="133"/>
      <c r="E1647" s="133"/>
      <c r="F1647" s="133"/>
      <c r="G1647" s="133"/>
      <c r="H1647" s="133"/>
      <c r="I1647" s="133"/>
      <c r="J1647" s="133"/>
      <c r="K1647" s="134"/>
      <c r="L1647" s="135"/>
      <c r="M1647" s="135"/>
      <c r="N1647" s="135"/>
      <c r="O1647" s="2"/>
      <c r="P1647" s="31"/>
      <c r="Q1647" s="25"/>
      <c r="R1647" s="2"/>
    </row>
    <row r="1648" spans="1:18" ht="18" customHeight="1">
      <c r="A1648" s="35"/>
      <c r="B1648" s="31"/>
      <c r="C1648" s="31"/>
      <c r="D1648" s="133"/>
      <c r="E1648" s="133"/>
      <c r="F1648" s="133"/>
      <c r="G1648" s="133"/>
      <c r="H1648" s="133"/>
      <c r="I1648" s="133"/>
      <c r="J1648" s="133"/>
      <c r="K1648" s="134"/>
      <c r="L1648" s="135"/>
      <c r="M1648" s="135"/>
      <c r="N1648" s="135"/>
      <c r="O1648" s="2"/>
      <c r="P1648" s="31"/>
      <c r="Q1648" s="25"/>
      <c r="R1648" s="2"/>
    </row>
    <row r="1649" spans="1:18" ht="18" customHeight="1">
      <c r="A1649" s="35"/>
      <c r="B1649" s="31"/>
      <c r="C1649" s="31"/>
      <c r="D1649" s="133"/>
      <c r="E1649" s="133"/>
      <c r="F1649" s="133"/>
      <c r="G1649" s="133"/>
      <c r="H1649" s="133"/>
      <c r="I1649" s="133"/>
      <c r="J1649" s="133"/>
      <c r="K1649" s="134"/>
      <c r="L1649" s="135"/>
      <c r="M1649" s="135"/>
      <c r="N1649" s="135"/>
      <c r="O1649" s="2"/>
      <c r="P1649" s="31"/>
      <c r="Q1649" s="25"/>
      <c r="R1649" s="2"/>
    </row>
    <row r="1650" spans="1:18" ht="18" customHeight="1">
      <c r="A1650" s="35"/>
      <c r="B1650" s="31"/>
      <c r="C1650" s="31"/>
      <c r="D1650" s="133"/>
      <c r="E1650" s="133"/>
      <c r="F1650" s="133"/>
      <c r="G1650" s="133"/>
      <c r="H1650" s="133"/>
      <c r="I1650" s="133"/>
      <c r="J1650" s="133"/>
      <c r="K1650" s="134"/>
      <c r="L1650" s="135"/>
      <c r="M1650" s="135"/>
      <c r="N1650" s="135"/>
      <c r="O1650" s="2"/>
      <c r="P1650" s="31"/>
      <c r="Q1650" s="25"/>
      <c r="R1650" s="2"/>
    </row>
    <row r="1651" spans="1:18" ht="18" customHeight="1">
      <c r="A1651" s="35"/>
      <c r="B1651" s="31"/>
      <c r="C1651" s="31"/>
      <c r="D1651" s="133"/>
      <c r="E1651" s="133"/>
      <c r="F1651" s="133"/>
      <c r="G1651" s="133"/>
      <c r="H1651" s="133"/>
      <c r="I1651" s="133"/>
      <c r="J1651" s="133"/>
      <c r="K1651" s="134"/>
      <c r="L1651" s="135"/>
      <c r="M1651" s="135"/>
      <c r="N1651" s="135"/>
      <c r="O1651" s="2"/>
      <c r="P1651" s="31"/>
      <c r="Q1651" s="25"/>
      <c r="R1651" s="2"/>
    </row>
    <row r="1652" spans="1:18" ht="18" customHeight="1">
      <c r="A1652" s="35"/>
      <c r="B1652" s="31"/>
      <c r="C1652" s="31"/>
      <c r="D1652" s="133"/>
      <c r="E1652" s="133"/>
      <c r="F1652" s="133"/>
      <c r="G1652" s="133"/>
      <c r="H1652" s="133"/>
      <c r="I1652" s="133"/>
      <c r="J1652" s="133"/>
      <c r="K1652" s="134"/>
      <c r="L1652" s="135"/>
      <c r="M1652" s="135"/>
      <c r="N1652" s="135"/>
      <c r="O1652" s="2"/>
      <c r="P1652" s="31"/>
      <c r="Q1652" s="25"/>
      <c r="R1652" s="2"/>
    </row>
    <row r="1653" spans="1:18" ht="18" customHeight="1">
      <c r="A1653" s="35"/>
      <c r="B1653" s="31"/>
      <c r="C1653" s="31"/>
      <c r="D1653" s="133"/>
      <c r="E1653" s="133"/>
      <c r="F1653" s="133"/>
      <c r="G1653" s="133"/>
      <c r="H1653" s="133"/>
      <c r="I1653" s="133"/>
      <c r="J1653" s="133"/>
      <c r="K1653" s="134"/>
      <c r="L1653" s="135"/>
      <c r="M1653" s="135"/>
      <c r="N1653" s="135"/>
      <c r="O1653" s="2"/>
      <c r="P1653" s="31"/>
      <c r="Q1653" s="25"/>
      <c r="R1653" s="2"/>
    </row>
    <row r="1654" spans="1:18" ht="18" customHeight="1">
      <c r="A1654" s="35"/>
      <c r="B1654" s="31"/>
      <c r="C1654" s="31"/>
      <c r="D1654" s="133"/>
      <c r="E1654" s="133"/>
      <c r="F1654" s="133"/>
      <c r="G1654" s="133"/>
      <c r="H1654" s="133"/>
      <c r="I1654" s="133"/>
      <c r="J1654" s="133"/>
      <c r="K1654" s="134"/>
      <c r="L1654" s="135"/>
      <c r="M1654" s="135"/>
      <c r="N1654" s="135"/>
      <c r="O1654" s="2"/>
      <c r="P1654" s="31"/>
      <c r="Q1654" s="25"/>
      <c r="R1654" s="2"/>
    </row>
    <row r="1655" spans="1:18" ht="18" customHeight="1">
      <c r="A1655" s="35"/>
      <c r="B1655" s="31"/>
      <c r="C1655" s="31"/>
      <c r="D1655" s="133"/>
      <c r="E1655" s="133"/>
      <c r="F1655" s="133"/>
      <c r="G1655" s="133"/>
      <c r="H1655" s="133"/>
      <c r="I1655" s="133"/>
      <c r="J1655" s="133"/>
      <c r="K1655" s="134"/>
      <c r="L1655" s="135"/>
      <c r="M1655" s="135"/>
      <c r="N1655" s="135"/>
      <c r="O1655" s="2"/>
      <c r="P1655" s="31"/>
      <c r="Q1655" s="25"/>
      <c r="R1655" s="2"/>
    </row>
    <row r="1656" spans="1:18" ht="18" customHeight="1">
      <c r="A1656" s="35"/>
      <c r="B1656" s="31"/>
      <c r="C1656" s="31"/>
      <c r="D1656" s="133"/>
      <c r="E1656" s="133"/>
      <c r="F1656" s="133"/>
      <c r="G1656" s="133"/>
      <c r="H1656" s="133"/>
      <c r="I1656" s="133"/>
      <c r="J1656" s="133"/>
      <c r="K1656" s="134"/>
      <c r="L1656" s="135"/>
      <c r="M1656" s="135"/>
      <c r="N1656" s="135"/>
      <c r="O1656" s="2"/>
      <c r="P1656" s="31"/>
      <c r="Q1656" s="25"/>
      <c r="R1656" s="2"/>
    </row>
    <row r="1657" spans="1:18" ht="18" customHeight="1">
      <c r="A1657" s="35"/>
      <c r="B1657" s="31"/>
      <c r="C1657" s="31"/>
      <c r="D1657" s="133"/>
      <c r="E1657" s="133"/>
      <c r="F1657" s="133"/>
      <c r="G1657" s="133"/>
      <c r="H1657" s="133"/>
      <c r="I1657" s="133"/>
      <c r="J1657" s="133"/>
      <c r="K1657" s="134"/>
      <c r="L1657" s="135"/>
      <c r="M1657" s="135"/>
      <c r="N1657" s="135"/>
      <c r="O1657" s="2"/>
      <c r="P1657" s="31"/>
      <c r="Q1657" s="25"/>
      <c r="R1657" s="2"/>
    </row>
    <row r="1658" spans="1:18" ht="18" customHeight="1">
      <c r="A1658" s="35"/>
      <c r="B1658" s="31"/>
      <c r="C1658" s="31"/>
      <c r="D1658" s="133"/>
      <c r="E1658" s="133"/>
      <c r="F1658" s="133"/>
      <c r="G1658" s="133"/>
      <c r="H1658" s="133"/>
      <c r="I1658" s="133"/>
      <c r="J1658" s="133"/>
      <c r="K1658" s="134"/>
      <c r="L1658" s="135"/>
      <c r="M1658" s="135"/>
      <c r="N1658" s="135"/>
      <c r="O1658" s="2"/>
      <c r="P1658" s="31"/>
      <c r="Q1658" s="25"/>
      <c r="R1658" s="2"/>
    </row>
    <row r="1659" spans="1:18" ht="18" customHeight="1">
      <c r="A1659" s="35"/>
      <c r="B1659" s="31"/>
      <c r="C1659" s="31"/>
      <c r="D1659" s="133"/>
      <c r="E1659" s="133"/>
      <c r="F1659" s="133"/>
      <c r="G1659" s="133"/>
      <c r="H1659" s="133"/>
      <c r="I1659" s="133"/>
      <c r="J1659" s="133"/>
      <c r="K1659" s="134"/>
      <c r="L1659" s="135"/>
      <c r="M1659" s="135"/>
      <c r="N1659" s="135"/>
      <c r="O1659" s="2"/>
      <c r="P1659" s="31"/>
      <c r="Q1659" s="25"/>
      <c r="R1659" s="2"/>
    </row>
    <row r="1660" spans="1:18" ht="18" customHeight="1">
      <c r="A1660" s="35"/>
      <c r="B1660" s="31"/>
      <c r="C1660" s="31"/>
      <c r="D1660" s="133"/>
      <c r="E1660" s="133"/>
      <c r="F1660" s="133"/>
      <c r="G1660" s="133"/>
      <c r="H1660" s="133"/>
      <c r="I1660" s="133"/>
      <c r="J1660" s="133"/>
      <c r="K1660" s="134"/>
      <c r="L1660" s="135"/>
      <c r="M1660" s="135"/>
      <c r="N1660" s="135"/>
      <c r="O1660" s="2"/>
      <c r="P1660" s="31"/>
      <c r="Q1660" s="25"/>
      <c r="R1660" s="2"/>
    </row>
    <row r="1661" spans="1:18" ht="18" customHeight="1">
      <c r="A1661" s="35"/>
      <c r="B1661" s="31"/>
      <c r="C1661" s="31"/>
      <c r="D1661" s="133"/>
      <c r="E1661" s="133"/>
      <c r="F1661" s="133"/>
      <c r="G1661" s="133"/>
      <c r="H1661" s="133"/>
      <c r="I1661" s="133"/>
      <c r="J1661" s="133"/>
      <c r="K1661" s="134"/>
      <c r="L1661" s="135"/>
      <c r="M1661" s="135"/>
      <c r="N1661" s="135"/>
      <c r="O1661" s="2"/>
      <c r="P1661" s="31"/>
      <c r="Q1661" s="25"/>
      <c r="R1661" s="2"/>
    </row>
    <row r="1662" spans="1:18" ht="18" customHeight="1">
      <c r="A1662" s="35"/>
      <c r="B1662" s="31"/>
      <c r="C1662" s="31"/>
      <c r="D1662" s="133"/>
      <c r="E1662" s="133"/>
      <c r="F1662" s="133"/>
      <c r="G1662" s="133"/>
      <c r="H1662" s="133"/>
      <c r="I1662" s="133"/>
      <c r="J1662" s="133"/>
      <c r="K1662" s="134"/>
      <c r="L1662" s="135"/>
      <c r="M1662" s="135"/>
      <c r="N1662" s="135"/>
      <c r="O1662" s="2"/>
      <c r="P1662" s="31"/>
      <c r="Q1662" s="25"/>
      <c r="R1662" s="2"/>
    </row>
    <row r="1663" spans="1:18" ht="18" customHeight="1">
      <c r="A1663" s="35"/>
      <c r="B1663" s="31"/>
      <c r="C1663" s="31"/>
      <c r="D1663" s="133"/>
      <c r="E1663" s="133"/>
      <c r="F1663" s="133"/>
      <c r="G1663" s="133"/>
      <c r="H1663" s="133"/>
      <c r="I1663" s="133"/>
      <c r="J1663" s="133"/>
      <c r="K1663" s="134"/>
      <c r="L1663" s="135"/>
      <c r="M1663" s="135"/>
      <c r="N1663" s="135"/>
      <c r="O1663" s="2"/>
      <c r="P1663" s="31"/>
      <c r="Q1663" s="25"/>
      <c r="R1663" s="2"/>
    </row>
    <row r="1664" spans="1:18" ht="18" customHeight="1">
      <c r="A1664" s="35"/>
      <c r="B1664" s="31"/>
      <c r="C1664" s="31"/>
      <c r="D1664" s="133"/>
      <c r="E1664" s="133"/>
      <c r="F1664" s="133"/>
      <c r="G1664" s="133"/>
      <c r="H1664" s="133"/>
      <c r="I1664" s="133"/>
      <c r="J1664" s="133"/>
      <c r="K1664" s="134"/>
      <c r="L1664" s="135"/>
      <c r="M1664" s="135"/>
      <c r="N1664" s="135"/>
      <c r="O1664" s="2"/>
      <c r="P1664" s="31"/>
      <c r="Q1664" s="25"/>
      <c r="R1664" s="2"/>
    </row>
    <row r="1665" spans="1:18" ht="18" customHeight="1">
      <c r="A1665" s="35"/>
      <c r="B1665" s="31"/>
      <c r="C1665" s="31"/>
      <c r="D1665" s="133"/>
      <c r="E1665" s="133"/>
      <c r="F1665" s="133"/>
      <c r="G1665" s="133"/>
      <c r="H1665" s="133"/>
      <c r="I1665" s="133"/>
      <c r="J1665" s="133"/>
      <c r="K1665" s="134"/>
      <c r="L1665" s="135"/>
      <c r="M1665" s="135"/>
      <c r="N1665" s="135"/>
      <c r="O1665" s="2"/>
      <c r="P1665" s="31"/>
      <c r="Q1665" s="25"/>
      <c r="R1665" s="2"/>
    </row>
    <row r="1666" spans="1:18" ht="18" customHeight="1">
      <c r="A1666" s="35"/>
      <c r="B1666" s="31"/>
      <c r="C1666" s="31"/>
      <c r="D1666" s="133"/>
      <c r="E1666" s="133"/>
      <c r="F1666" s="133"/>
      <c r="G1666" s="133"/>
      <c r="H1666" s="133"/>
      <c r="I1666" s="133"/>
      <c r="J1666" s="133"/>
      <c r="K1666" s="134"/>
      <c r="L1666" s="135"/>
      <c r="M1666" s="135"/>
      <c r="N1666" s="135"/>
      <c r="O1666" s="2"/>
      <c r="P1666" s="31"/>
      <c r="Q1666" s="25"/>
      <c r="R1666" s="2"/>
    </row>
    <row r="1667" spans="1:18" ht="18" customHeight="1">
      <c r="A1667" s="35"/>
      <c r="B1667" s="31"/>
      <c r="C1667" s="31"/>
      <c r="D1667" s="133"/>
      <c r="E1667" s="133"/>
      <c r="F1667" s="133"/>
      <c r="G1667" s="133"/>
      <c r="H1667" s="133"/>
      <c r="I1667" s="133"/>
      <c r="J1667" s="133"/>
      <c r="K1667" s="134"/>
      <c r="L1667" s="135"/>
      <c r="M1667" s="135"/>
      <c r="N1667" s="135"/>
      <c r="O1667" s="2"/>
      <c r="P1667" s="31"/>
      <c r="Q1667" s="25"/>
      <c r="R1667" s="2"/>
    </row>
    <row r="1668" spans="1:18" ht="18" customHeight="1">
      <c r="A1668" s="35"/>
      <c r="B1668" s="31"/>
      <c r="C1668" s="31"/>
      <c r="D1668" s="133"/>
      <c r="E1668" s="133"/>
      <c r="F1668" s="133"/>
      <c r="G1668" s="133"/>
      <c r="H1668" s="133"/>
      <c r="I1668" s="133"/>
      <c r="J1668" s="133"/>
      <c r="K1668" s="134"/>
      <c r="L1668" s="135"/>
      <c r="M1668" s="135"/>
      <c r="N1668" s="135"/>
      <c r="O1668" s="2"/>
      <c r="P1668" s="31"/>
      <c r="Q1668" s="25"/>
      <c r="R1668" s="2"/>
    </row>
    <row r="1669" spans="1:18" ht="18" customHeight="1">
      <c r="A1669" s="35"/>
      <c r="B1669" s="31"/>
      <c r="C1669" s="31"/>
      <c r="D1669" s="133"/>
      <c r="E1669" s="133"/>
      <c r="F1669" s="133"/>
      <c r="G1669" s="133"/>
      <c r="H1669" s="133"/>
      <c r="I1669" s="133"/>
      <c r="J1669" s="133"/>
      <c r="K1669" s="134"/>
      <c r="L1669" s="135"/>
      <c r="M1669" s="135"/>
      <c r="N1669" s="135"/>
      <c r="O1669" s="2"/>
      <c r="P1669" s="31"/>
      <c r="Q1669" s="25"/>
      <c r="R1669" s="2"/>
    </row>
    <row r="1670" spans="1:18" ht="18" customHeight="1">
      <c r="A1670" s="35"/>
      <c r="B1670" s="31"/>
      <c r="C1670" s="31"/>
      <c r="D1670" s="133"/>
      <c r="E1670" s="133"/>
      <c r="F1670" s="133"/>
      <c r="G1670" s="133"/>
      <c r="H1670" s="133"/>
      <c r="I1670" s="133"/>
      <c r="J1670" s="133"/>
      <c r="K1670" s="134"/>
      <c r="L1670" s="135"/>
      <c r="M1670" s="135"/>
      <c r="N1670" s="135"/>
      <c r="O1670" s="2"/>
      <c r="P1670" s="31"/>
      <c r="Q1670" s="25"/>
      <c r="R1670" s="2"/>
    </row>
    <row r="1671" spans="1:18" ht="18" customHeight="1">
      <c r="A1671" s="35"/>
      <c r="B1671" s="31"/>
      <c r="C1671" s="31"/>
      <c r="D1671" s="133"/>
      <c r="E1671" s="133"/>
      <c r="F1671" s="133"/>
      <c r="G1671" s="133"/>
      <c r="H1671" s="133"/>
      <c r="I1671" s="133"/>
      <c r="J1671" s="133"/>
      <c r="K1671" s="134"/>
      <c r="L1671" s="135"/>
      <c r="M1671" s="135"/>
      <c r="N1671" s="135"/>
      <c r="O1671" s="2"/>
      <c r="P1671" s="31"/>
      <c r="Q1671" s="25"/>
      <c r="R1671" s="2"/>
    </row>
    <row r="1672" spans="1:18" ht="18" customHeight="1">
      <c r="A1672" s="35"/>
      <c r="B1672" s="31"/>
      <c r="C1672" s="31"/>
      <c r="D1672" s="133"/>
      <c r="E1672" s="133"/>
      <c r="F1672" s="133"/>
      <c r="G1672" s="133"/>
      <c r="H1672" s="133"/>
      <c r="I1672" s="133"/>
      <c r="J1672" s="133"/>
      <c r="K1672" s="134"/>
      <c r="L1672" s="135"/>
      <c r="M1672" s="135"/>
      <c r="N1672" s="135"/>
      <c r="O1672" s="2"/>
      <c r="P1672" s="31"/>
      <c r="Q1672" s="25"/>
      <c r="R1672" s="2"/>
    </row>
    <row r="1673" spans="1:18" ht="18" customHeight="1">
      <c r="A1673" s="35"/>
      <c r="B1673" s="31"/>
      <c r="C1673" s="31"/>
      <c r="D1673" s="133"/>
      <c r="E1673" s="133"/>
      <c r="F1673" s="133"/>
      <c r="G1673" s="133"/>
      <c r="H1673" s="133"/>
      <c r="I1673" s="133"/>
      <c r="J1673" s="133"/>
      <c r="K1673" s="134"/>
      <c r="L1673" s="135"/>
      <c r="M1673" s="135"/>
      <c r="N1673" s="135"/>
      <c r="O1673" s="2"/>
      <c r="P1673" s="31"/>
      <c r="Q1673" s="25"/>
      <c r="R1673" s="2"/>
    </row>
    <row r="1674" spans="1:18" ht="18" customHeight="1">
      <c r="A1674" s="35"/>
      <c r="B1674" s="31"/>
      <c r="C1674" s="31"/>
      <c r="D1674" s="133"/>
      <c r="E1674" s="133"/>
      <c r="F1674" s="133"/>
      <c r="G1674" s="133"/>
      <c r="H1674" s="133"/>
      <c r="I1674" s="133"/>
      <c r="J1674" s="133"/>
      <c r="K1674" s="134"/>
      <c r="L1674" s="135"/>
      <c r="M1674" s="135"/>
      <c r="N1674" s="135"/>
      <c r="O1674" s="2"/>
      <c r="P1674" s="31"/>
      <c r="Q1674" s="25"/>
      <c r="R1674" s="2"/>
    </row>
    <row r="1675" spans="1:18" ht="18" customHeight="1">
      <c r="A1675" s="35"/>
      <c r="B1675" s="31"/>
      <c r="C1675" s="31"/>
      <c r="D1675" s="133"/>
      <c r="E1675" s="133"/>
      <c r="F1675" s="133"/>
      <c r="G1675" s="133"/>
      <c r="H1675" s="133"/>
      <c r="I1675" s="133"/>
      <c r="J1675" s="133"/>
      <c r="K1675" s="134"/>
      <c r="L1675" s="135"/>
      <c r="M1675" s="135"/>
      <c r="N1675" s="135"/>
      <c r="O1675" s="2"/>
      <c r="P1675" s="31"/>
      <c r="Q1675" s="25"/>
      <c r="R1675" s="2"/>
    </row>
    <row r="1676" spans="1:18" ht="18" customHeight="1">
      <c r="A1676" s="35"/>
      <c r="B1676" s="31"/>
      <c r="C1676" s="31"/>
      <c r="D1676" s="133"/>
      <c r="E1676" s="133"/>
      <c r="F1676" s="133"/>
      <c r="G1676" s="133"/>
      <c r="H1676" s="133"/>
      <c r="I1676" s="133"/>
      <c r="J1676" s="133"/>
      <c r="K1676" s="134"/>
      <c r="L1676" s="135"/>
      <c r="M1676" s="135"/>
      <c r="N1676" s="135"/>
      <c r="O1676" s="2"/>
      <c r="P1676" s="31"/>
      <c r="Q1676" s="25"/>
      <c r="R1676" s="2"/>
    </row>
    <row r="1677" spans="1:18" ht="18" customHeight="1">
      <c r="A1677" s="35"/>
      <c r="B1677" s="31"/>
      <c r="C1677" s="31"/>
      <c r="D1677" s="133"/>
      <c r="E1677" s="133"/>
      <c r="F1677" s="133"/>
      <c r="G1677" s="133"/>
      <c r="H1677" s="133"/>
      <c r="I1677" s="133"/>
      <c r="J1677" s="133"/>
      <c r="K1677" s="134"/>
      <c r="L1677" s="135"/>
      <c r="M1677" s="135"/>
      <c r="N1677" s="135"/>
      <c r="O1677" s="2"/>
      <c r="P1677" s="31"/>
      <c r="Q1677" s="25"/>
      <c r="R1677" s="2"/>
    </row>
    <row r="1678" spans="1:18" ht="18" customHeight="1">
      <c r="A1678" s="35"/>
      <c r="B1678" s="31"/>
      <c r="C1678" s="31"/>
      <c r="D1678" s="133"/>
      <c r="E1678" s="133"/>
      <c r="F1678" s="133"/>
      <c r="G1678" s="133"/>
      <c r="H1678" s="133"/>
      <c r="I1678" s="133"/>
      <c r="J1678" s="133"/>
      <c r="K1678" s="134"/>
      <c r="L1678" s="135"/>
      <c r="M1678" s="135"/>
      <c r="N1678" s="135"/>
      <c r="O1678" s="2"/>
      <c r="P1678" s="31"/>
      <c r="Q1678" s="25"/>
      <c r="R1678" s="2"/>
    </row>
    <row r="1679" spans="1:18" ht="18" customHeight="1">
      <c r="A1679" s="35"/>
      <c r="B1679" s="31"/>
      <c r="C1679" s="31"/>
      <c r="D1679" s="133"/>
      <c r="E1679" s="133"/>
      <c r="F1679" s="133"/>
      <c r="G1679" s="133"/>
      <c r="H1679" s="133"/>
      <c r="I1679" s="133"/>
      <c r="J1679" s="133"/>
      <c r="K1679" s="134"/>
      <c r="L1679" s="135"/>
      <c r="M1679" s="135"/>
      <c r="N1679" s="135"/>
      <c r="O1679" s="2"/>
      <c r="P1679" s="31"/>
      <c r="Q1679" s="25"/>
      <c r="R1679" s="2"/>
    </row>
    <row r="1680" spans="1:18" ht="18" customHeight="1">
      <c r="A1680" s="35"/>
      <c r="B1680" s="31"/>
      <c r="C1680" s="31"/>
      <c r="D1680" s="133"/>
      <c r="E1680" s="133"/>
      <c r="F1680" s="133"/>
      <c r="G1680" s="133"/>
      <c r="H1680" s="133"/>
      <c r="I1680" s="133"/>
      <c r="J1680" s="133"/>
      <c r="K1680" s="134"/>
      <c r="L1680" s="135"/>
      <c r="M1680" s="135"/>
      <c r="N1680" s="135"/>
      <c r="O1680" s="2"/>
      <c r="P1680" s="31"/>
      <c r="Q1680" s="25"/>
      <c r="R1680" s="2"/>
    </row>
    <row r="1681" spans="1:18" ht="18" customHeight="1">
      <c r="A1681" s="35"/>
      <c r="B1681" s="31"/>
      <c r="C1681" s="31"/>
      <c r="D1681" s="133"/>
      <c r="E1681" s="133"/>
      <c r="F1681" s="133"/>
      <c r="G1681" s="133"/>
      <c r="H1681" s="133"/>
      <c r="I1681" s="133"/>
      <c r="J1681" s="133"/>
      <c r="K1681" s="134"/>
      <c r="L1681" s="135"/>
      <c r="M1681" s="135"/>
      <c r="N1681" s="135"/>
      <c r="O1681" s="2"/>
      <c r="P1681" s="31"/>
      <c r="Q1681" s="25"/>
      <c r="R1681" s="2"/>
    </row>
    <row r="1682" spans="1:18" ht="18" customHeight="1">
      <c r="A1682" s="35"/>
      <c r="B1682" s="31"/>
      <c r="C1682" s="31"/>
      <c r="D1682" s="133"/>
      <c r="E1682" s="133"/>
      <c r="F1682" s="133"/>
      <c r="G1682" s="133"/>
      <c r="H1682" s="133"/>
      <c r="I1682" s="133"/>
      <c r="J1682" s="133"/>
      <c r="K1682" s="134"/>
      <c r="L1682" s="135"/>
      <c r="M1682" s="135"/>
      <c r="N1682" s="135"/>
      <c r="O1682" s="2"/>
      <c r="P1682" s="31"/>
      <c r="Q1682" s="25"/>
      <c r="R1682" s="2"/>
    </row>
    <row r="1683" spans="1:18" ht="18" customHeight="1">
      <c r="A1683" s="35"/>
      <c r="B1683" s="31"/>
      <c r="C1683" s="31"/>
      <c r="D1683" s="133"/>
      <c r="E1683" s="133"/>
      <c r="F1683" s="133"/>
      <c r="G1683" s="133"/>
      <c r="H1683" s="133"/>
      <c r="I1683" s="133"/>
      <c r="J1683" s="133"/>
      <c r="K1683" s="134"/>
      <c r="L1683" s="135"/>
      <c r="M1683" s="135"/>
      <c r="N1683" s="135"/>
      <c r="O1683" s="2"/>
      <c r="P1683" s="31"/>
      <c r="Q1683" s="25"/>
      <c r="R1683" s="2"/>
    </row>
    <row r="1684" spans="1:18" ht="18" customHeight="1">
      <c r="A1684" s="35"/>
      <c r="B1684" s="31"/>
      <c r="C1684" s="31"/>
      <c r="D1684" s="133"/>
      <c r="E1684" s="133"/>
      <c r="F1684" s="133"/>
      <c r="G1684" s="133"/>
      <c r="H1684" s="133"/>
      <c r="I1684" s="133"/>
      <c r="J1684" s="133"/>
      <c r="K1684" s="134"/>
      <c r="L1684" s="135"/>
      <c r="M1684" s="135"/>
      <c r="N1684" s="135"/>
      <c r="O1684" s="2"/>
      <c r="P1684" s="31"/>
      <c r="Q1684" s="25"/>
      <c r="R1684" s="2"/>
    </row>
    <row r="1685" spans="1:18" ht="18" customHeight="1">
      <c r="A1685" s="35"/>
      <c r="B1685" s="31"/>
      <c r="C1685" s="31"/>
      <c r="D1685" s="133"/>
      <c r="E1685" s="133"/>
      <c r="F1685" s="133"/>
      <c r="G1685" s="133"/>
      <c r="H1685" s="133"/>
      <c r="I1685" s="133"/>
      <c r="J1685" s="133"/>
      <c r="K1685" s="134"/>
      <c r="L1685" s="135"/>
      <c r="M1685" s="135"/>
      <c r="N1685" s="135"/>
      <c r="O1685" s="2"/>
      <c r="P1685" s="31"/>
      <c r="Q1685" s="25"/>
      <c r="R1685" s="2"/>
    </row>
    <row r="1686" spans="1:18" ht="18" customHeight="1">
      <c r="A1686" s="35"/>
      <c r="B1686" s="31"/>
      <c r="C1686" s="31"/>
      <c r="D1686" s="133"/>
      <c r="E1686" s="133"/>
      <c r="F1686" s="133"/>
      <c r="G1686" s="133"/>
      <c r="H1686" s="133"/>
      <c r="I1686" s="133"/>
      <c r="J1686" s="133"/>
      <c r="K1686" s="134"/>
      <c r="L1686" s="135"/>
      <c r="M1686" s="135"/>
      <c r="N1686" s="135"/>
      <c r="O1686" s="2"/>
      <c r="P1686" s="31"/>
      <c r="Q1686" s="25"/>
      <c r="R1686" s="2"/>
    </row>
    <row r="1687" spans="1:18" ht="18" customHeight="1">
      <c r="A1687" s="35"/>
      <c r="B1687" s="31"/>
      <c r="C1687" s="31"/>
      <c r="D1687" s="133"/>
      <c r="E1687" s="133"/>
      <c r="F1687" s="133"/>
      <c r="G1687" s="133"/>
      <c r="H1687" s="133"/>
      <c r="I1687" s="133"/>
      <c r="J1687" s="133"/>
      <c r="K1687" s="134"/>
      <c r="L1687" s="135"/>
      <c r="M1687" s="135"/>
      <c r="N1687" s="135"/>
      <c r="O1687" s="2"/>
      <c r="P1687" s="31"/>
      <c r="Q1687" s="25"/>
      <c r="R1687" s="2"/>
    </row>
    <row r="1688" spans="1:18" ht="18" customHeight="1">
      <c r="A1688" s="35"/>
      <c r="B1688" s="31"/>
      <c r="C1688" s="31"/>
      <c r="D1688" s="133"/>
      <c r="E1688" s="133"/>
      <c r="F1688" s="133"/>
      <c r="G1688" s="133"/>
      <c r="H1688" s="133"/>
      <c r="I1688" s="133"/>
      <c r="J1688" s="133"/>
      <c r="K1688" s="134"/>
      <c r="L1688" s="135"/>
      <c r="M1688" s="135"/>
      <c r="N1688" s="135"/>
      <c r="O1688" s="2"/>
      <c r="P1688" s="31"/>
      <c r="Q1688" s="25"/>
      <c r="R1688" s="2"/>
    </row>
    <row r="1689" spans="1:18" ht="18" customHeight="1">
      <c r="A1689" s="35"/>
      <c r="B1689" s="31"/>
      <c r="C1689" s="31"/>
      <c r="D1689" s="133"/>
      <c r="E1689" s="133"/>
      <c r="F1689" s="133"/>
      <c r="G1689" s="133"/>
      <c r="H1689" s="133"/>
      <c r="I1689" s="133"/>
      <c r="J1689" s="133"/>
      <c r="K1689" s="134"/>
      <c r="L1689" s="135"/>
      <c r="M1689" s="135"/>
      <c r="N1689" s="135"/>
      <c r="O1689" s="2"/>
      <c r="P1689" s="31"/>
      <c r="Q1689" s="25"/>
      <c r="R1689" s="2"/>
    </row>
    <row r="1690" spans="1:18" ht="18" customHeight="1">
      <c r="A1690" s="35"/>
      <c r="B1690" s="31"/>
      <c r="C1690" s="31"/>
      <c r="D1690" s="133"/>
      <c r="E1690" s="133"/>
      <c r="F1690" s="133"/>
      <c r="G1690" s="133"/>
      <c r="H1690" s="133"/>
      <c r="I1690" s="133"/>
      <c r="J1690" s="133"/>
      <c r="K1690" s="134"/>
      <c r="L1690" s="135"/>
      <c r="M1690" s="135"/>
      <c r="N1690" s="135"/>
      <c r="O1690" s="2"/>
      <c r="P1690" s="31"/>
      <c r="Q1690" s="25"/>
      <c r="R1690" s="2"/>
    </row>
    <row r="1691" spans="1:18" ht="18" customHeight="1">
      <c r="A1691" s="35"/>
      <c r="B1691" s="31"/>
      <c r="C1691" s="31"/>
      <c r="D1691" s="133"/>
      <c r="E1691" s="133"/>
      <c r="F1691" s="133"/>
      <c r="G1691" s="133"/>
      <c r="H1691" s="133"/>
      <c r="I1691" s="133"/>
      <c r="J1691" s="133"/>
      <c r="K1691" s="134"/>
      <c r="L1691" s="135"/>
      <c r="M1691" s="135"/>
      <c r="N1691" s="135"/>
      <c r="O1691" s="2"/>
      <c r="P1691" s="31"/>
      <c r="Q1691" s="25"/>
      <c r="R1691" s="2"/>
    </row>
    <row r="1692" spans="1:18" ht="18" customHeight="1">
      <c r="A1692" s="35"/>
      <c r="B1692" s="31"/>
      <c r="C1692" s="31"/>
      <c r="D1692" s="133"/>
      <c r="E1692" s="133"/>
      <c r="F1692" s="133"/>
      <c r="G1692" s="133"/>
      <c r="H1692" s="133"/>
      <c r="I1692" s="133"/>
      <c r="J1692" s="133"/>
      <c r="K1692" s="134"/>
      <c r="L1692" s="135"/>
      <c r="M1692" s="135"/>
      <c r="N1692" s="135"/>
      <c r="O1692" s="2"/>
      <c r="P1692" s="31"/>
      <c r="Q1692" s="25"/>
      <c r="R1692" s="2"/>
    </row>
    <row r="1693" spans="1:18" ht="18" customHeight="1">
      <c r="A1693" s="35"/>
      <c r="B1693" s="31"/>
      <c r="C1693" s="31"/>
      <c r="D1693" s="133"/>
      <c r="E1693" s="133"/>
      <c r="F1693" s="133"/>
      <c r="G1693" s="133"/>
      <c r="H1693" s="133"/>
      <c r="I1693" s="133"/>
      <c r="J1693" s="133"/>
      <c r="K1693" s="134"/>
      <c r="L1693" s="135"/>
      <c r="M1693" s="135"/>
      <c r="N1693" s="135"/>
      <c r="O1693" s="2"/>
      <c r="P1693" s="31"/>
      <c r="Q1693" s="25"/>
      <c r="R1693" s="2"/>
    </row>
    <row r="1694" spans="1:18" ht="18" customHeight="1">
      <c r="A1694" s="35"/>
      <c r="B1694" s="31"/>
      <c r="C1694" s="31"/>
      <c r="D1694" s="133"/>
      <c r="E1694" s="133"/>
      <c r="F1694" s="133"/>
      <c r="G1694" s="133"/>
      <c r="H1694" s="133"/>
      <c r="I1694" s="133"/>
      <c r="J1694" s="133"/>
      <c r="K1694" s="134"/>
      <c r="L1694" s="135"/>
      <c r="M1694" s="135"/>
      <c r="N1694" s="135"/>
      <c r="O1694" s="2"/>
      <c r="P1694" s="31"/>
      <c r="Q1694" s="25"/>
      <c r="R1694" s="2"/>
    </row>
    <row r="1695" spans="1:18" ht="18" customHeight="1">
      <c r="A1695" s="35"/>
      <c r="B1695" s="31"/>
      <c r="C1695" s="31"/>
      <c r="D1695" s="133"/>
      <c r="E1695" s="133"/>
      <c r="F1695" s="133"/>
      <c r="G1695" s="133"/>
      <c r="H1695" s="133"/>
      <c r="I1695" s="133"/>
      <c r="J1695" s="133"/>
      <c r="K1695" s="134"/>
      <c r="L1695" s="135"/>
      <c r="M1695" s="135"/>
      <c r="N1695" s="135"/>
      <c r="O1695" s="2"/>
      <c r="P1695" s="31"/>
      <c r="Q1695" s="25"/>
      <c r="R1695" s="2"/>
    </row>
    <row r="1696" spans="1:18" ht="18" customHeight="1">
      <c r="A1696" s="35"/>
      <c r="B1696" s="31"/>
      <c r="C1696" s="31"/>
      <c r="D1696" s="133"/>
      <c r="E1696" s="133"/>
      <c r="F1696" s="133"/>
      <c r="G1696" s="133"/>
      <c r="H1696" s="133"/>
      <c r="I1696" s="133"/>
      <c r="J1696" s="133"/>
      <c r="K1696" s="134"/>
      <c r="L1696" s="135"/>
      <c r="M1696" s="135"/>
      <c r="N1696" s="135"/>
      <c r="O1696" s="2"/>
      <c r="P1696" s="31"/>
      <c r="Q1696" s="25"/>
      <c r="R1696" s="2"/>
    </row>
    <row r="1697" spans="1:18" ht="18" customHeight="1">
      <c r="A1697" s="35"/>
      <c r="B1697" s="31"/>
      <c r="C1697" s="31"/>
      <c r="D1697" s="133"/>
      <c r="E1697" s="133"/>
      <c r="F1697" s="133"/>
      <c r="G1697" s="133"/>
      <c r="H1697" s="133"/>
      <c r="I1697" s="133"/>
      <c r="J1697" s="133"/>
      <c r="K1697" s="134"/>
      <c r="L1697" s="135"/>
      <c r="M1697" s="135"/>
      <c r="N1697" s="135"/>
      <c r="O1697" s="2"/>
      <c r="P1697" s="31"/>
      <c r="Q1697" s="25"/>
      <c r="R1697" s="2"/>
    </row>
    <row r="1698" spans="1:18" ht="18" customHeight="1">
      <c r="A1698" s="35"/>
      <c r="B1698" s="31"/>
      <c r="C1698" s="31"/>
      <c r="D1698" s="133"/>
      <c r="E1698" s="133"/>
      <c r="F1698" s="133"/>
      <c r="G1698" s="133"/>
      <c r="H1698" s="133"/>
      <c r="I1698" s="133"/>
      <c r="J1698" s="133"/>
      <c r="K1698" s="134"/>
      <c r="L1698" s="135"/>
      <c r="M1698" s="135"/>
      <c r="N1698" s="135"/>
      <c r="O1698" s="2"/>
      <c r="P1698" s="31"/>
      <c r="Q1698" s="25"/>
      <c r="R1698" s="2"/>
    </row>
    <row r="1699" spans="1:18" ht="18" customHeight="1">
      <c r="A1699" s="35"/>
      <c r="B1699" s="31"/>
      <c r="C1699" s="31"/>
      <c r="D1699" s="133"/>
      <c r="E1699" s="133"/>
      <c r="F1699" s="133"/>
      <c r="G1699" s="133"/>
      <c r="H1699" s="133"/>
      <c r="I1699" s="133"/>
      <c r="J1699" s="133"/>
      <c r="K1699" s="134"/>
      <c r="L1699" s="135"/>
      <c r="M1699" s="135"/>
      <c r="N1699" s="135"/>
      <c r="O1699" s="2"/>
      <c r="P1699" s="31"/>
      <c r="Q1699" s="25"/>
      <c r="R1699" s="2"/>
    </row>
    <row r="1700" spans="1:18" ht="18" customHeight="1">
      <c r="A1700" s="35"/>
      <c r="B1700" s="31"/>
      <c r="C1700" s="31"/>
      <c r="D1700" s="133"/>
      <c r="E1700" s="133"/>
      <c r="F1700" s="133"/>
      <c r="G1700" s="133"/>
      <c r="H1700" s="133"/>
      <c r="I1700" s="133"/>
      <c r="J1700" s="133"/>
      <c r="K1700" s="134"/>
      <c r="L1700" s="135"/>
      <c r="M1700" s="135"/>
      <c r="N1700" s="135"/>
      <c r="O1700" s="2"/>
      <c r="P1700" s="31"/>
      <c r="Q1700" s="25"/>
      <c r="R1700" s="2"/>
    </row>
    <row r="1701" spans="1:18" ht="18" customHeight="1">
      <c r="A1701" s="35"/>
      <c r="B1701" s="31"/>
      <c r="C1701" s="31"/>
      <c r="D1701" s="133"/>
      <c r="E1701" s="133"/>
      <c r="F1701" s="133"/>
      <c r="G1701" s="133"/>
      <c r="H1701" s="133"/>
      <c r="I1701" s="133"/>
      <c r="J1701" s="133"/>
      <c r="K1701" s="134"/>
      <c r="L1701" s="135"/>
      <c r="M1701" s="135"/>
      <c r="N1701" s="135"/>
      <c r="O1701" s="2"/>
      <c r="P1701" s="31"/>
      <c r="Q1701" s="25"/>
      <c r="R1701" s="2"/>
    </row>
    <row r="1702" spans="1:18" ht="18" customHeight="1">
      <c r="A1702" s="35"/>
      <c r="B1702" s="31"/>
      <c r="C1702" s="31"/>
      <c r="D1702" s="133"/>
      <c r="E1702" s="133"/>
      <c r="F1702" s="133"/>
      <c r="G1702" s="133"/>
      <c r="H1702" s="133"/>
      <c r="I1702" s="133"/>
      <c r="J1702" s="133"/>
      <c r="K1702" s="134"/>
      <c r="L1702" s="135"/>
      <c r="M1702" s="135"/>
      <c r="N1702" s="135"/>
      <c r="O1702" s="2"/>
      <c r="P1702" s="31"/>
      <c r="Q1702" s="25"/>
      <c r="R1702" s="2"/>
    </row>
    <row r="1703" spans="1:18" ht="18" customHeight="1">
      <c r="A1703" s="35"/>
      <c r="B1703" s="31"/>
      <c r="C1703" s="31"/>
      <c r="D1703" s="133"/>
      <c r="E1703" s="133"/>
      <c r="F1703" s="133"/>
      <c r="G1703" s="133"/>
      <c r="H1703" s="133"/>
      <c r="I1703" s="133"/>
      <c r="J1703" s="133"/>
      <c r="K1703" s="134"/>
      <c r="L1703" s="135"/>
      <c r="M1703" s="135"/>
      <c r="N1703" s="135"/>
      <c r="O1703" s="2"/>
      <c r="P1703" s="31"/>
      <c r="Q1703" s="25"/>
      <c r="R1703" s="2"/>
    </row>
    <row r="1704" spans="1:18" ht="18" customHeight="1">
      <c r="A1704" s="35"/>
      <c r="B1704" s="31"/>
      <c r="C1704" s="31"/>
      <c r="D1704" s="133"/>
      <c r="E1704" s="133"/>
      <c r="F1704" s="133"/>
      <c r="G1704" s="133"/>
      <c r="H1704" s="133"/>
      <c r="I1704" s="133"/>
      <c r="J1704" s="133"/>
      <c r="K1704" s="134"/>
      <c r="L1704" s="135"/>
      <c r="M1704" s="135"/>
      <c r="N1704" s="135"/>
      <c r="O1704" s="2"/>
      <c r="P1704" s="31"/>
      <c r="Q1704" s="25"/>
      <c r="R1704" s="2"/>
    </row>
    <row r="1705" spans="1:18" ht="18" customHeight="1">
      <c r="A1705" s="35"/>
      <c r="B1705" s="31"/>
      <c r="C1705" s="31"/>
      <c r="D1705" s="133"/>
      <c r="E1705" s="133"/>
      <c r="F1705" s="133"/>
      <c r="G1705" s="133"/>
      <c r="H1705" s="133"/>
      <c r="I1705" s="133"/>
      <c r="J1705" s="133"/>
      <c r="K1705" s="134"/>
      <c r="L1705" s="135"/>
      <c r="M1705" s="135"/>
      <c r="N1705" s="135"/>
      <c r="O1705" s="2"/>
      <c r="P1705" s="31"/>
      <c r="Q1705" s="25"/>
      <c r="R1705" s="2"/>
    </row>
    <row r="1706" spans="1:18" ht="18" customHeight="1">
      <c r="A1706" s="35"/>
      <c r="B1706" s="31"/>
      <c r="C1706" s="31"/>
      <c r="D1706" s="133"/>
      <c r="E1706" s="133"/>
      <c r="F1706" s="133"/>
      <c r="G1706" s="133"/>
      <c r="H1706" s="133"/>
      <c r="I1706" s="133"/>
      <c r="J1706" s="133"/>
      <c r="K1706" s="134"/>
      <c r="L1706" s="135"/>
      <c r="M1706" s="135"/>
      <c r="N1706" s="135"/>
      <c r="O1706" s="2"/>
      <c r="P1706" s="31"/>
      <c r="Q1706" s="25"/>
      <c r="R1706" s="2"/>
    </row>
    <row r="1707" spans="1:18" ht="18" customHeight="1">
      <c r="A1707" s="35"/>
      <c r="B1707" s="31"/>
      <c r="C1707" s="31"/>
      <c r="D1707" s="133"/>
      <c r="E1707" s="133"/>
      <c r="F1707" s="133"/>
      <c r="G1707" s="133"/>
      <c r="H1707" s="133"/>
      <c r="I1707" s="133"/>
      <c r="J1707" s="133"/>
      <c r="K1707" s="134"/>
      <c r="L1707" s="135"/>
      <c r="M1707" s="135"/>
      <c r="N1707" s="135"/>
      <c r="O1707" s="2"/>
      <c r="P1707" s="31"/>
      <c r="Q1707" s="25"/>
      <c r="R1707" s="2"/>
    </row>
    <row r="1708" spans="1:18" ht="18" customHeight="1">
      <c r="A1708" s="35"/>
      <c r="B1708" s="31"/>
      <c r="C1708" s="31"/>
      <c r="D1708" s="133"/>
      <c r="E1708" s="133"/>
      <c r="F1708" s="133"/>
      <c r="G1708" s="133"/>
      <c r="H1708" s="133"/>
      <c r="I1708" s="133"/>
      <c r="J1708" s="133"/>
      <c r="K1708" s="134"/>
      <c r="L1708" s="135"/>
      <c r="M1708" s="135"/>
      <c r="N1708" s="135"/>
      <c r="O1708" s="2"/>
      <c r="P1708" s="31"/>
      <c r="Q1708" s="25"/>
      <c r="R1708" s="2"/>
    </row>
    <row r="1709" spans="1:18" ht="18" customHeight="1">
      <c r="A1709" s="35"/>
      <c r="B1709" s="31"/>
      <c r="C1709" s="31"/>
      <c r="D1709" s="133"/>
      <c r="E1709" s="133"/>
      <c r="F1709" s="133"/>
      <c r="G1709" s="133"/>
      <c r="H1709" s="133"/>
      <c r="I1709" s="133"/>
      <c r="J1709" s="133"/>
      <c r="K1709" s="134"/>
      <c r="L1709" s="135"/>
      <c r="M1709" s="135"/>
      <c r="N1709" s="135"/>
      <c r="O1709" s="2"/>
      <c r="P1709" s="31"/>
      <c r="Q1709" s="25"/>
      <c r="R1709" s="2"/>
    </row>
    <row r="1710" spans="1:18" ht="18" customHeight="1">
      <c r="A1710" s="35"/>
      <c r="B1710" s="31"/>
      <c r="C1710" s="31"/>
      <c r="D1710" s="133"/>
      <c r="E1710" s="133"/>
      <c r="F1710" s="133"/>
      <c r="G1710" s="133"/>
      <c r="H1710" s="133"/>
      <c r="I1710" s="133"/>
      <c r="J1710" s="133"/>
      <c r="K1710" s="134"/>
      <c r="L1710" s="135"/>
      <c r="M1710" s="135"/>
      <c r="N1710" s="135"/>
      <c r="O1710" s="2"/>
      <c r="P1710" s="31"/>
      <c r="Q1710" s="25"/>
      <c r="R1710" s="2"/>
    </row>
    <row r="1711" spans="1:18" ht="18" customHeight="1">
      <c r="A1711" s="35"/>
      <c r="B1711" s="31"/>
      <c r="C1711" s="31"/>
      <c r="D1711" s="133"/>
      <c r="E1711" s="133"/>
      <c r="F1711" s="133"/>
      <c r="G1711" s="133"/>
      <c r="H1711" s="133"/>
      <c r="I1711" s="133"/>
      <c r="J1711" s="133"/>
      <c r="K1711" s="134"/>
      <c r="L1711" s="135"/>
      <c r="M1711" s="135"/>
      <c r="N1711" s="135"/>
      <c r="O1711" s="2"/>
      <c r="P1711" s="31"/>
      <c r="Q1711" s="25"/>
      <c r="R1711" s="2"/>
    </row>
    <row r="1712" spans="1:18" ht="18" customHeight="1">
      <c r="A1712" s="35"/>
      <c r="B1712" s="31"/>
      <c r="C1712" s="31"/>
      <c r="D1712" s="133"/>
      <c r="E1712" s="133"/>
      <c r="F1712" s="133"/>
      <c r="G1712" s="133"/>
      <c r="H1712" s="133"/>
      <c r="I1712" s="133"/>
      <c r="J1712" s="133"/>
      <c r="K1712" s="134"/>
      <c r="L1712" s="135"/>
      <c r="M1712" s="135"/>
      <c r="N1712" s="135"/>
      <c r="O1712" s="2"/>
      <c r="P1712" s="31"/>
      <c r="Q1712" s="25"/>
      <c r="R1712" s="2"/>
    </row>
    <row r="1713" spans="1:18" ht="18" customHeight="1">
      <c r="A1713" s="35"/>
      <c r="B1713" s="31"/>
      <c r="C1713" s="31"/>
      <c r="D1713" s="133"/>
      <c r="E1713" s="133"/>
      <c r="F1713" s="133"/>
      <c r="G1713" s="133"/>
      <c r="H1713" s="133"/>
      <c r="I1713" s="133"/>
      <c r="J1713" s="133"/>
      <c r="K1713" s="134"/>
      <c r="L1713" s="135"/>
      <c r="M1713" s="135"/>
      <c r="N1713" s="135"/>
      <c r="O1713" s="2"/>
      <c r="P1713" s="31"/>
      <c r="Q1713" s="25"/>
      <c r="R1713" s="2"/>
    </row>
    <row r="1714" spans="1:18" ht="18" customHeight="1">
      <c r="A1714" s="35"/>
      <c r="B1714" s="31"/>
      <c r="C1714" s="31"/>
      <c r="D1714" s="133"/>
      <c r="E1714" s="133"/>
      <c r="F1714" s="133"/>
      <c r="G1714" s="133"/>
      <c r="H1714" s="133"/>
      <c r="I1714" s="133"/>
      <c r="J1714" s="133"/>
      <c r="K1714" s="134"/>
      <c r="L1714" s="135"/>
      <c r="M1714" s="135"/>
      <c r="N1714" s="135"/>
      <c r="O1714" s="2"/>
      <c r="P1714" s="31"/>
      <c r="Q1714" s="25"/>
      <c r="R1714" s="2"/>
    </row>
    <row r="1715" spans="1:18" ht="18" customHeight="1">
      <c r="A1715" s="35"/>
      <c r="B1715" s="31"/>
      <c r="C1715" s="31"/>
      <c r="D1715" s="133"/>
      <c r="E1715" s="133"/>
      <c r="F1715" s="133"/>
      <c r="G1715" s="133"/>
      <c r="H1715" s="133"/>
      <c r="I1715" s="133"/>
      <c r="J1715" s="133"/>
      <c r="K1715" s="134"/>
      <c r="L1715" s="135"/>
      <c r="M1715" s="135"/>
      <c r="N1715" s="135"/>
      <c r="O1715" s="2"/>
      <c r="P1715" s="31"/>
      <c r="Q1715" s="25"/>
      <c r="R1715" s="2"/>
    </row>
    <row r="1716" spans="1:18" ht="18" customHeight="1">
      <c r="A1716" s="35"/>
      <c r="B1716" s="31"/>
      <c r="C1716" s="31"/>
      <c r="D1716" s="133"/>
      <c r="E1716" s="133"/>
      <c r="F1716" s="133"/>
      <c r="G1716" s="133"/>
      <c r="H1716" s="133"/>
      <c r="I1716" s="133"/>
      <c r="J1716" s="133"/>
      <c r="K1716" s="134"/>
      <c r="L1716" s="135"/>
      <c r="M1716" s="135"/>
      <c r="N1716" s="135"/>
      <c r="O1716" s="2"/>
      <c r="P1716" s="31"/>
      <c r="Q1716" s="25"/>
      <c r="R1716" s="2"/>
    </row>
    <row r="1717" spans="1:18" ht="18" customHeight="1">
      <c r="A1717" s="35"/>
      <c r="B1717" s="31"/>
      <c r="C1717" s="31"/>
      <c r="D1717" s="133"/>
      <c r="E1717" s="133"/>
      <c r="F1717" s="133"/>
      <c r="G1717" s="133"/>
      <c r="H1717" s="133"/>
      <c r="I1717" s="133"/>
      <c r="J1717" s="133"/>
      <c r="K1717" s="134"/>
      <c r="L1717" s="135"/>
      <c r="M1717" s="135"/>
      <c r="N1717" s="135"/>
      <c r="O1717" s="2"/>
      <c r="P1717" s="31"/>
      <c r="Q1717" s="25"/>
      <c r="R1717" s="2"/>
    </row>
    <row r="1718" spans="1:18" ht="18" customHeight="1">
      <c r="A1718" s="35"/>
      <c r="B1718" s="31"/>
      <c r="C1718" s="31"/>
      <c r="D1718" s="133"/>
      <c r="E1718" s="133"/>
      <c r="F1718" s="133"/>
      <c r="G1718" s="133"/>
      <c r="H1718" s="133"/>
      <c r="I1718" s="133"/>
      <c r="J1718" s="133"/>
      <c r="K1718" s="134"/>
      <c r="L1718" s="135"/>
      <c r="M1718" s="135"/>
      <c r="N1718" s="135"/>
      <c r="O1718" s="2"/>
      <c r="P1718" s="31"/>
      <c r="Q1718" s="25"/>
      <c r="R1718" s="2"/>
    </row>
    <row r="1719" spans="1:18" ht="18" customHeight="1">
      <c r="A1719" s="35"/>
      <c r="B1719" s="31"/>
      <c r="C1719" s="31"/>
      <c r="D1719" s="133"/>
      <c r="E1719" s="133"/>
      <c r="F1719" s="133"/>
      <c r="G1719" s="133"/>
      <c r="H1719" s="133"/>
      <c r="I1719" s="133"/>
      <c r="J1719" s="133"/>
      <c r="K1719" s="134"/>
      <c r="L1719" s="135"/>
      <c r="M1719" s="135"/>
      <c r="N1719" s="135"/>
      <c r="O1719" s="2"/>
      <c r="P1719" s="31"/>
      <c r="Q1719" s="25"/>
      <c r="R1719" s="2"/>
    </row>
    <row r="1720" spans="1:18" ht="18" customHeight="1">
      <c r="A1720" s="35"/>
      <c r="B1720" s="31"/>
      <c r="C1720" s="31"/>
      <c r="D1720" s="133"/>
      <c r="E1720" s="133"/>
      <c r="F1720" s="133"/>
      <c r="G1720" s="133"/>
      <c r="H1720" s="133"/>
      <c r="I1720" s="133"/>
      <c r="J1720" s="133"/>
      <c r="K1720" s="134"/>
      <c r="L1720" s="135"/>
      <c r="M1720" s="135"/>
      <c r="N1720" s="135"/>
      <c r="O1720" s="2"/>
      <c r="P1720" s="31"/>
      <c r="Q1720" s="25"/>
      <c r="R1720" s="2"/>
    </row>
    <row r="1721" spans="1:18" ht="18" customHeight="1">
      <c r="A1721" s="35"/>
      <c r="B1721" s="31"/>
      <c r="C1721" s="31"/>
      <c r="D1721" s="133"/>
      <c r="E1721" s="133"/>
      <c r="F1721" s="133"/>
      <c r="G1721" s="133"/>
      <c r="H1721" s="133"/>
      <c r="I1721" s="133"/>
      <c r="J1721" s="133"/>
      <c r="K1721" s="134"/>
      <c r="L1721" s="135"/>
      <c r="M1721" s="135"/>
      <c r="N1721" s="135"/>
      <c r="O1721" s="2"/>
      <c r="P1721" s="31"/>
      <c r="Q1721" s="25"/>
      <c r="R1721" s="2"/>
    </row>
    <row r="1722" spans="1:18" ht="18" customHeight="1">
      <c r="A1722" s="35"/>
      <c r="B1722" s="31"/>
      <c r="C1722" s="31"/>
      <c r="D1722" s="133"/>
      <c r="E1722" s="133"/>
      <c r="F1722" s="133"/>
      <c r="G1722" s="133"/>
      <c r="H1722" s="133"/>
      <c r="I1722" s="133"/>
      <c r="J1722" s="133"/>
      <c r="K1722" s="134"/>
      <c r="L1722" s="135"/>
      <c r="M1722" s="135"/>
      <c r="N1722" s="135"/>
      <c r="O1722" s="2"/>
      <c r="P1722" s="31"/>
      <c r="Q1722" s="25"/>
      <c r="R1722" s="2"/>
    </row>
    <row r="1723" spans="1:18" ht="18" customHeight="1">
      <c r="A1723" s="35"/>
      <c r="B1723" s="31"/>
      <c r="C1723" s="31"/>
      <c r="D1723" s="133"/>
      <c r="E1723" s="133"/>
      <c r="F1723" s="133"/>
      <c r="G1723" s="133"/>
      <c r="H1723" s="133"/>
      <c r="I1723" s="133"/>
      <c r="J1723" s="133"/>
      <c r="K1723" s="134"/>
      <c r="L1723" s="135"/>
      <c r="M1723" s="135"/>
      <c r="N1723" s="135"/>
      <c r="O1723" s="2"/>
      <c r="P1723" s="31"/>
      <c r="Q1723" s="25"/>
      <c r="R1723" s="2"/>
    </row>
    <row r="1724" spans="1:18" ht="18" customHeight="1">
      <c r="A1724" s="35"/>
      <c r="B1724" s="31"/>
      <c r="C1724" s="31"/>
      <c r="D1724" s="133"/>
      <c r="E1724" s="133"/>
      <c r="F1724" s="133"/>
      <c r="G1724" s="133"/>
      <c r="H1724" s="133"/>
      <c r="I1724" s="133"/>
      <c r="J1724" s="133"/>
      <c r="K1724" s="134"/>
      <c r="L1724" s="135"/>
      <c r="M1724" s="135"/>
      <c r="N1724" s="135"/>
      <c r="O1724" s="2"/>
      <c r="P1724" s="31"/>
      <c r="Q1724" s="25"/>
      <c r="R1724" s="2"/>
    </row>
    <row r="1725" spans="1:18" ht="18" customHeight="1">
      <c r="A1725" s="35"/>
      <c r="B1725" s="31"/>
      <c r="C1725" s="31"/>
      <c r="D1725" s="133"/>
      <c r="E1725" s="133"/>
      <c r="F1725" s="133"/>
      <c r="G1725" s="133"/>
      <c r="H1725" s="133"/>
      <c r="I1725" s="133"/>
      <c r="J1725" s="133"/>
      <c r="K1725" s="134"/>
      <c r="L1725" s="135"/>
      <c r="M1725" s="135"/>
      <c r="N1725" s="135"/>
      <c r="O1725" s="2"/>
      <c r="P1725" s="31"/>
      <c r="Q1725" s="25"/>
      <c r="R1725" s="2"/>
    </row>
    <row r="1726" spans="1:18" ht="18" customHeight="1">
      <c r="A1726" s="35"/>
      <c r="B1726" s="31"/>
      <c r="C1726" s="31"/>
      <c r="D1726" s="133"/>
      <c r="E1726" s="133"/>
      <c r="F1726" s="133"/>
      <c r="G1726" s="133"/>
      <c r="H1726" s="133"/>
      <c r="I1726" s="133"/>
      <c r="J1726" s="133"/>
      <c r="K1726" s="134"/>
      <c r="L1726" s="135"/>
      <c r="M1726" s="135"/>
      <c r="N1726" s="135"/>
      <c r="O1726" s="2"/>
      <c r="P1726" s="31"/>
      <c r="Q1726" s="25"/>
      <c r="R1726" s="2"/>
    </row>
    <row r="1727" spans="1:18" ht="18" customHeight="1">
      <c r="A1727" s="35"/>
      <c r="B1727" s="31"/>
      <c r="C1727" s="31"/>
      <c r="D1727" s="133"/>
      <c r="E1727" s="133"/>
      <c r="F1727" s="133"/>
      <c r="G1727" s="133"/>
      <c r="H1727" s="133"/>
      <c r="I1727" s="133"/>
      <c r="J1727" s="133"/>
      <c r="K1727" s="134"/>
      <c r="L1727" s="135"/>
      <c r="M1727" s="135"/>
      <c r="N1727" s="135"/>
      <c r="O1727" s="2"/>
      <c r="P1727" s="31"/>
      <c r="Q1727" s="25"/>
      <c r="R1727" s="2"/>
    </row>
    <row r="1728" spans="1:18" ht="18" customHeight="1">
      <c r="A1728" s="35"/>
      <c r="B1728" s="31"/>
      <c r="C1728" s="31"/>
      <c r="D1728" s="133"/>
      <c r="E1728" s="133"/>
      <c r="F1728" s="133"/>
      <c r="G1728" s="133"/>
      <c r="H1728" s="133"/>
      <c r="I1728" s="133"/>
      <c r="J1728" s="133"/>
      <c r="K1728" s="134"/>
      <c r="L1728" s="135"/>
      <c r="M1728" s="135"/>
      <c r="N1728" s="135"/>
      <c r="O1728" s="2"/>
      <c r="P1728" s="31"/>
      <c r="Q1728" s="25"/>
      <c r="R1728" s="2"/>
    </row>
    <row r="1729" spans="1:18" ht="18" customHeight="1">
      <c r="A1729" s="35"/>
      <c r="B1729" s="31"/>
      <c r="C1729" s="31"/>
      <c r="D1729" s="133"/>
      <c r="E1729" s="133"/>
      <c r="F1729" s="133"/>
      <c r="G1729" s="133"/>
      <c r="H1729" s="133"/>
      <c r="I1729" s="133"/>
      <c r="J1729" s="133"/>
      <c r="K1729" s="134"/>
      <c r="L1729" s="135"/>
      <c r="M1729" s="135"/>
      <c r="N1729" s="135"/>
      <c r="O1729" s="2"/>
      <c r="P1729" s="31"/>
      <c r="Q1729" s="25"/>
      <c r="R1729" s="2"/>
    </row>
    <row r="1730" spans="1:18" ht="18" customHeight="1">
      <c r="A1730" s="35"/>
      <c r="B1730" s="31"/>
      <c r="C1730" s="31"/>
      <c r="D1730" s="133"/>
      <c r="E1730" s="133"/>
      <c r="F1730" s="133"/>
      <c r="G1730" s="133"/>
      <c r="H1730" s="133"/>
      <c r="I1730" s="133"/>
      <c r="J1730" s="133"/>
      <c r="K1730" s="134"/>
      <c r="L1730" s="135"/>
      <c r="M1730" s="135"/>
      <c r="N1730" s="135"/>
      <c r="O1730" s="2"/>
      <c r="P1730" s="31"/>
      <c r="Q1730" s="25"/>
      <c r="R1730" s="2"/>
    </row>
    <row r="1731" spans="1:18" ht="18" customHeight="1">
      <c r="A1731" s="35"/>
      <c r="B1731" s="31"/>
      <c r="C1731" s="31"/>
      <c r="D1731" s="133"/>
      <c r="E1731" s="133"/>
      <c r="F1731" s="133"/>
      <c r="G1731" s="133"/>
      <c r="H1731" s="133"/>
      <c r="I1731" s="133"/>
      <c r="J1731" s="133"/>
      <c r="K1731" s="134"/>
      <c r="L1731" s="135"/>
      <c r="M1731" s="135"/>
      <c r="N1731" s="135"/>
      <c r="O1731" s="2"/>
      <c r="P1731" s="31"/>
      <c r="Q1731" s="25"/>
      <c r="R1731" s="2"/>
    </row>
    <row r="1732" spans="1:18" ht="18" customHeight="1">
      <c r="A1732" s="35"/>
      <c r="B1732" s="31"/>
      <c r="C1732" s="31"/>
      <c r="D1732" s="133"/>
      <c r="E1732" s="133"/>
      <c r="F1732" s="133"/>
      <c r="G1732" s="133"/>
      <c r="H1732" s="133"/>
      <c r="I1732" s="133"/>
      <c r="J1732" s="133"/>
      <c r="K1732" s="134"/>
      <c r="L1732" s="135"/>
      <c r="M1732" s="135"/>
      <c r="N1732" s="135"/>
      <c r="O1732" s="2"/>
      <c r="P1732" s="31"/>
      <c r="Q1732" s="25"/>
      <c r="R1732" s="2"/>
    </row>
    <row r="1733" spans="1:18" ht="18" customHeight="1">
      <c r="A1733" s="35"/>
      <c r="B1733" s="31"/>
      <c r="C1733" s="31"/>
      <c r="D1733" s="133"/>
      <c r="E1733" s="133"/>
      <c r="F1733" s="133"/>
      <c r="G1733" s="133"/>
      <c r="H1733" s="133"/>
      <c r="I1733" s="133"/>
      <c r="J1733" s="133"/>
      <c r="K1733" s="134"/>
      <c r="L1733" s="135"/>
      <c r="M1733" s="135"/>
      <c r="N1733" s="135"/>
      <c r="O1733" s="2"/>
      <c r="P1733" s="31"/>
      <c r="Q1733" s="25"/>
      <c r="R1733" s="2"/>
    </row>
    <row r="1734" spans="1:18" ht="18" customHeight="1">
      <c r="A1734" s="35"/>
      <c r="B1734" s="31"/>
      <c r="C1734" s="31"/>
      <c r="D1734" s="133"/>
      <c r="E1734" s="133"/>
      <c r="F1734" s="133"/>
      <c r="G1734" s="133"/>
      <c r="H1734" s="133"/>
      <c r="I1734" s="133"/>
      <c r="J1734" s="133"/>
      <c r="K1734" s="134"/>
      <c r="L1734" s="135"/>
      <c r="M1734" s="135"/>
      <c r="N1734" s="135"/>
      <c r="O1734" s="2"/>
      <c r="P1734" s="31"/>
      <c r="Q1734" s="25"/>
      <c r="R1734" s="2"/>
    </row>
    <row r="1735" spans="1:18" ht="18" customHeight="1">
      <c r="A1735" s="35"/>
      <c r="B1735" s="31"/>
      <c r="C1735" s="31"/>
      <c r="D1735" s="133"/>
      <c r="E1735" s="133"/>
      <c r="F1735" s="133"/>
      <c r="G1735" s="133"/>
      <c r="H1735" s="133"/>
      <c r="I1735" s="133"/>
      <c r="J1735" s="133"/>
      <c r="K1735" s="134"/>
      <c r="L1735" s="135"/>
      <c r="M1735" s="135"/>
      <c r="N1735" s="135"/>
      <c r="O1735" s="2"/>
      <c r="P1735" s="31"/>
      <c r="Q1735" s="25"/>
      <c r="R1735" s="2"/>
    </row>
    <row r="1736" spans="1:18" ht="18" customHeight="1">
      <c r="A1736" s="35"/>
      <c r="B1736" s="31"/>
      <c r="C1736" s="31"/>
      <c r="D1736" s="133"/>
      <c r="E1736" s="133"/>
      <c r="F1736" s="133"/>
      <c r="G1736" s="133"/>
      <c r="H1736" s="133"/>
      <c r="I1736" s="133"/>
      <c r="J1736" s="133"/>
      <c r="K1736" s="134"/>
      <c r="L1736" s="135"/>
      <c r="M1736" s="135"/>
      <c r="N1736" s="135"/>
      <c r="O1736" s="2"/>
      <c r="P1736" s="31"/>
      <c r="Q1736" s="25"/>
      <c r="R1736" s="2"/>
    </row>
    <row r="1737" spans="1:18" ht="18" customHeight="1">
      <c r="A1737" s="35"/>
      <c r="B1737" s="31"/>
      <c r="C1737" s="31"/>
      <c r="D1737" s="133"/>
      <c r="E1737" s="133"/>
      <c r="F1737" s="133"/>
      <c r="G1737" s="133"/>
      <c r="H1737" s="133"/>
      <c r="I1737" s="133"/>
      <c r="J1737" s="133"/>
      <c r="K1737" s="134"/>
      <c r="L1737" s="135"/>
      <c r="M1737" s="135"/>
      <c r="N1737" s="135"/>
      <c r="O1737" s="2"/>
      <c r="P1737" s="31"/>
      <c r="Q1737" s="25"/>
      <c r="R1737" s="2"/>
    </row>
    <row r="1738" spans="1:18" ht="18" customHeight="1">
      <c r="A1738" s="35"/>
      <c r="B1738" s="31"/>
      <c r="C1738" s="31"/>
      <c r="D1738" s="133"/>
      <c r="E1738" s="133"/>
      <c r="F1738" s="133"/>
      <c r="G1738" s="133"/>
      <c r="H1738" s="133"/>
      <c r="I1738" s="133"/>
      <c r="J1738" s="133"/>
      <c r="K1738" s="134"/>
      <c r="L1738" s="135"/>
      <c r="M1738" s="135"/>
      <c r="N1738" s="135"/>
      <c r="O1738" s="2"/>
      <c r="P1738" s="31"/>
      <c r="Q1738" s="25"/>
      <c r="R1738" s="2"/>
    </row>
    <row r="1739" spans="1:18" ht="18" customHeight="1">
      <c r="A1739" s="35"/>
      <c r="B1739" s="31"/>
      <c r="C1739" s="31"/>
      <c r="D1739" s="133"/>
      <c r="E1739" s="133"/>
      <c r="F1739" s="133"/>
      <c r="G1739" s="133"/>
      <c r="H1739" s="133"/>
      <c r="I1739" s="133"/>
      <c r="J1739" s="133"/>
      <c r="K1739" s="134"/>
      <c r="L1739" s="135"/>
      <c r="M1739" s="135"/>
      <c r="N1739" s="135"/>
      <c r="O1739" s="2"/>
      <c r="P1739" s="31"/>
      <c r="Q1739" s="25"/>
      <c r="R1739" s="2"/>
    </row>
    <row r="1740" spans="1:18" ht="18" customHeight="1">
      <c r="A1740" s="35"/>
      <c r="B1740" s="31"/>
      <c r="C1740" s="31"/>
      <c r="D1740" s="133"/>
      <c r="E1740" s="133"/>
      <c r="F1740" s="133"/>
      <c r="G1740" s="133"/>
      <c r="H1740" s="133"/>
      <c r="I1740" s="133"/>
      <c r="J1740" s="133"/>
      <c r="K1740" s="134"/>
      <c r="L1740" s="135"/>
      <c r="M1740" s="135"/>
      <c r="N1740" s="135"/>
      <c r="O1740" s="2"/>
      <c r="P1740" s="31"/>
      <c r="Q1740" s="25"/>
      <c r="R1740" s="2"/>
    </row>
    <row r="1741" spans="1:18" ht="18" customHeight="1">
      <c r="A1741" s="35"/>
      <c r="B1741" s="31"/>
      <c r="C1741" s="31"/>
      <c r="D1741" s="133"/>
      <c r="E1741" s="133"/>
      <c r="F1741" s="133"/>
      <c r="G1741" s="133"/>
      <c r="H1741" s="133"/>
      <c r="I1741" s="133"/>
      <c r="J1741" s="133"/>
      <c r="K1741" s="134"/>
      <c r="L1741" s="135"/>
      <c r="M1741" s="135"/>
      <c r="N1741" s="135"/>
      <c r="O1741" s="2"/>
      <c r="P1741" s="31"/>
      <c r="Q1741" s="25"/>
      <c r="R1741" s="2"/>
    </row>
    <row r="1742" spans="1:18" ht="18" customHeight="1">
      <c r="A1742" s="35"/>
      <c r="B1742" s="31"/>
      <c r="C1742" s="31"/>
      <c r="D1742" s="133"/>
      <c r="E1742" s="133"/>
      <c r="F1742" s="133"/>
      <c r="G1742" s="133"/>
      <c r="H1742" s="133"/>
      <c r="I1742" s="133"/>
      <c r="J1742" s="133"/>
      <c r="K1742" s="134"/>
      <c r="L1742" s="135"/>
      <c r="M1742" s="135"/>
      <c r="N1742" s="135"/>
      <c r="O1742" s="2"/>
      <c r="P1742" s="31"/>
      <c r="Q1742" s="25"/>
      <c r="R1742" s="2"/>
    </row>
    <row r="1743" spans="1:18" ht="18" customHeight="1">
      <c r="A1743" s="35"/>
      <c r="B1743" s="31"/>
      <c r="C1743" s="31"/>
      <c r="D1743" s="133"/>
      <c r="E1743" s="133"/>
      <c r="F1743" s="133"/>
      <c r="G1743" s="133"/>
      <c r="H1743" s="133"/>
      <c r="I1743" s="133"/>
      <c r="J1743" s="133"/>
      <c r="K1743" s="134"/>
      <c r="L1743" s="135"/>
      <c r="M1743" s="135"/>
      <c r="N1743" s="135"/>
      <c r="O1743" s="2"/>
      <c r="P1743" s="31"/>
      <c r="Q1743" s="25"/>
      <c r="R1743" s="2"/>
    </row>
    <row r="1744" spans="1:18" ht="18" customHeight="1">
      <c r="A1744" s="35"/>
      <c r="B1744" s="31"/>
      <c r="C1744" s="31"/>
      <c r="D1744" s="133"/>
      <c r="E1744" s="133"/>
      <c r="F1744" s="133"/>
      <c r="G1744" s="133"/>
      <c r="H1744" s="133"/>
      <c r="I1744" s="133"/>
      <c r="J1744" s="133"/>
      <c r="K1744" s="134"/>
      <c r="L1744" s="135"/>
      <c r="M1744" s="135"/>
      <c r="N1744" s="135"/>
      <c r="O1744" s="2"/>
      <c r="P1744" s="31"/>
      <c r="Q1744" s="25"/>
      <c r="R1744" s="2"/>
    </row>
    <row r="1745" spans="1:18" ht="18" customHeight="1">
      <c r="A1745" s="35"/>
      <c r="B1745" s="31"/>
      <c r="C1745" s="31"/>
      <c r="D1745" s="133"/>
      <c r="E1745" s="133"/>
      <c r="F1745" s="133"/>
      <c r="G1745" s="133"/>
      <c r="H1745" s="133"/>
      <c r="I1745" s="133"/>
      <c r="J1745" s="133"/>
      <c r="K1745" s="134"/>
      <c r="L1745" s="135"/>
      <c r="M1745" s="135"/>
      <c r="N1745" s="135"/>
      <c r="O1745" s="2"/>
      <c r="P1745" s="31"/>
      <c r="Q1745" s="25"/>
      <c r="R1745" s="2"/>
    </row>
    <row r="1746" spans="1:18" ht="18" customHeight="1">
      <c r="A1746" s="35"/>
      <c r="B1746" s="31"/>
      <c r="C1746" s="31"/>
      <c r="D1746" s="133"/>
      <c r="E1746" s="133"/>
      <c r="F1746" s="133"/>
      <c r="G1746" s="133"/>
      <c r="H1746" s="133"/>
      <c r="I1746" s="133"/>
      <c r="J1746" s="133"/>
      <c r="K1746" s="134"/>
      <c r="L1746" s="135"/>
      <c r="M1746" s="135"/>
      <c r="N1746" s="135"/>
      <c r="O1746" s="2"/>
      <c r="P1746" s="31"/>
      <c r="Q1746" s="25"/>
      <c r="R1746" s="2"/>
    </row>
    <row r="1747" spans="1:18" ht="18" customHeight="1">
      <c r="A1747" s="35"/>
      <c r="B1747" s="31"/>
      <c r="C1747" s="31"/>
      <c r="D1747" s="133"/>
      <c r="E1747" s="133"/>
      <c r="F1747" s="133"/>
      <c r="G1747" s="133"/>
      <c r="H1747" s="133"/>
      <c r="I1747" s="133"/>
      <c r="J1747" s="133"/>
      <c r="K1747" s="134"/>
      <c r="L1747" s="135"/>
      <c r="M1747" s="135"/>
      <c r="N1747" s="135"/>
      <c r="O1747" s="2"/>
      <c r="P1747" s="31"/>
      <c r="Q1747" s="25"/>
      <c r="R1747" s="2"/>
    </row>
    <row r="1748" spans="1:18" ht="18" customHeight="1">
      <c r="A1748" s="35"/>
      <c r="B1748" s="31"/>
      <c r="C1748" s="31"/>
      <c r="D1748" s="133"/>
      <c r="E1748" s="133"/>
      <c r="F1748" s="133"/>
      <c r="G1748" s="133"/>
      <c r="H1748" s="133"/>
      <c r="I1748" s="133"/>
      <c r="J1748" s="133"/>
      <c r="K1748" s="134"/>
      <c r="L1748" s="135"/>
      <c r="M1748" s="135"/>
      <c r="N1748" s="135"/>
      <c r="O1748" s="2"/>
      <c r="P1748" s="31"/>
      <c r="Q1748" s="25"/>
      <c r="R1748" s="2"/>
    </row>
    <row r="1749" spans="1:18" ht="18" customHeight="1">
      <c r="A1749" s="35"/>
      <c r="B1749" s="31"/>
      <c r="C1749" s="31"/>
      <c r="D1749" s="133"/>
      <c r="E1749" s="133"/>
      <c r="F1749" s="133"/>
      <c r="G1749" s="133"/>
      <c r="H1749" s="133"/>
      <c r="I1749" s="133"/>
      <c r="J1749" s="133"/>
      <c r="K1749" s="134"/>
      <c r="L1749" s="135"/>
      <c r="M1749" s="135"/>
      <c r="N1749" s="135"/>
      <c r="O1749" s="2"/>
      <c r="P1749" s="31"/>
      <c r="Q1749" s="25"/>
      <c r="R1749" s="2"/>
    </row>
    <row r="1750" spans="1:18" ht="18" customHeight="1">
      <c r="A1750" s="35"/>
      <c r="B1750" s="31"/>
      <c r="C1750" s="31"/>
      <c r="D1750" s="133"/>
      <c r="E1750" s="133"/>
      <c r="F1750" s="133"/>
      <c r="G1750" s="133"/>
      <c r="H1750" s="133"/>
      <c r="I1750" s="133"/>
      <c r="J1750" s="133"/>
      <c r="K1750" s="134"/>
      <c r="L1750" s="135"/>
      <c r="M1750" s="135"/>
      <c r="N1750" s="135"/>
      <c r="O1750" s="2"/>
      <c r="P1750" s="31"/>
      <c r="Q1750" s="25"/>
      <c r="R1750" s="2"/>
    </row>
    <row r="1751" spans="1:18" ht="18" customHeight="1">
      <c r="A1751" s="35"/>
      <c r="B1751" s="31"/>
      <c r="C1751" s="31"/>
      <c r="D1751" s="133"/>
      <c r="E1751" s="133"/>
      <c r="F1751" s="133"/>
      <c r="G1751" s="133"/>
      <c r="H1751" s="133"/>
      <c r="I1751" s="133"/>
      <c r="J1751" s="133"/>
      <c r="K1751" s="134"/>
      <c r="L1751" s="135"/>
      <c r="M1751" s="135"/>
      <c r="N1751" s="135"/>
      <c r="O1751" s="2"/>
      <c r="P1751" s="31"/>
      <c r="Q1751" s="25"/>
      <c r="R1751" s="2"/>
    </row>
    <row r="1752" spans="1:18" ht="18" customHeight="1">
      <c r="A1752" s="35"/>
      <c r="B1752" s="31"/>
      <c r="C1752" s="31"/>
      <c r="D1752" s="133"/>
      <c r="E1752" s="133"/>
      <c r="F1752" s="133"/>
      <c r="G1752" s="133"/>
      <c r="H1752" s="133"/>
      <c r="I1752" s="133"/>
      <c r="J1752" s="133"/>
      <c r="K1752" s="134"/>
      <c r="L1752" s="135"/>
      <c r="M1752" s="135"/>
      <c r="N1752" s="135"/>
      <c r="O1752" s="2"/>
      <c r="P1752" s="31"/>
      <c r="Q1752" s="25"/>
      <c r="R1752" s="2"/>
    </row>
    <row r="1753" spans="1:18" ht="18" customHeight="1">
      <c r="A1753" s="35"/>
      <c r="B1753" s="31"/>
      <c r="C1753" s="31"/>
      <c r="D1753" s="133"/>
      <c r="E1753" s="133"/>
      <c r="F1753" s="133"/>
      <c r="G1753" s="133"/>
      <c r="H1753" s="133"/>
      <c r="I1753" s="133"/>
      <c r="J1753" s="133"/>
      <c r="K1753" s="134"/>
      <c r="L1753" s="135"/>
      <c r="M1753" s="135"/>
      <c r="N1753" s="135"/>
      <c r="O1753" s="2"/>
      <c r="P1753" s="31"/>
      <c r="Q1753" s="25"/>
      <c r="R1753" s="2"/>
    </row>
    <row r="1754" spans="1:18" ht="18" customHeight="1">
      <c r="A1754" s="35"/>
      <c r="B1754" s="31"/>
      <c r="C1754" s="31"/>
      <c r="D1754" s="133"/>
      <c r="E1754" s="133"/>
      <c r="F1754" s="133"/>
      <c r="G1754" s="133"/>
      <c r="H1754" s="133"/>
      <c r="I1754" s="133"/>
      <c r="J1754" s="133"/>
      <c r="K1754" s="134"/>
      <c r="L1754" s="135"/>
      <c r="M1754" s="135"/>
      <c r="N1754" s="135"/>
      <c r="O1754" s="2"/>
      <c r="P1754" s="31"/>
      <c r="Q1754" s="25"/>
      <c r="R1754" s="2"/>
    </row>
    <row r="1755" spans="1:18" ht="18" customHeight="1">
      <c r="A1755" s="35"/>
      <c r="B1755" s="31"/>
      <c r="C1755" s="31"/>
      <c r="D1755" s="133"/>
      <c r="E1755" s="133"/>
      <c r="F1755" s="133"/>
      <c r="G1755" s="133"/>
      <c r="H1755" s="133"/>
      <c r="I1755" s="133"/>
      <c r="J1755" s="133"/>
      <c r="K1755" s="134"/>
      <c r="L1755" s="135"/>
      <c r="M1755" s="135"/>
      <c r="N1755" s="135"/>
      <c r="O1755" s="2"/>
      <c r="P1755" s="31"/>
      <c r="Q1755" s="25"/>
      <c r="R1755" s="2"/>
    </row>
    <row r="1756" spans="1:18" ht="18" customHeight="1">
      <c r="A1756" s="35"/>
      <c r="B1756" s="31"/>
      <c r="C1756" s="31"/>
      <c r="D1756" s="133"/>
      <c r="E1756" s="133"/>
      <c r="F1756" s="133"/>
      <c r="G1756" s="133"/>
      <c r="H1756" s="133"/>
      <c r="I1756" s="133"/>
      <c r="J1756" s="133"/>
      <c r="K1756" s="134"/>
      <c r="L1756" s="135"/>
      <c r="M1756" s="135"/>
      <c r="N1756" s="135"/>
      <c r="O1756" s="2"/>
      <c r="P1756" s="31"/>
      <c r="Q1756" s="25"/>
      <c r="R1756" s="2"/>
    </row>
    <row r="1757" spans="1:18" ht="18" customHeight="1">
      <c r="A1757" s="35"/>
      <c r="B1757" s="31"/>
      <c r="C1757" s="31"/>
      <c r="D1757" s="133"/>
      <c r="E1757" s="133"/>
      <c r="F1757" s="133"/>
      <c r="G1757" s="133"/>
      <c r="H1757" s="133"/>
      <c r="I1757" s="133"/>
      <c r="J1757" s="133"/>
      <c r="K1757" s="134"/>
      <c r="L1757" s="135"/>
      <c r="M1757" s="135"/>
      <c r="N1757" s="135"/>
      <c r="O1757" s="2"/>
      <c r="P1757" s="31"/>
      <c r="Q1757" s="25"/>
      <c r="R1757" s="2"/>
    </row>
    <row r="1758" spans="1:18" ht="18" customHeight="1">
      <c r="A1758" s="35"/>
      <c r="B1758" s="31"/>
      <c r="C1758" s="31"/>
      <c r="D1758" s="133"/>
      <c r="E1758" s="133"/>
      <c r="F1758" s="133"/>
      <c r="G1758" s="133"/>
      <c r="H1758" s="133"/>
      <c r="I1758" s="133"/>
      <c r="J1758" s="133"/>
      <c r="K1758" s="134"/>
      <c r="L1758" s="135"/>
      <c r="M1758" s="135"/>
      <c r="N1758" s="135"/>
      <c r="O1758" s="2"/>
      <c r="P1758" s="31"/>
      <c r="Q1758" s="25"/>
      <c r="R1758" s="2"/>
    </row>
    <row r="1759" spans="1:18" ht="18" customHeight="1">
      <c r="A1759" s="35"/>
      <c r="B1759" s="31"/>
      <c r="C1759" s="31"/>
      <c r="D1759" s="133"/>
      <c r="E1759" s="133"/>
      <c r="F1759" s="133"/>
      <c r="G1759" s="133"/>
      <c r="H1759" s="133"/>
      <c r="I1759" s="133"/>
      <c r="J1759" s="133"/>
      <c r="K1759" s="134"/>
      <c r="L1759" s="135"/>
      <c r="M1759" s="135"/>
      <c r="N1759" s="135"/>
      <c r="O1759" s="2"/>
      <c r="P1759" s="31"/>
      <c r="Q1759" s="25"/>
      <c r="R1759" s="2"/>
    </row>
    <row r="1760" spans="1:18" ht="18" customHeight="1">
      <c r="A1760" s="35"/>
      <c r="B1760" s="31"/>
      <c r="C1760" s="31"/>
      <c r="D1760" s="133"/>
      <c r="E1760" s="133"/>
      <c r="F1760" s="133"/>
      <c r="G1760" s="133"/>
      <c r="H1760" s="133"/>
      <c r="I1760" s="133"/>
      <c r="J1760" s="133"/>
      <c r="K1760" s="134"/>
      <c r="L1760" s="135"/>
      <c r="M1760" s="135"/>
      <c r="N1760" s="135"/>
      <c r="O1760" s="2"/>
      <c r="P1760" s="31"/>
      <c r="Q1760" s="25"/>
      <c r="R1760" s="2"/>
    </row>
    <row r="1761" spans="1:18" ht="18" customHeight="1">
      <c r="A1761" s="35"/>
      <c r="B1761" s="31"/>
      <c r="C1761" s="31"/>
      <c r="D1761" s="133"/>
      <c r="E1761" s="133"/>
      <c r="F1761" s="133"/>
      <c r="G1761" s="133"/>
      <c r="H1761" s="133"/>
      <c r="I1761" s="133"/>
      <c r="J1761" s="133"/>
      <c r="K1761" s="134"/>
      <c r="L1761" s="135"/>
      <c r="M1761" s="135"/>
      <c r="N1761" s="135"/>
      <c r="O1761" s="2"/>
      <c r="P1761" s="31"/>
      <c r="Q1761" s="25"/>
      <c r="R1761" s="2"/>
    </row>
    <row r="1762" spans="1:18" ht="18" customHeight="1">
      <c r="A1762" s="35"/>
      <c r="B1762" s="31"/>
      <c r="C1762" s="31"/>
      <c r="D1762" s="133"/>
      <c r="E1762" s="133"/>
      <c r="F1762" s="133"/>
      <c r="G1762" s="133"/>
      <c r="H1762" s="133"/>
      <c r="I1762" s="133"/>
      <c r="J1762" s="133"/>
      <c r="K1762" s="134"/>
      <c r="L1762" s="135"/>
      <c r="M1762" s="135"/>
      <c r="N1762" s="135"/>
      <c r="O1762" s="2"/>
      <c r="P1762" s="31"/>
      <c r="Q1762" s="25"/>
      <c r="R1762" s="2"/>
    </row>
    <row r="1763" spans="1:18" ht="18" customHeight="1">
      <c r="A1763" s="35"/>
      <c r="B1763" s="31"/>
      <c r="C1763" s="31"/>
      <c r="D1763" s="133"/>
      <c r="E1763" s="133"/>
      <c r="F1763" s="133"/>
      <c r="G1763" s="133"/>
      <c r="H1763" s="133"/>
      <c r="I1763" s="133"/>
      <c r="J1763" s="133"/>
      <c r="K1763" s="134"/>
      <c r="L1763" s="135"/>
      <c r="M1763" s="135"/>
      <c r="N1763" s="135"/>
      <c r="O1763" s="2"/>
      <c r="P1763" s="31"/>
      <c r="Q1763" s="25"/>
      <c r="R1763" s="2"/>
    </row>
    <row r="1764" spans="1:18" ht="18" customHeight="1">
      <c r="A1764" s="35"/>
      <c r="B1764" s="31"/>
      <c r="C1764" s="31"/>
      <c r="D1764" s="133"/>
      <c r="E1764" s="133"/>
      <c r="F1764" s="133"/>
      <c r="G1764" s="133"/>
      <c r="H1764" s="133"/>
      <c r="I1764" s="133"/>
      <c r="J1764" s="133"/>
      <c r="K1764" s="134"/>
      <c r="L1764" s="135"/>
      <c r="M1764" s="135"/>
      <c r="N1764" s="135"/>
      <c r="O1764" s="2"/>
      <c r="P1764" s="31"/>
      <c r="Q1764" s="25"/>
      <c r="R1764" s="2"/>
    </row>
    <row r="1765" spans="1:18" ht="18" customHeight="1">
      <c r="A1765" s="35"/>
      <c r="B1765" s="31"/>
      <c r="C1765" s="31"/>
      <c r="D1765" s="133"/>
      <c r="E1765" s="133"/>
      <c r="F1765" s="133"/>
      <c r="G1765" s="133"/>
      <c r="H1765" s="133"/>
      <c r="I1765" s="133"/>
      <c r="J1765" s="133"/>
      <c r="K1765" s="134"/>
      <c r="L1765" s="135"/>
      <c r="M1765" s="135"/>
      <c r="N1765" s="135"/>
      <c r="O1765" s="2"/>
      <c r="P1765" s="31"/>
      <c r="Q1765" s="25"/>
      <c r="R1765" s="2"/>
    </row>
    <row r="1766" spans="1:18" ht="18" customHeight="1">
      <c r="A1766" s="35"/>
      <c r="B1766" s="31"/>
      <c r="C1766" s="31"/>
      <c r="D1766" s="133"/>
      <c r="E1766" s="133"/>
      <c r="F1766" s="133"/>
      <c r="G1766" s="133"/>
      <c r="H1766" s="133"/>
      <c r="I1766" s="133"/>
      <c r="J1766" s="133"/>
      <c r="K1766" s="134"/>
      <c r="L1766" s="135"/>
      <c r="M1766" s="135"/>
      <c r="N1766" s="135"/>
      <c r="O1766" s="2"/>
      <c r="P1766" s="31"/>
      <c r="Q1766" s="25"/>
      <c r="R1766" s="2"/>
    </row>
    <row r="1767" spans="1:18" ht="18" customHeight="1">
      <c r="A1767" s="35"/>
      <c r="B1767" s="31"/>
      <c r="C1767" s="31"/>
      <c r="D1767" s="133"/>
      <c r="E1767" s="133"/>
      <c r="F1767" s="133"/>
      <c r="G1767" s="133"/>
      <c r="H1767" s="133"/>
      <c r="I1767" s="133"/>
      <c r="J1767" s="133"/>
      <c r="K1767" s="134"/>
      <c r="L1767" s="135"/>
      <c r="M1767" s="135"/>
      <c r="N1767" s="135"/>
      <c r="O1767" s="2"/>
      <c r="P1767" s="31"/>
      <c r="Q1767" s="25"/>
      <c r="R1767" s="2"/>
    </row>
    <row r="1768" spans="1:18" ht="18" customHeight="1">
      <c r="A1768" s="35"/>
      <c r="B1768" s="31"/>
      <c r="C1768" s="31"/>
      <c r="D1768" s="133"/>
      <c r="E1768" s="133"/>
      <c r="F1768" s="133"/>
      <c r="G1768" s="133"/>
      <c r="H1768" s="133"/>
      <c r="I1768" s="133"/>
      <c r="J1768" s="133"/>
      <c r="K1768" s="134"/>
      <c r="L1768" s="135"/>
      <c r="M1768" s="135"/>
      <c r="N1768" s="135"/>
      <c r="O1768" s="2"/>
      <c r="P1768" s="31"/>
      <c r="Q1768" s="25"/>
      <c r="R1768" s="2"/>
    </row>
    <row r="1769" spans="1:18" ht="18" customHeight="1">
      <c r="A1769" s="35"/>
      <c r="B1769" s="31"/>
      <c r="C1769" s="31"/>
      <c r="D1769" s="133"/>
      <c r="E1769" s="133"/>
      <c r="F1769" s="133"/>
      <c r="G1769" s="133"/>
      <c r="H1769" s="133"/>
      <c r="I1769" s="133"/>
      <c r="J1769" s="133"/>
      <c r="K1769" s="134"/>
      <c r="L1769" s="135"/>
      <c r="M1769" s="135"/>
      <c r="N1769" s="135"/>
      <c r="O1769" s="2"/>
      <c r="P1769" s="31"/>
      <c r="Q1769" s="25"/>
      <c r="R1769" s="2"/>
    </row>
    <row r="1770" spans="1:18" ht="18" customHeight="1">
      <c r="A1770" s="35"/>
      <c r="B1770" s="31"/>
      <c r="C1770" s="31"/>
      <c r="D1770" s="133"/>
      <c r="E1770" s="133"/>
      <c r="F1770" s="133"/>
      <c r="G1770" s="133"/>
      <c r="H1770" s="133"/>
      <c r="I1770" s="133"/>
      <c r="J1770" s="133"/>
      <c r="K1770" s="134"/>
      <c r="L1770" s="135"/>
      <c r="M1770" s="135"/>
      <c r="N1770" s="135"/>
      <c r="O1770" s="2"/>
      <c r="P1770" s="31"/>
      <c r="Q1770" s="25"/>
      <c r="R1770" s="2"/>
    </row>
    <row r="1771" spans="1:18" ht="18" customHeight="1">
      <c r="A1771" s="35"/>
      <c r="B1771" s="31"/>
      <c r="C1771" s="31"/>
      <c r="D1771" s="133"/>
      <c r="E1771" s="133"/>
      <c r="F1771" s="133"/>
      <c r="G1771" s="133"/>
      <c r="H1771" s="133"/>
      <c r="I1771" s="133"/>
      <c r="J1771" s="133"/>
      <c r="K1771" s="134"/>
      <c r="L1771" s="135"/>
      <c r="M1771" s="135"/>
      <c r="N1771" s="135"/>
      <c r="O1771" s="2"/>
      <c r="P1771" s="31"/>
      <c r="Q1771" s="25"/>
      <c r="R1771" s="2"/>
    </row>
    <row r="1772" spans="1:18" ht="18" customHeight="1">
      <c r="A1772" s="35"/>
      <c r="B1772" s="31"/>
      <c r="C1772" s="31"/>
      <c r="D1772" s="133"/>
      <c r="E1772" s="133"/>
      <c r="F1772" s="133"/>
      <c r="G1772" s="133"/>
      <c r="H1772" s="133"/>
      <c r="I1772" s="133"/>
      <c r="J1772" s="133"/>
      <c r="K1772" s="134"/>
      <c r="L1772" s="135"/>
      <c r="M1772" s="135"/>
      <c r="N1772" s="135"/>
      <c r="O1772" s="2"/>
      <c r="P1772" s="31"/>
      <c r="Q1772" s="25"/>
      <c r="R1772" s="2"/>
    </row>
    <row r="1773" spans="1:18" ht="18" customHeight="1">
      <c r="A1773" s="35"/>
      <c r="B1773" s="31"/>
      <c r="C1773" s="31"/>
      <c r="D1773" s="133"/>
      <c r="E1773" s="133"/>
      <c r="F1773" s="133"/>
      <c r="G1773" s="133"/>
      <c r="H1773" s="133"/>
      <c r="I1773" s="133"/>
      <c r="J1773" s="133"/>
      <c r="K1773" s="134"/>
      <c r="L1773" s="135"/>
      <c r="M1773" s="135"/>
      <c r="N1773" s="135"/>
      <c r="O1773" s="2"/>
      <c r="P1773" s="31"/>
      <c r="Q1773" s="25"/>
      <c r="R1773" s="2"/>
    </row>
    <row r="1774" spans="1:18" ht="18" customHeight="1">
      <c r="A1774" s="35"/>
      <c r="B1774" s="31"/>
      <c r="C1774" s="31"/>
      <c r="D1774" s="133"/>
      <c r="E1774" s="133"/>
      <c r="F1774" s="133"/>
      <c r="G1774" s="133"/>
      <c r="H1774" s="133"/>
      <c r="I1774" s="133"/>
      <c r="J1774" s="133"/>
      <c r="K1774" s="134"/>
      <c r="L1774" s="135"/>
      <c r="M1774" s="135"/>
      <c r="N1774" s="135"/>
      <c r="O1774" s="2"/>
      <c r="P1774" s="31"/>
      <c r="Q1774" s="25"/>
      <c r="R1774" s="2"/>
    </row>
    <row r="1775" spans="1:18" ht="18" customHeight="1">
      <c r="A1775" s="35"/>
      <c r="B1775" s="31"/>
      <c r="C1775" s="31"/>
      <c r="D1775" s="133"/>
      <c r="E1775" s="133"/>
      <c r="F1775" s="133"/>
      <c r="G1775" s="133"/>
      <c r="H1775" s="133"/>
      <c r="I1775" s="133"/>
      <c r="J1775" s="133"/>
      <c r="K1775" s="134"/>
      <c r="L1775" s="135"/>
      <c r="M1775" s="135"/>
      <c r="N1775" s="135"/>
      <c r="O1775" s="2"/>
      <c r="P1775" s="31"/>
      <c r="Q1775" s="25"/>
      <c r="R1775" s="2"/>
    </row>
    <row r="1776" spans="1:18" ht="18" customHeight="1">
      <c r="A1776" s="35"/>
      <c r="B1776" s="31"/>
      <c r="C1776" s="31"/>
      <c r="D1776" s="133"/>
      <c r="E1776" s="133"/>
      <c r="F1776" s="133"/>
      <c r="G1776" s="133"/>
      <c r="H1776" s="133"/>
      <c r="I1776" s="133"/>
      <c r="J1776" s="133"/>
      <c r="K1776" s="134"/>
      <c r="L1776" s="135"/>
      <c r="M1776" s="135"/>
      <c r="N1776" s="135"/>
      <c r="O1776" s="2"/>
      <c r="P1776" s="31"/>
      <c r="Q1776" s="25"/>
      <c r="R1776" s="2"/>
    </row>
    <row r="1777" spans="1:18" ht="18" customHeight="1">
      <c r="A1777" s="35"/>
      <c r="B1777" s="31"/>
      <c r="C1777" s="31"/>
      <c r="D1777" s="133"/>
      <c r="E1777" s="133"/>
      <c r="F1777" s="133"/>
      <c r="G1777" s="133"/>
      <c r="H1777" s="133"/>
      <c r="I1777" s="133"/>
      <c r="J1777" s="133"/>
      <c r="K1777" s="134"/>
      <c r="L1777" s="135"/>
      <c r="M1777" s="135"/>
      <c r="N1777" s="135"/>
      <c r="O1777" s="2"/>
      <c r="P1777" s="31"/>
      <c r="Q1777" s="25"/>
      <c r="R1777" s="2"/>
    </row>
    <row r="1778" spans="1:18" ht="18" customHeight="1">
      <c r="A1778" s="35"/>
      <c r="B1778" s="31"/>
      <c r="C1778" s="31"/>
      <c r="D1778" s="133"/>
      <c r="E1778" s="133"/>
      <c r="F1778" s="133"/>
      <c r="G1778" s="133"/>
      <c r="H1778" s="133"/>
      <c r="I1778" s="133"/>
      <c r="J1778" s="133"/>
      <c r="K1778" s="134"/>
      <c r="L1778" s="135"/>
      <c r="M1778" s="135"/>
      <c r="N1778" s="135"/>
      <c r="O1778" s="2"/>
      <c r="P1778" s="31"/>
      <c r="Q1778" s="25"/>
      <c r="R1778" s="2"/>
    </row>
    <row r="1779" spans="1:18" ht="18" customHeight="1">
      <c r="A1779" s="35"/>
      <c r="B1779" s="31"/>
      <c r="C1779" s="31"/>
      <c r="D1779" s="133"/>
      <c r="E1779" s="133"/>
      <c r="F1779" s="133"/>
      <c r="G1779" s="133"/>
      <c r="H1779" s="133"/>
      <c r="I1779" s="133"/>
      <c r="J1779" s="133"/>
      <c r="K1779" s="134"/>
      <c r="L1779" s="135"/>
      <c r="M1779" s="135"/>
      <c r="N1779" s="135"/>
      <c r="O1779" s="2"/>
      <c r="P1779" s="31"/>
      <c r="Q1779" s="25"/>
      <c r="R1779" s="2"/>
    </row>
    <row r="1780" spans="1:18" ht="18" customHeight="1">
      <c r="A1780" s="35"/>
      <c r="B1780" s="31"/>
      <c r="C1780" s="31"/>
      <c r="D1780" s="133"/>
      <c r="E1780" s="133"/>
      <c r="F1780" s="133"/>
      <c r="G1780" s="133"/>
      <c r="H1780" s="133"/>
      <c r="I1780" s="133"/>
      <c r="J1780" s="133"/>
      <c r="K1780" s="134"/>
      <c r="L1780" s="135"/>
      <c r="M1780" s="135"/>
      <c r="N1780" s="135"/>
      <c r="O1780" s="2"/>
      <c r="P1780" s="31"/>
      <c r="Q1780" s="25"/>
      <c r="R1780" s="2"/>
    </row>
    <row r="1781" spans="1:18" ht="18" customHeight="1">
      <c r="A1781" s="35"/>
      <c r="B1781" s="31"/>
      <c r="C1781" s="31"/>
      <c r="D1781" s="133"/>
      <c r="E1781" s="133"/>
      <c r="F1781" s="133"/>
      <c r="G1781" s="133"/>
      <c r="H1781" s="133"/>
      <c r="I1781" s="133"/>
      <c r="J1781" s="133"/>
      <c r="K1781" s="134"/>
      <c r="L1781" s="135"/>
      <c r="M1781" s="135"/>
      <c r="N1781" s="135"/>
      <c r="O1781" s="2"/>
      <c r="P1781" s="31"/>
      <c r="Q1781" s="25"/>
      <c r="R1781" s="2"/>
    </row>
    <row r="1782" spans="1:18" ht="18" customHeight="1">
      <c r="A1782" s="35"/>
      <c r="B1782" s="31"/>
      <c r="C1782" s="31"/>
      <c r="D1782" s="133"/>
      <c r="E1782" s="133"/>
      <c r="F1782" s="133"/>
      <c r="G1782" s="133"/>
      <c r="H1782" s="133"/>
      <c r="I1782" s="133"/>
      <c r="J1782" s="133"/>
      <c r="K1782" s="134"/>
      <c r="L1782" s="135"/>
      <c r="M1782" s="135"/>
      <c r="N1782" s="135"/>
      <c r="O1782" s="2"/>
      <c r="P1782" s="31"/>
      <c r="Q1782" s="25"/>
      <c r="R1782" s="2"/>
    </row>
    <row r="1783" spans="1:18" ht="18" customHeight="1">
      <c r="A1783" s="35"/>
      <c r="B1783" s="31"/>
      <c r="C1783" s="31"/>
      <c r="D1783" s="133"/>
      <c r="E1783" s="133"/>
      <c r="F1783" s="133"/>
      <c r="G1783" s="133"/>
      <c r="H1783" s="133"/>
      <c r="I1783" s="133"/>
      <c r="J1783" s="133"/>
      <c r="K1783" s="134"/>
      <c r="L1783" s="135"/>
      <c r="M1783" s="135"/>
      <c r="N1783" s="135"/>
      <c r="O1783" s="2"/>
      <c r="P1783" s="31"/>
      <c r="Q1783" s="25"/>
      <c r="R1783" s="2"/>
    </row>
    <row r="1784" spans="1:18" ht="18" customHeight="1">
      <c r="A1784" s="35"/>
      <c r="B1784" s="31"/>
      <c r="C1784" s="31"/>
      <c r="D1784" s="133"/>
      <c r="E1784" s="133"/>
      <c r="F1784" s="133"/>
      <c r="G1784" s="133"/>
      <c r="H1784" s="133"/>
      <c r="I1784" s="133"/>
      <c r="J1784" s="133"/>
      <c r="K1784" s="134"/>
      <c r="L1784" s="135"/>
      <c r="M1784" s="135"/>
      <c r="N1784" s="135"/>
      <c r="O1784" s="2"/>
      <c r="P1784" s="31"/>
      <c r="Q1784" s="25"/>
      <c r="R1784" s="2"/>
    </row>
    <row r="1785" spans="1:18" ht="18" customHeight="1">
      <c r="A1785" s="35"/>
      <c r="B1785" s="31"/>
      <c r="C1785" s="31"/>
      <c r="D1785" s="133"/>
      <c r="E1785" s="133"/>
      <c r="F1785" s="133"/>
      <c r="G1785" s="133"/>
      <c r="H1785" s="133"/>
      <c r="I1785" s="133"/>
      <c r="J1785" s="133"/>
      <c r="K1785" s="134"/>
      <c r="L1785" s="135"/>
      <c r="M1785" s="135"/>
      <c r="N1785" s="135"/>
      <c r="O1785" s="2"/>
      <c r="P1785" s="31"/>
      <c r="Q1785" s="25"/>
      <c r="R1785" s="2"/>
    </row>
    <row r="1786" spans="1:18" ht="18" customHeight="1">
      <c r="A1786" s="35"/>
      <c r="B1786" s="31"/>
      <c r="C1786" s="31"/>
      <c r="D1786" s="133"/>
      <c r="E1786" s="133"/>
      <c r="F1786" s="133"/>
      <c r="G1786" s="133"/>
      <c r="H1786" s="133"/>
      <c r="I1786" s="133"/>
      <c r="J1786" s="133"/>
      <c r="K1786" s="134"/>
      <c r="L1786" s="135"/>
      <c r="M1786" s="135"/>
      <c r="N1786" s="135"/>
      <c r="O1786" s="2"/>
      <c r="P1786" s="31"/>
      <c r="Q1786" s="25"/>
      <c r="R1786" s="2"/>
    </row>
    <row r="1787" spans="1:18" ht="18" customHeight="1">
      <c r="A1787" s="35"/>
      <c r="B1787" s="31"/>
      <c r="C1787" s="31"/>
      <c r="D1787" s="133"/>
      <c r="E1787" s="133"/>
      <c r="F1787" s="133"/>
      <c r="G1787" s="133"/>
      <c r="H1787" s="133"/>
      <c r="I1787" s="133"/>
      <c r="J1787" s="133"/>
      <c r="K1787" s="134"/>
      <c r="L1787" s="135"/>
      <c r="M1787" s="135"/>
      <c r="N1787" s="135"/>
      <c r="O1787" s="2"/>
      <c r="P1787" s="31"/>
      <c r="Q1787" s="25"/>
      <c r="R1787" s="2"/>
    </row>
    <row r="1788" spans="1:18" ht="18" customHeight="1">
      <c r="A1788" s="35"/>
      <c r="B1788" s="31"/>
      <c r="C1788" s="31"/>
      <c r="D1788" s="133"/>
      <c r="E1788" s="133"/>
      <c r="F1788" s="133"/>
      <c r="G1788" s="133"/>
      <c r="H1788" s="133"/>
      <c r="I1788" s="133"/>
      <c r="J1788" s="133"/>
      <c r="K1788" s="134"/>
      <c r="L1788" s="135"/>
      <c r="M1788" s="135"/>
      <c r="N1788" s="135"/>
      <c r="O1788" s="2"/>
      <c r="P1788" s="31"/>
      <c r="Q1788" s="25"/>
      <c r="R1788" s="2"/>
    </row>
    <row r="1789" spans="1:18" ht="18" customHeight="1">
      <c r="A1789" s="35"/>
      <c r="B1789" s="31"/>
      <c r="C1789" s="31"/>
      <c r="D1789" s="133"/>
      <c r="E1789" s="133"/>
      <c r="F1789" s="133"/>
      <c r="G1789" s="133"/>
      <c r="H1789" s="133"/>
      <c r="I1789" s="133"/>
      <c r="J1789" s="133"/>
      <c r="K1789" s="134"/>
      <c r="L1789" s="135"/>
      <c r="M1789" s="135"/>
      <c r="N1789" s="135"/>
      <c r="O1789" s="2"/>
      <c r="P1789" s="31"/>
      <c r="Q1789" s="25"/>
      <c r="R1789" s="2"/>
    </row>
    <row r="1790" spans="1:18" ht="18" customHeight="1">
      <c r="A1790" s="35"/>
      <c r="B1790" s="31"/>
      <c r="C1790" s="31"/>
      <c r="D1790" s="133"/>
      <c r="E1790" s="133"/>
      <c r="F1790" s="133"/>
      <c r="G1790" s="133"/>
      <c r="H1790" s="133"/>
      <c r="I1790" s="133"/>
      <c r="J1790" s="133"/>
      <c r="K1790" s="134"/>
      <c r="L1790" s="135"/>
      <c r="M1790" s="135"/>
      <c r="N1790" s="135"/>
      <c r="O1790" s="2"/>
      <c r="P1790" s="31"/>
      <c r="Q1790" s="25"/>
      <c r="R1790" s="2"/>
    </row>
    <row r="1791" spans="1:18" ht="18" customHeight="1">
      <c r="A1791" s="35"/>
      <c r="B1791" s="31"/>
      <c r="C1791" s="31"/>
      <c r="D1791" s="133"/>
      <c r="E1791" s="133"/>
      <c r="F1791" s="133"/>
      <c r="G1791" s="133"/>
      <c r="H1791" s="133"/>
      <c r="I1791" s="133"/>
      <c r="J1791" s="133"/>
      <c r="K1791" s="134"/>
      <c r="L1791" s="135"/>
      <c r="M1791" s="135"/>
      <c r="N1791" s="135"/>
      <c r="O1791" s="2"/>
      <c r="P1791" s="31"/>
      <c r="Q1791" s="25"/>
      <c r="R1791" s="2"/>
    </row>
    <row r="1792" spans="1:18" ht="18" customHeight="1">
      <c r="A1792" s="35"/>
      <c r="B1792" s="31"/>
      <c r="C1792" s="31"/>
      <c r="D1792" s="133"/>
      <c r="E1792" s="133"/>
      <c r="F1792" s="133"/>
      <c r="G1792" s="133"/>
      <c r="H1792" s="133"/>
      <c r="I1792" s="133"/>
      <c r="J1792" s="133"/>
      <c r="K1792" s="134"/>
      <c r="L1792" s="135"/>
      <c r="M1792" s="135"/>
      <c r="N1792" s="135"/>
      <c r="O1792" s="2"/>
      <c r="P1792" s="31"/>
      <c r="Q1792" s="25"/>
      <c r="R1792" s="2"/>
    </row>
    <row r="1793" spans="1:18" ht="18" customHeight="1">
      <c r="A1793" s="35"/>
      <c r="B1793" s="31"/>
      <c r="C1793" s="31"/>
      <c r="D1793" s="133"/>
      <c r="E1793" s="133"/>
      <c r="F1793" s="133"/>
      <c r="G1793" s="133"/>
      <c r="H1793" s="133"/>
      <c r="I1793" s="133"/>
      <c r="J1793" s="133"/>
      <c r="K1793" s="134"/>
      <c r="L1793" s="135"/>
      <c r="M1793" s="135"/>
      <c r="N1793" s="135"/>
      <c r="O1793" s="2"/>
      <c r="P1793" s="31"/>
      <c r="Q1793" s="25"/>
      <c r="R1793" s="2"/>
    </row>
    <row r="1794" spans="1:18" ht="18" customHeight="1">
      <c r="A1794" s="35"/>
      <c r="B1794" s="31"/>
      <c r="C1794" s="31"/>
      <c r="D1794" s="133"/>
      <c r="E1794" s="133"/>
      <c r="F1794" s="133"/>
      <c r="G1794" s="133"/>
      <c r="H1794" s="133"/>
      <c r="I1794" s="133"/>
      <c r="J1794" s="133"/>
      <c r="K1794" s="134"/>
      <c r="L1794" s="135"/>
      <c r="M1794" s="135"/>
      <c r="N1794" s="135"/>
      <c r="O1794" s="2"/>
      <c r="P1794" s="31"/>
      <c r="Q1794" s="25"/>
      <c r="R1794" s="2"/>
    </row>
    <row r="1795" spans="1:18" ht="18" customHeight="1">
      <c r="A1795" s="35"/>
      <c r="B1795" s="31"/>
      <c r="C1795" s="31"/>
      <c r="D1795" s="133"/>
      <c r="E1795" s="133"/>
      <c r="F1795" s="133"/>
      <c r="G1795" s="133"/>
      <c r="H1795" s="133"/>
      <c r="I1795" s="133"/>
      <c r="J1795" s="133"/>
      <c r="K1795" s="134"/>
      <c r="L1795" s="135"/>
      <c r="M1795" s="135"/>
      <c r="N1795" s="135"/>
      <c r="O1795" s="2"/>
      <c r="P1795" s="31"/>
      <c r="Q1795" s="25"/>
      <c r="R1795" s="2"/>
    </row>
    <row r="1796" spans="1:18" ht="18" customHeight="1">
      <c r="A1796" s="35"/>
      <c r="B1796" s="31"/>
      <c r="C1796" s="31"/>
      <c r="D1796" s="133"/>
      <c r="E1796" s="133"/>
      <c r="F1796" s="133"/>
      <c r="G1796" s="133"/>
      <c r="H1796" s="133"/>
      <c r="I1796" s="133"/>
      <c r="J1796" s="133"/>
      <c r="K1796" s="134"/>
      <c r="L1796" s="135"/>
      <c r="M1796" s="135"/>
      <c r="N1796" s="135"/>
      <c r="O1796" s="2"/>
      <c r="P1796" s="31"/>
      <c r="Q1796" s="25"/>
      <c r="R1796" s="2"/>
    </row>
    <row r="1797" spans="1:18" ht="18" customHeight="1">
      <c r="A1797" s="35"/>
      <c r="B1797" s="31"/>
      <c r="C1797" s="31"/>
      <c r="D1797" s="133"/>
      <c r="E1797" s="133"/>
      <c r="F1797" s="133"/>
      <c r="G1797" s="133"/>
      <c r="H1797" s="133"/>
      <c r="I1797" s="133"/>
      <c r="J1797" s="133"/>
      <c r="K1797" s="134"/>
      <c r="L1797" s="135"/>
      <c r="M1797" s="135"/>
      <c r="N1797" s="135"/>
      <c r="O1797" s="2"/>
      <c r="P1797" s="31"/>
      <c r="Q1797" s="25"/>
      <c r="R1797" s="2"/>
    </row>
    <row r="1798" spans="1:18" ht="18" customHeight="1">
      <c r="A1798" s="35"/>
      <c r="B1798" s="31"/>
      <c r="C1798" s="31"/>
      <c r="D1798" s="133"/>
      <c r="E1798" s="133"/>
      <c r="F1798" s="133"/>
      <c r="G1798" s="133"/>
      <c r="H1798" s="133"/>
      <c r="I1798" s="133"/>
      <c r="J1798" s="133"/>
      <c r="K1798" s="134"/>
      <c r="L1798" s="135"/>
      <c r="M1798" s="135"/>
      <c r="N1798" s="135"/>
      <c r="O1798" s="2"/>
      <c r="P1798" s="31"/>
      <c r="Q1798" s="25"/>
      <c r="R1798" s="2"/>
    </row>
    <row r="1799" spans="1:18" ht="18" customHeight="1">
      <c r="A1799" s="35"/>
      <c r="B1799" s="31"/>
      <c r="C1799" s="31"/>
      <c r="D1799" s="133"/>
      <c r="E1799" s="133"/>
      <c r="F1799" s="133"/>
      <c r="G1799" s="133"/>
      <c r="H1799" s="133"/>
      <c r="I1799" s="133"/>
      <c r="J1799" s="133"/>
      <c r="K1799" s="134"/>
      <c r="L1799" s="135"/>
      <c r="M1799" s="135"/>
      <c r="N1799" s="135"/>
      <c r="O1799" s="2"/>
      <c r="P1799" s="31"/>
      <c r="Q1799" s="25"/>
      <c r="R1799" s="2"/>
    </row>
    <row r="1800" spans="1:18" ht="18" customHeight="1">
      <c r="A1800" s="35"/>
      <c r="B1800" s="31"/>
      <c r="C1800" s="31"/>
      <c r="D1800" s="133"/>
      <c r="E1800" s="133"/>
      <c r="F1800" s="133"/>
      <c r="G1800" s="133"/>
      <c r="H1800" s="133"/>
      <c r="I1800" s="133"/>
      <c r="J1800" s="133"/>
      <c r="K1800" s="134"/>
      <c r="L1800" s="135"/>
      <c r="M1800" s="135"/>
      <c r="N1800" s="135"/>
      <c r="O1800" s="2"/>
      <c r="P1800" s="31"/>
      <c r="Q1800" s="25"/>
      <c r="R1800" s="2"/>
    </row>
    <row r="1801" spans="1:18" ht="18" customHeight="1">
      <c r="A1801" s="35"/>
      <c r="B1801" s="31"/>
      <c r="C1801" s="31"/>
      <c r="D1801" s="133"/>
      <c r="E1801" s="133"/>
      <c r="F1801" s="133"/>
      <c r="G1801" s="133"/>
      <c r="H1801" s="133"/>
      <c r="I1801" s="133"/>
      <c r="J1801" s="133"/>
      <c r="K1801" s="134"/>
      <c r="L1801" s="135"/>
      <c r="M1801" s="135"/>
      <c r="N1801" s="135"/>
      <c r="O1801" s="2"/>
      <c r="P1801" s="31"/>
      <c r="Q1801" s="25"/>
      <c r="R1801" s="2"/>
    </row>
    <row r="1802" spans="1:18" ht="18" customHeight="1">
      <c r="A1802" s="35"/>
      <c r="B1802" s="31"/>
      <c r="C1802" s="31"/>
      <c r="D1802" s="133"/>
      <c r="E1802" s="133"/>
      <c r="F1802" s="133"/>
      <c r="G1802" s="133"/>
      <c r="H1802" s="133"/>
      <c r="I1802" s="133"/>
      <c r="J1802" s="133"/>
      <c r="K1802" s="134"/>
      <c r="L1802" s="135"/>
      <c r="M1802" s="135"/>
      <c r="N1802" s="135"/>
      <c r="O1802" s="2"/>
      <c r="P1802" s="31"/>
      <c r="Q1802" s="25"/>
      <c r="R1802" s="2"/>
    </row>
    <row r="1803" spans="1:18" ht="18" customHeight="1">
      <c r="A1803" s="35"/>
      <c r="B1803" s="31"/>
      <c r="C1803" s="31"/>
      <c r="D1803" s="133"/>
      <c r="E1803" s="133"/>
      <c r="F1803" s="133"/>
      <c r="G1803" s="133"/>
      <c r="H1803" s="133"/>
      <c r="I1803" s="133"/>
      <c r="J1803" s="133"/>
      <c r="K1803" s="134"/>
      <c r="L1803" s="135"/>
      <c r="M1803" s="135"/>
      <c r="N1803" s="135"/>
      <c r="O1803" s="2"/>
      <c r="P1803" s="31"/>
      <c r="Q1803" s="25"/>
      <c r="R1803" s="2"/>
    </row>
    <row r="1804" spans="1:18" ht="18" customHeight="1">
      <c r="A1804" s="35"/>
      <c r="B1804" s="31"/>
      <c r="C1804" s="31"/>
      <c r="D1804" s="133"/>
      <c r="E1804" s="133"/>
      <c r="F1804" s="133"/>
      <c r="G1804" s="133"/>
      <c r="H1804" s="133"/>
      <c r="I1804" s="133"/>
      <c r="J1804" s="133"/>
      <c r="K1804" s="134"/>
      <c r="L1804" s="135"/>
      <c r="M1804" s="135"/>
      <c r="N1804" s="135"/>
      <c r="O1804" s="2"/>
      <c r="P1804" s="31"/>
      <c r="Q1804" s="25"/>
      <c r="R1804" s="2"/>
    </row>
    <row r="1805" spans="1:18" ht="18" customHeight="1">
      <c r="A1805" s="35"/>
      <c r="B1805" s="31"/>
      <c r="C1805" s="31"/>
      <c r="D1805" s="133"/>
      <c r="E1805" s="133"/>
      <c r="F1805" s="133"/>
      <c r="G1805" s="133"/>
      <c r="H1805" s="133"/>
      <c r="I1805" s="133"/>
      <c r="J1805" s="133"/>
      <c r="K1805" s="134"/>
      <c r="L1805" s="135"/>
      <c r="M1805" s="135"/>
      <c r="N1805" s="135"/>
      <c r="O1805" s="2"/>
      <c r="P1805" s="31"/>
      <c r="Q1805" s="25"/>
      <c r="R1805" s="2"/>
    </row>
    <row r="1806" spans="1:18" ht="18" customHeight="1">
      <c r="A1806" s="35"/>
      <c r="B1806" s="31"/>
      <c r="C1806" s="31"/>
      <c r="D1806" s="133"/>
      <c r="E1806" s="133"/>
      <c r="F1806" s="133"/>
      <c r="G1806" s="133"/>
      <c r="H1806" s="133"/>
      <c r="I1806" s="133"/>
      <c r="J1806" s="133"/>
      <c r="K1806" s="134"/>
      <c r="L1806" s="135"/>
      <c r="M1806" s="135"/>
      <c r="N1806" s="135"/>
      <c r="O1806" s="2"/>
      <c r="P1806" s="31"/>
      <c r="Q1806" s="25"/>
      <c r="R1806" s="2"/>
    </row>
    <row r="1807" spans="1:18" ht="18" customHeight="1">
      <c r="A1807" s="35"/>
      <c r="B1807" s="31"/>
      <c r="C1807" s="31"/>
      <c r="D1807" s="133"/>
      <c r="E1807" s="133"/>
      <c r="F1807" s="133"/>
      <c r="G1807" s="133"/>
      <c r="H1807" s="133"/>
      <c r="I1807" s="133"/>
      <c r="J1807" s="133"/>
      <c r="K1807" s="134"/>
      <c r="L1807" s="135"/>
      <c r="M1807" s="135"/>
      <c r="N1807" s="135"/>
      <c r="O1807" s="2"/>
      <c r="P1807" s="31"/>
      <c r="Q1807" s="25"/>
      <c r="R1807" s="2"/>
    </row>
    <row r="1808" spans="1:18" ht="18" customHeight="1">
      <c r="A1808" s="35"/>
      <c r="B1808" s="31"/>
      <c r="C1808" s="31"/>
      <c r="D1808" s="133"/>
      <c r="E1808" s="133"/>
      <c r="F1808" s="133"/>
      <c r="G1808" s="133"/>
      <c r="H1808" s="133"/>
      <c r="I1808" s="133"/>
      <c r="J1808" s="133"/>
      <c r="K1808" s="134"/>
      <c r="L1808" s="135"/>
      <c r="M1808" s="135"/>
      <c r="N1808" s="135"/>
      <c r="O1808" s="2"/>
      <c r="P1808" s="31"/>
      <c r="Q1808" s="25"/>
      <c r="R1808" s="2"/>
    </row>
    <row r="1809" spans="1:18" ht="18" customHeight="1">
      <c r="A1809" s="35"/>
      <c r="B1809" s="31"/>
      <c r="C1809" s="31"/>
      <c r="D1809" s="133"/>
      <c r="E1809" s="133"/>
      <c r="F1809" s="133"/>
      <c r="G1809" s="133"/>
      <c r="H1809" s="133"/>
      <c r="I1809" s="133"/>
      <c r="J1809" s="133"/>
      <c r="K1809" s="134"/>
      <c r="L1809" s="135"/>
      <c r="M1809" s="135"/>
      <c r="N1809" s="135"/>
      <c r="O1809" s="2"/>
      <c r="P1809" s="31"/>
      <c r="Q1809" s="25"/>
      <c r="R1809" s="2"/>
    </row>
    <row r="1810" spans="1:18" ht="18" customHeight="1">
      <c r="A1810" s="35"/>
      <c r="B1810" s="31"/>
      <c r="C1810" s="31"/>
      <c r="D1810" s="133"/>
      <c r="E1810" s="133"/>
      <c r="F1810" s="133"/>
      <c r="G1810" s="133"/>
      <c r="H1810" s="133"/>
      <c r="I1810" s="133"/>
      <c r="J1810" s="133"/>
      <c r="K1810" s="134"/>
      <c r="L1810" s="135"/>
      <c r="M1810" s="135"/>
      <c r="N1810" s="135"/>
      <c r="O1810" s="2"/>
      <c r="P1810" s="31"/>
      <c r="Q1810" s="25"/>
      <c r="R1810" s="2"/>
    </row>
    <row r="1811" spans="1:18" ht="18" customHeight="1">
      <c r="A1811" s="35"/>
      <c r="B1811" s="31"/>
      <c r="C1811" s="31"/>
      <c r="D1811" s="133"/>
      <c r="E1811" s="133"/>
      <c r="F1811" s="133"/>
      <c r="G1811" s="133"/>
      <c r="H1811" s="133"/>
      <c r="I1811" s="133"/>
      <c r="J1811" s="133"/>
      <c r="K1811" s="134"/>
      <c r="L1811" s="135"/>
      <c r="M1811" s="135"/>
      <c r="N1811" s="135"/>
      <c r="O1811" s="2"/>
      <c r="P1811" s="31"/>
      <c r="Q1811" s="25"/>
      <c r="R1811" s="2"/>
    </row>
    <row r="1812" spans="1:18" ht="18" customHeight="1">
      <c r="A1812" s="35"/>
      <c r="B1812" s="31"/>
      <c r="C1812" s="31"/>
      <c r="D1812" s="133"/>
      <c r="E1812" s="133"/>
      <c r="F1812" s="133"/>
      <c r="G1812" s="133"/>
      <c r="H1812" s="133"/>
      <c r="I1812" s="133"/>
      <c r="J1812" s="133"/>
      <c r="K1812" s="134"/>
      <c r="L1812" s="135"/>
      <c r="M1812" s="135"/>
      <c r="N1812" s="135"/>
      <c r="O1812" s="2"/>
      <c r="P1812" s="31"/>
      <c r="Q1812" s="25"/>
      <c r="R1812" s="2"/>
    </row>
    <row r="1813" spans="1:18" ht="18" customHeight="1">
      <c r="A1813" s="35"/>
      <c r="B1813" s="31"/>
      <c r="C1813" s="31"/>
      <c r="D1813" s="133"/>
      <c r="E1813" s="133"/>
      <c r="F1813" s="133"/>
      <c r="G1813" s="133"/>
      <c r="H1813" s="133"/>
      <c r="I1813" s="133"/>
      <c r="J1813" s="133"/>
      <c r="K1813" s="134"/>
      <c r="L1813" s="135"/>
      <c r="M1813" s="135"/>
      <c r="N1813" s="135"/>
      <c r="O1813" s="2"/>
      <c r="P1813" s="31"/>
      <c r="Q1813" s="25"/>
      <c r="R1813" s="2"/>
    </row>
    <row r="1814" spans="1:18" ht="18" customHeight="1">
      <c r="A1814" s="35"/>
      <c r="B1814" s="31"/>
      <c r="C1814" s="31"/>
      <c r="D1814" s="133"/>
      <c r="E1814" s="133"/>
      <c r="F1814" s="133"/>
      <c r="G1814" s="133"/>
      <c r="H1814" s="133"/>
      <c r="I1814" s="133"/>
      <c r="J1814" s="133"/>
      <c r="K1814" s="134"/>
      <c r="L1814" s="135"/>
      <c r="M1814" s="135"/>
      <c r="N1814" s="135"/>
      <c r="O1814" s="2"/>
      <c r="P1814" s="31"/>
      <c r="Q1814" s="25"/>
      <c r="R1814" s="2"/>
    </row>
    <row r="1815" spans="1:18" ht="18" customHeight="1">
      <c r="A1815" s="35"/>
      <c r="B1815" s="31"/>
      <c r="C1815" s="31"/>
      <c r="D1815" s="133"/>
      <c r="E1815" s="133"/>
      <c r="F1815" s="133"/>
      <c r="G1815" s="133"/>
      <c r="H1815" s="133"/>
      <c r="I1815" s="133"/>
      <c r="J1815" s="133"/>
      <c r="K1815" s="134"/>
      <c r="L1815" s="135"/>
      <c r="M1815" s="135"/>
      <c r="N1815" s="135"/>
      <c r="O1815" s="2"/>
      <c r="P1815" s="31"/>
      <c r="Q1815" s="25"/>
      <c r="R1815" s="2"/>
    </row>
    <row r="1816" spans="1:18" ht="18" customHeight="1">
      <c r="A1816" s="35"/>
      <c r="B1816" s="31"/>
      <c r="C1816" s="31"/>
      <c r="D1816" s="133"/>
      <c r="E1816" s="133"/>
      <c r="F1816" s="133"/>
      <c r="G1816" s="133"/>
      <c r="H1816" s="133"/>
      <c r="I1816" s="133"/>
      <c r="J1816" s="133"/>
      <c r="K1816" s="134"/>
      <c r="L1816" s="135"/>
      <c r="M1816" s="135"/>
      <c r="N1816" s="135"/>
      <c r="O1816" s="2"/>
      <c r="P1816" s="31"/>
      <c r="Q1816" s="25"/>
      <c r="R1816" s="2"/>
    </row>
    <row r="1817" spans="1:18" ht="18" customHeight="1">
      <c r="A1817" s="35"/>
      <c r="B1817" s="31"/>
      <c r="C1817" s="31"/>
      <c r="D1817" s="133"/>
      <c r="E1817" s="133"/>
      <c r="F1817" s="133"/>
      <c r="G1817" s="133"/>
      <c r="H1817" s="133"/>
      <c r="I1817" s="133"/>
      <c r="J1817" s="133"/>
      <c r="K1817" s="134"/>
      <c r="L1817" s="135"/>
      <c r="M1817" s="135"/>
      <c r="N1817" s="135"/>
      <c r="O1817" s="2"/>
      <c r="P1817" s="31"/>
      <c r="Q1817" s="25"/>
      <c r="R1817" s="2"/>
    </row>
    <row r="1818" spans="1:18" ht="18" customHeight="1">
      <c r="A1818" s="35"/>
      <c r="B1818" s="31"/>
      <c r="C1818" s="31"/>
      <c r="D1818" s="133"/>
      <c r="E1818" s="133"/>
      <c r="F1818" s="133"/>
      <c r="G1818" s="133"/>
      <c r="H1818" s="133"/>
      <c r="I1818" s="133"/>
      <c r="J1818" s="133"/>
      <c r="K1818" s="134"/>
      <c r="L1818" s="135"/>
      <c r="M1818" s="135"/>
      <c r="N1818" s="135"/>
      <c r="O1818" s="2"/>
      <c r="P1818" s="31"/>
      <c r="Q1818" s="25"/>
      <c r="R1818" s="2"/>
    </row>
    <row r="1819" spans="1:18" ht="18" customHeight="1">
      <c r="A1819" s="35"/>
      <c r="B1819" s="31"/>
      <c r="C1819" s="31"/>
      <c r="D1819" s="133"/>
      <c r="E1819" s="133"/>
      <c r="F1819" s="133"/>
      <c r="G1819" s="133"/>
      <c r="H1819" s="133"/>
      <c r="I1819" s="133"/>
      <c r="J1819" s="133"/>
      <c r="K1819" s="134"/>
      <c r="L1819" s="135"/>
      <c r="M1819" s="135"/>
      <c r="N1819" s="135"/>
      <c r="O1819" s="2"/>
      <c r="P1819" s="31"/>
      <c r="Q1819" s="25"/>
      <c r="R1819" s="2"/>
    </row>
    <row r="1820" spans="1:18" ht="18" customHeight="1">
      <c r="A1820" s="35"/>
      <c r="B1820" s="31"/>
      <c r="C1820" s="31"/>
      <c r="D1820" s="133"/>
      <c r="E1820" s="133"/>
      <c r="F1820" s="133"/>
      <c r="G1820" s="133"/>
      <c r="H1820" s="133"/>
      <c r="I1820" s="133"/>
      <c r="J1820" s="133"/>
      <c r="K1820" s="134"/>
      <c r="L1820" s="135"/>
      <c r="M1820" s="135"/>
      <c r="N1820" s="135"/>
      <c r="O1820" s="2"/>
      <c r="P1820" s="31"/>
      <c r="Q1820" s="25"/>
      <c r="R1820" s="2"/>
    </row>
    <row r="1821" spans="1:18" ht="18" customHeight="1">
      <c r="A1821" s="35"/>
      <c r="B1821" s="31"/>
      <c r="C1821" s="31"/>
      <c r="D1821" s="133"/>
      <c r="E1821" s="133"/>
      <c r="F1821" s="133"/>
      <c r="G1821" s="133"/>
      <c r="H1821" s="133"/>
      <c r="I1821" s="133"/>
      <c r="J1821" s="133"/>
      <c r="K1821" s="134"/>
      <c r="L1821" s="135"/>
      <c r="M1821" s="135"/>
      <c r="N1821" s="135"/>
      <c r="O1821" s="2"/>
      <c r="P1821" s="31"/>
      <c r="Q1821" s="25"/>
      <c r="R1821" s="2"/>
    </row>
    <row r="1822" spans="1:18" ht="18" customHeight="1">
      <c r="A1822" s="35"/>
      <c r="B1822" s="31"/>
      <c r="C1822" s="31"/>
      <c r="D1822" s="133"/>
      <c r="E1822" s="133"/>
      <c r="F1822" s="133"/>
      <c r="G1822" s="133"/>
      <c r="H1822" s="133"/>
      <c r="I1822" s="133"/>
      <c r="J1822" s="133"/>
      <c r="K1822" s="134"/>
      <c r="L1822" s="135"/>
      <c r="M1822" s="135"/>
      <c r="N1822" s="135"/>
      <c r="O1822" s="2"/>
      <c r="P1822" s="31"/>
      <c r="Q1822" s="25"/>
      <c r="R1822" s="2"/>
    </row>
    <row r="1823" spans="1:18" ht="18" customHeight="1">
      <c r="A1823" s="35"/>
      <c r="B1823" s="31"/>
      <c r="C1823" s="31"/>
      <c r="D1823" s="133"/>
      <c r="E1823" s="133"/>
      <c r="F1823" s="133"/>
      <c r="G1823" s="133"/>
      <c r="H1823" s="133"/>
      <c r="I1823" s="133"/>
      <c r="J1823" s="133"/>
      <c r="K1823" s="134"/>
      <c r="L1823" s="135"/>
      <c r="M1823" s="135"/>
      <c r="N1823" s="135"/>
      <c r="O1823" s="2"/>
      <c r="P1823" s="31"/>
      <c r="Q1823" s="25"/>
      <c r="R1823" s="2"/>
    </row>
    <row r="1824" spans="1:18" ht="18" customHeight="1">
      <c r="A1824" s="35"/>
      <c r="B1824" s="31"/>
      <c r="C1824" s="31"/>
      <c r="D1824" s="133"/>
      <c r="E1824" s="133"/>
      <c r="F1824" s="133"/>
      <c r="G1824" s="133"/>
      <c r="H1824" s="133"/>
      <c r="I1824" s="133"/>
      <c r="J1824" s="133"/>
      <c r="K1824" s="134"/>
      <c r="L1824" s="135"/>
      <c r="M1824" s="135"/>
      <c r="N1824" s="135"/>
      <c r="O1824" s="2"/>
      <c r="P1824" s="31"/>
      <c r="Q1824" s="25"/>
      <c r="R1824" s="2"/>
    </row>
    <row r="1825" spans="1:18" ht="18" customHeight="1">
      <c r="A1825" s="35"/>
      <c r="B1825" s="31"/>
      <c r="C1825" s="31"/>
      <c r="D1825" s="133"/>
      <c r="E1825" s="133"/>
      <c r="F1825" s="133"/>
      <c r="G1825" s="133"/>
      <c r="H1825" s="133"/>
      <c r="I1825" s="133"/>
      <c r="J1825" s="133"/>
      <c r="K1825" s="134"/>
      <c r="L1825" s="135"/>
      <c r="M1825" s="135"/>
      <c r="N1825" s="135"/>
      <c r="O1825" s="2"/>
      <c r="P1825" s="31"/>
      <c r="Q1825" s="25"/>
      <c r="R1825" s="2"/>
    </row>
    <row r="1826" spans="1:18" ht="18" customHeight="1">
      <c r="A1826" s="35"/>
      <c r="B1826" s="31"/>
      <c r="C1826" s="31"/>
      <c r="D1826" s="133"/>
      <c r="E1826" s="133"/>
      <c r="F1826" s="133"/>
      <c r="G1826" s="133"/>
      <c r="H1826" s="133"/>
      <c r="I1826" s="133"/>
      <c r="J1826" s="133"/>
      <c r="K1826" s="134"/>
      <c r="L1826" s="135"/>
      <c r="M1826" s="135"/>
      <c r="N1826" s="135"/>
      <c r="O1826" s="2"/>
      <c r="P1826" s="31"/>
      <c r="Q1826" s="25"/>
      <c r="R1826" s="2"/>
    </row>
    <row r="1827" spans="1:18" ht="18" customHeight="1">
      <c r="A1827" s="35"/>
      <c r="B1827" s="31"/>
      <c r="C1827" s="31"/>
      <c r="D1827" s="133"/>
      <c r="E1827" s="133"/>
      <c r="F1827" s="133"/>
      <c r="G1827" s="133"/>
      <c r="H1827" s="133"/>
      <c r="I1827" s="133"/>
      <c r="J1827" s="133"/>
      <c r="K1827" s="134"/>
      <c r="L1827" s="135"/>
      <c r="M1827" s="135"/>
      <c r="N1827" s="135"/>
      <c r="O1827" s="2"/>
      <c r="P1827" s="31"/>
      <c r="Q1827" s="25"/>
      <c r="R1827" s="2"/>
    </row>
    <row r="1828" spans="1:18" ht="18" customHeight="1">
      <c r="A1828" s="35"/>
      <c r="B1828" s="31"/>
      <c r="C1828" s="31"/>
      <c r="D1828" s="133"/>
      <c r="E1828" s="133"/>
      <c r="F1828" s="133"/>
      <c r="G1828" s="133"/>
      <c r="H1828" s="133"/>
      <c r="I1828" s="133"/>
      <c r="J1828" s="133"/>
      <c r="K1828" s="134"/>
      <c r="L1828" s="135"/>
      <c r="M1828" s="135"/>
      <c r="N1828" s="135"/>
      <c r="O1828" s="2"/>
      <c r="P1828" s="31"/>
      <c r="Q1828" s="25"/>
      <c r="R1828" s="2"/>
    </row>
    <row r="1829" spans="1:18" ht="18" customHeight="1">
      <c r="A1829" s="35"/>
      <c r="B1829" s="31"/>
      <c r="C1829" s="31"/>
      <c r="D1829" s="133"/>
      <c r="E1829" s="133"/>
      <c r="F1829" s="133"/>
      <c r="G1829" s="133"/>
      <c r="H1829" s="133"/>
      <c r="I1829" s="133"/>
      <c r="J1829" s="133"/>
      <c r="K1829" s="134"/>
      <c r="L1829" s="135"/>
      <c r="M1829" s="135"/>
      <c r="N1829" s="135"/>
      <c r="O1829" s="2"/>
      <c r="P1829" s="31"/>
      <c r="Q1829" s="25"/>
      <c r="R1829" s="2"/>
    </row>
    <row r="1830" spans="1:18" ht="18" customHeight="1">
      <c r="A1830" s="35"/>
      <c r="B1830" s="31"/>
      <c r="C1830" s="31"/>
      <c r="D1830" s="133"/>
      <c r="E1830" s="133"/>
      <c r="F1830" s="133"/>
      <c r="G1830" s="133"/>
      <c r="H1830" s="133"/>
      <c r="I1830" s="133"/>
      <c r="J1830" s="133"/>
      <c r="K1830" s="134"/>
      <c r="L1830" s="135"/>
      <c r="M1830" s="135"/>
      <c r="N1830" s="135"/>
      <c r="O1830" s="2"/>
      <c r="P1830" s="31"/>
      <c r="Q1830" s="25"/>
      <c r="R1830" s="2"/>
    </row>
    <row r="1831" spans="1:18" ht="18" customHeight="1">
      <c r="A1831" s="35"/>
      <c r="B1831" s="31"/>
      <c r="C1831" s="31"/>
      <c r="D1831" s="133"/>
      <c r="E1831" s="133"/>
      <c r="F1831" s="133"/>
      <c r="G1831" s="133"/>
      <c r="H1831" s="133"/>
      <c r="I1831" s="133"/>
      <c r="J1831" s="133"/>
      <c r="K1831" s="134"/>
      <c r="L1831" s="135"/>
      <c r="M1831" s="135"/>
      <c r="N1831" s="135"/>
      <c r="O1831" s="2"/>
      <c r="P1831" s="31"/>
      <c r="Q1831" s="25"/>
      <c r="R1831" s="2"/>
    </row>
    <row r="1832" spans="1:18" ht="18" customHeight="1">
      <c r="A1832" s="35"/>
      <c r="B1832" s="31"/>
      <c r="C1832" s="31"/>
      <c r="D1832" s="133"/>
      <c r="E1832" s="133"/>
      <c r="F1832" s="133"/>
      <c r="G1832" s="133"/>
      <c r="H1832" s="133"/>
      <c r="I1832" s="133"/>
      <c r="J1832" s="133"/>
      <c r="K1832" s="134"/>
      <c r="L1832" s="135"/>
      <c r="M1832" s="135"/>
      <c r="N1832" s="135"/>
      <c r="O1832" s="2"/>
      <c r="P1832" s="31"/>
      <c r="Q1832" s="25"/>
      <c r="R1832" s="2"/>
    </row>
    <row r="1833" spans="1:18" ht="18" customHeight="1">
      <c r="A1833" s="35"/>
      <c r="B1833" s="31"/>
      <c r="C1833" s="31"/>
      <c r="D1833" s="133"/>
      <c r="E1833" s="133"/>
      <c r="F1833" s="133"/>
      <c r="G1833" s="133"/>
      <c r="H1833" s="133"/>
      <c r="I1833" s="133"/>
      <c r="J1833" s="133"/>
      <c r="K1833" s="134"/>
      <c r="L1833" s="135"/>
      <c r="M1833" s="135"/>
      <c r="N1833" s="135"/>
      <c r="O1833" s="2"/>
      <c r="P1833" s="31"/>
      <c r="Q1833" s="25"/>
      <c r="R1833" s="2"/>
    </row>
    <row r="1834" spans="1:18" ht="18" customHeight="1">
      <c r="A1834" s="35"/>
      <c r="B1834" s="31"/>
      <c r="C1834" s="31"/>
      <c r="D1834" s="133"/>
      <c r="E1834" s="133"/>
      <c r="F1834" s="133"/>
      <c r="G1834" s="133"/>
      <c r="H1834" s="133"/>
      <c r="I1834" s="133"/>
      <c r="J1834" s="133"/>
      <c r="K1834" s="134"/>
      <c r="L1834" s="135"/>
      <c r="M1834" s="135"/>
      <c r="N1834" s="135"/>
      <c r="O1834" s="2"/>
      <c r="P1834" s="31"/>
      <c r="Q1834" s="25"/>
      <c r="R1834" s="2"/>
    </row>
    <row r="1835" spans="1:18" ht="18" customHeight="1">
      <c r="A1835" s="35"/>
      <c r="B1835" s="31"/>
      <c r="C1835" s="31"/>
      <c r="D1835" s="133"/>
      <c r="E1835" s="133"/>
      <c r="F1835" s="133"/>
      <c r="G1835" s="133"/>
      <c r="H1835" s="133"/>
      <c r="I1835" s="133"/>
      <c r="J1835" s="133"/>
      <c r="K1835" s="134"/>
      <c r="L1835" s="135"/>
      <c r="M1835" s="135"/>
      <c r="N1835" s="135"/>
      <c r="O1835" s="2"/>
      <c r="P1835" s="31"/>
      <c r="Q1835" s="25"/>
      <c r="R1835" s="2"/>
    </row>
    <row r="1836" spans="1:18" ht="18" customHeight="1">
      <c r="A1836" s="35"/>
      <c r="B1836" s="31"/>
      <c r="C1836" s="31"/>
      <c r="D1836" s="133"/>
      <c r="E1836" s="133"/>
      <c r="F1836" s="133"/>
      <c r="G1836" s="133"/>
      <c r="H1836" s="133"/>
      <c r="I1836" s="133"/>
      <c r="J1836" s="133"/>
      <c r="K1836" s="134"/>
      <c r="L1836" s="135"/>
      <c r="M1836" s="135"/>
      <c r="N1836" s="135"/>
      <c r="O1836" s="2"/>
      <c r="P1836" s="31"/>
      <c r="Q1836" s="25"/>
      <c r="R1836" s="2"/>
    </row>
    <row r="1837" spans="1:18" ht="18" customHeight="1">
      <c r="A1837" s="35"/>
      <c r="B1837" s="31"/>
      <c r="C1837" s="31"/>
      <c r="D1837" s="133"/>
      <c r="E1837" s="133"/>
      <c r="F1837" s="133"/>
      <c r="G1837" s="133"/>
      <c r="H1837" s="133"/>
      <c r="I1837" s="133"/>
      <c r="J1837" s="133"/>
      <c r="K1837" s="134"/>
      <c r="L1837" s="135"/>
      <c r="M1837" s="135"/>
      <c r="N1837" s="135"/>
      <c r="O1837" s="2"/>
      <c r="P1837" s="31"/>
      <c r="Q1837" s="25"/>
      <c r="R1837" s="2"/>
    </row>
    <row r="1838" spans="1:18" ht="18" customHeight="1">
      <c r="A1838" s="35"/>
      <c r="B1838" s="31"/>
      <c r="C1838" s="31"/>
      <c r="D1838" s="133"/>
      <c r="E1838" s="133"/>
      <c r="F1838" s="133"/>
      <c r="G1838" s="133"/>
      <c r="H1838" s="133"/>
      <c r="I1838" s="133"/>
      <c r="J1838" s="133"/>
      <c r="K1838" s="134"/>
      <c r="L1838" s="135"/>
      <c r="M1838" s="135"/>
      <c r="N1838" s="135"/>
      <c r="O1838" s="2"/>
      <c r="P1838" s="31"/>
      <c r="Q1838" s="25"/>
      <c r="R1838" s="2"/>
    </row>
    <row r="1839" spans="1:18" ht="18" customHeight="1">
      <c r="A1839" s="35"/>
      <c r="B1839" s="31"/>
      <c r="C1839" s="31"/>
      <c r="D1839" s="133"/>
      <c r="E1839" s="133"/>
      <c r="F1839" s="133"/>
      <c r="G1839" s="133"/>
      <c r="H1839" s="133"/>
      <c r="I1839" s="133"/>
      <c r="J1839" s="133"/>
      <c r="K1839" s="134"/>
      <c r="L1839" s="135"/>
      <c r="M1839" s="135"/>
      <c r="N1839" s="135"/>
      <c r="O1839" s="2"/>
      <c r="P1839" s="31"/>
      <c r="Q1839" s="25"/>
      <c r="R1839" s="2"/>
    </row>
    <row r="1840" spans="1:18" ht="18" customHeight="1">
      <c r="A1840" s="35"/>
      <c r="B1840" s="31"/>
      <c r="C1840" s="31"/>
      <c r="D1840" s="133"/>
      <c r="E1840" s="133"/>
      <c r="F1840" s="133"/>
      <c r="G1840" s="133"/>
      <c r="H1840" s="133"/>
      <c r="I1840" s="133"/>
      <c r="J1840" s="133"/>
      <c r="K1840" s="134"/>
      <c r="L1840" s="135"/>
      <c r="M1840" s="135"/>
      <c r="N1840" s="135"/>
      <c r="O1840" s="2"/>
      <c r="P1840" s="31"/>
      <c r="Q1840" s="25"/>
      <c r="R1840" s="2"/>
    </row>
    <row r="1841" spans="1:18" ht="18" customHeight="1">
      <c r="A1841" s="35"/>
      <c r="B1841" s="31"/>
      <c r="C1841" s="31"/>
      <c r="D1841" s="133"/>
      <c r="E1841" s="133"/>
      <c r="F1841" s="133"/>
      <c r="G1841" s="133"/>
      <c r="H1841" s="133"/>
      <c r="I1841" s="133"/>
      <c r="J1841" s="133"/>
      <c r="K1841" s="134"/>
      <c r="L1841" s="135"/>
      <c r="M1841" s="135"/>
      <c r="N1841" s="135"/>
      <c r="O1841" s="2"/>
      <c r="P1841" s="31"/>
      <c r="Q1841" s="25"/>
      <c r="R1841" s="2"/>
    </row>
    <row r="1842" spans="1:18" ht="18" customHeight="1">
      <c r="A1842" s="35"/>
      <c r="B1842" s="31"/>
      <c r="C1842" s="31"/>
      <c r="D1842" s="133"/>
      <c r="E1842" s="133"/>
      <c r="F1842" s="133"/>
      <c r="G1842" s="133"/>
      <c r="H1842" s="133"/>
      <c r="I1842" s="133"/>
      <c r="J1842" s="133"/>
      <c r="K1842" s="134"/>
      <c r="L1842" s="135"/>
      <c r="M1842" s="135"/>
      <c r="N1842" s="135"/>
      <c r="O1842" s="2"/>
      <c r="P1842" s="31"/>
      <c r="Q1842" s="25"/>
      <c r="R1842" s="2"/>
    </row>
    <row r="1843" spans="1:18" ht="18" customHeight="1">
      <c r="A1843" s="35"/>
      <c r="B1843" s="31"/>
      <c r="C1843" s="31"/>
      <c r="D1843" s="133"/>
      <c r="E1843" s="133"/>
      <c r="F1843" s="133"/>
      <c r="G1843" s="133"/>
      <c r="H1843" s="133"/>
      <c r="I1843" s="133"/>
      <c r="J1843" s="133"/>
      <c r="K1843" s="134"/>
      <c r="L1843" s="135"/>
      <c r="M1843" s="135"/>
      <c r="N1843" s="135"/>
      <c r="O1843" s="2"/>
      <c r="P1843" s="31"/>
      <c r="Q1843" s="25"/>
      <c r="R1843" s="2"/>
    </row>
    <row r="1844" spans="1:18" ht="18" customHeight="1">
      <c r="A1844" s="35"/>
      <c r="B1844" s="31"/>
      <c r="C1844" s="31"/>
      <c r="D1844" s="133"/>
      <c r="E1844" s="133"/>
      <c r="F1844" s="133"/>
      <c r="G1844" s="133"/>
      <c r="H1844" s="133"/>
      <c r="I1844" s="133"/>
      <c r="J1844" s="133"/>
      <c r="K1844" s="134"/>
      <c r="L1844" s="135"/>
      <c r="M1844" s="135"/>
      <c r="N1844" s="135"/>
      <c r="O1844" s="2"/>
      <c r="P1844" s="31"/>
      <c r="Q1844" s="25"/>
      <c r="R1844" s="2"/>
    </row>
    <row r="1845" spans="1:18" ht="18" customHeight="1">
      <c r="A1845" s="35"/>
      <c r="B1845" s="31"/>
      <c r="C1845" s="31"/>
      <c r="D1845" s="133"/>
      <c r="E1845" s="133"/>
      <c r="F1845" s="133"/>
      <c r="G1845" s="133"/>
      <c r="H1845" s="133"/>
      <c r="I1845" s="133"/>
      <c r="J1845" s="133"/>
      <c r="K1845" s="134"/>
      <c r="L1845" s="135"/>
      <c r="M1845" s="135"/>
      <c r="N1845" s="135"/>
      <c r="O1845" s="2"/>
      <c r="P1845" s="31"/>
      <c r="Q1845" s="25"/>
      <c r="R1845" s="2"/>
    </row>
    <row r="1846" spans="1:18" ht="18" customHeight="1">
      <c r="A1846" s="35"/>
      <c r="B1846" s="31"/>
      <c r="C1846" s="31"/>
      <c r="D1846" s="133"/>
      <c r="E1846" s="133"/>
      <c r="F1846" s="133"/>
      <c r="G1846" s="133"/>
      <c r="H1846" s="133"/>
      <c r="I1846" s="133"/>
      <c r="J1846" s="133"/>
      <c r="K1846" s="134"/>
      <c r="L1846" s="135"/>
      <c r="M1846" s="135"/>
      <c r="N1846" s="135"/>
      <c r="O1846" s="2"/>
      <c r="P1846" s="31"/>
      <c r="Q1846" s="25"/>
      <c r="R1846" s="2"/>
    </row>
    <row r="1847" spans="1:18" ht="18" customHeight="1">
      <c r="A1847" s="35"/>
      <c r="B1847" s="31"/>
      <c r="C1847" s="31"/>
      <c r="D1847" s="133"/>
      <c r="E1847" s="133"/>
      <c r="F1847" s="133"/>
      <c r="G1847" s="133"/>
      <c r="H1847" s="133"/>
      <c r="I1847" s="133"/>
      <c r="J1847" s="133"/>
      <c r="K1847" s="134"/>
      <c r="L1847" s="135"/>
      <c r="M1847" s="135"/>
      <c r="N1847" s="135"/>
      <c r="O1847" s="2"/>
      <c r="P1847" s="31"/>
      <c r="Q1847" s="25"/>
      <c r="R1847" s="2"/>
    </row>
    <row r="1848" spans="1:18" ht="18" customHeight="1">
      <c r="A1848" s="35"/>
      <c r="B1848" s="31"/>
      <c r="C1848" s="31"/>
      <c r="D1848" s="133"/>
      <c r="E1848" s="133"/>
      <c r="F1848" s="133"/>
      <c r="G1848" s="133"/>
      <c r="H1848" s="133"/>
      <c r="I1848" s="133"/>
      <c r="J1848" s="133"/>
      <c r="K1848" s="134"/>
      <c r="L1848" s="135"/>
      <c r="M1848" s="135"/>
      <c r="N1848" s="135"/>
      <c r="O1848" s="2"/>
      <c r="P1848" s="31"/>
      <c r="Q1848" s="25"/>
      <c r="R1848" s="2"/>
    </row>
    <row r="1849" spans="1:18" ht="18" customHeight="1">
      <c r="A1849" s="35"/>
      <c r="B1849" s="31"/>
      <c r="C1849" s="31"/>
      <c r="D1849" s="133"/>
      <c r="E1849" s="133"/>
      <c r="F1849" s="133"/>
      <c r="G1849" s="133"/>
      <c r="H1849" s="133"/>
      <c r="I1849" s="133"/>
      <c r="J1849" s="133"/>
      <c r="K1849" s="134"/>
      <c r="L1849" s="135"/>
      <c r="M1849" s="135"/>
      <c r="N1849" s="135"/>
      <c r="O1849" s="2"/>
      <c r="P1849" s="31"/>
      <c r="Q1849" s="25"/>
      <c r="R1849" s="2"/>
    </row>
    <row r="1850" spans="1:18" ht="18" customHeight="1">
      <c r="A1850" s="35"/>
      <c r="B1850" s="31"/>
      <c r="C1850" s="31"/>
      <c r="D1850" s="133"/>
      <c r="E1850" s="133"/>
      <c r="F1850" s="133"/>
      <c r="G1850" s="133"/>
      <c r="H1850" s="133"/>
      <c r="I1850" s="133"/>
      <c r="J1850" s="133"/>
      <c r="K1850" s="134"/>
      <c r="L1850" s="135"/>
      <c r="M1850" s="135"/>
      <c r="N1850" s="135"/>
      <c r="O1850" s="2"/>
      <c r="P1850" s="31"/>
      <c r="Q1850" s="25"/>
      <c r="R1850" s="2"/>
    </row>
    <row r="1851" spans="1:18" ht="18" customHeight="1">
      <c r="A1851" s="35"/>
      <c r="B1851" s="31"/>
      <c r="C1851" s="31"/>
      <c r="D1851" s="133"/>
      <c r="E1851" s="133"/>
      <c r="F1851" s="133"/>
      <c r="G1851" s="133"/>
      <c r="H1851" s="133"/>
      <c r="I1851" s="133"/>
      <c r="J1851" s="133"/>
      <c r="K1851" s="134"/>
      <c r="L1851" s="135"/>
      <c r="M1851" s="135"/>
      <c r="N1851" s="135"/>
      <c r="O1851" s="2"/>
      <c r="P1851" s="31"/>
      <c r="Q1851" s="25"/>
      <c r="R1851" s="2"/>
    </row>
    <row r="1852" spans="1:18" ht="18" customHeight="1">
      <c r="A1852" s="35"/>
      <c r="B1852" s="31"/>
      <c r="C1852" s="31"/>
      <c r="D1852" s="133"/>
      <c r="E1852" s="133"/>
      <c r="F1852" s="133"/>
      <c r="G1852" s="133"/>
      <c r="H1852" s="133"/>
      <c r="I1852" s="133"/>
      <c r="J1852" s="133"/>
      <c r="K1852" s="134"/>
      <c r="L1852" s="135"/>
      <c r="M1852" s="135"/>
      <c r="N1852" s="135"/>
      <c r="O1852" s="2"/>
      <c r="P1852" s="31"/>
      <c r="Q1852" s="25"/>
      <c r="R1852" s="2"/>
    </row>
    <row r="1853" spans="1:18" ht="18" customHeight="1">
      <c r="A1853" s="35"/>
      <c r="B1853" s="31"/>
      <c r="C1853" s="31"/>
      <c r="D1853" s="133"/>
      <c r="E1853" s="133"/>
      <c r="F1853" s="133"/>
      <c r="G1853" s="133"/>
      <c r="H1853" s="133"/>
      <c r="I1853" s="133"/>
      <c r="J1853" s="133"/>
      <c r="K1853" s="134"/>
      <c r="L1853" s="135"/>
      <c r="M1853" s="135"/>
      <c r="N1853" s="135"/>
      <c r="O1853" s="2"/>
      <c r="P1853" s="31"/>
      <c r="Q1853" s="25"/>
      <c r="R1853" s="2"/>
    </row>
    <row r="1854" spans="1:18" ht="18" customHeight="1">
      <c r="A1854" s="35"/>
      <c r="B1854" s="31"/>
      <c r="C1854" s="31"/>
      <c r="D1854" s="133"/>
      <c r="E1854" s="133"/>
      <c r="F1854" s="133"/>
      <c r="G1854" s="133"/>
      <c r="H1854" s="133"/>
      <c r="I1854" s="133"/>
      <c r="J1854" s="133"/>
      <c r="K1854" s="134"/>
      <c r="L1854" s="135"/>
      <c r="M1854" s="135"/>
      <c r="N1854" s="135"/>
      <c r="O1854" s="2"/>
      <c r="P1854" s="31"/>
      <c r="Q1854" s="25"/>
      <c r="R1854" s="2"/>
    </row>
    <row r="1855" spans="1:18" ht="18" customHeight="1">
      <c r="A1855" s="35"/>
      <c r="B1855" s="31"/>
      <c r="C1855" s="31"/>
      <c r="D1855" s="133"/>
      <c r="E1855" s="133"/>
      <c r="F1855" s="133"/>
      <c r="G1855" s="133"/>
      <c r="H1855" s="133"/>
      <c r="I1855" s="133"/>
      <c r="J1855" s="133"/>
      <c r="K1855" s="134"/>
      <c r="L1855" s="135"/>
      <c r="M1855" s="135"/>
      <c r="N1855" s="135"/>
      <c r="O1855" s="2"/>
      <c r="P1855" s="31"/>
      <c r="Q1855" s="25"/>
      <c r="R1855" s="2"/>
    </row>
    <row r="1856" spans="1:18" ht="18" customHeight="1">
      <c r="A1856" s="35"/>
      <c r="B1856" s="31"/>
      <c r="C1856" s="31"/>
      <c r="D1856" s="133"/>
      <c r="E1856" s="133"/>
      <c r="F1856" s="133"/>
      <c r="G1856" s="133"/>
      <c r="H1856" s="133"/>
      <c r="I1856" s="133"/>
      <c r="J1856" s="133"/>
      <c r="K1856" s="134"/>
      <c r="L1856" s="135"/>
      <c r="M1856" s="135"/>
      <c r="N1856" s="135"/>
      <c r="O1856" s="2"/>
      <c r="P1856" s="31"/>
      <c r="Q1856" s="25"/>
      <c r="R1856" s="2"/>
    </row>
    <row r="1857" spans="1:18" ht="18" customHeight="1">
      <c r="A1857" s="35"/>
      <c r="B1857" s="31"/>
      <c r="C1857" s="31"/>
      <c r="D1857" s="133"/>
      <c r="E1857" s="133"/>
      <c r="F1857" s="133"/>
      <c r="G1857" s="133"/>
      <c r="H1857" s="133"/>
      <c r="I1857" s="133"/>
      <c r="J1857" s="133"/>
      <c r="K1857" s="134"/>
      <c r="L1857" s="135"/>
      <c r="M1857" s="135"/>
      <c r="N1857" s="135"/>
      <c r="O1857" s="2"/>
      <c r="P1857" s="31"/>
      <c r="Q1857" s="25"/>
      <c r="R1857" s="2"/>
    </row>
    <row r="1858" spans="1:18" ht="18" customHeight="1">
      <c r="A1858" s="35"/>
      <c r="B1858" s="31"/>
      <c r="C1858" s="31"/>
      <c r="D1858" s="133"/>
      <c r="E1858" s="133"/>
      <c r="F1858" s="133"/>
      <c r="G1858" s="133"/>
      <c r="H1858" s="133"/>
      <c r="I1858" s="133"/>
      <c r="J1858" s="133"/>
      <c r="K1858" s="134"/>
      <c r="L1858" s="135"/>
      <c r="M1858" s="135"/>
      <c r="N1858" s="135"/>
      <c r="O1858" s="2"/>
      <c r="P1858" s="31"/>
      <c r="Q1858" s="25"/>
      <c r="R1858" s="2"/>
    </row>
    <row r="1859" spans="1:18" ht="18" customHeight="1">
      <c r="A1859" s="35"/>
      <c r="B1859" s="31"/>
      <c r="C1859" s="31"/>
      <c r="D1859" s="133"/>
      <c r="E1859" s="133"/>
      <c r="F1859" s="133"/>
      <c r="G1859" s="133"/>
      <c r="H1859" s="133"/>
      <c r="I1859" s="133"/>
      <c r="J1859" s="133"/>
      <c r="K1859" s="134"/>
      <c r="L1859" s="135"/>
      <c r="M1859" s="135"/>
      <c r="N1859" s="135"/>
      <c r="O1859" s="2"/>
      <c r="P1859" s="31"/>
      <c r="Q1859" s="25"/>
      <c r="R1859" s="2"/>
    </row>
    <row r="1860" spans="1:18" ht="18" customHeight="1">
      <c r="A1860" s="35"/>
      <c r="B1860" s="31"/>
      <c r="C1860" s="31"/>
      <c r="D1860" s="133"/>
      <c r="E1860" s="133"/>
      <c r="F1860" s="133"/>
      <c r="G1860" s="133"/>
      <c r="H1860" s="133"/>
      <c r="I1860" s="133"/>
      <c r="J1860" s="133"/>
      <c r="K1860" s="134"/>
      <c r="L1860" s="135"/>
      <c r="M1860" s="135"/>
      <c r="N1860" s="135"/>
      <c r="O1860" s="2"/>
      <c r="P1860" s="31"/>
      <c r="Q1860" s="25"/>
      <c r="R1860" s="2"/>
    </row>
    <row r="1861" spans="1:18" ht="18" customHeight="1">
      <c r="A1861" s="35"/>
      <c r="B1861" s="31"/>
      <c r="C1861" s="31"/>
      <c r="D1861" s="133"/>
      <c r="E1861" s="133"/>
      <c r="F1861" s="133"/>
      <c r="G1861" s="133"/>
      <c r="H1861" s="133"/>
      <c r="I1861" s="133"/>
      <c r="J1861" s="133"/>
      <c r="K1861" s="134"/>
      <c r="L1861" s="135"/>
      <c r="M1861" s="135"/>
      <c r="N1861" s="135"/>
      <c r="O1861" s="2"/>
      <c r="P1861" s="31"/>
      <c r="Q1861" s="25"/>
      <c r="R1861" s="2"/>
    </row>
    <row r="1862" spans="1:18" ht="18" customHeight="1">
      <c r="A1862" s="35"/>
      <c r="B1862" s="31"/>
      <c r="C1862" s="31"/>
      <c r="D1862" s="133"/>
      <c r="E1862" s="133"/>
      <c r="F1862" s="133"/>
      <c r="G1862" s="133"/>
      <c r="H1862" s="133"/>
      <c r="I1862" s="133"/>
      <c r="J1862" s="133"/>
      <c r="K1862" s="134"/>
      <c r="L1862" s="135"/>
      <c r="M1862" s="135"/>
      <c r="N1862" s="135"/>
      <c r="O1862" s="2"/>
      <c r="P1862" s="31"/>
      <c r="Q1862" s="25"/>
      <c r="R1862" s="2"/>
    </row>
    <row r="1863" spans="1:18" ht="18" customHeight="1">
      <c r="A1863" s="35"/>
      <c r="B1863" s="31"/>
      <c r="C1863" s="31"/>
      <c r="D1863" s="133"/>
      <c r="E1863" s="133"/>
      <c r="F1863" s="133"/>
      <c r="G1863" s="133"/>
      <c r="H1863" s="133"/>
      <c r="I1863" s="133"/>
      <c r="J1863" s="133"/>
      <c r="K1863" s="134"/>
      <c r="L1863" s="135"/>
      <c r="M1863" s="135"/>
      <c r="N1863" s="135"/>
      <c r="O1863" s="2"/>
      <c r="P1863" s="31"/>
      <c r="Q1863" s="25"/>
      <c r="R1863" s="2"/>
    </row>
    <row r="1864" spans="1:18" ht="18" customHeight="1">
      <c r="A1864" s="35"/>
      <c r="B1864" s="31"/>
      <c r="C1864" s="31"/>
      <c r="D1864" s="133"/>
      <c r="E1864" s="133"/>
      <c r="F1864" s="133"/>
      <c r="G1864" s="133"/>
      <c r="H1864" s="133"/>
      <c r="I1864" s="133"/>
      <c r="J1864" s="133"/>
      <c r="K1864" s="134"/>
      <c r="L1864" s="135"/>
      <c r="M1864" s="135"/>
      <c r="N1864" s="135"/>
      <c r="O1864" s="2"/>
      <c r="P1864" s="31"/>
      <c r="Q1864" s="25"/>
      <c r="R1864" s="2"/>
    </row>
    <row r="1865" spans="1:18" ht="18" customHeight="1">
      <c r="A1865" s="35"/>
      <c r="B1865" s="31"/>
      <c r="C1865" s="31"/>
      <c r="D1865" s="133"/>
      <c r="E1865" s="133"/>
      <c r="F1865" s="133"/>
      <c r="G1865" s="133"/>
      <c r="H1865" s="133"/>
      <c r="I1865" s="133"/>
      <c r="J1865" s="133"/>
      <c r="K1865" s="134"/>
      <c r="L1865" s="135"/>
      <c r="M1865" s="135"/>
      <c r="N1865" s="135"/>
      <c r="O1865" s="2"/>
      <c r="P1865" s="31"/>
      <c r="Q1865" s="25"/>
      <c r="R1865" s="2"/>
    </row>
    <row r="1866" spans="1:18" ht="18" customHeight="1">
      <c r="A1866" s="35"/>
      <c r="B1866" s="31"/>
      <c r="C1866" s="31"/>
      <c r="D1866" s="133"/>
      <c r="E1866" s="133"/>
      <c r="F1866" s="133"/>
      <c r="G1866" s="133"/>
      <c r="H1866" s="133"/>
      <c r="I1866" s="133"/>
      <c r="J1866" s="133"/>
      <c r="K1866" s="134"/>
      <c r="L1866" s="135"/>
      <c r="M1866" s="135"/>
      <c r="N1866" s="135"/>
      <c r="O1866" s="2"/>
      <c r="P1866" s="31"/>
      <c r="Q1866" s="25"/>
      <c r="R1866" s="2"/>
    </row>
    <row r="1867" spans="1:18" ht="18" customHeight="1">
      <c r="A1867" s="35"/>
      <c r="B1867" s="31"/>
      <c r="C1867" s="31"/>
      <c r="D1867" s="133"/>
      <c r="E1867" s="133"/>
      <c r="F1867" s="133"/>
      <c r="G1867" s="133"/>
      <c r="H1867" s="133"/>
      <c r="I1867" s="133"/>
      <c r="J1867" s="133"/>
      <c r="K1867" s="134"/>
      <c r="L1867" s="135"/>
      <c r="M1867" s="135"/>
      <c r="N1867" s="135"/>
      <c r="O1867" s="2"/>
      <c r="P1867" s="31"/>
      <c r="Q1867" s="25"/>
      <c r="R1867" s="2"/>
    </row>
    <row r="1868" spans="1:18" ht="18" customHeight="1">
      <c r="A1868" s="35"/>
      <c r="B1868" s="31"/>
      <c r="C1868" s="31"/>
      <c r="D1868" s="133"/>
      <c r="E1868" s="133"/>
      <c r="F1868" s="133"/>
      <c r="G1868" s="133"/>
      <c r="H1868" s="133"/>
      <c r="I1868" s="133"/>
      <c r="J1868" s="133"/>
      <c r="K1868" s="134"/>
      <c r="L1868" s="135"/>
      <c r="M1868" s="135"/>
      <c r="N1868" s="135"/>
      <c r="O1868" s="2"/>
      <c r="P1868" s="31"/>
      <c r="Q1868" s="25"/>
      <c r="R1868" s="2"/>
    </row>
    <row r="1869" spans="1:18" ht="18" customHeight="1">
      <c r="A1869" s="35"/>
      <c r="B1869" s="31"/>
      <c r="C1869" s="31"/>
      <c r="D1869" s="133"/>
      <c r="E1869" s="133"/>
      <c r="F1869" s="133"/>
      <c r="G1869" s="133"/>
      <c r="H1869" s="133"/>
      <c r="I1869" s="133"/>
      <c r="J1869" s="133"/>
      <c r="K1869" s="134"/>
      <c r="L1869" s="135"/>
      <c r="M1869" s="135"/>
      <c r="N1869" s="135"/>
      <c r="O1869" s="2"/>
      <c r="P1869" s="31"/>
      <c r="Q1869" s="25"/>
      <c r="R1869" s="2"/>
    </row>
    <row r="1870" spans="1:18" ht="18" customHeight="1">
      <c r="A1870" s="35"/>
      <c r="B1870" s="31"/>
      <c r="C1870" s="31"/>
      <c r="D1870" s="133"/>
      <c r="E1870" s="133"/>
      <c r="F1870" s="133"/>
      <c r="G1870" s="133"/>
      <c r="H1870" s="133"/>
      <c r="I1870" s="133"/>
      <c r="J1870" s="133"/>
      <c r="K1870" s="134"/>
      <c r="L1870" s="135"/>
      <c r="M1870" s="135"/>
      <c r="N1870" s="135"/>
      <c r="O1870" s="2"/>
      <c r="P1870" s="31"/>
      <c r="Q1870" s="25"/>
      <c r="R1870" s="2"/>
    </row>
    <row r="1871" spans="1:18" ht="18" customHeight="1">
      <c r="A1871" s="35"/>
      <c r="B1871" s="31"/>
      <c r="C1871" s="31"/>
      <c r="D1871" s="133"/>
      <c r="E1871" s="133"/>
      <c r="F1871" s="133"/>
      <c r="G1871" s="133"/>
      <c r="H1871" s="133"/>
      <c r="I1871" s="133"/>
      <c r="J1871" s="133"/>
      <c r="K1871" s="134"/>
      <c r="L1871" s="135"/>
      <c r="M1871" s="135"/>
      <c r="N1871" s="135"/>
      <c r="O1871" s="2"/>
      <c r="P1871" s="31"/>
      <c r="Q1871" s="25"/>
      <c r="R1871" s="2"/>
    </row>
    <row r="1872" spans="1:18" ht="18" customHeight="1">
      <c r="A1872" s="35"/>
      <c r="B1872" s="31"/>
      <c r="C1872" s="31"/>
      <c r="D1872" s="133"/>
      <c r="E1872" s="133"/>
      <c r="F1872" s="133"/>
      <c r="G1872" s="133"/>
      <c r="H1872" s="133"/>
      <c r="I1872" s="133"/>
      <c r="J1872" s="133"/>
      <c r="K1872" s="134"/>
      <c r="L1872" s="135"/>
      <c r="M1872" s="135"/>
      <c r="N1872" s="135"/>
      <c r="O1872" s="2"/>
      <c r="P1872" s="31"/>
      <c r="Q1872" s="25"/>
      <c r="R1872" s="2"/>
    </row>
    <row r="1873" spans="1:18" ht="18" customHeight="1">
      <c r="A1873" s="35"/>
      <c r="B1873" s="31"/>
      <c r="C1873" s="31"/>
      <c r="D1873" s="133"/>
      <c r="E1873" s="133"/>
      <c r="F1873" s="133"/>
      <c r="G1873" s="133"/>
      <c r="H1873" s="133"/>
      <c r="I1873" s="133"/>
      <c r="J1873" s="133"/>
      <c r="K1873" s="134"/>
      <c r="L1873" s="135"/>
      <c r="M1873" s="135"/>
      <c r="N1873" s="135"/>
      <c r="O1873" s="2"/>
      <c r="P1873" s="31"/>
      <c r="Q1873" s="25"/>
      <c r="R1873" s="2"/>
    </row>
    <row r="1874" spans="1:18" ht="18" customHeight="1">
      <c r="A1874" s="35"/>
      <c r="B1874" s="31"/>
      <c r="C1874" s="31"/>
      <c r="D1874" s="133"/>
      <c r="E1874" s="133"/>
      <c r="F1874" s="133"/>
      <c r="G1874" s="133"/>
      <c r="H1874" s="133"/>
      <c r="I1874" s="133"/>
      <c r="J1874" s="133"/>
      <c r="K1874" s="134"/>
      <c r="L1874" s="135"/>
      <c r="M1874" s="135"/>
      <c r="N1874" s="135"/>
      <c r="O1874" s="2"/>
      <c r="P1874" s="31"/>
      <c r="Q1874" s="25"/>
      <c r="R1874" s="2"/>
    </row>
    <row r="1875" spans="1:18" ht="18" customHeight="1">
      <c r="A1875" s="35"/>
      <c r="B1875" s="31"/>
      <c r="C1875" s="31"/>
      <c r="D1875" s="133"/>
      <c r="E1875" s="133"/>
      <c r="F1875" s="133"/>
      <c r="G1875" s="133"/>
      <c r="H1875" s="133"/>
      <c r="I1875" s="133"/>
      <c r="J1875" s="133"/>
      <c r="K1875" s="134"/>
      <c r="L1875" s="135"/>
      <c r="M1875" s="135"/>
      <c r="N1875" s="135"/>
      <c r="O1875" s="2"/>
      <c r="P1875" s="31"/>
      <c r="Q1875" s="25"/>
      <c r="R1875" s="2"/>
    </row>
    <row r="1876" spans="1:18" ht="18" customHeight="1">
      <c r="A1876" s="35"/>
      <c r="B1876" s="31"/>
      <c r="C1876" s="31"/>
      <c r="D1876" s="133"/>
      <c r="E1876" s="133"/>
      <c r="F1876" s="133"/>
      <c r="G1876" s="133"/>
      <c r="H1876" s="133"/>
      <c r="I1876" s="133"/>
      <c r="J1876" s="133"/>
      <c r="K1876" s="134"/>
      <c r="L1876" s="135"/>
      <c r="M1876" s="135"/>
      <c r="N1876" s="135"/>
      <c r="O1876" s="2"/>
      <c r="P1876" s="31"/>
      <c r="Q1876" s="25"/>
      <c r="R1876" s="2"/>
    </row>
    <row r="1877" spans="1:18" ht="18" customHeight="1">
      <c r="A1877" s="35"/>
      <c r="B1877" s="31"/>
      <c r="C1877" s="31"/>
      <c r="D1877" s="133"/>
      <c r="E1877" s="133"/>
      <c r="F1877" s="133"/>
      <c r="G1877" s="133"/>
      <c r="H1877" s="133"/>
      <c r="I1877" s="133"/>
      <c r="J1877" s="133"/>
      <c r="K1877" s="134"/>
      <c r="L1877" s="135"/>
      <c r="M1877" s="135"/>
      <c r="N1877" s="135"/>
      <c r="O1877" s="2"/>
      <c r="P1877" s="31"/>
      <c r="Q1877" s="25"/>
      <c r="R1877" s="2"/>
    </row>
    <row r="1878" spans="1:18" ht="18" customHeight="1">
      <c r="A1878" s="35"/>
      <c r="B1878" s="31"/>
      <c r="C1878" s="31"/>
      <c r="D1878" s="133"/>
      <c r="E1878" s="133"/>
      <c r="F1878" s="133"/>
      <c r="G1878" s="133"/>
      <c r="H1878" s="133"/>
      <c r="I1878" s="133"/>
      <c r="J1878" s="133"/>
      <c r="K1878" s="134"/>
      <c r="L1878" s="135"/>
      <c r="M1878" s="135"/>
      <c r="N1878" s="135"/>
      <c r="O1878" s="2"/>
      <c r="P1878" s="31"/>
      <c r="Q1878" s="25"/>
      <c r="R1878" s="2"/>
    </row>
    <row r="1879" spans="1:18" ht="18" customHeight="1">
      <c r="A1879" s="35"/>
      <c r="B1879" s="31"/>
      <c r="C1879" s="31"/>
      <c r="D1879" s="133"/>
      <c r="E1879" s="133"/>
      <c r="F1879" s="133"/>
      <c r="G1879" s="133"/>
      <c r="H1879" s="133"/>
      <c r="I1879" s="133"/>
      <c r="J1879" s="133"/>
      <c r="K1879" s="134"/>
      <c r="L1879" s="135"/>
      <c r="M1879" s="135"/>
      <c r="N1879" s="135"/>
      <c r="O1879" s="2"/>
      <c r="P1879" s="31"/>
      <c r="Q1879" s="25"/>
      <c r="R1879" s="2"/>
    </row>
    <row r="1880" spans="1:18" ht="18" customHeight="1">
      <c r="A1880" s="35"/>
      <c r="B1880" s="31"/>
      <c r="C1880" s="31"/>
      <c r="D1880" s="133"/>
      <c r="E1880" s="133"/>
      <c r="F1880" s="133"/>
      <c r="G1880" s="133"/>
      <c r="H1880" s="133"/>
      <c r="I1880" s="133"/>
      <c r="J1880" s="133"/>
      <c r="K1880" s="134"/>
      <c r="L1880" s="135"/>
      <c r="M1880" s="135"/>
      <c r="N1880" s="135"/>
      <c r="O1880" s="2"/>
      <c r="P1880" s="31"/>
      <c r="Q1880" s="25"/>
      <c r="R1880" s="2"/>
    </row>
    <row r="1881" spans="1:18" ht="18" customHeight="1">
      <c r="A1881" s="35"/>
      <c r="B1881" s="31"/>
      <c r="C1881" s="31"/>
      <c r="D1881" s="133"/>
      <c r="E1881" s="133"/>
      <c r="F1881" s="133"/>
      <c r="G1881" s="133"/>
      <c r="H1881" s="133"/>
      <c r="I1881" s="133"/>
      <c r="J1881" s="133"/>
      <c r="K1881" s="134"/>
      <c r="L1881" s="135"/>
      <c r="M1881" s="135"/>
      <c r="N1881" s="135"/>
      <c r="O1881" s="2"/>
      <c r="P1881" s="31"/>
      <c r="Q1881" s="25"/>
      <c r="R1881" s="2"/>
    </row>
    <row r="1882" spans="1:18" ht="18" customHeight="1">
      <c r="A1882" s="35"/>
      <c r="B1882" s="31"/>
      <c r="C1882" s="31"/>
      <c r="D1882" s="133"/>
      <c r="E1882" s="133"/>
      <c r="F1882" s="133"/>
      <c r="G1882" s="133"/>
      <c r="H1882" s="133"/>
      <c r="I1882" s="133"/>
      <c r="J1882" s="133"/>
      <c r="K1882" s="134"/>
      <c r="L1882" s="135"/>
      <c r="M1882" s="135"/>
      <c r="N1882" s="135"/>
      <c r="O1882" s="2"/>
      <c r="P1882" s="31"/>
      <c r="Q1882" s="25"/>
      <c r="R1882" s="2"/>
    </row>
    <row r="1883" spans="1:18" ht="18" customHeight="1">
      <c r="A1883" s="35"/>
      <c r="B1883" s="31"/>
      <c r="C1883" s="31"/>
      <c r="D1883" s="133"/>
      <c r="E1883" s="133"/>
      <c r="F1883" s="133"/>
      <c r="G1883" s="133"/>
      <c r="H1883" s="133"/>
      <c r="I1883" s="133"/>
      <c r="J1883" s="133"/>
      <c r="K1883" s="134"/>
      <c r="L1883" s="135"/>
      <c r="M1883" s="135"/>
      <c r="N1883" s="135"/>
      <c r="O1883" s="2"/>
      <c r="P1883" s="31"/>
      <c r="Q1883" s="25"/>
      <c r="R1883" s="2"/>
    </row>
    <row r="1884" spans="1:18" ht="18" customHeight="1">
      <c r="A1884" s="35"/>
      <c r="B1884" s="31"/>
      <c r="C1884" s="31"/>
      <c r="D1884" s="133"/>
      <c r="E1884" s="133"/>
      <c r="F1884" s="133"/>
      <c r="G1884" s="133"/>
      <c r="H1884" s="133"/>
      <c r="I1884" s="133"/>
      <c r="J1884" s="133"/>
      <c r="K1884" s="134"/>
      <c r="L1884" s="135"/>
      <c r="M1884" s="135"/>
      <c r="N1884" s="135"/>
      <c r="O1884" s="2"/>
      <c r="P1884" s="31"/>
      <c r="Q1884" s="25"/>
      <c r="R1884" s="2"/>
    </row>
    <row r="1885" spans="1:18" ht="18" customHeight="1">
      <c r="A1885" s="35"/>
      <c r="B1885" s="31"/>
      <c r="C1885" s="31"/>
      <c r="D1885" s="133"/>
      <c r="E1885" s="133"/>
      <c r="F1885" s="133"/>
      <c r="G1885" s="133"/>
      <c r="H1885" s="133"/>
      <c r="I1885" s="133"/>
      <c r="J1885" s="133"/>
      <c r="K1885" s="134"/>
      <c r="L1885" s="135"/>
      <c r="M1885" s="135"/>
      <c r="N1885" s="135"/>
      <c r="O1885" s="2"/>
      <c r="P1885" s="31"/>
      <c r="Q1885" s="25"/>
      <c r="R1885" s="2"/>
    </row>
    <row r="1886" spans="1:18" ht="18" customHeight="1">
      <c r="A1886" s="35"/>
      <c r="B1886" s="31"/>
      <c r="C1886" s="31"/>
      <c r="D1886" s="133"/>
      <c r="E1886" s="133"/>
      <c r="F1886" s="133"/>
      <c r="G1886" s="133"/>
      <c r="H1886" s="133"/>
      <c r="I1886" s="133"/>
      <c r="J1886" s="133"/>
      <c r="K1886" s="134"/>
      <c r="L1886" s="135"/>
      <c r="M1886" s="135"/>
      <c r="N1886" s="135"/>
      <c r="O1886" s="2"/>
      <c r="P1886" s="31"/>
      <c r="Q1886" s="25"/>
      <c r="R1886" s="2"/>
    </row>
    <row r="1887" spans="1:18" ht="18" customHeight="1">
      <c r="A1887" s="35"/>
      <c r="B1887" s="31"/>
      <c r="C1887" s="31"/>
      <c r="D1887" s="133"/>
      <c r="E1887" s="133"/>
      <c r="F1887" s="133"/>
      <c r="G1887" s="133"/>
      <c r="H1887" s="133"/>
      <c r="I1887" s="133"/>
      <c r="J1887" s="133"/>
      <c r="K1887" s="134"/>
      <c r="L1887" s="135"/>
      <c r="M1887" s="135"/>
      <c r="N1887" s="135"/>
      <c r="O1887" s="2"/>
      <c r="P1887" s="31"/>
      <c r="Q1887" s="25"/>
      <c r="R1887" s="2"/>
    </row>
    <row r="1888" spans="1:18" ht="18" customHeight="1">
      <c r="A1888" s="35"/>
      <c r="B1888" s="31"/>
      <c r="C1888" s="31"/>
      <c r="D1888" s="133"/>
      <c r="E1888" s="133"/>
      <c r="F1888" s="133"/>
      <c r="G1888" s="133"/>
      <c r="H1888" s="133"/>
      <c r="I1888" s="133"/>
      <c r="J1888" s="133"/>
      <c r="K1888" s="134"/>
      <c r="L1888" s="135"/>
      <c r="M1888" s="135"/>
      <c r="N1888" s="135"/>
      <c r="O1888" s="2"/>
      <c r="P1888" s="31"/>
      <c r="Q1888" s="25"/>
      <c r="R1888" s="2"/>
    </row>
    <row r="1889" spans="1:18" ht="18" customHeight="1">
      <c r="A1889" s="35"/>
      <c r="B1889" s="31"/>
      <c r="C1889" s="31"/>
      <c r="D1889" s="133"/>
      <c r="E1889" s="133"/>
      <c r="F1889" s="133"/>
      <c r="G1889" s="133"/>
      <c r="H1889" s="133"/>
      <c r="I1889" s="133"/>
      <c r="J1889" s="133"/>
      <c r="K1889" s="134"/>
      <c r="L1889" s="135"/>
      <c r="M1889" s="135"/>
      <c r="N1889" s="135"/>
      <c r="O1889" s="2"/>
      <c r="P1889" s="31"/>
      <c r="Q1889" s="25"/>
      <c r="R1889" s="2"/>
    </row>
    <row r="1890" spans="1:18" ht="18" customHeight="1">
      <c r="A1890" s="35"/>
      <c r="B1890" s="31"/>
      <c r="C1890" s="31"/>
      <c r="D1890" s="133"/>
      <c r="E1890" s="133"/>
      <c r="F1890" s="133"/>
      <c r="G1890" s="133"/>
      <c r="H1890" s="133"/>
      <c r="I1890" s="133"/>
      <c r="J1890" s="133"/>
      <c r="K1890" s="134"/>
      <c r="L1890" s="135"/>
      <c r="M1890" s="135"/>
      <c r="N1890" s="135"/>
      <c r="O1890" s="2"/>
      <c r="P1890" s="31"/>
      <c r="Q1890" s="25"/>
      <c r="R1890" s="2"/>
    </row>
    <row r="1891" spans="1:18" ht="18" customHeight="1">
      <c r="A1891" s="35"/>
      <c r="B1891" s="31"/>
      <c r="C1891" s="31"/>
      <c r="D1891" s="133"/>
      <c r="E1891" s="133"/>
      <c r="F1891" s="133"/>
      <c r="G1891" s="133"/>
      <c r="H1891" s="133"/>
      <c r="I1891" s="133"/>
      <c r="J1891" s="133"/>
      <c r="K1891" s="134"/>
      <c r="L1891" s="135"/>
      <c r="M1891" s="135"/>
      <c r="N1891" s="135"/>
      <c r="O1891" s="2"/>
      <c r="P1891" s="31"/>
      <c r="Q1891" s="25"/>
      <c r="R1891" s="2"/>
    </row>
    <row r="1892" spans="1:18" ht="18" customHeight="1">
      <c r="A1892" s="35"/>
      <c r="B1892" s="31"/>
      <c r="C1892" s="31"/>
      <c r="D1892" s="133"/>
      <c r="E1892" s="133"/>
      <c r="F1892" s="133"/>
      <c r="G1892" s="133"/>
      <c r="H1892" s="133"/>
      <c r="I1892" s="133"/>
      <c r="J1892" s="133"/>
      <c r="K1892" s="134"/>
      <c r="L1892" s="135"/>
      <c r="M1892" s="135"/>
      <c r="N1892" s="135"/>
      <c r="O1892" s="2"/>
      <c r="P1892" s="31"/>
      <c r="Q1892" s="25"/>
      <c r="R1892" s="2"/>
    </row>
    <row r="1893" spans="1:18" ht="18" customHeight="1">
      <c r="A1893" s="35"/>
      <c r="B1893" s="31"/>
      <c r="C1893" s="31"/>
      <c r="D1893" s="133"/>
      <c r="E1893" s="133"/>
      <c r="F1893" s="133"/>
      <c r="G1893" s="133"/>
      <c r="H1893" s="133"/>
      <c r="I1893" s="133"/>
      <c r="J1893" s="133"/>
      <c r="K1893" s="134"/>
      <c r="L1893" s="135"/>
      <c r="M1893" s="135"/>
      <c r="N1893" s="135"/>
      <c r="O1893" s="2"/>
      <c r="P1893" s="31"/>
      <c r="Q1893" s="25"/>
      <c r="R1893" s="2"/>
    </row>
    <row r="1894" spans="1:18" ht="18" customHeight="1">
      <c r="A1894" s="35"/>
      <c r="B1894" s="31"/>
      <c r="C1894" s="31"/>
      <c r="D1894" s="133"/>
      <c r="E1894" s="133"/>
      <c r="F1894" s="133"/>
      <c r="G1894" s="133"/>
      <c r="H1894" s="133"/>
      <c r="I1894" s="133"/>
      <c r="J1894" s="133"/>
      <c r="K1894" s="134"/>
      <c r="L1894" s="135"/>
      <c r="M1894" s="135"/>
      <c r="N1894" s="135"/>
      <c r="O1894" s="2"/>
      <c r="P1894" s="31"/>
      <c r="Q1894" s="25"/>
      <c r="R1894" s="2"/>
    </row>
    <row r="1895" spans="1:18" ht="18" customHeight="1">
      <c r="A1895" s="35"/>
      <c r="B1895" s="31"/>
      <c r="C1895" s="31"/>
      <c r="D1895" s="133"/>
      <c r="E1895" s="133"/>
      <c r="F1895" s="133"/>
      <c r="G1895" s="133"/>
      <c r="H1895" s="133"/>
      <c r="I1895" s="133"/>
      <c r="J1895" s="133"/>
      <c r="K1895" s="134"/>
      <c r="L1895" s="135"/>
      <c r="M1895" s="135"/>
      <c r="N1895" s="135"/>
      <c r="O1895" s="2"/>
      <c r="P1895" s="31"/>
      <c r="Q1895" s="25"/>
      <c r="R1895" s="2"/>
    </row>
    <row r="1896" spans="1:18" ht="18" customHeight="1">
      <c r="A1896" s="35"/>
      <c r="B1896" s="31"/>
      <c r="C1896" s="31"/>
      <c r="D1896" s="133"/>
      <c r="E1896" s="133"/>
      <c r="F1896" s="133"/>
      <c r="G1896" s="133"/>
      <c r="H1896" s="133"/>
      <c r="I1896" s="133"/>
      <c r="J1896" s="133"/>
      <c r="K1896" s="134"/>
      <c r="L1896" s="135"/>
      <c r="M1896" s="135"/>
      <c r="N1896" s="135"/>
      <c r="O1896" s="2"/>
      <c r="P1896" s="31"/>
      <c r="Q1896" s="25"/>
      <c r="R1896" s="2"/>
    </row>
    <row r="1897" spans="1:18" ht="18" customHeight="1">
      <c r="A1897" s="35"/>
      <c r="B1897" s="31"/>
      <c r="C1897" s="31"/>
      <c r="D1897" s="133"/>
      <c r="E1897" s="133"/>
      <c r="F1897" s="133"/>
      <c r="G1897" s="133"/>
      <c r="H1897" s="133"/>
      <c r="I1897" s="133"/>
      <c r="J1897" s="133"/>
      <c r="K1897" s="134"/>
      <c r="L1897" s="135"/>
      <c r="M1897" s="135"/>
      <c r="N1897" s="135"/>
      <c r="O1897" s="2"/>
      <c r="P1897" s="31"/>
      <c r="Q1897" s="25"/>
      <c r="R1897" s="2"/>
    </row>
    <row r="1898" spans="1:18" ht="18" customHeight="1">
      <c r="A1898" s="35"/>
      <c r="B1898" s="31"/>
      <c r="C1898" s="31"/>
      <c r="D1898" s="133"/>
      <c r="E1898" s="133"/>
      <c r="F1898" s="133"/>
      <c r="G1898" s="133"/>
      <c r="H1898" s="133"/>
      <c r="I1898" s="133"/>
      <c r="J1898" s="133"/>
      <c r="K1898" s="134"/>
      <c r="L1898" s="135"/>
      <c r="M1898" s="135"/>
      <c r="N1898" s="135"/>
      <c r="O1898" s="2"/>
      <c r="P1898" s="31"/>
      <c r="Q1898" s="25"/>
      <c r="R1898" s="2"/>
    </row>
    <row r="1899" spans="1:18" ht="18" customHeight="1">
      <c r="A1899" s="35"/>
      <c r="B1899" s="31"/>
      <c r="C1899" s="31"/>
      <c r="D1899" s="133"/>
      <c r="E1899" s="133"/>
      <c r="F1899" s="133"/>
      <c r="G1899" s="133"/>
      <c r="H1899" s="133"/>
      <c r="I1899" s="133"/>
      <c r="J1899" s="133"/>
      <c r="K1899" s="134"/>
      <c r="L1899" s="135"/>
      <c r="M1899" s="135"/>
      <c r="N1899" s="135"/>
      <c r="O1899" s="2"/>
      <c r="P1899" s="31"/>
      <c r="Q1899" s="25"/>
      <c r="R1899" s="2"/>
    </row>
    <row r="1900" spans="1:18" ht="18" customHeight="1">
      <c r="A1900" s="35"/>
      <c r="B1900" s="31"/>
      <c r="C1900" s="31"/>
      <c r="D1900" s="133"/>
      <c r="E1900" s="133"/>
      <c r="F1900" s="133"/>
      <c r="G1900" s="133"/>
      <c r="H1900" s="133"/>
      <c r="I1900" s="133"/>
      <c r="J1900" s="133"/>
      <c r="K1900" s="134"/>
      <c r="L1900" s="135"/>
      <c r="M1900" s="135"/>
      <c r="N1900" s="135"/>
      <c r="O1900" s="2"/>
      <c r="P1900" s="31"/>
      <c r="Q1900" s="25"/>
      <c r="R1900" s="2"/>
    </row>
    <row r="1901" spans="1:18" ht="18" customHeight="1">
      <c r="A1901" s="35"/>
      <c r="B1901" s="31"/>
      <c r="C1901" s="31"/>
      <c r="D1901" s="133"/>
      <c r="E1901" s="133"/>
      <c r="F1901" s="133"/>
      <c r="G1901" s="133"/>
      <c r="H1901" s="133"/>
      <c r="I1901" s="133"/>
      <c r="J1901" s="133"/>
      <c r="K1901" s="134"/>
      <c r="L1901" s="135"/>
      <c r="M1901" s="135"/>
      <c r="N1901" s="135"/>
      <c r="O1901" s="2"/>
      <c r="P1901" s="31"/>
      <c r="Q1901" s="25"/>
      <c r="R1901" s="2"/>
    </row>
    <row r="1902" spans="1:18" ht="18" customHeight="1">
      <c r="A1902" s="35"/>
      <c r="B1902" s="31"/>
      <c r="C1902" s="31"/>
      <c r="D1902" s="133"/>
      <c r="E1902" s="133"/>
      <c r="F1902" s="133"/>
      <c r="G1902" s="133"/>
      <c r="H1902" s="133"/>
      <c r="I1902" s="133"/>
      <c r="J1902" s="133"/>
      <c r="K1902" s="134"/>
      <c r="L1902" s="135"/>
      <c r="M1902" s="135"/>
      <c r="N1902" s="135"/>
      <c r="O1902" s="2"/>
      <c r="P1902" s="31"/>
      <c r="Q1902" s="25"/>
      <c r="R1902" s="2"/>
    </row>
    <row r="1903" spans="1:18" ht="18" customHeight="1">
      <c r="A1903" s="35"/>
      <c r="B1903" s="31"/>
      <c r="C1903" s="31"/>
      <c r="D1903" s="133"/>
      <c r="E1903" s="133"/>
      <c r="F1903" s="133"/>
      <c r="G1903" s="133"/>
      <c r="H1903" s="133"/>
      <c r="I1903" s="133"/>
      <c r="J1903" s="133"/>
      <c r="K1903" s="134"/>
      <c r="L1903" s="135"/>
      <c r="M1903" s="135"/>
      <c r="N1903" s="135"/>
      <c r="O1903" s="2"/>
      <c r="P1903" s="31"/>
      <c r="Q1903" s="25"/>
      <c r="R1903" s="2"/>
    </row>
    <row r="1904" spans="1:18" ht="18" customHeight="1">
      <c r="A1904" s="35"/>
      <c r="B1904" s="31"/>
      <c r="C1904" s="31"/>
      <c r="D1904" s="133"/>
      <c r="E1904" s="133"/>
      <c r="F1904" s="133"/>
      <c r="G1904" s="133"/>
      <c r="H1904" s="133"/>
      <c r="I1904" s="133"/>
      <c r="J1904" s="133"/>
      <c r="K1904" s="134"/>
      <c r="L1904" s="135"/>
      <c r="M1904" s="135"/>
      <c r="N1904" s="135"/>
      <c r="O1904" s="2"/>
      <c r="P1904" s="31"/>
      <c r="Q1904" s="25"/>
      <c r="R1904" s="2"/>
    </row>
    <row r="1905" spans="1:18" ht="18" customHeight="1">
      <c r="A1905" s="35"/>
      <c r="B1905" s="31"/>
      <c r="C1905" s="31"/>
      <c r="D1905" s="133"/>
      <c r="E1905" s="133"/>
      <c r="F1905" s="133"/>
      <c r="G1905" s="133"/>
      <c r="H1905" s="133"/>
      <c r="I1905" s="133"/>
      <c r="J1905" s="133"/>
      <c r="K1905" s="134"/>
      <c r="L1905" s="135"/>
      <c r="M1905" s="135"/>
      <c r="N1905" s="135"/>
      <c r="O1905" s="2"/>
      <c r="P1905" s="31"/>
      <c r="Q1905" s="25"/>
      <c r="R1905" s="2"/>
    </row>
    <row r="1906" spans="1:18" ht="18" customHeight="1">
      <c r="A1906" s="35"/>
      <c r="B1906" s="31"/>
      <c r="C1906" s="31"/>
      <c r="D1906" s="133"/>
      <c r="E1906" s="133"/>
      <c r="F1906" s="133"/>
      <c r="G1906" s="133"/>
      <c r="H1906" s="133"/>
      <c r="I1906" s="133"/>
      <c r="J1906" s="133"/>
      <c r="K1906" s="134"/>
      <c r="L1906" s="135"/>
      <c r="M1906" s="135"/>
      <c r="N1906" s="135"/>
      <c r="O1906" s="2"/>
      <c r="P1906" s="31"/>
      <c r="Q1906" s="25"/>
      <c r="R1906" s="2"/>
    </row>
    <row r="1907" spans="1:18" ht="18" customHeight="1">
      <c r="A1907" s="35"/>
      <c r="B1907" s="31"/>
      <c r="C1907" s="31"/>
      <c r="D1907" s="133"/>
      <c r="E1907" s="133"/>
      <c r="F1907" s="133"/>
      <c r="G1907" s="133"/>
      <c r="H1907" s="133"/>
      <c r="I1907" s="133"/>
      <c r="J1907" s="133"/>
      <c r="K1907" s="134"/>
      <c r="L1907" s="135"/>
      <c r="M1907" s="135"/>
      <c r="N1907" s="135"/>
      <c r="O1907" s="2"/>
      <c r="P1907" s="31"/>
      <c r="Q1907" s="25"/>
      <c r="R1907" s="2"/>
    </row>
    <row r="1908" spans="1:18" ht="18" customHeight="1">
      <c r="A1908" s="35"/>
      <c r="B1908" s="31"/>
      <c r="C1908" s="31"/>
      <c r="D1908" s="133"/>
      <c r="E1908" s="133"/>
      <c r="F1908" s="133"/>
      <c r="G1908" s="133"/>
      <c r="H1908" s="133"/>
      <c r="I1908" s="133"/>
      <c r="J1908" s="133"/>
      <c r="K1908" s="134"/>
      <c r="L1908" s="135"/>
      <c r="M1908" s="135"/>
      <c r="N1908" s="135"/>
      <c r="O1908" s="2"/>
      <c r="P1908" s="31"/>
      <c r="Q1908" s="25"/>
      <c r="R1908" s="2"/>
    </row>
    <row r="1909" spans="1:18" ht="18" customHeight="1">
      <c r="A1909" s="35"/>
      <c r="B1909" s="31"/>
      <c r="C1909" s="31"/>
      <c r="D1909" s="133"/>
      <c r="E1909" s="133"/>
      <c r="F1909" s="133"/>
      <c r="G1909" s="133"/>
      <c r="H1909" s="133"/>
      <c r="I1909" s="133"/>
      <c r="J1909" s="133"/>
      <c r="K1909" s="134"/>
      <c r="L1909" s="135"/>
      <c r="M1909" s="135"/>
      <c r="N1909" s="135"/>
      <c r="O1909" s="2"/>
      <c r="P1909" s="31"/>
      <c r="Q1909" s="25"/>
      <c r="R1909" s="2"/>
    </row>
    <row r="1910" spans="1:18" ht="18" customHeight="1">
      <c r="A1910" s="35"/>
      <c r="B1910" s="31"/>
      <c r="C1910" s="31"/>
      <c r="D1910" s="133"/>
      <c r="E1910" s="133"/>
      <c r="F1910" s="133"/>
      <c r="G1910" s="133"/>
      <c r="H1910" s="133"/>
      <c r="I1910" s="133"/>
      <c r="J1910" s="133"/>
      <c r="K1910" s="134"/>
      <c r="L1910" s="135"/>
      <c r="M1910" s="135"/>
      <c r="N1910" s="135"/>
      <c r="O1910" s="2"/>
      <c r="P1910" s="31"/>
      <c r="Q1910" s="25"/>
      <c r="R1910" s="2"/>
    </row>
    <row r="1911" spans="1:18" ht="18" customHeight="1">
      <c r="A1911" s="35"/>
      <c r="B1911" s="31"/>
      <c r="C1911" s="31"/>
      <c r="D1911" s="133"/>
      <c r="E1911" s="133"/>
      <c r="F1911" s="133"/>
      <c r="G1911" s="133"/>
      <c r="H1911" s="133"/>
      <c r="I1911" s="133"/>
      <c r="J1911" s="133"/>
      <c r="K1911" s="134"/>
      <c r="L1911" s="135"/>
      <c r="M1911" s="135"/>
      <c r="N1911" s="135"/>
      <c r="O1911" s="2"/>
      <c r="P1911" s="31"/>
      <c r="Q1911" s="25"/>
      <c r="R1911" s="2"/>
    </row>
    <row r="1912" spans="1:18" ht="18" customHeight="1">
      <c r="A1912" s="35"/>
      <c r="B1912" s="31"/>
      <c r="C1912" s="31"/>
      <c r="D1912" s="133"/>
      <c r="E1912" s="133"/>
      <c r="F1912" s="133"/>
      <c r="G1912" s="133"/>
      <c r="H1912" s="133"/>
      <c r="I1912" s="133"/>
      <c r="J1912" s="133"/>
      <c r="K1912" s="134"/>
      <c r="L1912" s="135"/>
      <c r="M1912" s="135"/>
      <c r="N1912" s="135"/>
      <c r="O1912" s="2"/>
      <c r="P1912" s="31"/>
      <c r="Q1912" s="25"/>
      <c r="R1912" s="2"/>
    </row>
    <row r="1913" spans="1:18" ht="18" customHeight="1">
      <c r="A1913" s="35"/>
      <c r="B1913" s="31"/>
      <c r="C1913" s="31"/>
      <c r="D1913" s="133"/>
      <c r="E1913" s="133"/>
      <c r="F1913" s="133"/>
      <c r="G1913" s="133"/>
      <c r="H1913" s="133"/>
      <c r="I1913" s="133"/>
      <c r="J1913" s="133"/>
      <c r="K1913" s="134"/>
      <c r="L1913" s="135"/>
      <c r="M1913" s="135"/>
      <c r="N1913" s="135"/>
      <c r="O1913" s="2"/>
      <c r="P1913" s="31"/>
      <c r="Q1913" s="25"/>
      <c r="R1913" s="2"/>
    </row>
    <row r="1914" spans="1:18" ht="18" customHeight="1">
      <c r="A1914" s="35"/>
      <c r="B1914" s="31"/>
      <c r="C1914" s="31"/>
      <c r="D1914" s="133"/>
      <c r="E1914" s="133"/>
      <c r="F1914" s="133"/>
      <c r="G1914" s="133"/>
      <c r="H1914" s="133"/>
      <c r="I1914" s="133"/>
      <c r="J1914" s="133"/>
      <c r="K1914" s="134"/>
      <c r="L1914" s="135"/>
      <c r="M1914" s="135"/>
      <c r="N1914" s="135"/>
      <c r="O1914" s="2"/>
      <c r="P1914" s="31"/>
      <c r="Q1914" s="25"/>
      <c r="R1914" s="2"/>
    </row>
    <row r="1915" spans="1:18" ht="18" customHeight="1">
      <c r="A1915" s="35"/>
      <c r="B1915" s="31"/>
      <c r="C1915" s="31"/>
      <c r="D1915" s="133"/>
      <c r="E1915" s="133"/>
      <c r="F1915" s="133"/>
      <c r="G1915" s="133"/>
      <c r="H1915" s="133"/>
      <c r="I1915" s="133"/>
      <c r="J1915" s="133"/>
      <c r="K1915" s="134"/>
      <c r="L1915" s="135"/>
      <c r="M1915" s="135"/>
      <c r="N1915" s="135"/>
      <c r="O1915" s="2"/>
      <c r="P1915" s="31"/>
      <c r="Q1915" s="25"/>
      <c r="R1915" s="2"/>
    </row>
    <row r="1916" spans="1:18" ht="18" customHeight="1">
      <c r="A1916" s="35"/>
      <c r="B1916" s="31"/>
      <c r="C1916" s="31"/>
      <c r="D1916" s="133"/>
      <c r="E1916" s="133"/>
      <c r="F1916" s="133"/>
      <c r="G1916" s="133"/>
      <c r="H1916" s="133"/>
      <c r="I1916" s="133"/>
      <c r="J1916" s="133"/>
      <c r="K1916" s="134"/>
      <c r="L1916" s="135"/>
      <c r="M1916" s="135"/>
      <c r="N1916" s="135"/>
      <c r="O1916" s="2"/>
      <c r="P1916" s="31"/>
      <c r="Q1916" s="25"/>
      <c r="R1916" s="2"/>
    </row>
    <row r="1917" spans="1:18" ht="18" customHeight="1">
      <c r="A1917" s="35"/>
      <c r="B1917" s="31"/>
      <c r="C1917" s="31"/>
      <c r="D1917" s="133"/>
      <c r="E1917" s="133"/>
      <c r="F1917" s="133"/>
      <c r="G1917" s="133"/>
      <c r="H1917" s="133"/>
      <c r="I1917" s="133"/>
      <c r="J1917" s="133"/>
      <c r="K1917" s="134"/>
      <c r="L1917" s="135"/>
      <c r="M1917" s="135"/>
      <c r="N1917" s="135"/>
      <c r="O1917" s="2"/>
      <c r="P1917" s="31"/>
      <c r="Q1917" s="25"/>
      <c r="R1917" s="2"/>
    </row>
    <row r="1918" spans="1:18" ht="18" customHeight="1">
      <c r="A1918" s="35"/>
      <c r="B1918" s="31"/>
      <c r="C1918" s="31"/>
      <c r="D1918" s="133"/>
      <c r="E1918" s="133"/>
      <c r="F1918" s="133"/>
      <c r="G1918" s="133"/>
      <c r="H1918" s="133"/>
      <c r="I1918" s="133"/>
      <c r="J1918" s="133"/>
      <c r="K1918" s="134"/>
      <c r="L1918" s="135"/>
      <c r="M1918" s="135"/>
      <c r="N1918" s="135"/>
      <c r="O1918" s="2"/>
      <c r="P1918" s="31"/>
      <c r="Q1918" s="25"/>
      <c r="R1918" s="2"/>
    </row>
    <row r="1919" spans="1:18" ht="18" customHeight="1">
      <c r="A1919" s="35"/>
      <c r="B1919" s="31"/>
      <c r="C1919" s="31"/>
      <c r="D1919" s="133"/>
      <c r="E1919" s="133"/>
      <c r="F1919" s="133"/>
      <c r="G1919" s="133"/>
      <c r="H1919" s="133"/>
      <c r="I1919" s="133"/>
      <c r="J1919" s="133"/>
      <c r="K1919" s="134"/>
      <c r="L1919" s="135"/>
      <c r="M1919" s="135"/>
      <c r="N1919" s="135"/>
      <c r="O1919" s="2"/>
      <c r="P1919" s="31"/>
      <c r="Q1919" s="25"/>
      <c r="R1919" s="2"/>
    </row>
    <row r="1920" spans="1:18" ht="18" customHeight="1">
      <c r="A1920" s="35"/>
      <c r="B1920" s="31"/>
      <c r="C1920" s="31"/>
      <c r="D1920" s="133"/>
      <c r="E1920" s="133"/>
      <c r="F1920" s="133"/>
      <c r="G1920" s="133"/>
      <c r="H1920" s="133"/>
      <c r="I1920" s="133"/>
      <c r="J1920" s="133"/>
      <c r="K1920" s="134"/>
      <c r="L1920" s="135"/>
      <c r="M1920" s="135"/>
      <c r="N1920" s="135"/>
      <c r="O1920" s="2"/>
      <c r="P1920" s="31"/>
      <c r="Q1920" s="25"/>
      <c r="R1920" s="2"/>
    </row>
    <row r="1921" spans="1:18" ht="18" customHeight="1">
      <c r="A1921" s="35"/>
      <c r="B1921" s="31"/>
      <c r="C1921" s="31"/>
      <c r="D1921" s="133"/>
      <c r="E1921" s="133"/>
      <c r="F1921" s="133"/>
      <c r="G1921" s="133"/>
      <c r="H1921" s="133"/>
      <c r="I1921" s="133"/>
      <c r="J1921" s="133"/>
      <c r="K1921" s="134"/>
      <c r="L1921" s="135"/>
      <c r="M1921" s="135"/>
      <c r="N1921" s="135"/>
      <c r="O1921" s="2"/>
      <c r="P1921" s="31"/>
      <c r="Q1921" s="25"/>
      <c r="R1921" s="2"/>
    </row>
    <row r="1922" spans="1:18" ht="18" customHeight="1">
      <c r="A1922" s="35"/>
      <c r="B1922" s="31"/>
      <c r="C1922" s="31"/>
      <c r="D1922" s="133"/>
      <c r="E1922" s="133"/>
      <c r="F1922" s="133"/>
      <c r="G1922" s="133"/>
      <c r="H1922" s="133"/>
      <c r="I1922" s="133"/>
      <c r="J1922" s="133"/>
      <c r="K1922" s="134"/>
      <c r="L1922" s="135"/>
      <c r="M1922" s="135"/>
      <c r="N1922" s="135"/>
      <c r="O1922" s="2"/>
      <c r="P1922" s="31"/>
      <c r="Q1922" s="25"/>
      <c r="R1922" s="2"/>
    </row>
    <row r="1923" spans="1:18" ht="18" customHeight="1">
      <c r="A1923" s="35"/>
      <c r="B1923" s="31"/>
      <c r="C1923" s="31"/>
      <c r="D1923" s="133"/>
      <c r="E1923" s="133"/>
      <c r="F1923" s="133"/>
      <c r="G1923" s="133"/>
      <c r="H1923" s="133"/>
      <c r="I1923" s="133"/>
      <c r="J1923" s="133"/>
      <c r="K1923" s="134"/>
      <c r="L1923" s="135"/>
      <c r="M1923" s="135"/>
      <c r="N1923" s="135"/>
      <c r="O1923" s="2"/>
      <c r="P1923" s="31"/>
      <c r="Q1923" s="25"/>
      <c r="R1923" s="2"/>
    </row>
    <row r="1924" spans="1:18" ht="18" customHeight="1">
      <c r="A1924" s="35"/>
      <c r="B1924" s="31"/>
      <c r="C1924" s="31"/>
      <c r="D1924" s="133"/>
      <c r="E1924" s="133"/>
      <c r="F1924" s="133"/>
      <c r="G1924" s="133"/>
      <c r="H1924" s="133"/>
      <c r="I1924" s="133"/>
      <c r="J1924" s="133"/>
      <c r="K1924" s="134"/>
      <c r="L1924" s="135"/>
      <c r="M1924" s="135"/>
      <c r="N1924" s="135"/>
      <c r="O1924" s="2"/>
      <c r="P1924" s="31"/>
      <c r="Q1924" s="25"/>
      <c r="R1924" s="2"/>
    </row>
    <row r="1925" spans="1:18" ht="18" customHeight="1">
      <c r="A1925" s="35"/>
      <c r="B1925" s="31"/>
      <c r="C1925" s="31"/>
      <c r="D1925" s="133"/>
      <c r="E1925" s="133"/>
      <c r="F1925" s="133"/>
      <c r="G1925" s="133"/>
      <c r="H1925" s="133"/>
      <c r="I1925" s="133"/>
      <c r="J1925" s="133"/>
      <c r="K1925" s="134"/>
      <c r="L1925" s="135"/>
      <c r="M1925" s="135"/>
      <c r="N1925" s="135"/>
      <c r="O1925" s="2"/>
      <c r="P1925" s="31"/>
      <c r="Q1925" s="25"/>
      <c r="R1925" s="2"/>
    </row>
    <row r="1926" spans="1:18" ht="18" customHeight="1">
      <c r="A1926" s="35"/>
      <c r="B1926" s="31"/>
      <c r="C1926" s="31"/>
      <c r="D1926" s="133"/>
      <c r="E1926" s="133"/>
      <c r="F1926" s="133"/>
      <c r="G1926" s="133"/>
      <c r="H1926" s="133"/>
      <c r="I1926" s="133"/>
      <c r="J1926" s="133"/>
      <c r="K1926" s="134"/>
      <c r="L1926" s="135"/>
      <c r="M1926" s="135"/>
      <c r="N1926" s="135"/>
      <c r="O1926" s="2"/>
      <c r="P1926" s="31"/>
      <c r="Q1926" s="25"/>
      <c r="R1926" s="2"/>
    </row>
    <row r="1927" spans="1:18" ht="18" customHeight="1">
      <c r="A1927" s="35"/>
      <c r="B1927" s="31"/>
      <c r="C1927" s="31"/>
      <c r="D1927" s="133"/>
      <c r="E1927" s="133"/>
      <c r="F1927" s="133"/>
      <c r="G1927" s="133"/>
      <c r="H1927" s="133"/>
      <c r="I1927" s="133"/>
      <c r="J1927" s="133"/>
      <c r="K1927" s="134"/>
      <c r="L1927" s="135"/>
      <c r="M1927" s="135"/>
      <c r="N1927" s="135"/>
      <c r="O1927" s="2"/>
      <c r="P1927" s="31"/>
      <c r="Q1927" s="25"/>
      <c r="R1927" s="2"/>
    </row>
    <row r="1928" spans="1:18" ht="18" customHeight="1">
      <c r="A1928" s="35"/>
      <c r="B1928" s="31"/>
      <c r="C1928" s="31"/>
      <c r="D1928" s="133"/>
      <c r="E1928" s="133"/>
      <c r="F1928" s="133"/>
      <c r="G1928" s="133"/>
      <c r="H1928" s="133"/>
      <c r="I1928" s="133"/>
      <c r="J1928" s="133"/>
      <c r="K1928" s="134"/>
      <c r="L1928" s="135"/>
      <c r="M1928" s="135"/>
      <c r="N1928" s="135"/>
      <c r="O1928" s="2"/>
      <c r="P1928" s="31"/>
      <c r="Q1928" s="25"/>
      <c r="R1928" s="2"/>
    </row>
    <row r="1929" spans="1:18" ht="18" customHeight="1">
      <c r="A1929" s="35"/>
      <c r="B1929" s="31"/>
      <c r="C1929" s="31"/>
      <c r="D1929" s="133"/>
      <c r="E1929" s="133"/>
      <c r="F1929" s="133"/>
      <c r="G1929" s="133"/>
      <c r="H1929" s="133"/>
      <c r="I1929" s="133"/>
      <c r="J1929" s="133"/>
      <c r="K1929" s="134"/>
      <c r="L1929" s="135"/>
      <c r="M1929" s="135"/>
      <c r="N1929" s="135"/>
      <c r="O1929" s="2"/>
      <c r="P1929" s="31"/>
      <c r="Q1929" s="25"/>
      <c r="R1929" s="2"/>
    </row>
    <row r="1930" spans="1:18" ht="18" customHeight="1">
      <c r="A1930" s="35"/>
      <c r="B1930" s="31"/>
      <c r="C1930" s="31"/>
      <c r="D1930" s="133"/>
      <c r="E1930" s="133"/>
      <c r="F1930" s="133"/>
      <c r="G1930" s="133"/>
      <c r="H1930" s="133"/>
      <c r="I1930" s="133"/>
      <c r="J1930" s="133"/>
      <c r="K1930" s="134"/>
      <c r="L1930" s="135"/>
      <c r="M1930" s="135"/>
      <c r="N1930" s="135"/>
      <c r="O1930" s="2"/>
      <c r="P1930" s="31"/>
      <c r="Q1930" s="25"/>
      <c r="R1930" s="2"/>
    </row>
    <row r="1931" spans="1:18" ht="18" customHeight="1">
      <c r="A1931" s="35"/>
      <c r="B1931" s="31"/>
      <c r="C1931" s="31"/>
      <c r="D1931" s="133"/>
      <c r="E1931" s="133"/>
      <c r="F1931" s="133"/>
      <c r="G1931" s="133"/>
      <c r="H1931" s="133"/>
      <c r="I1931" s="133"/>
      <c r="J1931" s="133"/>
      <c r="K1931" s="134"/>
      <c r="L1931" s="135"/>
      <c r="M1931" s="135"/>
      <c r="N1931" s="135"/>
      <c r="O1931" s="2"/>
      <c r="P1931" s="31"/>
      <c r="Q1931" s="25"/>
      <c r="R1931" s="2"/>
    </row>
    <row r="1932" spans="1:18" ht="18" customHeight="1">
      <c r="A1932" s="35"/>
      <c r="B1932" s="31"/>
      <c r="C1932" s="31"/>
      <c r="D1932" s="133"/>
      <c r="E1932" s="133"/>
      <c r="F1932" s="133"/>
      <c r="G1932" s="133"/>
      <c r="H1932" s="133"/>
      <c r="I1932" s="133"/>
      <c r="J1932" s="133"/>
      <c r="K1932" s="134"/>
      <c r="L1932" s="135"/>
      <c r="M1932" s="135"/>
      <c r="N1932" s="135"/>
      <c r="O1932" s="2"/>
      <c r="P1932" s="31"/>
      <c r="Q1932" s="25"/>
      <c r="R1932" s="2"/>
    </row>
    <row r="1933" spans="1:18" ht="18" customHeight="1">
      <c r="A1933" s="35"/>
      <c r="B1933" s="31"/>
      <c r="C1933" s="31"/>
      <c r="D1933" s="133"/>
      <c r="E1933" s="133"/>
      <c r="F1933" s="133"/>
      <c r="G1933" s="133"/>
      <c r="H1933" s="133"/>
      <c r="I1933" s="133"/>
      <c r="J1933" s="133"/>
      <c r="K1933" s="134"/>
      <c r="L1933" s="135"/>
      <c r="M1933" s="135"/>
      <c r="N1933" s="135"/>
      <c r="O1933" s="2"/>
      <c r="P1933" s="31"/>
      <c r="Q1933" s="25"/>
      <c r="R1933" s="2"/>
    </row>
    <row r="1934" spans="1:18" ht="18" customHeight="1">
      <c r="A1934" s="35"/>
      <c r="B1934" s="31"/>
      <c r="C1934" s="31"/>
      <c r="D1934" s="133"/>
      <c r="E1934" s="133"/>
      <c r="F1934" s="133"/>
      <c r="G1934" s="133"/>
      <c r="H1934" s="133"/>
      <c r="I1934" s="133"/>
      <c r="J1934" s="133"/>
      <c r="K1934" s="134"/>
      <c r="L1934" s="135"/>
      <c r="M1934" s="135"/>
      <c r="N1934" s="135"/>
      <c r="O1934" s="2"/>
      <c r="P1934" s="31"/>
      <c r="Q1934" s="25"/>
      <c r="R1934" s="2"/>
    </row>
    <row r="1935" spans="1:18" ht="18" customHeight="1">
      <c r="A1935" s="35"/>
      <c r="B1935" s="31"/>
      <c r="C1935" s="31"/>
      <c r="D1935" s="133"/>
      <c r="E1935" s="133"/>
      <c r="F1935" s="133"/>
      <c r="G1935" s="133"/>
      <c r="H1935" s="133"/>
      <c r="I1935" s="133"/>
      <c r="J1935" s="133"/>
      <c r="K1935" s="134"/>
      <c r="L1935" s="135"/>
      <c r="M1935" s="135"/>
      <c r="N1935" s="135"/>
      <c r="O1935" s="2"/>
      <c r="P1935" s="31"/>
      <c r="Q1935" s="25"/>
      <c r="R1935" s="2"/>
    </row>
    <row r="1936" spans="1:18" ht="18" customHeight="1">
      <c r="A1936" s="35"/>
      <c r="B1936" s="31"/>
      <c r="C1936" s="31"/>
      <c r="D1936" s="133"/>
      <c r="E1936" s="133"/>
      <c r="F1936" s="133"/>
      <c r="G1936" s="133"/>
      <c r="H1936" s="133"/>
      <c r="I1936" s="133"/>
      <c r="J1936" s="133"/>
      <c r="K1936" s="134"/>
      <c r="L1936" s="135"/>
      <c r="M1936" s="135"/>
      <c r="N1936" s="135"/>
      <c r="O1936" s="2"/>
      <c r="P1936" s="31"/>
      <c r="Q1936" s="25"/>
      <c r="R1936" s="2"/>
    </row>
    <row r="1937" spans="1:18" ht="18" customHeight="1">
      <c r="A1937" s="35"/>
      <c r="B1937" s="31"/>
      <c r="C1937" s="31"/>
      <c r="D1937" s="133"/>
      <c r="E1937" s="133"/>
      <c r="F1937" s="133"/>
      <c r="G1937" s="133"/>
      <c r="H1937" s="133"/>
      <c r="I1937" s="133"/>
      <c r="J1937" s="133"/>
      <c r="K1937" s="134"/>
      <c r="L1937" s="135"/>
      <c r="M1937" s="135"/>
      <c r="N1937" s="135"/>
      <c r="O1937" s="2"/>
      <c r="P1937" s="31"/>
      <c r="Q1937" s="25"/>
      <c r="R1937" s="2"/>
    </row>
    <row r="1938" spans="1:18" ht="18" customHeight="1">
      <c r="A1938" s="35"/>
      <c r="B1938" s="31"/>
      <c r="C1938" s="31"/>
      <c r="D1938" s="133"/>
      <c r="E1938" s="133"/>
      <c r="F1938" s="133"/>
      <c r="G1938" s="133"/>
      <c r="H1938" s="133"/>
      <c r="I1938" s="133"/>
      <c r="J1938" s="133"/>
      <c r="K1938" s="134"/>
      <c r="L1938" s="135"/>
      <c r="M1938" s="135"/>
      <c r="N1938" s="135"/>
      <c r="O1938" s="2"/>
      <c r="P1938" s="31"/>
      <c r="Q1938" s="25"/>
      <c r="R1938" s="2"/>
    </row>
    <row r="1939" spans="1:18" ht="18" customHeight="1">
      <c r="A1939" s="35"/>
      <c r="B1939" s="31"/>
      <c r="C1939" s="31"/>
      <c r="D1939" s="133"/>
      <c r="E1939" s="133"/>
      <c r="F1939" s="133"/>
      <c r="G1939" s="133"/>
      <c r="H1939" s="133"/>
      <c r="I1939" s="133"/>
      <c r="J1939" s="133"/>
      <c r="K1939" s="134"/>
      <c r="L1939" s="135"/>
      <c r="M1939" s="135"/>
      <c r="N1939" s="135"/>
      <c r="O1939" s="2"/>
      <c r="P1939" s="31"/>
      <c r="Q1939" s="25"/>
      <c r="R1939" s="2"/>
    </row>
    <row r="1940" spans="1:18" ht="18" customHeight="1">
      <c r="A1940" s="35"/>
      <c r="B1940" s="31"/>
      <c r="C1940" s="31"/>
      <c r="D1940" s="133"/>
      <c r="E1940" s="133"/>
      <c r="F1940" s="133"/>
      <c r="G1940" s="133"/>
      <c r="H1940" s="133"/>
      <c r="I1940" s="133"/>
      <c r="J1940" s="133"/>
      <c r="K1940" s="134"/>
      <c r="L1940" s="135"/>
      <c r="M1940" s="135"/>
      <c r="N1940" s="135"/>
      <c r="O1940" s="2"/>
      <c r="P1940" s="31"/>
      <c r="Q1940" s="25"/>
      <c r="R1940" s="2"/>
    </row>
    <row r="1941" spans="1:18" ht="18" customHeight="1">
      <c r="A1941" s="35"/>
      <c r="B1941" s="31"/>
      <c r="C1941" s="31"/>
      <c r="D1941" s="133"/>
      <c r="E1941" s="133"/>
      <c r="F1941" s="133"/>
      <c r="G1941" s="133"/>
      <c r="H1941" s="133"/>
      <c r="I1941" s="133"/>
      <c r="J1941" s="133"/>
      <c r="K1941" s="134"/>
      <c r="L1941" s="135"/>
      <c r="M1941" s="135"/>
      <c r="N1941" s="135"/>
      <c r="O1941" s="2"/>
      <c r="P1941" s="31"/>
      <c r="Q1941" s="25"/>
      <c r="R1941" s="2"/>
    </row>
    <row r="1942" spans="1:18" ht="18" customHeight="1">
      <c r="A1942" s="35"/>
      <c r="B1942" s="31"/>
      <c r="C1942" s="31"/>
      <c r="D1942" s="133"/>
      <c r="E1942" s="133"/>
      <c r="F1942" s="133"/>
      <c r="G1942" s="133"/>
      <c r="H1942" s="133"/>
      <c r="I1942" s="133"/>
      <c r="J1942" s="133"/>
      <c r="K1942" s="134"/>
      <c r="L1942" s="135"/>
      <c r="M1942" s="135"/>
      <c r="N1942" s="135"/>
      <c r="O1942" s="2"/>
      <c r="P1942" s="31"/>
      <c r="Q1942" s="25"/>
      <c r="R1942" s="2"/>
    </row>
    <row r="1943" spans="1:18" ht="18" customHeight="1">
      <c r="A1943" s="35"/>
      <c r="B1943" s="31"/>
      <c r="C1943" s="31"/>
      <c r="D1943" s="133"/>
      <c r="E1943" s="133"/>
      <c r="F1943" s="133"/>
      <c r="G1943" s="133"/>
      <c r="H1943" s="133"/>
      <c r="I1943" s="133"/>
      <c r="J1943" s="133"/>
      <c r="K1943" s="134"/>
      <c r="L1943" s="135"/>
      <c r="M1943" s="135"/>
      <c r="N1943" s="135"/>
      <c r="O1943" s="2"/>
      <c r="P1943" s="31"/>
      <c r="Q1943" s="25"/>
      <c r="R1943" s="2"/>
    </row>
    <row r="1944" spans="1:18" ht="18" customHeight="1">
      <c r="A1944" s="35"/>
      <c r="B1944" s="31"/>
      <c r="C1944" s="31"/>
      <c r="D1944" s="133"/>
      <c r="E1944" s="133"/>
      <c r="F1944" s="133"/>
      <c r="G1944" s="133"/>
      <c r="H1944" s="133"/>
      <c r="I1944" s="133"/>
      <c r="J1944" s="133"/>
      <c r="K1944" s="134"/>
      <c r="L1944" s="135"/>
      <c r="M1944" s="135"/>
      <c r="N1944" s="135"/>
      <c r="O1944" s="2"/>
      <c r="P1944" s="31"/>
      <c r="Q1944" s="25"/>
      <c r="R1944" s="2"/>
    </row>
    <row r="1945" spans="1:18" ht="18" customHeight="1">
      <c r="A1945" s="35"/>
      <c r="B1945" s="31"/>
      <c r="C1945" s="31"/>
      <c r="D1945" s="133"/>
      <c r="E1945" s="133"/>
      <c r="F1945" s="133"/>
      <c r="G1945" s="133"/>
      <c r="H1945" s="133"/>
      <c r="I1945" s="133"/>
      <c r="J1945" s="133"/>
      <c r="K1945" s="134"/>
      <c r="L1945" s="135"/>
      <c r="M1945" s="135"/>
      <c r="N1945" s="135"/>
      <c r="O1945" s="2"/>
      <c r="P1945" s="31"/>
      <c r="Q1945" s="25"/>
      <c r="R1945" s="2"/>
    </row>
    <row r="1946" spans="1:18" ht="18" customHeight="1">
      <c r="A1946" s="35"/>
      <c r="B1946" s="31"/>
      <c r="C1946" s="31"/>
      <c r="D1946" s="133"/>
      <c r="E1946" s="133"/>
      <c r="F1946" s="133"/>
      <c r="G1946" s="133"/>
      <c r="H1946" s="133"/>
      <c r="I1946" s="133"/>
      <c r="J1946" s="133"/>
      <c r="K1946" s="134"/>
      <c r="L1946" s="135"/>
      <c r="M1946" s="135"/>
      <c r="N1946" s="135"/>
      <c r="O1946" s="2"/>
      <c r="P1946" s="31"/>
      <c r="Q1946" s="25"/>
      <c r="R1946" s="2"/>
    </row>
    <row r="1947" spans="1:18" ht="18" customHeight="1">
      <c r="A1947" s="35"/>
      <c r="B1947" s="31"/>
      <c r="C1947" s="31"/>
      <c r="D1947" s="133"/>
      <c r="E1947" s="133"/>
      <c r="F1947" s="133"/>
      <c r="G1947" s="133"/>
      <c r="H1947" s="133"/>
      <c r="I1947" s="133"/>
      <c r="J1947" s="133"/>
      <c r="K1947" s="134"/>
      <c r="L1947" s="135"/>
      <c r="M1947" s="135"/>
      <c r="N1947" s="135"/>
      <c r="O1947" s="2"/>
      <c r="P1947" s="31"/>
      <c r="Q1947" s="25"/>
      <c r="R1947" s="2"/>
    </row>
    <row r="1948" spans="1:18" ht="18" customHeight="1">
      <c r="A1948" s="35"/>
      <c r="B1948" s="31"/>
      <c r="C1948" s="31"/>
      <c r="D1948" s="133"/>
      <c r="E1948" s="133"/>
      <c r="F1948" s="133"/>
      <c r="G1948" s="133"/>
      <c r="H1948" s="133"/>
      <c r="I1948" s="133"/>
      <c r="J1948" s="133"/>
      <c r="K1948" s="134"/>
      <c r="L1948" s="135"/>
      <c r="M1948" s="135"/>
      <c r="N1948" s="135"/>
      <c r="O1948" s="2"/>
      <c r="P1948" s="31"/>
      <c r="Q1948" s="25"/>
      <c r="R1948" s="2"/>
    </row>
    <row r="1949" spans="1:18" ht="18" customHeight="1">
      <c r="A1949" s="35"/>
      <c r="B1949" s="31"/>
      <c r="C1949" s="31"/>
      <c r="D1949" s="133"/>
      <c r="E1949" s="133"/>
      <c r="F1949" s="133"/>
      <c r="G1949" s="133"/>
      <c r="H1949" s="133"/>
      <c r="I1949" s="133"/>
      <c r="J1949" s="133"/>
      <c r="K1949" s="134"/>
      <c r="L1949" s="135"/>
      <c r="M1949" s="135"/>
      <c r="N1949" s="135"/>
      <c r="O1949" s="2"/>
      <c r="P1949" s="31"/>
      <c r="Q1949" s="25"/>
      <c r="R1949" s="2"/>
    </row>
    <row r="1950" spans="1:18" ht="18" customHeight="1">
      <c r="A1950" s="35"/>
      <c r="B1950" s="31"/>
      <c r="C1950" s="31"/>
      <c r="D1950" s="133"/>
      <c r="E1950" s="133"/>
      <c r="F1950" s="133"/>
      <c r="G1950" s="133"/>
      <c r="H1950" s="133"/>
      <c r="I1950" s="133"/>
      <c r="J1950" s="133"/>
      <c r="K1950" s="134"/>
      <c r="L1950" s="135"/>
      <c r="M1950" s="135"/>
      <c r="N1950" s="135"/>
      <c r="O1950" s="2"/>
      <c r="P1950" s="31"/>
      <c r="Q1950" s="25"/>
      <c r="R1950" s="2"/>
    </row>
    <row r="1951" spans="1:18" ht="18" customHeight="1">
      <c r="A1951" s="35"/>
      <c r="B1951" s="31"/>
      <c r="C1951" s="31"/>
      <c r="D1951" s="133"/>
      <c r="E1951" s="133"/>
      <c r="F1951" s="133"/>
      <c r="G1951" s="133"/>
      <c r="H1951" s="133"/>
      <c r="I1951" s="133"/>
      <c r="J1951" s="133"/>
      <c r="K1951" s="134"/>
      <c r="L1951" s="135"/>
      <c r="M1951" s="135"/>
      <c r="N1951" s="135"/>
      <c r="O1951" s="2"/>
      <c r="P1951" s="31"/>
      <c r="Q1951" s="25"/>
      <c r="R1951" s="2"/>
    </row>
    <row r="1952" spans="1:18" ht="18" customHeight="1">
      <c r="A1952" s="35"/>
      <c r="B1952" s="31"/>
      <c r="C1952" s="31"/>
      <c r="D1952" s="133"/>
      <c r="E1952" s="133"/>
      <c r="F1952" s="133"/>
      <c r="G1952" s="133"/>
      <c r="H1952" s="133"/>
      <c r="I1952" s="133"/>
      <c r="J1952" s="133"/>
      <c r="K1952" s="134"/>
      <c r="L1952" s="135"/>
      <c r="M1952" s="135"/>
      <c r="N1952" s="135"/>
      <c r="O1952" s="2"/>
      <c r="P1952" s="31"/>
      <c r="Q1952" s="25"/>
      <c r="R1952" s="2"/>
    </row>
    <row r="1953" spans="1:18" ht="18" customHeight="1">
      <c r="A1953" s="35"/>
      <c r="B1953" s="31"/>
      <c r="C1953" s="31"/>
      <c r="D1953" s="133"/>
      <c r="E1953" s="133"/>
      <c r="F1953" s="133"/>
      <c r="G1953" s="133"/>
      <c r="H1953" s="133"/>
      <c r="I1953" s="133"/>
      <c r="J1953" s="133"/>
      <c r="K1953" s="134"/>
      <c r="L1953" s="135"/>
      <c r="M1953" s="135"/>
      <c r="N1953" s="135"/>
      <c r="O1953" s="2"/>
      <c r="P1953" s="31"/>
      <c r="Q1953" s="25"/>
      <c r="R1953" s="2"/>
    </row>
    <row r="1954" spans="1:18" ht="18" customHeight="1">
      <c r="A1954" s="35"/>
      <c r="B1954" s="31"/>
      <c r="C1954" s="31"/>
      <c r="D1954" s="133"/>
      <c r="E1954" s="133"/>
      <c r="F1954" s="133"/>
      <c r="G1954" s="133"/>
      <c r="H1954" s="133"/>
      <c r="I1954" s="133"/>
      <c r="J1954" s="133"/>
      <c r="K1954" s="134"/>
      <c r="L1954" s="135"/>
      <c r="M1954" s="135"/>
      <c r="N1954" s="135"/>
      <c r="O1954" s="2"/>
      <c r="P1954" s="31"/>
      <c r="Q1954" s="25"/>
      <c r="R1954" s="2"/>
    </row>
    <row r="1955" spans="1:18" ht="18" customHeight="1">
      <c r="A1955" s="35"/>
      <c r="B1955" s="31"/>
      <c r="C1955" s="31"/>
      <c r="D1955" s="133"/>
      <c r="E1955" s="133"/>
      <c r="F1955" s="133"/>
      <c r="G1955" s="133"/>
      <c r="H1955" s="133"/>
      <c r="I1955" s="133"/>
      <c r="J1955" s="133"/>
      <c r="K1955" s="134"/>
      <c r="L1955" s="135"/>
      <c r="M1955" s="135"/>
      <c r="N1955" s="135"/>
      <c r="O1955" s="2"/>
      <c r="P1955" s="31"/>
      <c r="Q1955" s="25"/>
      <c r="R1955" s="2"/>
    </row>
    <row r="1956" spans="1:18" ht="18" customHeight="1">
      <c r="A1956" s="35"/>
      <c r="B1956" s="31"/>
      <c r="C1956" s="31"/>
      <c r="D1956" s="133"/>
      <c r="E1956" s="133"/>
      <c r="F1956" s="133"/>
      <c r="G1956" s="133"/>
      <c r="H1956" s="133"/>
      <c r="I1956" s="133"/>
      <c r="J1956" s="133"/>
      <c r="K1956" s="134"/>
      <c r="L1956" s="135"/>
      <c r="M1956" s="135"/>
      <c r="N1956" s="135"/>
      <c r="O1956" s="2"/>
      <c r="P1956" s="31"/>
      <c r="Q1956" s="25"/>
      <c r="R1956" s="2"/>
    </row>
    <row r="1957" spans="1:18" ht="18" customHeight="1">
      <c r="A1957" s="35"/>
      <c r="B1957" s="31"/>
      <c r="C1957" s="31"/>
      <c r="D1957" s="133"/>
      <c r="E1957" s="133"/>
      <c r="F1957" s="133"/>
      <c r="G1957" s="133"/>
      <c r="H1957" s="133"/>
      <c r="I1957" s="133"/>
      <c r="J1957" s="133"/>
      <c r="K1957" s="134"/>
      <c r="L1957" s="135"/>
      <c r="M1957" s="135"/>
      <c r="N1957" s="135"/>
      <c r="O1957" s="2"/>
      <c r="P1957" s="31"/>
      <c r="Q1957" s="25"/>
      <c r="R1957" s="2"/>
    </row>
    <row r="1958" spans="1:18" ht="18" customHeight="1">
      <c r="A1958" s="35"/>
      <c r="B1958" s="31"/>
      <c r="C1958" s="31"/>
      <c r="D1958" s="133"/>
      <c r="E1958" s="133"/>
      <c r="F1958" s="133"/>
      <c r="G1958" s="133"/>
      <c r="H1958" s="133"/>
      <c r="I1958" s="133"/>
      <c r="J1958" s="133"/>
      <c r="K1958" s="134"/>
      <c r="L1958" s="135"/>
      <c r="M1958" s="135"/>
      <c r="N1958" s="135"/>
      <c r="O1958" s="2"/>
      <c r="P1958" s="31"/>
      <c r="Q1958" s="25"/>
      <c r="R1958" s="2"/>
    </row>
    <row r="1959" spans="1:18" ht="18" customHeight="1">
      <c r="A1959" s="35"/>
      <c r="B1959" s="31"/>
      <c r="C1959" s="31"/>
      <c r="D1959" s="133"/>
      <c r="E1959" s="133"/>
      <c r="F1959" s="133"/>
      <c r="G1959" s="133"/>
      <c r="H1959" s="133"/>
      <c r="I1959" s="133"/>
      <c r="J1959" s="133"/>
      <c r="K1959" s="134"/>
      <c r="L1959" s="135"/>
      <c r="M1959" s="135"/>
      <c r="N1959" s="135"/>
      <c r="O1959" s="2"/>
      <c r="P1959" s="31"/>
      <c r="Q1959" s="25"/>
      <c r="R1959" s="2"/>
    </row>
    <row r="1960" spans="1:18" ht="18" customHeight="1">
      <c r="A1960" s="35"/>
      <c r="B1960" s="31"/>
      <c r="C1960" s="31"/>
      <c r="D1960" s="133"/>
      <c r="E1960" s="133"/>
      <c r="F1960" s="133"/>
      <c r="G1960" s="133"/>
      <c r="H1960" s="133"/>
      <c r="I1960" s="133"/>
      <c r="J1960" s="133"/>
      <c r="K1960" s="134"/>
      <c r="L1960" s="135"/>
      <c r="M1960" s="135"/>
      <c r="N1960" s="135"/>
      <c r="O1960" s="2"/>
      <c r="P1960" s="31"/>
      <c r="Q1960" s="25"/>
      <c r="R1960" s="2"/>
    </row>
    <row r="1961" spans="1:18" ht="18" customHeight="1">
      <c r="A1961" s="35"/>
      <c r="B1961" s="31"/>
      <c r="C1961" s="31"/>
      <c r="D1961" s="133"/>
      <c r="E1961" s="133"/>
      <c r="F1961" s="133"/>
      <c r="G1961" s="133"/>
      <c r="H1961" s="133"/>
      <c r="I1961" s="133"/>
      <c r="J1961" s="133"/>
      <c r="K1961" s="134"/>
      <c r="L1961" s="135"/>
      <c r="M1961" s="135"/>
      <c r="N1961" s="135"/>
      <c r="O1961" s="2"/>
      <c r="P1961" s="31"/>
      <c r="Q1961" s="25"/>
      <c r="R1961" s="2"/>
    </row>
    <row r="1962" spans="1:18" ht="18" customHeight="1">
      <c r="A1962" s="35"/>
      <c r="B1962" s="31"/>
      <c r="C1962" s="31"/>
      <c r="D1962" s="133"/>
      <c r="E1962" s="133"/>
      <c r="F1962" s="133"/>
      <c r="G1962" s="133"/>
      <c r="H1962" s="133"/>
      <c r="I1962" s="133"/>
      <c r="J1962" s="133"/>
      <c r="K1962" s="134"/>
      <c r="L1962" s="135"/>
      <c r="M1962" s="135"/>
      <c r="N1962" s="135"/>
      <c r="O1962" s="2"/>
      <c r="P1962" s="31"/>
      <c r="Q1962" s="25"/>
      <c r="R1962" s="2"/>
    </row>
    <row r="1963" spans="1:18" ht="18" customHeight="1">
      <c r="A1963" s="35"/>
      <c r="B1963" s="31"/>
      <c r="C1963" s="31"/>
      <c r="D1963" s="133"/>
      <c r="E1963" s="133"/>
      <c r="F1963" s="133"/>
      <c r="G1963" s="133"/>
      <c r="H1963" s="133"/>
      <c r="I1963" s="133"/>
      <c r="J1963" s="133"/>
      <c r="K1963" s="134"/>
      <c r="L1963" s="135"/>
      <c r="M1963" s="135"/>
      <c r="N1963" s="135"/>
      <c r="O1963" s="2"/>
      <c r="P1963" s="31"/>
      <c r="Q1963" s="25"/>
      <c r="R1963" s="2"/>
    </row>
    <row r="1964" spans="1:18" ht="18" customHeight="1">
      <c r="A1964" s="35"/>
      <c r="B1964" s="31"/>
      <c r="C1964" s="31"/>
      <c r="D1964" s="133"/>
      <c r="E1964" s="133"/>
      <c r="F1964" s="133"/>
      <c r="G1964" s="133"/>
      <c r="H1964" s="133"/>
      <c r="I1964" s="133"/>
      <c r="J1964" s="133"/>
      <c r="K1964" s="134"/>
      <c r="L1964" s="135"/>
      <c r="M1964" s="135"/>
      <c r="N1964" s="135"/>
      <c r="O1964" s="2"/>
      <c r="P1964" s="31"/>
      <c r="Q1964" s="25"/>
      <c r="R1964" s="2"/>
    </row>
    <row r="1965" spans="1:18" ht="18" customHeight="1">
      <c r="A1965" s="35"/>
      <c r="B1965" s="31"/>
      <c r="C1965" s="31"/>
      <c r="D1965" s="133"/>
      <c r="E1965" s="133"/>
      <c r="F1965" s="133"/>
      <c r="G1965" s="133"/>
      <c r="H1965" s="133"/>
      <c r="I1965" s="133"/>
      <c r="J1965" s="133"/>
      <c r="K1965" s="134"/>
      <c r="L1965" s="135"/>
      <c r="M1965" s="135"/>
      <c r="N1965" s="135"/>
      <c r="O1965" s="2"/>
      <c r="P1965" s="31"/>
      <c r="Q1965" s="25"/>
      <c r="R1965" s="2"/>
    </row>
    <row r="1966" spans="1:18" ht="18" customHeight="1">
      <c r="A1966" s="35"/>
      <c r="B1966" s="31"/>
      <c r="C1966" s="31"/>
      <c r="D1966" s="133"/>
      <c r="E1966" s="133"/>
      <c r="F1966" s="133"/>
      <c r="G1966" s="133"/>
      <c r="H1966" s="133"/>
      <c r="I1966" s="133"/>
      <c r="J1966" s="133"/>
      <c r="K1966" s="134"/>
      <c r="L1966" s="135"/>
      <c r="M1966" s="135"/>
      <c r="N1966" s="135"/>
      <c r="O1966" s="2"/>
      <c r="P1966" s="31"/>
      <c r="Q1966" s="25"/>
      <c r="R1966" s="2"/>
    </row>
    <row r="1967" spans="1:18" ht="18" customHeight="1">
      <c r="A1967" s="35"/>
      <c r="B1967" s="31"/>
      <c r="C1967" s="31"/>
      <c r="D1967" s="133"/>
      <c r="E1967" s="133"/>
      <c r="F1967" s="133"/>
      <c r="G1967" s="133"/>
      <c r="H1967" s="133"/>
      <c r="I1967" s="133"/>
      <c r="J1967" s="133"/>
      <c r="K1967" s="134"/>
      <c r="L1967" s="135"/>
      <c r="M1967" s="135"/>
      <c r="N1967" s="135"/>
      <c r="O1967" s="2"/>
      <c r="P1967" s="31"/>
      <c r="Q1967" s="25"/>
      <c r="R1967" s="2"/>
    </row>
    <row r="1968" spans="1:18" ht="18" customHeight="1">
      <c r="A1968" s="35"/>
      <c r="B1968" s="31"/>
      <c r="C1968" s="31"/>
      <c r="D1968" s="133"/>
      <c r="E1968" s="133"/>
      <c r="F1968" s="133"/>
      <c r="G1968" s="133"/>
      <c r="H1968" s="133"/>
      <c r="I1968" s="133"/>
      <c r="J1968" s="133"/>
      <c r="K1968" s="134"/>
      <c r="L1968" s="135"/>
      <c r="M1968" s="135"/>
      <c r="N1968" s="135"/>
      <c r="O1968" s="2"/>
      <c r="P1968" s="31"/>
      <c r="Q1968" s="25"/>
      <c r="R1968" s="2"/>
    </row>
    <row r="1969" spans="1:18" ht="18" customHeight="1">
      <c r="A1969" s="35"/>
      <c r="B1969" s="31"/>
      <c r="C1969" s="31"/>
      <c r="D1969" s="133"/>
      <c r="E1969" s="133"/>
      <c r="F1969" s="133"/>
      <c r="G1969" s="133"/>
      <c r="H1969" s="133"/>
      <c r="I1969" s="133"/>
      <c r="J1969" s="133"/>
      <c r="K1969" s="134"/>
      <c r="L1969" s="135"/>
      <c r="M1969" s="135"/>
      <c r="N1969" s="135"/>
      <c r="O1969" s="2"/>
      <c r="P1969" s="31"/>
      <c r="Q1969" s="25"/>
      <c r="R1969" s="2"/>
    </row>
    <row r="1970" spans="1:18" ht="18" customHeight="1">
      <c r="A1970" s="35"/>
      <c r="B1970" s="31"/>
      <c r="C1970" s="31"/>
      <c r="D1970" s="133"/>
      <c r="E1970" s="133"/>
      <c r="F1970" s="133"/>
      <c r="G1970" s="133"/>
      <c r="H1970" s="133"/>
      <c r="I1970" s="133"/>
      <c r="J1970" s="133"/>
      <c r="K1970" s="134"/>
      <c r="L1970" s="135"/>
      <c r="M1970" s="135"/>
      <c r="N1970" s="135"/>
      <c r="O1970" s="2"/>
      <c r="P1970" s="31"/>
      <c r="Q1970" s="25"/>
      <c r="R1970" s="2"/>
    </row>
    <row r="1971" spans="1:18" ht="18" customHeight="1">
      <c r="A1971" s="35"/>
      <c r="B1971" s="31"/>
      <c r="C1971" s="31"/>
      <c r="D1971" s="133"/>
      <c r="E1971" s="133"/>
      <c r="F1971" s="133"/>
      <c r="G1971" s="133"/>
      <c r="H1971" s="133"/>
      <c r="I1971" s="133"/>
      <c r="J1971" s="133"/>
      <c r="K1971" s="134"/>
      <c r="L1971" s="135"/>
      <c r="M1971" s="135"/>
      <c r="N1971" s="135"/>
      <c r="O1971" s="2"/>
      <c r="P1971" s="31"/>
      <c r="Q1971" s="25"/>
      <c r="R1971" s="2"/>
    </row>
    <row r="1972" spans="1:18" ht="18" customHeight="1">
      <c r="A1972" s="35"/>
      <c r="B1972" s="31"/>
      <c r="C1972" s="31"/>
      <c r="D1972" s="133"/>
      <c r="E1972" s="133"/>
      <c r="F1972" s="133"/>
      <c r="G1972" s="133"/>
      <c r="H1972" s="133"/>
      <c r="I1972" s="133"/>
      <c r="J1972" s="133"/>
      <c r="K1972" s="134"/>
      <c r="L1972" s="135"/>
      <c r="M1972" s="135"/>
      <c r="N1972" s="135"/>
      <c r="O1972" s="2"/>
      <c r="P1972" s="31"/>
      <c r="Q1972" s="25"/>
      <c r="R1972" s="2"/>
    </row>
    <row r="1973" spans="1:18" ht="18" customHeight="1">
      <c r="A1973" s="35"/>
      <c r="B1973" s="31"/>
      <c r="C1973" s="31"/>
      <c r="D1973" s="133"/>
      <c r="E1973" s="133"/>
      <c r="F1973" s="133"/>
      <c r="G1973" s="133"/>
      <c r="H1973" s="133"/>
      <c r="I1973" s="133"/>
      <c r="J1973" s="133"/>
      <c r="K1973" s="134"/>
      <c r="L1973" s="135"/>
      <c r="M1973" s="135"/>
      <c r="N1973" s="135"/>
      <c r="O1973" s="2"/>
      <c r="P1973" s="31"/>
      <c r="Q1973" s="25"/>
      <c r="R1973" s="2"/>
    </row>
    <row r="1974" spans="1:18" ht="18" customHeight="1">
      <c r="A1974" s="35"/>
      <c r="B1974" s="31"/>
      <c r="C1974" s="31"/>
      <c r="D1974" s="133"/>
      <c r="E1974" s="133"/>
      <c r="F1974" s="133"/>
      <c r="G1974" s="133"/>
      <c r="H1974" s="133"/>
      <c r="I1974" s="133"/>
      <c r="J1974" s="133"/>
      <c r="K1974" s="134"/>
      <c r="L1974" s="135"/>
      <c r="M1974" s="135"/>
      <c r="N1974" s="135"/>
      <c r="O1974" s="2"/>
      <c r="P1974" s="31"/>
      <c r="Q1974" s="25"/>
      <c r="R1974" s="2"/>
    </row>
    <row r="1975" spans="1:18" ht="18" customHeight="1">
      <c r="A1975" s="35"/>
      <c r="B1975" s="31"/>
      <c r="C1975" s="31"/>
      <c r="D1975" s="133"/>
      <c r="E1975" s="133"/>
      <c r="F1975" s="133"/>
      <c r="G1975" s="133"/>
      <c r="H1975" s="133"/>
      <c r="I1975" s="133"/>
      <c r="J1975" s="133"/>
      <c r="K1975" s="134"/>
      <c r="L1975" s="135"/>
      <c r="M1975" s="135"/>
      <c r="N1975" s="135"/>
      <c r="O1975" s="2"/>
      <c r="P1975" s="31"/>
      <c r="Q1975" s="25"/>
      <c r="R1975" s="2"/>
    </row>
    <row r="1976" spans="1:18" ht="18" customHeight="1">
      <c r="A1976" s="35"/>
      <c r="B1976" s="31"/>
      <c r="C1976" s="31"/>
      <c r="D1976" s="133"/>
      <c r="E1976" s="133"/>
      <c r="F1976" s="133"/>
      <c r="G1976" s="133"/>
      <c r="H1976" s="133"/>
      <c r="I1976" s="133"/>
      <c r="J1976" s="133"/>
      <c r="K1976" s="134"/>
      <c r="L1976" s="135"/>
      <c r="M1976" s="135"/>
      <c r="N1976" s="135"/>
      <c r="O1976" s="2"/>
      <c r="P1976" s="31"/>
      <c r="Q1976" s="25"/>
      <c r="R1976" s="2"/>
    </row>
    <row r="1977" spans="1:18" ht="18" customHeight="1">
      <c r="A1977" s="35"/>
      <c r="B1977" s="31"/>
      <c r="C1977" s="31"/>
      <c r="D1977" s="133"/>
      <c r="E1977" s="133"/>
      <c r="F1977" s="133"/>
      <c r="G1977" s="133"/>
      <c r="H1977" s="133"/>
      <c r="I1977" s="133"/>
      <c r="J1977" s="133"/>
      <c r="K1977" s="134"/>
      <c r="L1977" s="135"/>
      <c r="M1977" s="135"/>
      <c r="N1977" s="135"/>
      <c r="O1977" s="2"/>
      <c r="P1977" s="31"/>
      <c r="Q1977" s="25"/>
      <c r="R1977" s="2"/>
    </row>
    <row r="1978" spans="1:18" ht="18" customHeight="1">
      <c r="A1978" s="35"/>
      <c r="B1978" s="31"/>
      <c r="C1978" s="31"/>
      <c r="D1978" s="133"/>
      <c r="E1978" s="133"/>
      <c r="F1978" s="133"/>
      <c r="G1978" s="133"/>
      <c r="H1978" s="133"/>
      <c r="I1978" s="133"/>
      <c r="J1978" s="133"/>
      <c r="K1978" s="134"/>
      <c r="L1978" s="135"/>
      <c r="M1978" s="135"/>
      <c r="N1978" s="135"/>
      <c r="O1978" s="2"/>
      <c r="P1978" s="31"/>
      <c r="Q1978" s="25"/>
      <c r="R1978" s="2"/>
    </row>
    <row r="1979" spans="1:18" ht="18" customHeight="1">
      <c r="A1979" s="35"/>
      <c r="B1979" s="31"/>
      <c r="C1979" s="31"/>
      <c r="D1979" s="133"/>
      <c r="E1979" s="133"/>
      <c r="F1979" s="133"/>
      <c r="G1979" s="133"/>
      <c r="H1979" s="133"/>
      <c r="I1979" s="133"/>
      <c r="J1979" s="133"/>
      <c r="K1979" s="134"/>
      <c r="L1979" s="135"/>
      <c r="M1979" s="135"/>
      <c r="N1979" s="135"/>
      <c r="O1979" s="2"/>
      <c r="P1979" s="31"/>
      <c r="Q1979" s="25"/>
      <c r="R1979" s="2"/>
    </row>
    <row r="1980" spans="1:18" ht="18" customHeight="1">
      <c r="A1980" s="35"/>
      <c r="B1980" s="31"/>
      <c r="C1980" s="31"/>
      <c r="D1980" s="133"/>
      <c r="E1980" s="133"/>
      <c r="F1980" s="133"/>
      <c r="G1980" s="133"/>
      <c r="H1980" s="133"/>
      <c r="I1980" s="133"/>
      <c r="J1980" s="133"/>
      <c r="K1980" s="134"/>
      <c r="L1980" s="135"/>
      <c r="M1980" s="135"/>
      <c r="N1980" s="135"/>
      <c r="O1980" s="2"/>
      <c r="P1980" s="31"/>
      <c r="Q1980" s="25"/>
      <c r="R1980" s="2"/>
    </row>
    <row r="1981" spans="1:18" ht="18" customHeight="1">
      <c r="A1981" s="35"/>
      <c r="B1981" s="31"/>
      <c r="C1981" s="31"/>
      <c r="D1981" s="133"/>
      <c r="E1981" s="133"/>
      <c r="F1981" s="133"/>
      <c r="G1981" s="133"/>
      <c r="H1981" s="133"/>
      <c r="I1981" s="133"/>
      <c r="J1981" s="133"/>
      <c r="K1981" s="134"/>
      <c r="L1981" s="135"/>
      <c r="M1981" s="135"/>
      <c r="N1981" s="135"/>
      <c r="O1981" s="2"/>
      <c r="P1981" s="31"/>
      <c r="Q1981" s="25"/>
      <c r="R1981" s="2"/>
    </row>
    <row r="1982" spans="1:18" ht="18" customHeight="1">
      <c r="A1982" s="35"/>
      <c r="B1982" s="31"/>
      <c r="C1982" s="31"/>
      <c r="D1982" s="133"/>
      <c r="E1982" s="133"/>
      <c r="F1982" s="133"/>
      <c r="G1982" s="133"/>
      <c r="H1982" s="133"/>
      <c r="I1982" s="133"/>
      <c r="J1982" s="133"/>
      <c r="K1982" s="134"/>
      <c r="L1982" s="135"/>
      <c r="M1982" s="135"/>
      <c r="N1982" s="135"/>
      <c r="O1982" s="2"/>
      <c r="P1982" s="31"/>
      <c r="Q1982" s="25"/>
      <c r="R1982" s="2"/>
    </row>
    <row r="1983" spans="1:18" ht="18" customHeight="1">
      <c r="A1983" s="35"/>
      <c r="B1983" s="31"/>
      <c r="C1983" s="31"/>
      <c r="D1983" s="133"/>
      <c r="E1983" s="133"/>
      <c r="F1983" s="133"/>
      <c r="G1983" s="133"/>
      <c r="H1983" s="133"/>
      <c r="I1983" s="133"/>
      <c r="J1983" s="133"/>
      <c r="K1983" s="134"/>
      <c r="L1983" s="135"/>
      <c r="M1983" s="135"/>
      <c r="N1983" s="135"/>
      <c r="O1983" s="2"/>
      <c r="P1983" s="31"/>
      <c r="Q1983" s="25"/>
      <c r="R1983" s="2"/>
    </row>
    <row r="1984" spans="1:18" ht="18" customHeight="1">
      <c r="A1984" s="35"/>
      <c r="B1984" s="31"/>
      <c r="C1984" s="31"/>
      <c r="D1984" s="133"/>
      <c r="E1984" s="133"/>
      <c r="F1984" s="133"/>
      <c r="G1984" s="133"/>
      <c r="H1984" s="133"/>
      <c r="I1984" s="133"/>
      <c r="J1984" s="133"/>
      <c r="K1984" s="134"/>
      <c r="L1984" s="135"/>
      <c r="M1984" s="135"/>
      <c r="N1984" s="135"/>
      <c r="O1984" s="2"/>
      <c r="P1984" s="31"/>
      <c r="Q1984" s="25"/>
      <c r="R1984" s="2"/>
    </row>
    <row r="1985" spans="1:18" ht="18" customHeight="1">
      <c r="A1985" s="35"/>
      <c r="B1985" s="31"/>
      <c r="C1985" s="31"/>
      <c r="D1985" s="133"/>
      <c r="E1985" s="133"/>
      <c r="F1985" s="133"/>
      <c r="G1985" s="133"/>
      <c r="H1985" s="133"/>
      <c r="I1985" s="133"/>
      <c r="J1985" s="133"/>
      <c r="K1985" s="134"/>
      <c r="L1985" s="135"/>
      <c r="M1985" s="135"/>
      <c r="N1985" s="135"/>
      <c r="O1985" s="2"/>
      <c r="P1985" s="31"/>
      <c r="Q1985" s="25"/>
      <c r="R1985" s="2"/>
    </row>
    <row r="1986" spans="1:18" ht="18" customHeight="1">
      <c r="A1986" s="35"/>
      <c r="B1986" s="31"/>
      <c r="C1986" s="31"/>
      <c r="D1986" s="133"/>
      <c r="E1986" s="133"/>
      <c r="F1986" s="133"/>
      <c r="G1986" s="133"/>
      <c r="H1986" s="133"/>
      <c r="I1986" s="133"/>
      <c r="J1986" s="133"/>
      <c r="K1986" s="134"/>
      <c r="L1986" s="135"/>
      <c r="M1986" s="135"/>
      <c r="N1986" s="135"/>
      <c r="O1986" s="2"/>
      <c r="P1986" s="31"/>
      <c r="Q1986" s="25"/>
      <c r="R1986" s="2"/>
    </row>
    <row r="1987" spans="1:18" ht="18" customHeight="1">
      <c r="A1987" s="35"/>
      <c r="B1987" s="31"/>
      <c r="C1987" s="31"/>
      <c r="D1987" s="133"/>
      <c r="E1987" s="133"/>
      <c r="F1987" s="133"/>
      <c r="G1987" s="133"/>
      <c r="H1987" s="133"/>
      <c r="I1987" s="133"/>
      <c r="J1987" s="133"/>
      <c r="K1987" s="134"/>
      <c r="L1987" s="135"/>
      <c r="M1987" s="135"/>
      <c r="N1987" s="135"/>
      <c r="O1987" s="2"/>
      <c r="P1987" s="31"/>
      <c r="Q1987" s="25"/>
      <c r="R1987" s="2"/>
    </row>
    <row r="1988" spans="1:18" ht="18" customHeight="1">
      <c r="A1988" s="35"/>
      <c r="B1988" s="31"/>
      <c r="C1988" s="31"/>
      <c r="D1988" s="133"/>
      <c r="E1988" s="133"/>
      <c r="F1988" s="133"/>
      <c r="G1988" s="133"/>
      <c r="H1988" s="133"/>
      <c r="I1988" s="133"/>
      <c r="J1988" s="133"/>
      <c r="K1988" s="134"/>
      <c r="L1988" s="135"/>
      <c r="M1988" s="135"/>
      <c r="N1988" s="135"/>
      <c r="O1988" s="2"/>
      <c r="P1988" s="31"/>
      <c r="Q1988" s="25"/>
      <c r="R1988" s="2"/>
    </row>
    <row r="1989" spans="1:18" ht="18" customHeight="1">
      <c r="A1989" s="35"/>
      <c r="B1989" s="31"/>
      <c r="C1989" s="31"/>
      <c r="D1989" s="133"/>
      <c r="E1989" s="133"/>
      <c r="F1989" s="133"/>
      <c r="G1989" s="133"/>
      <c r="H1989" s="133"/>
      <c r="I1989" s="133"/>
      <c r="J1989" s="133"/>
      <c r="K1989" s="134"/>
      <c r="L1989" s="135"/>
      <c r="M1989" s="135"/>
      <c r="N1989" s="135"/>
      <c r="O1989" s="2"/>
      <c r="P1989" s="31"/>
      <c r="Q1989" s="25"/>
      <c r="R1989" s="2"/>
    </row>
    <row r="1990" spans="1:18" ht="18" customHeight="1">
      <c r="A1990" s="35"/>
      <c r="B1990" s="31"/>
      <c r="C1990" s="31"/>
      <c r="D1990" s="133"/>
      <c r="E1990" s="133"/>
      <c r="F1990" s="133"/>
      <c r="G1990" s="133"/>
      <c r="H1990" s="133"/>
      <c r="I1990" s="133"/>
      <c r="J1990" s="133"/>
      <c r="K1990" s="134"/>
      <c r="L1990" s="135"/>
      <c r="M1990" s="135"/>
      <c r="N1990" s="135"/>
      <c r="O1990" s="2"/>
      <c r="P1990" s="31"/>
      <c r="Q1990" s="25"/>
      <c r="R1990" s="2"/>
    </row>
    <row r="1991" spans="1:18" ht="18" customHeight="1">
      <c r="A1991" s="35"/>
      <c r="B1991" s="31"/>
      <c r="C1991" s="31"/>
      <c r="D1991" s="133"/>
      <c r="E1991" s="133"/>
      <c r="F1991" s="133"/>
      <c r="G1991" s="133"/>
      <c r="H1991" s="133"/>
      <c r="I1991" s="133"/>
      <c r="J1991" s="133"/>
      <c r="K1991" s="134"/>
      <c r="L1991" s="135"/>
      <c r="M1991" s="135"/>
      <c r="N1991" s="135"/>
      <c r="O1991" s="2"/>
      <c r="P1991" s="31"/>
      <c r="Q1991" s="25"/>
      <c r="R1991" s="2"/>
    </row>
    <row r="1992" spans="1:18" ht="18" customHeight="1">
      <c r="A1992" s="35"/>
      <c r="B1992" s="31"/>
      <c r="C1992" s="31"/>
      <c r="D1992" s="133"/>
      <c r="E1992" s="133"/>
      <c r="F1992" s="133"/>
      <c r="G1992" s="133"/>
      <c r="H1992" s="133"/>
      <c r="I1992" s="133"/>
      <c r="J1992" s="133"/>
      <c r="K1992" s="134"/>
      <c r="L1992" s="135"/>
      <c r="M1992" s="135"/>
      <c r="N1992" s="135"/>
      <c r="O1992" s="2"/>
      <c r="P1992" s="31"/>
      <c r="Q1992" s="25"/>
      <c r="R1992" s="2"/>
    </row>
    <row r="1993" spans="1:18" ht="18" customHeight="1">
      <c r="A1993" s="35"/>
      <c r="B1993" s="31"/>
      <c r="C1993" s="31"/>
      <c r="D1993" s="133"/>
      <c r="E1993" s="133"/>
      <c r="F1993" s="133"/>
      <c r="G1993" s="133"/>
      <c r="H1993" s="133"/>
      <c r="I1993" s="133"/>
      <c r="J1993" s="133"/>
      <c r="K1993" s="134"/>
      <c r="L1993" s="135"/>
      <c r="M1993" s="135"/>
      <c r="N1993" s="135"/>
      <c r="O1993" s="2"/>
      <c r="P1993" s="31"/>
      <c r="Q1993" s="25"/>
      <c r="R1993" s="2"/>
    </row>
    <row r="1994" spans="1:18" ht="18" customHeight="1">
      <c r="A1994" s="35"/>
      <c r="B1994" s="31"/>
      <c r="C1994" s="31"/>
      <c r="D1994" s="133"/>
      <c r="E1994" s="133"/>
      <c r="F1994" s="133"/>
      <c r="G1994" s="133"/>
      <c r="H1994" s="133"/>
      <c r="I1994" s="133"/>
      <c r="J1994" s="133"/>
      <c r="K1994" s="134"/>
      <c r="L1994" s="135"/>
      <c r="M1994" s="135"/>
      <c r="N1994" s="135"/>
      <c r="O1994" s="2"/>
      <c r="P1994" s="31"/>
      <c r="Q1994" s="25"/>
      <c r="R1994" s="2"/>
    </row>
    <row r="1995" spans="1:18" ht="18" customHeight="1">
      <c r="A1995" s="35"/>
      <c r="B1995" s="31"/>
      <c r="C1995" s="31"/>
      <c r="D1995" s="133"/>
      <c r="E1995" s="133"/>
      <c r="F1995" s="133"/>
      <c r="G1995" s="133"/>
      <c r="H1995" s="133"/>
      <c r="I1995" s="133"/>
      <c r="J1995" s="133"/>
      <c r="K1995" s="134"/>
      <c r="L1995" s="135"/>
      <c r="M1995" s="135"/>
      <c r="N1995" s="135"/>
      <c r="O1995" s="2"/>
      <c r="P1995" s="31"/>
      <c r="Q1995" s="25"/>
      <c r="R1995" s="2"/>
    </row>
    <row r="1996" spans="1:18" ht="18" customHeight="1">
      <c r="A1996" s="35"/>
      <c r="B1996" s="31"/>
      <c r="C1996" s="31"/>
      <c r="D1996" s="133"/>
      <c r="E1996" s="133"/>
      <c r="F1996" s="133"/>
      <c r="G1996" s="133"/>
      <c r="H1996" s="133"/>
      <c r="I1996" s="133"/>
      <c r="J1996" s="133"/>
      <c r="K1996" s="134"/>
      <c r="L1996" s="135"/>
      <c r="M1996" s="135"/>
      <c r="N1996" s="135"/>
      <c r="O1996" s="2"/>
      <c r="P1996" s="31"/>
      <c r="Q1996" s="25"/>
      <c r="R1996" s="2"/>
    </row>
    <row r="1997" spans="1:18" ht="18" customHeight="1">
      <c r="A1997" s="35"/>
      <c r="B1997" s="31"/>
      <c r="C1997" s="31"/>
      <c r="D1997" s="133"/>
      <c r="E1997" s="133"/>
      <c r="F1997" s="133"/>
      <c r="G1997" s="133"/>
      <c r="H1997" s="133"/>
      <c r="I1997" s="133"/>
      <c r="J1997" s="133"/>
      <c r="K1997" s="134"/>
      <c r="L1997" s="135"/>
      <c r="M1997" s="135"/>
      <c r="N1997" s="135"/>
      <c r="O1997" s="2"/>
      <c r="P1997" s="31"/>
      <c r="Q1997" s="25"/>
      <c r="R1997" s="2"/>
    </row>
    <row r="1998" spans="1:18" ht="18" customHeight="1">
      <c r="A1998" s="35"/>
      <c r="B1998" s="31"/>
      <c r="C1998" s="31"/>
      <c r="D1998" s="133"/>
      <c r="E1998" s="133"/>
      <c r="F1998" s="133"/>
      <c r="G1998" s="133"/>
      <c r="H1998" s="133"/>
      <c r="I1998" s="133"/>
      <c r="J1998" s="133"/>
      <c r="K1998" s="134"/>
      <c r="L1998" s="135"/>
      <c r="M1998" s="135"/>
      <c r="N1998" s="135"/>
      <c r="O1998" s="2"/>
      <c r="P1998" s="31"/>
      <c r="Q1998" s="25"/>
      <c r="R1998" s="2"/>
    </row>
    <row r="1999" spans="1:18" ht="18" customHeight="1">
      <c r="A1999" s="35"/>
      <c r="B1999" s="31"/>
      <c r="C1999" s="31"/>
      <c r="D1999" s="133"/>
      <c r="E1999" s="133"/>
      <c r="F1999" s="133"/>
      <c r="G1999" s="133"/>
      <c r="H1999" s="133"/>
      <c r="I1999" s="133"/>
      <c r="J1999" s="133"/>
      <c r="K1999" s="134"/>
      <c r="L1999" s="135"/>
      <c r="M1999" s="135"/>
      <c r="N1999" s="135"/>
      <c r="O1999" s="2"/>
      <c r="P1999" s="31"/>
      <c r="Q1999" s="25"/>
      <c r="R1999" s="2"/>
    </row>
    <row r="2000" spans="1:18" ht="18" customHeight="1">
      <c r="A2000" s="35"/>
      <c r="B2000" s="31"/>
      <c r="C2000" s="31"/>
      <c r="D2000" s="133"/>
      <c r="E2000" s="133"/>
      <c r="F2000" s="133"/>
      <c r="G2000" s="133"/>
      <c r="H2000" s="133"/>
      <c r="I2000" s="133"/>
      <c r="J2000" s="133"/>
      <c r="K2000" s="134"/>
      <c r="L2000" s="135"/>
      <c r="M2000" s="135"/>
      <c r="N2000" s="135"/>
      <c r="O2000" s="2"/>
      <c r="P2000" s="31"/>
      <c r="Q2000" s="25"/>
      <c r="R2000" s="2"/>
    </row>
    <row r="2001" spans="1:18" ht="18" customHeight="1">
      <c r="A2001" s="35"/>
      <c r="B2001" s="31"/>
      <c r="C2001" s="31"/>
      <c r="D2001" s="133"/>
      <c r="E2001" s="133"/>
      <c r="F2001" s="133"/>
      <c r="G2001" s="133"/>
      <c r="H2001" s="133"/>
      <c r="I2001" s="133"/>
      <c r="J2001" s="133"/>
      <c r="K2001" s="134"/>
      <c r="L2001" s="135"/>
      <c r="M2001" s="135"/>
      <c r="N2001" s="135"/>
      <c r="O2001" s="2"/>
      <c r="P2001" s="31"/>
      <c r="Q2001" s="25"/>
      <c r="R2001" s="2"/>
    </row>
    <row r="2002" spans="1:18" ht="18" customHeight="1">
      <c r="A2002" s="35"/>
      <c r="B2002" s="31"/>
      <c r="C2002" s="31"/>
      <c r="D2002" s="133"/>
      <c r="E2002" s="133"/>
      <c r="F2002" s="133"/>
      <c r="G2002" s="133"/>
      <c r="H2002" s="133"/>
      <c r="I2002" s="133"/>
      <c r="J2002" s="133"/>
      <c r="K2002" s="134"/>
      <c r="L2002" s="135"/>
      <c r="M2002" s="135"/>
      <c r="N2002" s="135"/>
      <c r="O2002" s="2"/>
      <c r="P2002" s="31"/>
      <c r="Q2002" s="25"/>
      <c r="R2002" s="2"/>
    </row>
    <row r="2003" spans="1:18" ht="18" customHeight="1">
      <c r="A2003" s="35"/>
      <c r="B2003" s="31"/>
      <c r="C2003" s="31"/>
      <c r="D2003" s="133"/>
      <c r="E2003" s="133"/>
      <c r="F2003" s="133"/>
      <c r="G2003" s="133"/>
      <c r="H2003" s="133"/>
      <c r="I2003" s="133"/>
      <c r="J2003" s="133"/>
      <c r="K2003" s="134"/>
      <c r="L2003" s="135"/>
      <c r="M2003" s="135"/>
      <c r="N2003" s="135"/>
      <c r="O2003" s="2"/>
      <c r="P2003" s="31"/>
      <c r="Q2003" s="25"/>
      <c r="R2003" s="2"/>
    </row>
    <row r="2004" spans="1:18" ht="18" customHeight="1">
      <c r="A2004" s="35"/>
      <c r="B2004" s="31"/>
      <c r="C2004" s="31"/>
      <c r="D2004" s="133"/>
      <c r="E2004" s="133"/>
      <c r="F2004" s="133"/>
      <c r="G2004" s="133"/>
      <c r="H2004" s="133"/>
      <c r="I2004" s="133"/>
      <c r="J2004" s="133"/>
      <c r="K2004" s="134"/>
      <c r="L2004" s="135"/>
      <c r="M2004" s="135"/>
      <c r="N2004" s="135"/>
      <c r="O2004" s="2"/>
      <c r="P2004" s="31"/>
      <c r="Q2004" s="25"/>
      <c r="R2004" s="2"/>
    </row>
    <row r="2005" spans="1:18" ht="18" customHeight="1">
      <c r="A2005" s="35"/>
      <c r="B2005" s="31"/>
      <c r="C2005" s="31"/>
      <c r="D2005" s="133"/>
      <c r="E2005" s="133"/>
      <c r="F2005" s="133"/>
      <c r="G2005" s="133"/>
      <c r="H2005" s="133"/>
      <c r="I2005" s="133"/>
      <c r="J2005" s="133"/>
      <c r="K2005" s="134"/>
      <c r="L2005" s="135"/>
      <c r="M2005" s="135"/>
      <c r="N2005" s="135"/>
      <c r="O2005" s="2"/>
      <c r="P2005" s="31"/>
      <c r="Q2005" s="25"/>
      <c r="R2005" s="2"/>
    </row>
    <row r="2006" spans="1:18" ht="18" customHeight="1">
      <c r="A2006" s="35"/>
      <c r="B2006" s="31"/>
      <c r="C2006" s="31"/>
      <c r="D2006" s="133"/>
      <c r="E2006" s="133"/>
      <c r="F2006" s="133"/>
      <c r="G2006" s="133"/>
      <c r="H2006" s="133"/>
      <c r="I2006" s="133"/>
      <c r="J2006" s="133"/>
      <c r="K2006" s="134"/>
      <c r="L2006" s="135"/>
      <c r="M2006" s="135"/>
      <c r="N2006" s="135"/>
      <c r="O2006" s="2"/>
      <c r="P2006" s="31"/>
      <c r="Q2006" s="25"/>
      <c r="R2006" s="2"/>
    </row>
    <row r="2007" spans="1:18" ht="18" customHeight="1">
      <c r="A2007" s="35"/>
      <c r="B2007" s="31"/>
      <c r="C2007" s="31"/>
      <c r="D2007" s="133"/>
      <c r="E2007" s="133"/>
      <c r="F2007" s="133"/>
      <c r="G2007" s="133"/>
      <c r="H2007" s="133"/>
      <c r="I2007" s="133"/>
      <c r="J2007" s="133"/>
      <c r="K2007" s="134"/>
      <c r="L2007" s="135"/>
      <c r="M2007" s="135"/>
      <c r="N2007" s="135"/>
      <c r="O2007" s="2"/>
      <c r="P2007" s="31"/>
      <c r="Q2007" s="25"/>
      <c r="R2007" s="2"/>
    </row>
    <row r="2008" spans="1:18" ht="18" customHeight="1">
      <c r="A2008" s="35"/>
      <c r="B2008" s="31"/>
      <c r="C2008" s="31"/>
      <c r="D2008" s="133"/>
      <c r="E2008" s="133"/>
      <c r="F2008" s="133"/>
      <c r="G2008" s="133"/>
      <c r="H2008" s="133"/>
      <c r="I2008" s="133"/>
      <c r="J2008" s="133"/>
      <c r="K2008" s="134"/>
      <c r="L2008" s="135"/>
      <c r="M2008" s="135"/>
      <c r="N2008" s="135"/>
      <c r="O2008" s="2"/>
      <c r="P2008" s="31"/>
      <c r="Q2008" s="25"/>
      <c r="R2008" s="2"/>
    </row>
    <row r="2009" spans="1:18" ht="18" customHeight="1">
      <c r="A2009" s="35"/>
      <c r="B2009" s="31"/>
      <c r="C2009" s="31"/>
      <c r="D2009" s="133"/>
      <c r="E2009" s="133"/>
      <c r="F2009" s="133"/>
      <c r="G2009" s="133"/>
      <c r="H2009" s="133"/>
      <c r="I2009" s="133"/>
      <c r="J2009" s="133"/>
      <c r="K2009" s="134"/>
      <c r="L2009" s="135"/>
      <c r="M2009" s="135"/>
      <c r="N2009" s="135"/>
      <c r="O2009" s="2"/>
      <c r="P2009" s="31"/>
      <c r="Q2009" s="25"/>
      <c r="R2009" s="2"/>
    </row>
    <row r="2010" spans="1:18" ht="18" customHeight="1">
      <c r="A2010" s="35"/>
      <c r="B2010" s="31"/>
      <c r="C2010" s="31"/>
      <c r="D2010" s="133"/>
      <c r="E2010" s="133"/>
      <c r="F2010" s="133"/>
      <c r="G2010" s="133"/>
      <c r="H2010" s="133"/>
      <c r="I2010" s="133"/>
      <c r="J2010" s="133"/>
      <c r="K2010" s="134"/>
      <c r="L2010" s="135"/>
      <c r="M2010" s="135"/>
      <c r="N2010" s="135"/>
      <c r="O2010" s="2"/>
      <c r="P2010" s="31"/>
      <c r="Q2010" s="25"/>
      <c r="R2010" s="2"/>
    </row>
    <row r="2011" spans="1:18" ht="18" customHeight="1">
      <c r="A2011" s="35"/>
      <c r="B2011" s="31"/>
      <c r="C2011" s="31"/>
      <c r="D2011" s="133"/>
      <c r="E2011" s="133"/>
      <c r="F2011" s="133"/>
      <c r="G2011" s="133"/>
      <c r="H2011" s="133"/>
      <c r="I2011" s="133"/>
      <c r="J2011" s="133"/>
      <c r="K2011" s="134"/>
      <c r="L2011" s="135"/>
      <c r="M2011" s="135"/>
      <c r="N2011" s="135"/>
      <c r="O2011" s="2"/>
      <c r="P2011" s="31"/>
      <c r="Q2011" s="25"/>
      <c r="R2011" s="2"/>
    </row>
    <row r="2012" spans="1:18" ht="18" customHeight="1">
      <c r="A2012" s="35"/>
      <c r="B2012" s="31"/>
      <c r="C2012" s="31"/>
      <c r="D2012" s="133"/>
      <c r="E2012" s="133"/>
      <c r="F2012" s="133"/>
      <c r="G2012" s="133"/>
      <c r="H2012" s="133"/>
      <c r="I2012" s="133"/>
      <c r="J2012" s="133"/>
      <c r="K2012" s="134"/>
      <c r="L2012" s="135"/>
      <c r="M2012" s="135"/>
      <c r="N2012" s="135"/>
      <c r="O2012" s="2"/>
      <c r="P2012" s="31"/>
      <c r="Q2012" s="25"/>
      <c r="R2012" s="2"/>
    </row>
    <row r="2013" spans="1:18" ht="18" customHeight="1">
      <c r="A2013" s="35"/>
      <c r="B2013" s="31"/>
      <c r="C2013" s="31"/>
      <c r="D2013" s="133"/>
      <c r="E2013" s="133"/>
      <c r="F2013" s="133"/>
      <c r="G2013" s="133"/>
      <c r="H2013" s="133"/>
      <c r="I2013" s="133"/>
      <c r="J2013" s="133"/>
      <c r="K2013" s="134"/>
      <c r="L2013" s="135"/>
      <c r="M2013" s="135"/>
      <c r="N2013" s="135"/>
      <c r="O2013" s="2"/>
      <c r="P2013" s="31"/>
      <c r="Q2013" s="25"/>
      <c r="R2013" s="2"/>
    </row>
    <row r="2014" spans="1:18" ht="18" customHeight="1">
      <c r="A2014" s="35"/>
      <c r="B2014" s="31"/>
      <c r="C2014" s="31"/>
      <c r="D2014" s="133"/>
      <c r="E2014" s="133"/>
      <c r="F2014" s="133"/>
      <c r="G2014" s="133"/>
      <c r="H2014" s="133"/>
      <c r="I2014" s="133"/>
      <c r="J2014" s="133"/>
      <c r="K2014" s="134"/>
      <c r="L2014" s="135"/>
      <c r="M2014" s="135"/>
      <c r="N2014" s="135"/>
      <c r="O2014" s="2"/>
      <c r="P2014" s="31"/>
      <c r="Q2014" s="25"/>
      <c r="R2014" s="2"/>
    </row>
    <row r="2015" spans="1:18" ht="18" customHeight="1">
      <c r="A2015" s="35"/>
      <c r="B2015" s="31"/>
      <c r="C2015" s="31"/>
      <c r="D2015" s="133"/>
      <c r="E2015" s="133"/>
      <c r="F2015" s="133"/>
      <c r="G2015" s="133"/>
      <c r="H2015" s="133"/>
      <c r="I2015" s="133"/>
      <c r="J2015" s="133"/>
      <c r="K2015" s="134"/>
      <c r="L2015" s="135"/>
      <c r="M2015" s="135"/>
      <c r="N2015" s="135"/>
      <c r="O2015" s="2"/>
      <c r="P2015" s="31"/>
      <c r="Q2015" s="25"/>
      <c r="R2015" s="2"/>
    </row>
    <row r="2016" spans="1:18" ht="18" customHeight="1">
      <c r="A2016" s="35"/>
      <c r="B2016" s="31"/>
      <c r="C2016" s="31"/>
      <c r="D2016" s="133"/>
      <c r="E2016" s="133"/>
      <c r="F2016" s="133"/>
      <c r="G2016" s="133"/>
      <c r="H2016" s="133"/>
      <c r="I2016" s="133"/>
      <c r="J2016" s="133"/>
      <c r="K2016" s="134"/>
      <c r="L2016" s="135"/>
      <c r="M2016" s="135"/>
      <c r="N2016" s="135"/>
      <c r="O2016" s="2"/>
      <c r="P2016" s="31"/>
      <c r="Q2016" s="25"/>
      <c r="R2016" s="2"/>
    </row>
    <row r="2017" spans="1:18" ht="18" customHeight="1">
      <c r="A2017" s="35"/>
      <c r="B2017" s="31"/>
      <c r="C2017" s="31"/>
      <c r="D2017" s="133"/>
      <c r="E2017" s="133"/>
      <c r="F2017" s="133"/>
      <c r="G2017" s="133"/>
      <c r="H2017" s="133"/>
      <c r="I2017" s="133"/>
      <c r="J2017" s="133"/>
      <c r="K2017" s="134"/>
      <c r="L2017" s="135"/>
      <c r="M2017" s="135"/>
      <c r="N2017" s="135"/>
      <c r="O2017" s="2"/>
      <c r="P2017" s="31"/>
      <c r="Q2017" s="25"/>
      <c r="R2017" s="2"/>
    </row>
    <row r="2018" spans="1:18" ht="18" customHeight="1">
      <c r="A2018" s="35"/>
      <c r="B2018" s="31"/>
      <c r="C2018" s="31"/>
      <c r="D2018" s="133"/>
      <c r="E2018" s="133"/>
      <c r="F2018" s="133"/>
      <c r="G2018" s="133"/>
      <c r="H2018" s="133"/>
      <c r="I2018" s="133"/>
      <c r="J2018" s="133"/>
      <c r="K2018" s="134"/>
      <c r="L2018" s="135"/>
      <c r="M2018" s="135"/>
      <c r="N2018" s="135"/>
      <c r="O2018" s="2"/>
      <c r="P2018" s="31"/>
      <c r="Q2018" s="25"/>
      <c r="R2018" s="2"/>
    </row>
    <row r="2019" spans="1:18" ht="18" customHeight="1">
      <c r="A2019" s="35"/>
      <c r="B2019" s="31"/>
      <c r="C2019" s="31"/>
      <c r="D2019" s="133"/>
      <c r="E2019" s="133"/>
      <c r="F2019" s="133"/>
      <c r="G2019" s="133"/>
      <c r="H2019" s="133"/>
      <c r="I2019" s="133"/>
      <c r="J2019" s="133"/>
      <c r="K2019" s="134"/>
      <c r="L2019" s="135"/>
      <c r="M2019" s="135"/>
      <c r="N2019" s="135"/>
      <c r="O2019" s="2"/>
      <c r="P2019" s="31"/>
      <c r="Q2019" s="25"/>
      <c r="R2019" s="2"/>
    </row>
    <row r="2020" spans="1:18" ht="18" customHeight="1">
      <c r="A2020" s="35"/>
      <c r="B2020" s="31"/>
      <c r="C2020" s="31"/>
      <c r="D2020" s="133"/>
      <c r="E2020" s="133"/>
      <c r="F2020" s="133"/>
      <c r="G2020" s="133"/>
      <c r="H2020" s="133"/>
      <c r="I2020" s="133"/>
      <c r="J2020" s="133"/>
      <c r="K2020" s="134"/>
      <c r="L2020" s="135"/>
      <c r="M2020" s="135"/>
      <c r="N2020" s="135"/>
      <c r="O2020" s="2"/>
      <c r="P2020" s="31"/>
      <c r="Q2020" s="25"/>
      <c r="R2020" s="2"/>
    </row>
    <row r="2021" spans="1:18" ht="18" customHeight="1">
      <c r="A2021" s="35"/>
      <c r="B2021" s="31"/>
      <c r="C2021" s="31"/>
      <c r="D2021" s="133"/>
      <c r="E2021" s="133"/>
      <c r="F2021" s="133"/>
      <c r="G2021" s="133"/>
      <c r="H2021" s="133"/>
      <c r="I2021" s="133"/>
      <c r="J2021" s="133"/>
      <c r="K2021" s="134"/>
      <c r="L2021" s="135"/>
      <c r="M2021" s="135"/>
      <c r="N2021" s="135"/>
      <c r="O2021" s="2"/>
      <c r="P2021" s="31"/>
      <c r="Q2021" s="25"/>
      <c r="R2021" s="2"/>
    </row>
    <row r="2022" spans="1:18" ht="18" customHeight="1">
      <c r="A2022" s="35"/>
      <c r="B2022" s="31"/>
      <c r="C2022" s="31"/>
      <c r="D2022" s="133"/>
      <c r="E2022" s="133"/>
      <c r="F2022" s="133"/>
      <c r="G2022" s="133"/>
      <c r="H2022" s="133"/>
      <c r="I2022" s="133"/>
      <c r="J2022" s="133"/>
      <c r="K2022" s="134"/>
      <c r="L2022" s="135"/>
      <c r="M2022" s="135"/>
      <c r="N2022" s="135"/>
      <c r="O2022" s="2"/>
      <c r="P2022" s="31"/>
      <c r="Q2022" s="25"/>
      <c r="R2022" s="2"/>
    </row>
    <row r="2023" spans="1:18" ht="18" customHeight="1">
      <c r="A2023" s="35"/>
      <c r="B2023" s="31"/>
      <c r="C2023" s="31"/>
      <c r="D2023" s="133"/>
      <c r="E2023" s="133"/>
      <c r="F2023" s="133"/>
      <c r="G2023" s="133"/>
      <c r="H2023" s="133"/>
      <c r="I2023" s="133"/>
      <c r="J2023" s="133"/>
      <c r="K2023" s="134"/>
      <c r="L2023" s="135"/>
      <c r="M2023" s="135"/>
      <c r="N2023" s="135"/>
      <c r="O2023" s="2"/>
      <c r="P2023" s="31"/>
      <c r="Q2023" s="25"/>
      <c r="R2023" s="2"/>
    </row>
    <row r="2024" spans="1:18" ht="18" customHeight="1">
      <c r="A2024" s="35"/>
      <c r="B2024" s="31"/>
      <c r="C2024" s="31"/>
      <c r="D2024" s="133"/>
      <c r="E2024" s="133"/>
      <c r="F2024" s="133"/>
      <c r="G2024" s="133"/>
      <c r="H2024" s="133"/>
      <c r="I2024" s="133"/>
      <c r="J2024" s="133"/>
      <c r="K2024" s="134"/>
      <c r="L2024" s="135"/>
      <c r="M2024" s="135"/>
      <c r="N2024" s="135"/>
      <c r="O2024" s="2"/>
      <c r="P2024" s="31"/>
      <c r="Q2024" s="25"/>
      <c r="R2024" s="2"/>
    </row>
    <row r="2025" spans="1:18" ht="18" customHeight="1">
      <c r="A2025" s="35"/>
      <c r="B2025" s="31"/>
      <c r="C2025" s="31"/>
      <c r="D2025" s="133"/>
      <c r="E2025" s="133"/>
      <c r="F2025" s="133"/>
      <c r="G2025" s="133"/>
      <c r="H2025" s="133"/>
      <c r="I2025" s="133"/>
      <c r="J2025" s="133"/>
      <c r="K2025" s="134"/>
      <c r="L2025" s="135"/>
      <c r="M2025" s="135"/>
      <c r="N2025" s="135"/>
      <c r="O2025" s="2"/>
      <c r="P2025" s="31"/>
      <c r="Q2025" s="25"/>
      <c r="R2025" s="2"/>
    </row>
    <row r="2026" spans="1:18" ht="18" customHeight="1">
      <c r="A2026" s="35"/>
      <c r="B2026" s="31"/>
      <c r="C2026" s="31"/>
      <c r="D2026" s="133"/>
      <c r="E2026" s="133"/>
      <c r="F2026" s="133"/>
      <c r="G2026" s="133"/>
      <c r="H2026" s="133"/>
      <c r="I2026" s="133"/>
      <c r="J2026" s="133"/>
      <c r="K2026" s="134"/>
      <c r="L2026" s="135"/>
      <c r="M2026" s="135"/>
      <c r="N2026" s="135"/>
      <c r="O2026" s="2"/>
      <c r="P2026" s="31"/>
      <c r="Q2026" s="25"/>
      <c r="R2026" s="2"/>
    </row>
    <row r="2027" spans="1:18" ht="18" customHeight="1">
      <c r="A2027" s="35"/>
      <c r="B2027" s="31"/>
      <c r="C2027" s="31"/>
      <c r="D2027" s="133"/>
      <c r="E2027" s="133"/>
      <c r="F2027" s="133"/>
      <c r="G2027" s="133"/>
      <c r="H2027" s="133"/>
      <c r="I2027" s="133"/>
      <c r="J2027" s="133"/>
      <c r="K2027" s="134"/>
      <c r="L2027" s="135"/>
      <c r="M2027" s="135"/>
      <c r="N2027" s="135"/>
      <c r="O2027" s="2"/>
      <c r="P2027" s="31"/>
      <c r="Q2027" s="25"/>
      <c r="R2027" s="2"/>
    </row>
    <row r="2028" spans="1:18" ht="18" customHeight="1">
      <c r="A2028" s="35"/>
      <c r="B2028" s="31"/>
      <c r="C2028" s="31"/>
      <c r="D2028" s="133"/>
      <c r="E2028" s="133"/>
      <c r="F2028" s="133"/>
      <c r="G2028" s="133"/>
      <c r="H2028" s="133"/>
      <c r="I2028" s="133"/>
      <c r="J2028" s="133"/>
      <c r="K2028" s="134"/>
      <c r="L2028" s="135"/>
      <c r="M2028" s="135"/>
      <c r="N2028" s="135"/>
      <c r="O2028" s="2"/>
      <c r="P2028" s="31"/>
      <c r="Q2028" s="25"/>
      <c r="R2028" s="2"/>
    </row>
    <row r="2029" spans="1:18" ht="18" customHeight="1">
      <c r="A2029" s="35"/>
      <c r="B2029" s="31"/>
      <c r="C2029" s="31"/>
      <c r="D2029" s="133"/>
      <c r="E2029" s="133"/>
      <c r="F2029" s="133"/>
      <c r="G2029" s="133"/>
      <c r="H2029" s="133"/>
      <c r="I2029" s="133"/>
      <c r="J2029" s="133"/>
      <c r="K2029" s="134"/>
      <c r="L2029" s="135"/>
      <c r="M2029" s="135"/>
      <c r="N2029" s="135"/>
      <c r="O2029" s="2"/>
      <c r="P2029" s="31"/>
      <c r="Q2029" s="25"/>
      <c r="R2029" s="2"/>
    </row>
    <row r="2030" spans="1:18" ht="18" customHeight="1">
      <c r="A2030" s="35"/>
      <c r="B2030" s="31"/>
      <c r="C2030" s="31"/>
      <c r="D2030" s="133"/>
      <c r="E2030" s="133"/>
      <c r="F2030" s="133"/>
      <c r="G2030" s="133"/>
      <c r="H2030" s="133"/>
      <c r="I2030" s="133"/>
      <c r="J2030" s="133"/>
      <c r="K2030" s="134"/>
      <c r="L2030" s="135"/>
      <c r="M2030" s="135"/>
      <c r="N2030" s="135"/>
      <c r="O2030" s="2"/>
      <c r="P2030" s="31"/>
      <c r="Q2030" s="25"/>
      <c r="R2030" s="2"/>
    </row>
    <row r="2031" spans="1:18" ht="18" customHeight="1">
      <c r="A2031" s="35"/>
      <c r="B2031" s="31"/>
      <c r="C2031" s="31"/>
      <c r="D2031" s="133"/>
      <c r="E2031" s="133"/>
      <c r="F2031" s="133"/>
      <c r="G2031" s="133"/>
      <c r="H2031" s="133"/>
      <c r="I2031" s="133"/>
      <c r="J2031" s="133"/>
      <c r="K2031" s="134"/>
      <c r="L2031" s="135"/>
      <c r="M2031" s="135"/>
      <c r="N2031" s="135"/>
      <c r="O2031" s="2"/>
      <c r="P2031" s="31"/>
      <c r="Q2031" s="25"/>
      <c r="R2031" s="2"/>
    </row>
    <row r="2032" spans="1:18" ht="18" customHeight="1">
      <c r="A2032" s="35"/>
      <c r="B2032" s="31"/>
      <c r="C2032" s="31"/>
      <c r="D2032" s="133"/>
      <c r="E2032" s="133"/>
      <c r="F2032" s="133"/>
      <c r="G2032" s="133"/>
      <c r="H2032" s="133"/>
      <c r="I2032" s="133"/>
      <c r="J2032" s="133"/>
      <c r="K2032" s="134"/>
      <c r="L2032" s="135"/>
      <c r="M2032" s="135"/>
      <c r="N2032" s="135"/>
      <c r="O2032" s="2"/>
      <c r="P2032" s="31"/>
      <c r="Q2032" s="25"/>
      <c r="R2032" s="2"/>
    </row>
    <row r="2033" spans="1:18" ht="18" customHeight="1">
      <c r="A2033" s="35"/>
      <c r="B2033" s="31"/>
      <c r="C2033" s="31"/>
      <c r="D2033" s="133"/>
      <c r="E2033" s="133"/>
      <c r="F2033" s="133"/>
      <c r="G2033" s="133"/>
      <c r="H2033" s="133"/>
      <c r="I2033" s="133"/>
      <c r="J2033" s="133"/>
      <c r="K2033" s="134"/>
      <c r="L2033" s="135"/>
      <c r="M2033" s="135"/>
      <c r="N2033" s="135"/>
      <c r="O2033" s="2"/>
      <c r="P2033" s="31"/>
      <c r="Q2033" s="25"/>
      <c r="R2033" s="2"/>
    </row>
    <row r="2034" spans="1:18" ht="18" customHeight="1">
      <c r="A2034" s="35"/>
      <c r="B2034" s="31"/>
      <c r="C2034" s="31"/>
      <c r="D2034" s="133"/>
      <c r="E2034" s="133"/>
      <c r="F2034" s="133"/>
      <c r="G2034" s="133"/>
      <c r="H2034" s="133"/>
      <c r="I2034" s="133"/>
      <c r="J2034" s="133"/>
      <c r="K2034" s="134"/>
      <c r="L2034" s="135"/>
      <c r="M2034" s="135"/>
      <c r="N2034" s="135"/>
      <c r="O2034" s="2"/>
      <c r="P2034" s="31"/>
      <c r="Q2034" s="25"/>
      <c r="R2034" s="2"/>
    </row>
    <row r="2035" spans="1:18" ht="18" customHeight="1">
      <c r="A2035" s="35"/>
      <c r="B2035" s="31"/>
      <c r="C2035" s="31"/>
      <c r="D2035" s="133"/>
      <c r="E2035" s="133"/>
      <c r="F2035" s="133"/>
      <c r="G2035" s="133"/>
      <c r="H2035" s="133"/>
      <c r="I2035" s="133"/>
      <c r="J2035" s="133"/>
      <c r="K2035" s="134"/>
      <c r="L2035" s="135"/>
      <c r="M2035" s="135"/>
      <c r="N2035" s="135"/>
      <c r="O2035" s="2"/>
      <c r="P2035" s="31"/>
      <c r="Q2035" s="25"/>
      <c r="R2035" s="2"/>
    </row>
    <row r="2036" spans="1:18" ht="18" customHeight="1">
      <c r="A2036" s="35"/>
      <c r="B2036" s="31"/>
      <c r="C2036" s="31"/>
      <c r="D2036" s="133"/>
      <c r="E2036" s="133"/>
      <c r="F2036" s="133"/>
      <c r="G2036" s="133"/>
      <c r="H2036" s="133"/>
      <c r="I2036" s="133"/>
      <c r="J2036" s="133"/>
      <c r="K2036" s="134"/>
      <c r="L2036" s="135"/>
      <c r="M2036" s="135"/>
      <c r="N2036" s="135"/>
      <c r="O2036" s="2"/>
      <c r="P2036" s="31"/>
      <c r="Q2036" s="25"/>
      <c r="R2036" s="2"/>
    </row>
    <row r="2037" spans="1:18" ht="18" customHeight="1">
      <c r="A2037" s="35"/>
      <c r="B2037" s="31"/>
      <c r="C2037" s="31"/>
      <c r="D2037" s="133"/>
      <c r="E2037" s="133"/>
      <c r="F2037" s="133"/>
      <c r="G2037" s="133"/>
      <c r="H2037" s="133"/>
      <c r="I2037" s="133"/>
      <c r="J2037" s="133"/>
      <c r="K2037" s="134"/>
      <c r="L2037" s="135"/>
      <c r="M2037" s="135"/>
      <c r="N2037" s="135"/>
      <c r="O2037" s="2"/>
      <c r="P2037" s="31"/>
      <c r="Q2037" s="25"/>
      <c r="R2037" s="2"/>
    </row>
    <row r="2038" spans="1:18" ht="18" customHeight="1">
      <c r="A2038" s="35"/>
      <c r="B2038" s="31"/>
      <c r="C2038" s="31"/>
      <c r="D2038" s="133"/>
      <c r="E2038" s="133"/>
      <c r="F2038" s="133"/>
      <c r="G2038" s="133"/>
      <c r="H2038" s="133"/>
      <c r="I2038" s="133"/>
      <c r="J2038" s="133"/>
      <c r="K2038" s="134"/>
      <c r="L2038" s="135"/>
      <c r="M2038" s="135"/>
      <c r="N2038" s="135"/>
      <c r="O2038" s="2"/>
      <c r="P2038" s="31"/>
      <c r="Q2038" s="25"/>
      <c r="R2038" s="2"/>
    </row>
    <row r="2039" spans="1:18" ht="18" customHeight="1">
      <c r="A2039" s="35"/>
      <c r="B2039" s="31"/>
      <c r="C2039" s="31"/>
      <c r="D2039" s="133"/>
      <c r="E2039" s="133"/>
      <c r="F2039" s="133"/>
      <c r="G2039" s="133"/>
      <c r="H2039" s="133"/>
      <c r="I2039" s="133"/>
      <c r="J2039" s="133"/>
      <c r="K2039" s="134"/>
      <c r="L2039" s="135"/>
      <c r="M2039" s="135"/>
      <c r="N2039" s="135"/>
      <c r="O2039" s="2"/>
      <c r="P2039" s="31"/>
      <c r="Q2039" s="25"/>
      <c r="R2039" s="2"/>
    </row>
    <row r="2040" spans="1:18" ht="18" customHeight="1">
      <c r="A2040" s="35"/>
      <c r="B2040" s="31"/>
      <c r="C2040" s="31"/>
      <c r="D2040" s="133"/>
      <c r="E2040" s="133"/>
      <c r="F2040" s="133"/>
      <c r="G2040" s="133"/>
      <c r="H2040" s="133"/>
      <c r="I2040" s="133"/>
      <c r="J2040" s="133"/>
      <c r="K2040" s="134"/>
      <c r="L2040" s="135"/>
      <c r="M2040" s="135"/>
      <c r="N2040" s="135"/>
      <c r="O2040" s="2"/>
      <c r="P2040" s="31"/>
      <c r="Q2040" s="25"/>
      <c r="R2040" s="2"/>
    </row>
    <row r="2041" spans="1:18" ht="18" customHeight="1">
      <c r="A2041" s="35"/>
      <c r="B2041" s="31"/>
      <c r="C2041" s="31"/>
      <c r="D2041" s="133"/>
      <c r="E2041" s="133"/>
      <c r="F2041" s="133"/>
      <c r="G2041" s="133"/>
      <c r="H2041" s="133"/>
      <c r="I2041" s="133"/>
      <c r="J2041" s="133"/>
      <c r="K2041" s="134"/>
      <c r="L2041" s="135"/>
      <c r="M2041" s="135"/>
      <c r="N2041" s="135"/>
      <c r="O2041" s="2"/>
      <c r="P2041" s="31"/>
      <c r="Q2041" s="25"/>
      <c r="R2041" s="2"/>
    </row>
    <row r="2042" spans="1:18" ht="18" customHeight="1">
      <c r="A2042" s="35"/>
      <c r="B2042" s="31"/>
      <c r="C2042" s="31"/>
      <c r="D2042" s="133"/>
      <c r="E2042" s="133"/>
      <c r="F2042" s="133"/>
      <c r="G2042" s="133"/>
      <c r="H2042" s="133"/>
      <c r="I2042" s="133"/>
      <c r="J2042" s="133"/>
      <c r="K2042" s="134"/>
      <c r="L2042" s="135"/>
      <c r="M2042" s="135"/>
      <c r="N2042" s="135"/>
      <c r="O2042" s="2"/>
      <c r="P2042" s="31"/>
      <c r="Q2042" s="25"/>
      <c r="R2042" s="2"/>
    </row>
    <row r="2043" spans="1:18" ht="18" customHeight="1">
      <c r="A2043" s="35"/>
      <c r="B2043" s="31"/>
      <c r="C2043" s="31"/>
      <c r="D2043" s="133"/>
      <c r="E2043" s="133"/>
      <c r="F2043" s="133"/>
      <c r="G2043" s="133"/>
      <c r="H2043" s="133"/>
      <c r="I2043" s="133"/>
      <c r="J2043" s="133"/>
      <c r="K2043" s="134"/>
      <c r="L2043" s="135"/>
      <c r="M2043" s="135"/>
      <c r="N2043" s="135"/>
      <c r="O2043" s="2"/>
      <c r="P2043" s="31"/>
      <c r="Q2043" s="25"/>
      <c r="R2043" s="2"/>
    </row>
    <row r="2044" spans="1:18" ht="18" customHeight="1">
      <c r="A2044" s="35"/>
      <c r="B2044" s="31"/>
      <c r="C2044" s="31"/>
      <c r="D2044" s="133"/>
      <c r="E2044" s="133"/>
      <c r="F2044" s="133"/>
      <c r="G2044" s="133"/>
      <c r="H2044" s="133"/>
      <c r="I2044" s="133"/>
      <c r="J2044" s="133"/>
      <c r="K2044" s="134"/>
      <c r="L2044" s="135"/>
      <c r="M2044" s="135"/>
      <c r="N2044" s="135"/>
      <c r="O2044" s="2"/>
      <c r="P2044" s="31"/>
      <c r="Q2044" s="25"/>
      <c r="R2044" s="2"/>
    </row>
    <row r="2045" spans="1:18" ht="18" customHeight="1">
      <c r="A2045" s="35"/>
      <c r="B2045" s="31"/>
      <c r="C2045" s="31"/>
      <c r="D2045" s="133"/>
      <c r="E2045" s="133"/>
      <c r="F2045" s="133"/>
      <c r="G2045" s="133"/>
      <c r="H2045" s="133"/>
      <c r="I2045" s="133"/>
      <c r="J2045" s="133"/>
      <c r="K2045" s="134"/>
      <c r="L2045" s="135"/>
      <c r="M2045" s="135"/>
      <c r="N2045" s="135"/>
      <c r="O2045" s="2"/>
      <c r="P2045" s="31"/>
      <c r="Q2045" s="25"/>
      <c r="R2045" s="2"/>
    </row>
    <row r="2046" spans="1:18" ht="18" customHeight="1">
      <c r="A2046" s="35"/>
      <c r="B2046" s="31"/>
      <c r="C2046" s="31"/>
      <c r="D2046" s="133"/>
      <c r="E2046" s="133"/>
      <c r="F2046" s="133"/>
      <c r="G2046" s="133"/>
      <c r="H2046" s="133"/>
      <c r="I2046" s="133"/>
      <c r="J2046" s="133"/>
      <c r="K2046" s="134"/>
      <c r="L2046" s="135"/>
      <c r="M2046" s="135"/>
      <c r="N2046" s="135"/>
      <c r="O2046" s="2"/>
      <c r="P2046" s="31"/>
      <c r="Q2046" s="25"/>
      <c r="R2046" s="2"/>
    </row>
    <row r="2047" spans="1:18" ht="18" customHeight="1">
      <c r="A2047" s="35"/>
      <c r="B2047" s="31"/>
      <c r="C2047" s="31"/>
      <c r="D2047" s="133"/>
      <c r="E2047" s="133"/>
      <c r="F2047" s="133"/>
      <c r="G2047" s="133"/>
      <c r="H2047" s="133"/>
      <c r="I2047" s="133"/>
      <c r="J2047" s="133"/>
      <c r="K2047" s="134"/>
      <c r="L2047" s="135"/>
      <c r="M2047" s="135"/>
      <c r="N2047" s="135"/>
      <c r="O2047" s="2"/>
      <c r="P2047" s="31"/>
      <c r="Q2047" s="25"/>
      <c r="R2047" s="2"/>
    </row>
    <row r="2048" spans="1:18" ht="18" customHeight="1">
      <c r="A2048" s="35"/>
      <c r="B2048" s="31"/>
      <c r="C2048" s="31"/>
      <c r="D2048" s="133"/>
      <c r="E2048" s="133"/>
      <c r="F2048" s="133"/>
      <c r="G2048" s="133"/>
      <c r="H2048" s="133"/>
      <c r="I2048" s="133"/>
      <c r="J2048" s="133"/>
      <c r="K2048" s="134"/>
      <c r="L2048" s="135"/>
      <c r="M2048" s="135"/>
      <c r="N2048" s="135"/>
      <c r="O2048" s="2"/>
      <c r="P2048" s="31"/>
      <c r="Q2048" s="25"/>
      <c r="R2048" s="2"/>
    </row>
    <row r="2049" spans="1:18" ht="18" customHeight="1">
      <c r="A2049" s="35"/>
      <c r="B2049" s="31"/>
      <c r="C2049" s="31"/>
      <c r="D2049" s="133"/>
      <c r="E2049" s="133"/>
      <c r="F2049" s="133"/>
      <c r="G2049" s="133"/>
      <c r="H2049" s="133"/>
      <c r="I2049" s="133"/>
      <c r="J2049" s="133"/>
      <c r="K2049" s="134"/>
      <c r="L2049" s="135"/>
      <c r="M2049" s="135"/>
      <c r="N2049" s="135"/>
      <c r="O2049" s="2"/>
      <c r="P2049" s="31"/>
      <c r="Q2049" s="25"/>
      <c r="R2049" s="2"/>
    </row>
    <row r="2050" spans="1:18" ht="18" customHeight="1">
      <c r="A2050" s="35"/>
      <c r="B2050" s="31"/>
      <c r="C2050" s="31"/>
      <c r="D2050" s="133"/>
      <c r="E2050" s="133"/>
      <c r="F2050" s="133"/>
      <c r="G2050" s="133"/>
      <c r="H2050" s="133"/>
      <c r="I2050" s="133"/>
      <c r="J2050" s="133"/>
      <c r="K2050" s="134"/>
      <c r="L2050" s="135"/>
      <c r="M2050" s="135"/>
      <c r="N2050" s="135"/>
      <c r="O2050" s="2"/>
      <c r="P2050" s="31"/>
      <c r="Q2050" s="25"/>
      <c r="R2050" s="2"/>
    </row>
    <row r="2051" spans="1:18" ht="18" customHeight="1">
      <c r="A2051" s="35"/>
      <c r="B2051" s="31"/>
      <c r="C2051" s="31"/>
      <c r="D2051" s="133"/>
      <c r="E2051" s="133"/>
      <c r="F2051" s="133"/>
      <c r="G2051" s="133"/>
      <c r="H2051" s="133"/>
      <c r="I2051" s="133"/>
      <c r="J2051" s="133"/>
      <c r="K2051" s="134"/>
      <c r="L2051" s="135"/>
      <c r="M2051" s="135"/>
      <c r="N2051" s="135"/>
      <c r="O2051" s="2"/>
      <c r="P2051" s="31"/>
      <c r="Q2051" s="25"/>
      <c r="R2051" s="2"/>
    </row>
    <row r="2052" spans="1:18" ht="18" customHeight="1">
      <c r="A2052" s="35"/>
      <c r="B2052" s="31"/>
      <c r="C2052" s="31"/>
      <c r="D2052" s="133"/>
      <c r="E2052" s="133"/>
      <c r="F2052" s="133"/>
      <c r="G2052" s="133"/>
      <c r="H2052" s="133"/>
      <c r="I2052" s="133"/>
      <c r="J2052" s="133"/>
      <c r="K2052" s="134"/>
      <c r="L2052" s="135"/>
      <c r="M2052" s="135"/>
      <c r="N2052" s="135"/>
      <c r="O2052" s="2"/>
      <c r="P2052" s="31"/>
      <c r="Q2052" s="25"/>
      <c r="R2052" s="2"/>
    </row>
    <row r="2053" spans="1:18" ht="18" customHeight="1">
      <c r="A2053" s="35"/>
      <c r="B2053" s="31"/>
      <c r="C2053" s="31"/>
      <c r="D2053" s="133"/>
      <c r="E2053" s="133"/>
      <c r="F2053" s="133"/>
      <c r="G2053" s="133"/>
      <c r="H2053" s="133"/>
      <c r="I2053" s="133"/>
      <c r="J2053" s="133"/>
      <c r="K2053" s="134"/>
      <c r="L2053" s="135"/>
      <c r="M2053" s="135"/>
      <c r="N2053" s="135"/>
      <c r="O2053" s="2"/>
      <c r="P2053" s="31"/>
      <c r="Q2053" s="25"/>
      <c r="R2053" s="2"/>
    </row>
    <row r="2054" spans="1:18" ht="18" customHeight="1">
      <c r="A2054" s="35"/>
      <c r="B2054" s="31"/>
      <c r="C2054" s="31"/>
      <c r="D2054" s="133"/>
      <c r="E2054" s="133"/>
      <c r="F2054" s="133"/>
      <c r="G2054" s="133"/>
      <c r="H2054" s="133"/>
      <c r="I2054" s="133"/>
      <c r="J2054" s="133"/>
      <c r="K2054" s="134"/>
      <c r="L2054" s="135"/>
      <c r="M2054" s="135"/>
      <c r="N2054" s="135"/>
      <c r="O2054" s="2"/>
      <c r="P2054" s="31"/>
      <c r="Q2054" s="25"/>
      <c r="R2054" s="2"/>
    </row>
    <row r="2055" spans="1:18" ht="18" customHeight="1">
      <c r="A2055" s="35"/>
      <c r="B2055" s="31"/>
      <c r="C2055" s="31"/>
      <c r="D2055" s="133"/>
      <c r="E2055" s="133"/>
      <c r="F2055" s="133"/>
      <c r="G2055" s="133"/>
      <c r="H2055" s="133"/>
      <c r="I2055" s="133"/>
      <c r="J2055" s="133"/>
      <c r="K2055" s="134"/>
      <c r="L2055" s="135"/>
      <c r="M2055" s="135"/>
      <c r="N2055" s="135"/>
      <c r="O2055" s="2"/>
      <c r="P2055" s="31"/>
      <c r="Q2055" s="25"/>
      <c r="R2055" s="2"/>
    </row>
    <row r="2056" spans="1:18" ht="18" customHeight="1">
      <c r="A2056" s="35"/>
      <c r="B2056" s="31"/>
      <c r="C2056" s="31"/>
      <c r="D2056" s="133"/>
      <c r="E2056" s="133"/>
      <c r="F2056" s="133"/>
      <c r="G2056" s="133"/>
      <c r="H2056" s="133"/>
      <c r="I2056" s="133"/>
      <c r="J2056" s="133"/>
      <c r="K2056" s="134"/>
      <c r="L2056" s="135"/>
      <c r="M2056" s="135"/>
      <c r="N2056" s="135"/>
      <c r="O2056" s="2"/>
      <c r="P2056" s="31"/>
      <c r="Q2056" s="25"/>
      <c r="R2056" s="2"/>
    </row>
    <row r="2057" spans="1:18" ht="18" customHeight="1">
      <c r="A2057" s="35"/>
      <c r="B2057" s="31"/>
      <c r="C2057" s="31"/>
      <c r="D2057" s="133"/>
      <c r="E2057" s="133"/>
      <c r="F2057" s="133"/>
      <c r="G2057" s="133"/>
      <c r="H2057" s="133"/>
      <c r="I2057" s="133"/>
      <c r="J2057" s="133"/>
      <c r="K2057" s="134"/>
      <c r="L2057" s="135"/>
      <c r="M2057" s="135"/>
      <c r="N2057" s="135"/>
      <c r="O2057" s="2"/>
      <c r="P2057" s="31"/>
      <c r="Q2057" s="25"/>
      <c r="R2057" s="2"/>
    </row>
    <row r="2058" spans="1:18" ht="18" customHeight="1">
      <c r="A2058" s="35"/>
      <c r="B2058" s="31"/>
      <c r="C2058" s="31"/>
      <c r="D2058" s="133"/>
      <c r="E2058" s="133"/>
      <c r="F2058" s="133"/>
      <c r="G2058" s="133"/>
      <c r="H2058" s="133"/>
      <c r="I2058" s="133"/>
      <c r="J2058" s="133"/>
      <c r="K2058" s="134"/>
      <c r="L2058" s="135"/>
      <c r="M2058" s="135"/>
      <c r="N2058" s="135"/>
      <c r="O2058" s="2"/>
      <c r="P2058" s="31"/>
      <c r="Q2058" s="25"/>
      <c r="R2058" s="2"/>
    </row>
    <row r="2059" spans="1:18" ht="18" customHeight="1">
      <c r="A2059" s="35"/>
      <c r="B2059" s="31"/>
      <c r="C2059" s="31"/>
      <c r="D2059" s="133"/>
      <c r="E2059" s="133"/>
      <c r="F2059" s="133"/>
      <c r="G2059" s="133"/>
      <c r="H2059" s="133"/>
      <c r="I2059" s="133"/>
      <c r="J2059" s="133"/>
      <c r="K2059" s="134"/>
      <c r="L2059" s="135"/>
      <c r="M2059" s="135"/>
      <c r="N2059" s="135"/>
      <c r="O2059" s="2"/>
      <c r="P2059" s="31"/>
      <c r="Q2059" s="25"/>
      <c r="R2059" s="2"/>
    </row>
    <row r="2060" spans="1:18" ht="18" customHeight="1">
      <c r="A2060" s="35"/>
      <c r="B2060" s="31"/>
      <c r="C2060" s="31"/>
      <c r="D2060" s="133"/>
      <c r="E2060" s="133"/>
      <c r="F2060" s="133"/>
      <c r="G2060" s="133"/>
      <c r="H2060" s="133"/>
      <c r="I2060" s="133"/>
      <c r="J2060" s="133"/>
      <c r="K2060" s="134"/>
      <c r="L2060" s="135"/>
      <c r="M2060" s="135"/>
      <c r="N2060" s="135"/>
      <c r="O2060" s="2"/>
      <c r="P2060" s="31"/>
      <c r="Q2060" s="25"/>
      <c r="R2060" s="2"/>
    </row>
    <row r="2061" spans="1:18" ht="18" customHeight="1">
      <c r="A2061" s="35"/>
      <c r="B2061" s="31"/>
      <c r="C2061" s="31"/>
      <c r="D2061" s="133"/>
      <c r="E2061" s="133"/>
      <c r="F2061" s="133"/>
      <c r="G2061" s="133"/>
      <c r="H2061" s="133"/>
      <c r="I2061" s="133"/>
      <c r="J2061" s="133"/>
      <c r="K2061" s="134"/>
      <c r="L2061" s="135"/>
      <c r="M2061" s="135"/>
      <c r="N2061" s="135"/>
      <c r="O2061" s="2"/>
      <c r="P2061" s="31"/>
      <c r="Q2061" s="25"/>
      <c r="R2061" s="2"/>
    </row>
    <row r="2062" spans="1:18" ht="18" customHeight="1">
      <c r="A2062" s="35"/>
      <c r="B2062" s="31"/>
      <c r="C2062" s="31"/>
      <c r="D2062" s="133"/>
      <c r="E2062" s="133"/>
      <c r="F2062" s="133"/>
      <c r="G2062" s="133"/>
      <c r="H2062" s="133"/>
      <c r="I2062" s="133"/>
      <c r="J2062" s="133"/>
      <c r="K2062" s="134"/>
      <c r="L2062" s="135"/>
      <c r="M2062" s="135"/>
      <c r="N2062" s="135"/>
      <c r="O2062" s="2"/>
      <c r="P2062" s="31"/>
      <c r="Q2062" s="25"/>
      <c r="R2062" s="2"/>
    </row>
    <row r="2063" spans="1:18" ht="18" customHeight="1">
      <c r="A2063" s="35"/>
      <c r="B2063" s="31"/>
      <c r="C2063" s="31"/>
      <c r="D2063" s="133"/>
      <c r="E2063" s="133"/>
      <c r="F2063" s="133"/>
      <c r="G2063" s="133"/>
      <c r="H2063" s="133"/>
      <c r="I2063" s="133"/>
      <c r="J2063" s="133"/>
      <c r="K2063" s="134"/>
      <c r="L2063" s="135"/>
      <c r="M2063" s="135"/>
      <c r="N2063" s="135"/>
      <c r="O2063" s="2"/>
      <c r="P2063" s="31"/>
      <c r="Q2063" s="25"/>
      <c r="R2063" s="2"/>
    </row>
    <row r="2064" spans="1:18" ht="18" customHeight="1">
      <c r="A2064" s="35"/>
      <c r="B2064" s="31"/>
      <c r="C2064" s="31"/>
      <c r="D2064" s="133"/>
      <c r="E2064" s="133"/>
      <c r="F2064" s="133"/>
      <c r="G2064" s="133"/>
      <c r="H2064" s="133"/>
      <c r="I2064" s="133"/>
      <c r="J2064" s="133"/>
      <c r="K2064" s="134"/>
      <c r="L2064" s="135"/>
      <c r="M2064" s="135"/>
      <c r="N2064" s="135"/>
      <c r="O2064" s="2"/>
      <c r="P2064" s="31"/>
      <c r="Q2064" s="25"/>
      <c r="R2064" s="2"/>
    </row>
    <row r="2065" spans="1:18" ht="18" customHeight="1">
      <c r="A2065" s="35"/>
      <c r="B2065" s="31"/>
      <c r="C2065" s="31"/>
      <c r="D2065" s="133"/>
      <c r="E2065" s="133"/>
      <c r="F2065" s="133"/>
      <c r="G2065" s="133"/>
      <c r="H2065" s="133"/>
      <c r="I2065" s="133"/>
      <c r="J2065" s="133"/>
      <c r="K2065" s="134"/>
      <c r="L2065" s="135"/>
      <c r="M2065" s="135"/>
      <c r="N2065" s="135"/>
      <c r="O2065" s="2"/>
      <c r="P2065" s="31"/>
      <c r="Q2065" s="25"/>
      <c r="R2065" s="2"/>
    </row>
    <row r="2066" spans="1:18" ht="18" customHeight="1">
      <c r="A2066" s="35"/>
      <c r="B2066" s="31"/>
      <c r="C2066" s="31"/>
      <c r="D2066" s="133"/>
      <c r="E2066" s="133"/>
      <c r="F2066" s="133"/>
      <c r="G2066" s="133"/>
      <c r="H2066" s="133"/>
      <c r="I2066" s="133"/>
      <c r="J2066" s="133"/>
      <c r="K2066" s="134"/>
      <c r="L2066" s="135"/>
      <c r="M2066" s="135"/>
      <c r="N2066" s="135"/>
      <c r="O2066" s="2"/>
      <c r="P2066" s="31"/>
      <c r="Q2066" s="25"/>
      <c r="R2066" s="2"/>
    </row>
    <row r="2067" spans="1:18" ht="18" customHeight="1">
      <c r="A2067" s="35"/>
      <c r="B2067" s="31"/>
      <c r="C2067" s="31"/>
      <c r="D2067" s="133"/>
      <c r="E2067" s="133"/>
      <c r="F2067" s="133"/>
      <c r="G2067" s="133"/>
      <c r="H2067" s="133"/>
      <c r="I2067" s="133"/>
      <c r="J2067" s="133"/>
      <c r="K2067" s="134"/>
      <c r="L2067" s="135"/>
      <c r="M2067" s="135"/>
      <c r="N2067" s="135"/>
      <c r="O2067" s="2"/>
      <c r="P2067" s="31"/>
      <c r="Q2067" s="25"/>
      <c r="R2067" s="2"/>
    </row>
    <row r="2068" spans="1:18" ht="18" customHeight="1">
      <c r="A2068" s="35"/>
      <c r="B2068" s="31"/>
      <c r="C2068" s="31"/>
      <c r="D2068" s="133"/>
      <c r="E2068" s="133"/>
      <c r="F2068" s="133"/>
      <c r="G2068" s="133"/>
      <c r="H2068" s="133"/>
      <c r="I2068" s="133"/>
      <c r="J2068" s="133"/>
      <c r="K2068" s="134"/>
      <c r="L2068" s="135"/>
      <c r="M2068" s="135"/>
      <c r="N2068" s="135"/>
      <c r="O2068" s="2"/>
      <c r="P2068" s="31"/>
      <c r="Q2068" s="25"/>
      <c r="R2068" s="2"/>
    </row>
    <row r="2069" spans="1:18" ht="18" customHeight="1">
      <c r="A2069" s="35"/>
      <c r="B2069" s="31"/>
      <c r="C2069" s="31"/>
      <c r="D2069" s="133"/>
      <c r="E2069" s="133"/>
      <c r="F2069" s="133"/>
      <c r="G2069" s="133"/>
      <c r="H2069" s="133"/>
      <c r="I2069" s="133"/>
      <c r="J2069" s="133"/>
      <c r="K2069" s="134"/>
      <c r="L2069" s="135"/>
      <c r="M2069" s="135"/>
      <c r="N2069" s="135"/>
      <c r="O2069" s="2"/>
      <c r="P2069" s="31"/>
      <c r="Q2069" s="25"/>
      <c r="R2069" s="2"/>
    </row>
    <row r="2070" spans="1:18" ht="18" customHeight="1">
      <c r="A2070" s="35"/>
      <c r="B2070" s="31"/>
      <c r="C2070" s="31"/>
      <c r="D2070" s="133"/>
      <c r="E2070" s="133"/>
      <c r="F2070" s="133"/>
      <c r="G2070" s="133"/>
      <c r="H2070" s="133"/>
      <c r="I2070" s="133"/>
      <c r="J2070" s="133"/>
      <c r="K2070" s="134"/>
      <c r="L2070" s="135"/>
      <c r="M2070" s="135"/>
      <c r="N2070" s="135"/>
      <c r="O2070" s="2"/>
      <c r="P2070" s="31"/>
      <c r="Q2070" s="25"/>
      <c r="R2070" s="2"/>
    </row>
    <row r="2071" spans="1:18" ht="18" customHeight="1">
      <c r="A2071" s="35"/>
      <c r="B2071" s="31"/>
      <c r="C2071" s="31"/>
      <c r="D2071" s="133"/>
      <c r="E2071" s="133"/>
      <c r="F2071" s="133"/>
      <c r="G2071" s="133"/>
      <c r="H2071" s="133"/>
      <c r="I2071" s="133"/>
      <c r="J2071" s="133"/>
      <c r="K2071" s="134"/>
      <c r="L2071" s="135"/>
      <c r="M2071" s="135"/>
      <c r="N2071" s="135"/>
      <c r="O2071" s="2"/>
      <c r="P2071" s="31"/>
      <c r="Q2071" s="25"/>
      <c r="R2071" s="2"/>
    </row>
    <row r="2072" spans="1:18" ht="18" customHeight="1">
      <c r="A2072" s="35"/>
      <c r="B2072" s="31"/>
      <c r="C2072" s="31"/>
      <c r="D2072" s="133"/>
      <c r="E2072" s="133"/>
      <c r="F2072" s="133"/>
      <c r="G2072" s="133"/>
      <c r="H2072" s="133"/>
      <c r="I2072" s="133"/>
      <c r="J2072" s="133"/>
      <c r="K2072" s="134"/>
      <c r="L2072" s="135"/>
      <c r="M2072" s="135"/>
      <c r="N2072" s="135"/>
      <c r="O2072" s="2"/>
      <c r="P2072" s="31"/>
      <c r="Q2072" s="25"/>
      <c r="R2072" s="2"/>
    </row>
    <row r="2073" spans="1:18" ht="18" customHeight="1">
      <c r="A2073" s="35"/>
      <c r="B2073" s="31"/>
      <c r="C2073" s="31"/>
      <c r="D2073" s="133"/>
      <c r="E2073" s="133"/>
      <c r="F2073" s="133"/>
      <c r="G2073" s="133"/>
      <c r="H2073" s="133"/>
      <c r="I2073" s="133"/>
      <c r="J2073" s="133"/>
      <c r="K2073" s="134"/>
      <c r="L2073" s="135"/>
      <c r="M2073" s="135"/>
      <c r="N2073" s="135"/>
      <c r="O2073" s="2"/>
      <c r="P2073" s="31"/>
      <c r="Q2073" s="25"/>
      <c r="R2073" s="2"/>
    </row>
    <row r="2074" spans="1:18" ht="18" customHeight="1">
      <c r="A2074" s="35"/>
      <c r="B2074" s="31"/>
      <c r="C2074" s="31"/>
      <c r="D2074" s="133"/>
      <c r="E2074" s="133"/>
      <c r="F2074" s="133"/>
      <c r="G2074" s="133"/>
      <c r="H2074" s="133"/>
      <c r="I2074" s="133"/>
      <c r="J2074" s="133"/>
      <c r="K2074" s="134"/>
      <c r="L2074" s="135"/>
      <c r="M2074" s="135"/>
      <c r="N2074" s="135"/>
      <c r="O2074" s="2"/>
      <c r="P2074" s="31"/>
      <c r="Q2074" s="25"/>
      <c r="R2074" s="2"/>
    </row>
    <row r="2075" spans="1:18" ht="18" customHeight="1">
      <c r="A2075" s="35"/>
      <c r="B2075" s="31"/>
      <c r="C2075" s="31"/>
      <c r="D2075" s="133"/>
      <c r="E2075" s="133"/>
      <c r="F2075" s="133"/>
      <c r="G2075" s="133"/>
      <c r="H2075" s="133"/>
      <c r="I2075" s="133"/>
      <c r="J2075" s="133"/>
      <c r="K2075" s="134"/>
      <c r="L2075" s="135"/>
      <c r="M2075" s="135"/>
      <c r="N2075" s="135"/>
      <c r="O2075" s="2"/>
      <c r="P2075" s="31"/>
      <c r="Q2075" s="25"/>
      <c r="R2075" s="2"/>
    </row>
    <row r="2076" spans="1:18" ht="18" customHeight="1">
      <c r="A2076" s="35"/>
      <c r="B2076" s="31"/>
      <c r="C2076" s="31"/>
      <c r="D2076" s="133"/>
      <c r="E2076" s="133"/>
      <c r="F2076" s="133"/>
      <c r="G2076" s="133"/>
      <c r="H2076" s="133"/>
      <c r="I2076" s="133"/>
      <c r="J2076" s="133"/>
      <c r="K2076" s="134"/>
      <c r="L2076" s="135"/>
      <c r="M2076" s="135"/>
      <c r="N2076" s="135"/>
      <c r="O2076" s="2"/>
      <c r="P2076" s="31"/>
      <c r="Q2076" s="25"/>
      <c r="R2076" s="2"/>
    </row>
    <row r="2077" spans="1:18" ht="18" customHeight="1">
      <c r="A2077" s="35"/>
      <c r="B2077" s="31"/>
      <c r="C2077" s="31"/>
      <c r="D2077" s="133"/>
      <c r="E2077" s="133"/>
      <c r="F2077" s="133"/>
      <c r="G2077" s="133"/>
      <c r="H2077" s="133"/>
      <c r="I2077" s="133"/>
      <c r="J2077" s="133"/>
      <c r="K2077" s="134"/>
      <c r="L2077" s="135"/>
      <c r="M2077" s="135"/>
      <c r="N2077" s="135"/>
      <c r="O2077" s="2"/>
      <c r="P2077" s="31"/>
      <c r="Q2077" s="25"/>
      <c r="R2077" s="2"/>
    </row>
    <row r="2078" spans="1:18" ht="18" customHeight="1">
      <c r="A2078" s="35"/>
      <c r="B2078" s="31"/>
      <c r="C2078" s="31"/>
      <c r="D2078" s="133"/>
      <c r="E2078" s="133"/>
      <c r="F2078" s="133"/>
      <c r="G2078" s="133"/>
      <c r="H2078" s="133"/>
      <c r="I2078" s="133"/>
      <c r="J2078" s="133"/>
      <c r="K2078" s="134"/>
      <c r="L2078" s="135"/>
      <c r="M2078" s="135"/>
      <c r="N2078" s="135"/>
      <c r="O2078" s="2"/>
      <c r="P2078" s="31"/>
      <c r="Q2078" s="25"/>
      <c r="R2078" s="2"/>
    </row>
    <row r="2079" spans="1:18" ht="18" customHeight="1">
      <c r="A2079" s="35"/>
      <c r="B2079" s="31"/>
      <c r="C2079" s="31"/>
      <c r="D2079" s="133"/>
      <c r="E2079" s="133"/>
      <c r="F2079" s="133"/>
      <c r="G2079" s="133"/>
      <c r="H2079" s="133"/>
      <c r="I2079" s="133"/>
      <c r="J2079" s="133"/>
      <c r="K2079" s="134"/>
      <c r="L2079" s="135"/>
      <c r="M2079" s="135"/>
      <c r="N2079" s="135"/>
      <c r="O2079" s="2"/>
      <c r="P2079" s="31"/>
      <c r="Q2079" s="25"/>
      <c r="R2079" s="2"/>
    </row>
    <row r="2080" spans="1:18" ht="18" customHeight="1">
      <c r="A2080" s="35"/>
      <c r="B2080" s="31"/>
      <c r="C2080" s="31"/>
      <c r="D2080" s="133"/>
      <c r="E2080" s="133"/>
      <c r="F2080" s="133"/>
      <c r="G2080" s="133"/>
      <c r="H2080" s="133"/>
      <c r="I2080" s="133"/>
      <c r="J2080" s="133"/>
      <c r="K2080" s="134"/>
      <c r="L2080" s="135"/>
      <c r="M2080" s="135"/>
      <c r="N2080" s="135"/>
      <c r="O2080" s="2"/>
      <c r="P2080" s="31"/>
      <c r="Q2080" s="25"/>
      <c r="R2080" s="2"/>
    </row>
    <row r="2081" spans="1:18" ht="18" customHeight="1">
      <c r="A2081" s="35"/>
      <c r="B2081" s="31"/>
      <c r="C2081" s="31"/>
      <c r="D2081" s="133"/>
      <c r="E2081" s="133"/>
      <c r="F2081" s="133"/>
      <c r="G2081" s="133"/>
      <c r="H2081" s="133"/>
      <c r="I2081" s="133"/>
      <c r="J2081" s="133"/>
      <c r="K2081" s="134"/>
      <c r="L2081" s="135"/>
      <c r="M2081" s="135"/>
      <c r="N2081" s="135"/>
      <c r="O2081" s="2"/>
      <c r="P2081" s="31"/>
      <c r="Q2081" s="25"/>
      <c r="R2081" s="2"/>
    </row>
    <row r="2082" spans="1:18" ht="18" customHeight="1">
      <c r="A2082" s="35"/>
      <c r="B2082" s="31"/>
      <c r="C2082" s="31"/>
      <c r="D2082" s="133"/>
      <c r="E2082" s="133"/>
      <c r="F2082" s="133"/>
      <c r="G2082" s="133"/>
      <c r="H2082" s="133"/>
      <c r="I2082" s="133"/>
      <c r="J2082" s="133"/>
      <c r="K2082" s="134"/>
      <c r="L2082" s="135"/>
      <c r="M2082" s="135"/>
      <c r="N2082" s="135"/>
      <c r="O2082" s="2"/>
      <c r="P2082" s="31"/>
      <c r="Q2082" s="25"/>
      <c r="R2082" s="2"/>
    </row>
    <row r="2083" spans="1:18" ht="18" customHeight="1">
      <c r="A2083" s="35"/>
      <c r="B2083" s="31"/>
      <c r="C2083" s="31"/>
      <c r="D2083" s="133"/>
      <c r="E2083" s="133"/>
      <c r="F2083" s="133"/>
      <c r="G2083" s="133"/>
      <c r="H2083" s="133"/>
      <c r="I2083" s="133"/>
      <c r="J2083" s="133"/>
      <c r="K2083" s="134"/>
      <c r="L2083" s="135"/>
      <c r="M2083" s="135"/>
      <c r="N2083" s="135"/>
      <c r="O2083" s="2"/>
      <c r="P2083" s="31"/>
      <c r="Q2083" s="25"/>
      <c r="R2083" s="2"/>
    </row>
    <row r="2084" spans="1:18" ht="18" customHeight="1">
      <c r="A2084" s="35"/>
      <c r="B2084" s="31"/>
      <c r="C2084" s="31"/>
      <c r="D2084" s="133"/>
      <c r="E2084" s="133"/>
      <c r="F2084" s="133"/>
      <c r="G2084" s="133"/>
      <c r="H2084" s="133"/>
      <c r="I2084" s="133"/>
      <c r="J2084" s="133"/>
      <c r="K2084" s="134"/>
      <c r="L2084" s="135"/>
      <c r="M2084" s="135"/>
      <c r="N2084" s="135"/>
      <c r="O2084" s="2"/>
      <c r="P2084" s="31"/>
      <c r="Q2084" s="25"/>
      <c r="R2084" s="2"/>
    </row>
    <row r="2085" spans="1:18" ht="18" customHeight="1">
      <c r="A2085" s="35"/>
      <c r="B2085" s="31"/>
      <c r="C2085" s="31"/>
      <c r="D2085" s="133"/>
      <c r="E2085" s="133"/>
      <c r="F2085" s="133"/>
      <c r="G2085" s="133"/>
      <c r="H2085" s="133"/>
      <c r="I2085" s="133"/>
      <c r="J2085" s="133"/>
      <c r="K2085" s="134"/>
      <c r="L2085" s="135"/>
      <c r="M2085" s="135"/>
      <c r="N2085" s="135"/>
      <c r="O2085" s="2"/>
      <c r="P2085" s="31"/>
      <c r="Q2085" s="25"/>
      <c r="R2085" s="2"/>
    </row>
    <row r="2086" spans="1:18" ht="18" customHeight="1">
      <c r="A2086" s="35"/>
      <c r="B2086" s="31"/>
      <c r="C2086" s="31"/>
      <c r="D2086" s="133"/>
      <c r="E2086" s="133"/>
      <c r="F2086" s="133"/>
      <c r="G2086" s="133"/>
      <c r="H2086" s="133"/>
      <c r="I2086" s="133"/>
      <c r="J2086" s="133"/>
      <c r="K2086" s="134"/>
      <c r="L2086" s="135"/>
      <c r="M2086" s="135"/>
      <c r="N2086" s="135"/>
      <c r="O2086" s="2"/>
      <c r="P2086" s="31"/>
      <c r="Q2086" s="25"/>
      <c r="R2086" s="2"/>
    </row>
    <row r="2087" spans="1:18" ht="18" customHeight="1">
      <c r="A2087" s="35"/>
      <c r="B2087" s="31"/>
      <c r="C2087" s="31"/>
      <c r="D2087" s="133"/>
      <c r="E2087" s="133"/>
      <c r="F2087" s="133"/>
      <c r="G2087" s="133"/>
      <c r="H2087" s="133"/>
      <c r="I2087" s="133"/>
      <c r="J2087" s="133"/>
      <c r="K2087" s="134"/>
      <c r="L2087" s="135"/>
      <c r="M2087" s="135"/>
      <c r="N2087" s="135"/>
      <c r="O2087" s="2"/>
      <c r="P2087" s="31"/>
      <c r="Q2087" s="25"/>
      <c r="R2087" s="2"/>
    </row>
    <row r="2088" spans="1:18" ht="18" customHeight="1">
      <c r="A2088" s="35"/>
      <c r="B2088" s="31"/>
      <c r="C2088" s="31"/>
      <c r="D2088" s="133"/>
      <c r="E2088" s="133"/>
      <c r="F2088" s="133"/>
      <c r="G2088" s="133"/>
      <c r="H2088" s="133"/>
      <c r="I2088" s="133"/>
      <c r="J2088" s="133"/>
      <c r="K2088" s="134"/>
      <c r="L2088" s="135"/>
      <c r="M2088" s="135"/>
      <c r="N2088" s="135"/>
      <c r="O2088" s="2"/>
      <c r="P2088" s="31"/>
      <c r="Q2088" s="25"/>
      <c r="R2088" s="2"/>
    </row>
    <row r="2089" spans="1:18" ht="18" customHeight="1">
      <c r="A2089" s="35"/>
      <c r="B2089" s="31"/>
      <c r="C2089" s="31"/>
      <c r="D2089" s="133"/>
      <c r="E2089" s="133"/>
      <c r="F2089" s="133"/>
      <c r="G2089" s="133"/>
      <c r="H2089" s="133"/>
      <c r="I2089" s="133"/>
      <c r="J2089" s="133"/>
      <c r="K2089" s="134"/>
      <c r="L2089" s="135"/>
      <c r="M2089" s="135"/>
      <c r="N2089" s="135"/>
      <c r="O2089" s="2"/>
      <c r="P2089" s="31"/>
      <c r="Q2089" s="25"/>
      <c r="R2089" s="2"/>
    </row>
    <row r="2090" spans="1:18" ht="18" customHeight="1">
      <c r="A2090" s="35"/>
      <c r="B2090" s="31"/>
      <c r="C2090" s="31"/>
      <c r="D2090" s="133"/>
      <c r="E2090" s="133"/>
      <c r="F2090" s="133"/>
      <c r="G2090" s="133"/>
      <c r="H2090" s="133"/>
      <c r="I2090" s="133"/>
      <c r="J2090" s="133"/>
      <c r="K2090" s="134"/>
      <c r="L2090" s="135"/>
      <c r="M2090" s="135"/>
      <c r="N2090" s="135"/>
      <c r="O2090" s="2"/>
      <c r="P2090" s="31"/>
      <c r="Q2090" s="25"/>
      <c r="R2090" s="2"/>
    </row>
    <row r="2091" spans="1:18" ht="18" customHeight="1">
      <c r="A2091" s="35"/>
      <c r="B2091" s="31"/>
      <c r="C2091" s="31"/>
      <c r="D2091" s="133"/>
      <c r="E2091" s="133"/>
      <c r="F2091" s="133"/>
      <c r="G2091" s="133"/>
      <c r="H2091" s="133"/>
      <c r="I2091" s="133"/>
      <c r="J2091" s="133"/>
      <c r="K2091" s="134"/>
      <c r="L2091" s="135"/>
      <c r="M2091" s="135"/>
      <c r="N2091" s="135"/>
      <c r="O2091" s="2"/>
      <c r="P2091" s="31"/>
      <c r="Q2091" s="25"/>
      <c r="R2091" s="2"/>
    </row>
    <row r="2092" spans="1:18" ht="18" customHeight="1">
      <c r="A2092" s="35"/>
      <c r="B2092" s="31"/>
      <c r="C2092" s="31"/>
      <c r="D2092" s="133"/>
      <c r="E2092" s="133"/>
      <c r="F2092" s="133"/>
      <c r="G2092" s="133"/>
      <c r="H2092" s="133"/>
      <c r="I2092" s="133"/>
      <c r="J2092" s="133"/>
      <c r="K2092" s="134"/>
      <c r="L2092" s="135"/>
      <c r="M2092" s="135"/>
      <c r="N2092" s="135"/>
      <c r="O2092" s="2"/>
      <c r="P2092" s="31"/>
      <c r="Q2092" s="25"/>
      <c r="R2092" s="2"/>
    </row>
    <row r="2093" spans="1:18" ht="18" customHeight="1">
      <c r="A2093" s="35"/>
      <c r="B2093" s="31"/>
      <c r="C2093" s="31"/>
      <c r="D2093" s="133"/>
      <c r="E2093" s="133"/>
      <c r="F2093" s="133"/>
      <c r="G2093" s="133"/>
      <c r="H2093" s="133"/>
      <c r="I2093" s="133"/>
      <c r="J2093" s="133"/>
      <c r="K2093" s="134"/>
      <c r="L2093" s="135"/>
      <c r="M2093" s="135"/>
      <c r="N2093" s="135"/>
      <c r="O2093" s="2"/>
      <c r="P2093" s="31"/>
      <c r="Q2093" s="25"/>
      <c r="R2093" s="2"/>
    </row>
    <row r="2094" spans="1:18" ht="18" customHeight="1">
      <c r="A2094" s="35"/>
      <c r="B2094" s="31"/>
      <c r="C2094" s="31"/>
      <c r="D2094" s="133"/>
      <c r="E2094" s="133"/>
      <c r="F2094" s="133"/>
      <c r="G2094" s="133"/>
      <c r="H2094" s="133"/>
      <c r="I2094" s="133"/>
      <c r="J2094" s="133"/>
      <c r="K2094" s="134"/>
      <c r="L2094" s="135"/>
      <c r="M2094" s="135"/>
      <c r="N2094" s="135"/>
      <c r="O2094" s="2"/>
      <c r="P2094" s="31"/>
      <c r="Q2094" s="25"/>
      <c r="R2094" s="2"/>
    </row>
    <row r="2095" spans="1:18" ht="18" customHeight="1">
      <c r="A2095" s="35"/>
      <c r="B2095" s="31"/>
      <c r="C2095" s="31"/>
      <c r="D2095" s="133"/>
      <c r="E2095" s="133"/>
      <c r="F2095" s="133"/>
      <c r="G2095" s="133"/>
      <c r="H2095" s="133"/>
      <c r="I2095" s="133"/>
      <c r="J2095" s="133"/>
      <c r="K2095" s="134"/>
      <c r="L2095" s="135"/>
      <c r="M2095" s="135"/>
      <c r="N2095" s="135"/>
      <c r="O2095" s="2"/>
      <c r="P2095" s="31"/>
      <c r="Q2095" s="25"/>
      <c r="R2095" s="2"/>
    </row>
    <row r="2096" spans="1:18" ht="18" customHeight="1">
      <c r="A2096" s="35"/>
      <c r="B2096" s="31"/>
      <c r="C2096" s="31"/>
      <c r="D2096" s="133"/>
      <c r="E2096" s="133"/>
      <c r="F2096" s="133"/>
      <c r="G2096" s="133"/>
      <c r="H2096" s="133"/>
      <c r="I2096" s="133"/>
      <c r="J2096" s="133"/>
      <c r="K2096" s="134"/>
      <c r="L2096" s="135"/>
      <c r="M2096" s="135"/>
      <c r="N2096" s="135"/>
      <c r="O2096" s="2"/>
      <c r="P2096" s="31"/>
      <c r="Q2096" s="25"/>
      <c r="R2096" s="2"/>
    </row>
    <row r="2097" spans="1:18" ht="18" customHeight="1">
      <c r="A2097" s="35"/>
      <c r="B2097" s="31"/>
      <c r="C2097" s="31"/>
      <c r="D2097" s="133"/>
      <c r="E2097" s="133"/>
      <c r="F2097" s="133"/>
      <c r="G2097" s="133"/>
      <c r="H2097" s="133"/>
      <c r="I2097" s="133"/>
      <c r="J2097" s="133"/>
      <c r="K2097" s="134"/>
      <c r="L2097" s="135"/>
      <c r="M2097" s="135"/>
      <c r="N2097" s="135"/>
      <c r="O2097" s="2"/>
      <c r="P2097" s="31"/>
      <c r="Q2097" s="25"/>
      <c r="R2097" s="2"/>
    </row>
    <row r="2098" spans="1:18" ht="18" customHeight="1">
      <c r="A2098" s="35"/>
      <c r="B2098" s="31"/>
      <c r="C2098" s="31"/>
      <c r="D2098" s="133"/>
      <c r="E2098" s="133"/>
      <c r="F2098" s="133"/>
      <c r="G2098" s="133"/>
      <c r="H2098" s="133"/>
      <c r="I2098" s="133"/>
      <c r="J2098" s="133"/>
      <c r="K2098" s="134"/>
      <c r="L2098" s="135"/>
      <c r="M2098" s="135"/>
      <c r="N2098" s="135"/>
      <c r="O2098" s="2"/>
      <c r="P2098" s="31"/>
      <c r="Q2098" s="25"/>
      <c r="R2098" s="2"/>
    </row>
    <row r="2099" spans="1:18" ht="18" customHeight="1">
      <c r="A2099" s="35"/>
      <c r="B2099" s="31"/>
      <c r="C2099" s="31"/>
      <c r="D2099" s="133"/>
      <c r="E2099" s="133"/>
      <c r="F2099" s="133"/>
      <c r="G2099" s="133"/>
      <c r="H2099" s="133"/>
      <c r="I2099" s="133"/>
      <c r="J2099" s="133"/>
      <c r="K2099" s="134"/>
      <c r="L2099" s="135"/>
      <c r="M2099" s="135"/>
      <c r="N2099" s="135"/>
      <c r="O2099" s="2"/>
      <c r="P2099" s="31"/>
      <c r="Q2099" s="25"/>
      <c r="R2099" s="2"/>
    </row>
    <row r="2100" spans="1:18" ht="18" customHeight="1">
      <c r="A2100" s="35"/>
      <c r="B2100" s="31"/>
      <c r="C2100" s="31"/>
      <c r="D2100" s="133"/>
      <c r="E2100" s="133"/>
      <c r="F2100" s="133"/>
      <c r="G2100" s="133"/>
      <c r="H2100" s="133"/>
      <c r="I2100" s="133"/>
      <c r="J2100" s="133"/>
      <c r="K2100" s="134"/>
      <c r="L2100" s="135"/>
      <c r="M2100" s="135"/>
      <c r="N2100" s="135"/>
      <c r="O2100" s="2"/>
      <c r="P2100" s="31"/>
      <c r="Q2100" s="25"/>
      <c r="R2100" s="2"/>
    </row>
    <row r="2101" spans="1:18" ht="18" customHeight="1">
      <c r="A2101" s="35"/>
      <c r="B2101" s="31"/>
      <c r="C2101" s="31"/>
      <c r="D2101" s="133"/>
      <c r="E2101" s="133"/>
      <c r="F2101" s="133"/>
      <c r="G2101" s="133"/>
      <c r="H2101" s="133"/>
      <c r="I2101" s="133"/>
      <c r="J2101" s="133"/>
      <c r="K2101" s="134"/>
      <c r="L2101" s="135"/>
      <c r="M2101" s="135"/>
      <c r="N2101" s="135"/>
      <c r="O2101" s="2"/>
      <c r="P2101" s="31"/>
      <c r="Q2101" s="25"/>
      <c r="R2101" s="2"/>
    </row>
    <row r="2102" spans="1:18" ht="18" customHeight="1">
      <c r="A2102" s="35"/>
      <c r="B2102" s="31"/>
      <c r="C2102" s="31"/>
      <c r="D2102" s="133"/>
      <c r="E2102" s="133"/>
      <c r="F2102" s="133"/>
      <c r="G2102" s="133"/>
      <c r="H2102" s="133"/>
      <c r="I2102" s="133"/>
      <c r="J2102" s="133"/>
      <c r="K2102" s="134"/>
      <c r="L2102" s="135"/>
      <c r="M2102" s="135"/>
      <c r="N2102" s="135"/>
      <c r="O2102" s="2"/>
      <c r="P2102" s="31"/>
      <c r="Q2102" s="25"/>
      <c r="R2102" s="2"/>
    </row>
    <row r="2103" spans="1:18" ht="18" customHeight="1">
      <c r="A2103" s="35"/>
      <c r="B2103" s="31"/>
      <c r="C2103" s="31"/>
      <c r="D2103" s="133"/>
      <c r="E2103" s="133"/>
      <c r="F2103" s="133"/>
      <c r="G2103" s="133"/>
      <c r="H2103" s="133"/>
      <c r="I2103" s="133"/>
      <c r="J2103" s="133"/>
      <c r="K2103" s="134"/>
      <c r="L2103" s="135"/>
      <c r="M2103" s="135"/>
      <c r="N2103" s="135"/>
      <c r="O2103" s="2"/>
      <c r="P2103" s="31"/>
      <c r="Q2103" s="25"/>
      <c r="R2103" s="2"/>
    </row>
    <row r="2104" spans="1:18" ht="18" customHeight="1">
      <c r="A2104" s="35"/>
      <c r="B2104" s="31"/>
      <c r="C2104" s="31"/>
      <c r="D2104" s="133"/>
      <c r="E2104" s="133"/>
      <c r="F2104" s="133"/>
      <c r="G2104" s="133"/>
      <c r="H2104" s="133"/>
      <c r="I2104" s="133"/>
      <c r="J2104" s="133"/>
      <c r="K2104" s="134"/>
      <c r="L2104" s="135"/>
      <c r="M2104" s="135"/>
      <c r="N2104" s="135"/>
      <c r="O2104" s="2"/>
      <c r="P2104" s="31"/>
      <c r="Q2104" s="25"/>
      <c r="R2104" s="2"/>
    </row>
    <row r="2105" spans="1:18" ht="18" customHeight="1">
      <c r="A2105" s="35"/>
      <c r="B2105" s="31"/>
      <c r="C2105" s="31"/>
      <c r="D2105" s="133"/>
      <c r="E2105" s="133"/>
      <c r="F2105" s="133"/>
      <c r="G2105" s="133"/>
      <c r="H2105" s="133"/>
      <c r="I2105" s="133"/>
      <c r="J2105" s="133"/>
      <c r="K2105" s="134"/>
      <c r="L2105" s="135"/>
      <c r="M2105" s="135"/>
      <c r="N2105" s="135"/>
      <c r="O2105" s="2"/>
      <c r="P2105" s="31"/>
      <c r="Q2105" s="25"/>
      <c r="R2105" s="2"/>
    </row>
    <row r="2106" spans="1:18" ht="18" customHeight="1">
      <c r="A2106" s="35"/>
      <c r="B2106" s="31"/>
      <c r="C2106" s="31"/>
      <c r="D2106" s="133"/>
      <c r="E2106" s="133"/>
      <c r="F2106" s="133"/>
      <c r="G2106" s="133"/>
      <c r="H2106" s="133"/>
      <c r="I2106" s="133"/>
      <c r="J2106" s="133"/>
      <c r="K2106" s="134"/>
      <c r="L2106" s="135"/>
      <c r="M2106" s="135"/>
      <c r="N2106" s="135"/>
      <c r="O2106" s="2"/>
      <c r="P2106" s="31"/>
      <c r="Q2106" s="25"/>
      <c r="R2106" s="2"/>
    </row>
    <row r="2107" spans="1:18" ht="18" customHeight="1">
      <c r="A2107" s="35"/>
      <c r="B2107" s="31"/>
      <c r="C2107" s="31"/>
      <c r="D2107" s="133"/>
      <c r="E2107" s="133"/>
      <c r="F2107" s="133"/>
      <c r="G2107" s="133"/>
      <c r="H2107" s="133"/>
      <c r="I2107" s="133"/>
      <c r="J2107" s="133"/>
      <c r="K2107" s="134"/>
      <c r="L2107" s="135"/>
      <c r="M2107" s="135"/>
      <c r="N2107" s="135"/>
      <c r="O2107" s="2"/>
      <c r="P2107" s="31"/>
      <c r="Q2107" s="25"/>
      <c r="R2107" s="2"/>
    </row>
    <row r="2108" spans="1:18" ht="18" customHeight="1">
      <c r="A2108" s="35"/>
      <c r="B2108" s="31"/>
      <c r="C2108" s="31"/>
      <c r="D2108" s="133"/>
      <c r="E2108" s="133"/>
      <c r="F2108" s="133"/>
      <c r="G2108" s="133"/>
      <c r="H2108" s="133"/>
      <c r="I2108" s="133"/>
      <c r="J2108" s="133"/>
      <c r="K2108" s="134"/>
      <c r="L2108" s="135"/>
      <c r="M2108" s="135"/>
      <c r="N2108" s="135"/>
      <c r="O2108" s="2"/>
      <c r="P2108" s="31"/>
      <c r="Q2108" s="25"/>
      <c r="R2108" s="2"/>
    </row>
    <row r="2109" spans="1:18" ht="18" customHeight="1">
      <c r="A2109" s="35"/>
      <c r="B2109" s="31"/>
      <c r="C2109" s="31"/>
      <c r="D2109" s="133"/>
      <c r="E2109" s="133"/>
      <c r="F2109" s="133"/>
      <c r="G2109" s="133"/>
      <c r="H2109" s="133"/>
      <c r="I2109" s="133"/>
      <c r="J2109" s="133"/>
      <c r="K2109" s="134"/>
      <c r="L2109" s="135"/>
      <c r="M2109" s="135"/>
      <c r="N2109" s="135"/>
      <c r="O2109" s="2"/>
      <c r="P2109" s="31"/>
      <c r="Q2109" s="25"/>
      <c r="R2109" s="2"/>
    </row>
    <row r="2110" spans="1:18" ht="18" customHeight="1">
      <c r="A2110" s="35"/>
      <c r="B2110" s="31"/>
      <c r="C2110" s="31"/>
      <c r="D2110" s="133"/>
      <c r="E2110" s="133"/>
      <c r="F2110" s="133"/>
      <c r="G2110" s="133"/>
      <c r="H2110" s="133"/>
      <c r="I2110" s="133"/>
      <c r="J2110" s="133"/>
      <c r="K2110" s="134"/>
      <c r="L2110" s="135"/>
      <c r="M2110" s="135"/>
      <c r="N2110" s="135"/>
      <c r="O2110" s="2"/>
      <c r="P2110" s="31"/>
      <c r="Q2110" s="25"/>
      <c r="R2110" s="2"/>
    </row>
    <row r="2111" spans="1:18" ht="18" customHeight="1">
      <c r="A2111" s="35"/>
      <c r="B2111" s="31"/>
      <c r="C2111" s="31"/>
      <c r="D2111" s="133"/>
      <c r="E2111" s="133"/>
      <c r="F2111" s="133"/>
      <c r="G2111" s="133"/>
      <c r="H2111" s="133"/>
      <c r="I2111" s="133"/>
      <c r="J2111" s="133"/>
      <c r="K2111" s="134"/>
      <c r="L2111" s="135"/>
      <c r="M2111" s="135"/>
      <c r="N2111" s="135"/>
      <c r="O2111" s="2"/>
      <c r="P2111" s="31"/>
      <c r="Q2111" s="25"/>
      <c r="R2111" s="2"/>
    </row>
    <row r="2112" spans="1:18" ht="18" customHeight="1">
      <c r="A2112" s="35"/>
      <c r="B2112" s="31"/>
      <c r="C2112" s="31"/>
      <c r="D2112" s="133"/>
      <c r="E2112" s="133"/>
      <c r="F2112" s="133"/>
      <c r="G2112" s="133"/>
      <c r="H2112" s="133"/>
      <c r="I2112" s="133"/>
      <c r="J2112" s="133"/>
      <c r="K2112" s="134"/>
      <c r="L2112" s="135"/>
      <c r="M2112" s="135"/>
      <c r="N2112" s="135"/>
      <c r="O2112" s="2"/>
      <c r="P2112" s="31"/>
      <c r="Q2112" s="25"/>
      <c r="R2112" s="2"/>
    </row>
    <row r="2113" spans="1:18" ht="18" customHeight="1">
      <c r="A2113" s="35"/>
      <c r="B2113" s="31"/>
      <c r="C2113" s="31"/>
      <c r="D2113" s="133"/>
      <c r="E2113" s="133"/>
      <c r="F2113" s="133"/>
      <c r="G2113" s="133"/>
      <c r="H2113" s="133"/>
      <c r="I2113" s="133"/>
      <c r="J2113" s="133"/>
      <c r="K2113" s="134"/>
      <c r="L2113" s="135"/>
      <c r="M2113" s="135"/>
      <c r="N2113" s="135"/>
      <c r="O2113" s="2"/>
      <c r="P2113" s="31"/>
      <c r="Q2113" s="25"/>
      <c r="R2113" s="2"/>
    </row>
    <row r="2114" spans="1:18" ht="18" customHeight="1">
      <c r="A2114" s="35"/>
      <c r="B2114" s="31"/>
      <c r="C2114" s="31"/>
      <c r="D2114" s="133"/>
      <c r="E2114" s="133"/>
      <c r="F2114" s="133"/>
      <c r="G2114" s="133"/>
      <c r="H2114" s="133"/>
      <c r="I2114" s="133"/>
      <c r="J2114" s="133"/>
      <c r="K2114" s="134"/>
      <c r="L2114" s="135"/>
      <c r="M2114" s="135"/>
      <c r="N2114" s="135"/>
      <c r="O2114" s="2"/>
      <c r="P2114" s="31"/>
      <c r="Q2114" s="25"/>
      <c r="R2114" s="2"/>
    </row>
    <row r="2115" spans="1:18" ht="18" customHeight="1">
      <c r="A2115" s="35"/>
      <c r="B2115" s="31"/>
      <c r="C2115" s="31"/>
      <c r="D2115" s="133"/>
      <c r="E2115" s="133"/>
      <c r="F2115" s="133"/>
      <c r="G2115" s="133"/>
      <c r="H2115" s="133"/>
      <c r="I2115" s="133"/>
      <c r="J2115" s="133"/>
      <c r="K2115" s="134"/>
      <c r="L2115" s="135"/>
      <c r="M2115" s="135"/>
      <c r="N2115" s="135"/>
      <c r="O2115" s="2"/>
      <c r="P2115" s="31"/>
      <c r="Q2115" s="25"/>
      <c r="R2115" s="2"/>
    </row>
    <row r="2116" spans="1:18" ht="18" customHeight="1">
      <c r="A2116" s="35"/>
      <c r="B2116" s="31"/>
      <c r="C2116" s="31"/>
      <c r="D2116" s="133"/>
      <c r="E2116" s="133"/>
      <c r="F2116" s="133"/>
      <c r="G2116" s="133"/>
      <c r="H2116" s="133"/>
      <c r="I2116" s="133"/>
      <c r="J2116" s="133"/>
      <c r="K2116" s="134"/>
      <c r="L2116" s="135"/>
      <c r="M2116" s="135"/>
      <c r="N2116" s="135"/>
      <c r="O2116" s="2"/>
      <c r="P2116" s="31"/>
      <c r="Q2116" s="25"/>
      <c r="R2116" s="2"/>
    </row>
    <row r="2117" spans="1:18" ht="18" customHeight="1">
      <c r="A2117" s="35"/>
      <c r="B2117" s="31"/>
      <c r="C2117" s="31"/>
      <c r="D2117" s="133"/>
      <c r="E2117" s="133"/>
      <c r="F2117" s="133"/>
      <c r="G2117" s="133"/>
      <c r="H2117" s="133"/>
      <c r="I2117" s="133"/>
      <c r="J2117" s="133"/>
      <c r="K2117" s="134"/>
      <c r="L2117" s="135"/>
      <c r="M2117" s="135"/>
      <c r="N2117" s="135"/>
      <c r="O2117" s="2"/>
      <c r="P2117" s="31"/>
      <c r="Q2117" s="25"/>
      <c r="R2117" s="2"/>
    </row>
    <row r="2118" spans="1:18" ht="18" customHeight="1">
      <c r="A2118" s="35"/>
      <c r="B2118" s="31"/>
      <c r="C2118" s="31"/>
      <c r="D2118" s="133"/>
      <c r="E2118" s="133"/>
      <c r="F2118" s="133"/>
      <c r="G2118" s="133"/>
      <c r="H2118" s="133"/>
      <c r="I2118" s="133"/>
      <c r="J2118" s="133"/>
      <c r="K2118" s="134"/>
      <c r="L2118" s="135"/>
      <c r="M2118" s="135"/>
      <c r="N2118" s="135"/>
      <c r="O2118" s="2"/>
      <c r="P2118" s="31"/>
      <c r="Q2118" s="25"/>
      <c r="R2118" s="2"/>
    </row>
    <row r="2119" spans="1:18" ht="18" customHeight="1">
      <c r="A2119" s="35"/>
      <c r="B2119" s="31"/>
      <c r="C2119" s="31"/>
      <c r="D2119" s="133"/>
      <c r="E2119" s="133"/>
      <c r="F2119" s="133"/>
      <c r="G2119" s="133"/>
      <c r="H2119" s="133"/>
      <c r="I2119" s="133"/>
      <c r="J2119" s="133"/>
      <c r="K2119" s="134"/>
      <c r="L2119" s="135"/>
      <c r="M2119" s="135"/>
      <c r="N2119" s="135"/>
      <c r="O2119" s="2"/>
      <c r="P2119" s="31"/>
      <c r="Q2119" s="25"/>
      <c r="R2119" s="2"/>
    </row>
    <row r="2120" spans="1:18" ht="18" customHeight="1">
      <c r="A2120" s="35"/>
      <c r="B2120" s="31"/>
      <c r="C2120" s="31"/>
      <c r="D2120" s="133"/>
      <c r="E2120" s="133"/>
      <c r="F2120" s="133"/>
      <c r="G2120" s="133"/>
      <c r="H2120" s="133"/>
      <c r="I2120" s="133"/>
      <c r="J2120" s="133"/>
      <c r="K2120" s="134"/>
      <c r="L2120" s="135"/>
      <c r="M2120" s="135"/>
      <c r="N2120" s="135"/>
      <c r="O2120" s="2"/>
      <c r="P2120" s="31"/>
      <c r="Q2120" s="25"/>
      <c r="R2120" s="2"/>
    </row>
    <row r="2121" spans="1:18" ht="18" customHeight="1">
      <c r="A2121" s="35"/>
      <c r="B2121" s="31"/>
      <c r="C2121" s="31"/>
      <c r="D2121" s="133"/>
      <c r="E2121" s="133"/>
      <c r="F2121" s="133"/>
      <c r="G2121" s="133"/>
      <c r="H2121" s="133"/>
      <c r="I2121" s="133"/>
      <c r="J2121" s="133"/>
      <c r="K2121" s="134"/>
      <c r="L2121" s="135"/>
      <c r="M2121" s="135"/>
      <c r="N2121" s="135"/>
      <c r="O2121" s="2"/>
      <c r="P2121" s="31"/>
      <c r="Q2121" s="25"/>
      <c r="R2121" s="2"/>
    </row>
    <row r="2122" spans="1:18" ht="18" customHeight="1">
      <c r="A2122" s="35"/>
      <c r="B2122" s="31"/>
      <c r="C2122" s="31"/>
      <c r="D2122" s="133"/>
      <c r="E2122" s="133"/>
      <c r="F2122" s="133"/>
      <c r="G2122" s="133"/>
      <c r="H2122" s="133"/>
      <c r="I2122" s="133"/>
      <c r="J2122" s="133"/>
      <c r="K2122" s="134"/>
      <c r="L2122" s="135"/>
      <c r="M2122" s="135"/>
      <c r="N2122" s="135"/>
      <c r="O2122" s="2"/>
      <c r="P2122" s="31"/>
      <c r="Q2122" s="25"/>
      <c r="R2122" s="2"/>
    </row>
    <row r="2123" spans="1:18" ht="18" customHeight="1">
      <c r="A2123" s="35"/>
      <c r="B2123" s="31"/>
      <c r="C2123" s="31"/>
      <c r="D2123" s="133"/>
      <c r="E2123" s="133"/>
      <c r="F2123" s="133"/>
      <c r="G2123" s="133"/>
      <c r="H2123" s="133"/>
      <c r="I2123" s="133"/>
      <c r="J2123" s="133"/>
      <c r="K2123" s="134"/>
      <c r="L2123" s="135"/>
      <c r="M2123" s="135"/>
      <c r="N2123" s="135"/>
      <c r="O2123" s="2"/>
      <c r="P2123" s="31"/>
      <c r="Q2123" s="25"/>
      <c r="R2123" s="2"/>
    </row>
    <row r="2124" spans="1:18" ht="18" customHeight="1">
      <c r="A2124" s="35"/>
      <c r="B2124" s="31"/>
      <c r="C2124" s="31"/>
      <c r="D2124" s="133"/>
      <c r="E2124" s="133"/>
      <c r="F2124" s="133"/>
      <c r="G2124" s="133"/>
      <c r="H2124" s="133"/>
      <c r="I2124" s="133"/>
      <c r="J2124" s="133"/>
      <c r="K2124" s="134"/>
      <c r="L2124" s="135"/>
      <c r="M2124" s="135"/>
      <c r="N2124" s="135"/>
      <c r="O2124" s="2"/>
      <c r="P2124" s="31"/>
      <c r="Q2124" s="25"/>
      <c r="R2124" s="2"/>
    </row>
    <row r="2125" spans="1:18" ht="18" customHeight="1">
      <c r="A2125" s="35"/>
      <c r="B2125" s="31"/>
      <c r="C2125" s="31"/>
      <c r="D2125" s="133"/>
      <c r="E2125" s="133"/>
      <c r="F2125" s="133"/>
      <c r="G2125" s="133"/>
      <c r="H2125" s="133"/>
      <c r="I2125" s="133"/>
      <c r="J2125" s="133"/>
      <c r="K2125" s="134"/>
      <c r="L2125" s="135"/>
      <c r="M2125" s="135"/>
      <c r="N2125" s="135"/>
      <c r="O2125" s="2"/>
      <c r="P2125" s="31"/>
      <c r="Q2125" s="25"/>
      <c r="R2125" s="2"/>
    </row>
    <row r="2126" spans="1:18" ht="18" customHeight="1">
      <c r="A2126" s="35"/>
      <c r="B2126" s="31"/>
      <c r="C2126" s="31"/>
      <c r="D2126" s="133"/>
      <c r="E2126" s="133"/>
      <c r="F2126" s="133"/>
      <c r="G2126" s="133"/>
      <c r="H2126" s="133"/>
      <c r="I2126" s="133"/>
      <c r="J2126" s="133"/>
      <c r="K2126" s="134"/>
      <c r="L2126" s="135"/>
      <c r="M2126" s="135"/>
      <c r="N2126" s="135"/>
      <c r="O2126" s="2"/>
      <c r="P2126" s="31"/>
      <c r="Q2126" s="25"/>
      <c r="R2126" s="2"/>
    </row>
    <row r="2127" spans="1:18" ht="18" customHeight="1">
      <c r="A2127" s="35"/>
      <c r="B2127" s="31"/>
      <c r="C2127" s="31"/>
      <c r="D2127" s="133"/>
      <c r="E2127" s="133"/>
      <c r="F2127" s="133"/>
      <c r="G2127" s="133"/>
      <c r="H2127" s="133"/>
      <c r="I2127" s="133"/>
      <c r="J2127" s="133"/>
      <c r="K2127" s="134"/>
      <c r="L2127" s="135"/>
      <c r="M2127" s="135"/>
      <c r="N2127" s="135"/>
      <c r="O2127" s="2"/>
      <c r="P2127" s="31"/>
      <c r="Q2127" s="25"/>
      <c r="R2127" s="2"/>
    </row>
    <row r="2128" spans="1:18" ht="18" customHeight="1">
      <c r="A2128" s="35"/>
      <c r="B2128" s="31"/>
      <c r="C2128" s="31"/>
      <c r="D2128" s="133"/>
      <c r="E2128" s="133"/>
      <c r="F2128" s="133"/>
      <c r="G2128" s="133"/>
      <c r="H2128" s="133"/>
      <c r="I2128" s="133"/>
      <c r="J2128" s="133"/>
      <c r="K2128" s="134"/>
      <c r="L2128" s="135"/>
      <c r="M2128" s="135"/>
      <c r="N2128" s="135"/>
      <c r="O2128" s="2"/>
      <c r="P2128" s="31"/>
      <c r="Q2128" s="25"/>
      <c r="R2128" s="2"/>
    </row>
    <row r="2129" spans="1:18" ht="18" customHeight="1">
      <c r="A2129" s="35"/>
      <c r="B2129" s="31"/>
      <c r="C2129" s="31"/>
      <c r="D2129" s="133"/>
      <c r="E2129" s="133"/>
      <c r="F2129" s="133"/>
      <c r="G2129" s="133"/>
      <c r="H2129" s="133"/>
      <c r="I2129" s="133"/>
      <c r="J2129" s="133"/>
      <c r="K2129" s="134"/>
      <c r="L2129" s="135"/>
      <c r="M2129" s="135"/>
      <c r="N2129" s="135"/>
      <c r="O2129" s="2"/>
      <c r="P2129" s="31"/>
      <c r="Q2129" s="25"/>
      <c r="R2129" s="2"/>
    </row>
    <row r="2130" spans="1:18" ht="18" customHeight="1">
      <c r="A2130" s="35"/>
      <c r="B2130" s="31"/>
      <c r="C2130" s="31"/>
      <c r="D2130" s="133"/>
      <c r="E2130" s="133"/>
      <c r="F2130" s="133"/>
      <c r="G2130" s="133"/>
      <c r="H2130" s="133"/>
      <c r="I2130" s="133"/>
      <c r="J2130" s="133"/>
      <c r="K2130" s="134"/>
      <c r="L2130" s="135"/>
      <c r="M2130" s="135"/>
      <c r="N2130" s="135"/>
      <c r="O2130" s="2"/>
      <c r="P2130" s="31"/>
      <c r="Q2130" s="25"/>
      <c r="R2130" s="2"/>
    </row>
    <row r="2131" spans="1:18" ht="18" customHeight="1">
      <c r="A2131" s="35"/>
      <c r="B2131" s="31"/>
      <c r="C2131" s="31"/>
      <c r="D2131" s="133"/>
      <c r="E2131" s="133"/>
      <c r="F2131" s="133"/>
      <c r="G2131" s="133"/>
      <c r="H2131" s="133"/>
      <c r="I2131" s="133"/>
      <c r="J2131" s="133"/>
      <c r="K2131" s="134"/>
      <c r="L2131" s="135"/>
      <c r="M2131" s="135"/>
      <c r="N2131" s="135"/>
      <c r="O2131" s="2"/>
      <c r="P2131" s="31"/>
      <c r="Q2131" s="25"/>
      <c r="R2131" s="2"/>
    </row>
    <row r="2132" spans="1:18" ht="18" customHeight="1">
      <c r="A2132" s="35"/>
      <c r="B2132" s="31"/>
      <c r="C2132" s="31"/>
      <c r="D2132" s="133"/>
      <c r="E2132" s="133"/>
      <c r="F2132" s="133"/>
      <c r="G2132" s="133"/>
      <c r="H2132" s="133"/>
      <c r="I2132" s="133"/>
      <c r="J2132" s="133"/>
      <c r="K2132" s="134"/>
      <c r="L2132" s="135"/>
      <c r="M2132" s="135"/>
      <c r="N2132" s="135"/>
      <c r="O2132" s="2"/>
      <c r="P2132" s="31"/>
      <c r="Q2132" s="25"/>
      <c r="R2132" s="2"/>
    </row>
    <row r="2133" spans="1:18" ht="18" customHeight="1">
      <c r="A2133" s="35"/>
      <c r="B2133" s="31"/>
      <c r="C2133" s="31"/>
      <c r="D2133" s="133"/>
      <c r="E2133" s="133"/>
      <c r="F2133" s="133"/>
      <c r="G2133" s="133"/>
      <c r="H2133" s="133"/>
      <c r="I2133" s="133"/>
      <c r="J2133" s="133"/>
      <c r="K2133" s="134"/>
      <c r="L2133" s="135"/>
      <c r="M2133" s="135"/>
      <c r="N2133" s="135"/>
      <c r="O2133" s="2"/>
      <c r="P2133" s="31"/>
      <c r="Q2133" s="25"/>
      <c r="R2133" s="2"/>
    </row>
    <row r="2134" spans="1:18" ht="18" customHeight="1">
      <c r="A2134" s="35"/>
      <c r="B2134" s="31"/>
      <c r="C2134" s="31"/>
      <c r="D2134" s="133"/>
      <c r="E2134" s="133"/>
      <c r="F2134" s="133"/>
      <c r="G2134" s="133"/>
      <c r="H2134" s="133"/>
      <c r="I2134" s="133"/>
      <c r="J2134" s="133"/>
      <c r="K2134" s="134"/>
      <c r="L2134" s="135"/>
      <c r="M2134" s="135"/>
      <c r="N2134" s="135"/>
      <c r="O2134" s="2"/>
      <c r="P2134" s="31"/>
      <c r="Q2134" s="25"/>
      <c r="R2134" s="2"/>
    </row>
    <row r="2135" spans="1:18" ht="18" customHeight="1">
      <c r="A2135" s="35"/>
      <c r="B2135" s="31"/>
      <c r="C2135" s="31"/>
      <c r="D2135" s="133"/>
      <c r="E2135" s="133"/>
      <c r="F2135" s="133"/>
      <c r="G2135" s="133"/>
      <c r="H2135" s="133"/>
      <c r="I2135" s="133"/>
      <c r="J2135" s="133"/>
      <c r="K2135" s="134"/>
      <c r="L2135" s="135"/>
      <c r="M2135" s="135"/>
      <c r="N2135" s="135"/>
      <c r="O2135" s="2"/>
      <c r="P2135" s="31"/>
      <c r="Q2135" s="25"/>
      <c r="R2135" s="2"/>
    </row>
    <row r="2136" spans="1:18" ht="18" customHeight="1">
      <c r="A2136" s="35"/>
      <c r="B2136" s="31"/>
      <c r="C2136" s="31"/>
      <c r="D2136" s="133"/>
      <c r="E2136" s="133"/>
      <c r="F2136" s="133"/>
      <c r="G2136" s="133"/>
      <c r="H2136" s="133"/>
      <c r="I2136" s="133"/>
      <c r="J2136" s="133"/>
      <c r="K2136" s="134"/>
      <c r="L2136" s="135"/>
      <c r="M2136" s="135"/>
      <c r="N2136" s="135"/>
      <c r="O2136" s="2"/>
      <c r="P2136" s="31"/>
      <c r="Q2136" s="25"/>
      <c r="R2136" s="2"/>
    </row>
    <row r="2137" spans="1:18" ht="18" customHeight="1">
      <c r="A2137" s="35"/>
      <c r="B2137" s="31"/>
      <c r="C2137" s="31"/>
      <c r="D2137" s="133"/>
      <c r="E2137" s="133"/>
      <c r="F2137" s="133"/>
      <c r="G2137" s="133"/>
      <c r="H2137" s="133"/>
      <c r="I2137" s="133"/>
      <c r="J2137" s="133"/>
      <c r="K2137" s="134"/>
      <c r="L2137" s="135"/>
      <c r="M2137" s="135"/>
      <c r="N2137" s="135"/>
      <c r="O2137" s="2"/>
      <c r="P2137" s="31"/>
      <c r="Q2137" s="25"/>
      <c r="R2137" s="2"/>
    </row>
    <row r="2138" spans="1:18" ht="18" customHeight="1">
      <c r="A2138" s="35"/>
      <c r="B2138" s="31"/>
      <c r="C2138" s="31"/>
      <c r="D2138" s="133"/>
      <c r="E2138" s="133"/>
      <c r="F2138" s="133"/>
      <c r="G2138" s="133"/>
      <c r="H2138" s="133"/>
      <c r="I2138" s="133"/>
      <c r="J2138" s="133"/>
      <c r="K2138" s="134"/>
      <c r="L2138" s="135"/>
      <c r="M2138" s="135"/>
      <c r="N2138" s="135"/>
      <c r="O2138" s="2"/>
      <c r="P2138" s="31"/>
      <c r="Q2138" s="25"/>
      <c r="R2138" s="2"/>
    </row>
    <row r="2139" spans="1:18" ht="18" customHeight="1">
      <c r="A2139" s="35"/>
      <c r="B2139" s="31"/>
      <c r="C2139" s="31"/>
      <c r="D2139" s="133"/>
      <c r="E2139" s="133"/>
      <c r="F2139" s="133"/>
      <c r="G2139" s="133"/>
      <c r="H2139" s="133"/>
      <c r="I2139" s="133"/>
      <c r="J2139" s="133"/>
      <c r="K2139" s="134"/>
      <c r="L2139" s="135"/>
      <c r="M2139" s="135"/>
      <c r="N2139" s="135"/>
      <c r="O2139" s="2"/>
      <c r="P2139" s="31"/>
      <c r="Q2139" s="25"/>
      <c r="R2139" s="2"/>
    </row>
    <row r="2140" spans="1:18" ht="18" customHeight="1">
      <c r="A2140" s="35"/>
      <c r="B2140" s="31"/>
      <c r="C2140" s="31"/>
      <c r="D2140" s="133"/>
      <c r="E2140" s="133"/>
      <c r="F2140" s="133"/>
      <c r="G2140" s="133"/>
      <c r="H2140" s="133"/>
      <c r="I2140" s="133"/>
      <c r="J2140" s="133"/>
      <c r="K2140" s="134"/>
      <c r="L2140" s="135"/>
      <c r="M2140" s="135"/>
      <c r="N2140" s="135"/>
      <c r="O2140" s="2"/>
      <c r="P2140" s="31"/>
      <c r="Q2140" s="25"/>
      <c r="R2140" s="2"/>
    </row>
    <row r="2141" spans="1:18" ht="18" customHeight="1">
      <c r="A2141" s="35"/>
      <c r="B2141" s="31"/>
      <c r="C2141" s="31"/>
      <c r="D2141" s="133"/>
      <c r="E2141" s="133"/>
      <c r="F2141" s="133"/>
      <c r="G2141" s="133"/>
      <c r="H2141" s="133"/>
      <c r="I2141" s="133"/>
      <c r="J2141" s="133"/>
      <c r="K2141" s="134"/>
      <c r="L2141" s="135"/>
      <c r="M2141" s="135"/>
      <c r="N2141" s="135"/>
      <c r="O2141" s="2"/>
      <c r="P2141" s="31"/>
      <c r="Q2141" s="25"/>
      <c r="R2141" s="2"/>
    </row>
    <row r="2142" spans="1:18" ht="18" customHeight="1">
      <c r="A2142" s="35"/>
      <c r="B2142" s="31"/>
      <c r="C2142" s="31"/>
      <c r="D2142" s="133"/>
      <c r="E2142" s="133"/>
      <c r="F2142" s="133"/>
      <c r="G2142" s="133"/>
      <c r="H2142" s="133"/>
      <c r="I2142" s="133"/>
      <c r="J2142" s="133"/>
      <c r="K2142" s="134"/>
      <c r="L2142" s="135"/>
      <c r="M2142" s="135"/>
      <c r="N2142" s="135"/>
      <c r="O2142" s="2"/>
      <c r="P2142" s="31"/>
      <c r="Q2142" s="25"/>
      <c r="R2142" s="2"/>
    </row>
    <row r="2143" spans="1:18" ht="18" customHeight="1">
      <c r="A2143" s="35"/>
      <c r="B2143" s="31"/>
      <c r="C2143" s="31"/>
      <c r="D2143" s="133"/>
      <c r="E2143" s="133"/>
      <c r="F2143" s="133"/>
      <c r="G2143" s="133"/>
      <c r="H2143" s="133"/>
      <c r="I2143" s="133"/>
      <c r="J2143" s="133"/>
      <c r="K2143" s="134"/>
      <c r="L2143" s="135"/>
      <c r="M2143" s="135"/>
      <c r="N2143" s="135"/>
      <c r="O2143" s="2"/>
      <c r="P2143" s="31"/>
      <c r="Q2143" s="25"/>
      <c r="R2143" s="2"/>
    </row>
    <row r="2144" spans="1:18" ht="18" customHeight="1">
      <c r="A2144" s="35"/>
      <c r="B2144" s="31"/>
      <c r="C2144" s="31"/>
      <c r="D2144" s="133"/>
      <c r="E2144" s="133"/>
      <c r="F2144" s="133"/>
      <c r="G2144" s="133"/>
      <c r="H2144" s="133"/>
      <c r="I2144" s="133"/>
      <c r="J2144" s="133"/>
      <c r="K2144" s="134"/>
      <c r="L2144" s="135"/>
      <c r="M2144" s="135"/>
      <c r="N2144" s="135"/>
      <c r="O2144" s="2"/>
      <c r="P2144" s="31"/>
      <c r="Q2144" s="25"/>
      <c r="R2144" s="2"/>
    </row>
    <row r="2145" spans="1:18" ht="18" customHeight="1">
      <c r="A2145" s="35"/>
      <c r="B2145" s="31"/>
      <c r="C2145" s="31"/>
      <c r="D2145" s="133"/>
      <c r="E2145" s="133"/>
      <c r="F2145" s="133"/>
      <c r="G2145" s="133"/>
      <c r="H2145" s="133"/>
      <c r="I2145" s="133"/>
      <c r="J2145" s="133"/>
      <c r="K2145" s="134"/>
      <c r="L2145" s="135"/>
      <c r="M2145" s="135"/>
      <c r="N2145" s="135"/>
      <c r="O2145" s="2"/>
      <c r="P2145" s="31"/>
      <c r="Q2145" s="25"/>
      <c r="R2145" s="2"/>
    </row>
    <row r="2146" spans="1:18" ht="18" customHeight="1">
      <c r="A2146" s="35"/>
      <c r="B2146" s="31"/>
      <c r="C2146" s="31"/>
      <c r="D2146" s="133"/>
      <c r="E2146" s="133"/>
      <c r="F2146" s="133"/>
      <c r="G2146" s="133"/>
      <c r="H2146" s="133"/>
      <c r="I2146" s="133"/>
      <c r="J2146" s="133"/>
      <c r="K2146" s="134"/>
      <c r="L2146" s="135"/>
      <c r="M2146" s="135"/>
      <c r="N2146" s="135"/>
      <c r="O2146" s="2"/>
      <c r="P2146" s="31"/>
      <c r="Q2146" s="25"/>
      <c r="R2146" s="2"/>
    </row>
    <row r="2147" spans="1:18" ht="18" customHeight="1">
      <c r="A2147" s="35"/>
      <c r="B2147" s="31"/>
      <c r="C2147" s="31"/>
      <c r="D2147" s="133"/>
      <c r="E2147" s="133"/>
      <c r="F2147" s="133"/>
      <c r="G2147" s="133"/>
      <c r="H2147" s="133"/>
      <c r="I2147" s="133"/>
      <c r="J2147" s="133"/>
      <c r="K2147" s="134"/>
      <c r="L2147" s="135"/>
      <c r="M2147" s="135"/>
      <c r="N2147" s="135"/>
      <c r="O2147" s="2"/>
      <c r="P2147" s="31"/>
      <c r="Q2147" s="25"/>
      <c r="R2147" s="2"/>
    </row>
    <row r="2148" spans="1:18" ht="18" customHeight="1">
      <c r="A2148" s="35"/>
      <c r="B2148" s="31"/>
      <c r="C2148" s="31"/>
      <c r="D2148" s="133"/>
      <c r="E2148" s="133"/>
      <c r="F2148" s="133"/>
      <c r="G2148" s="133"/>
      <c r="H2148" s="133"/>
      <c r="I2148" s="133"/>
      <c r="J2148" s="133"/>
      <c r="K2148" s="134"/>
      <c r="L2148" s="135"/>
      <c r="M2148" s="135"/>
      <c r="N2148" s="135"/>
      <c r="O2148" s="2"/>
      <c r="P2148" s="31"/>
      <c r="Q2148" s="25"/>
      <c r="R2148" s="2"/>
    </row>
    <row r="2149" spans="1:18" ht="18" customHeight="1">
      <c r="A2149" s="35"/>
      <c r="B2149" s="31"/>
      <c r="C2149" s="31"/>
      <c r="D2149" s="133"/>
      <c r="E2149" s="133"/>
      <c r="F2149" s="133"/>
      <c r="G2149" s="133"/>
      <c r="H2149" s="133"/>
      <c r="I2149" s="133"/>
      <c r="J2149" s="133"/>
      <c r="K2149" s="134"/>
      <c r="L2149" s="135"/>
      <c r="M2149" s="135"/>
      <c r="N2149" s="135"/>
      <c r="O2149" s="2"/>
      <c r="P2149" s="31"/>
      <c r="Q2149" s="25"/>
      <c r="R2149" s="2"/>
    </row>
    <row r="2150" spans="1:18" ht="18" customHeight="1">
      <c r="A2150" s="35"/>
      <c r="B2150" s="31"/>
      <c r="C2150" s="31"/>
      <c r="D2150" s="133"/>
      <c r="E2150" s="133"/>
      <c r="F2150" s="133"/>
      <c r="G2150" s="133"/>
      <c r="H2150" s="133"/>
      <c r="I2150" s="133"/>
      <c r="J2150" s="133"/>
      <c r="K2150" s="134"/>
      <c r="L2150" s="135"/>
      <c r="M2150" s="135"/>
      <c r="N2150" s="135"/>
      <c r="O2150" s="2"/>
      <c r="P2150" s="31"/>
      <c r="Q2150" s="25"/>
      <c r="R2150" s="2"/>
    </row>
    <row r="2151" spans="1:18" ht="18" customHeight="1">
      <c r="A2151" s="35"/>
      <c r="B2151" s="31"/>
      <c r="C2151" s="31"/>
      <c r="D2151" s="133"/>
      <c r="E2151" s="133"/>
      <c r="F2151" s="133"/>
      <c r="G2151" s="133"/>
      <c r="H2151" s="133"/>
      <c r="I2151" s="133"/>
      <c r="J2151" s="133"/>
      <c r="K2151" s="134"/>
      <c r="L2151" s="135"/>
      <c r="M2151" s="135"/>
      <c r="N2151" s="135"/>
      <c r="O2151" s="2"/>
      <c r="P2151" s="31"/>
      <c r="Q2151" s="25"/>
      <c r="R2151" s="2"/>
    </row>
    <row r="2152" spans="1:18" ht="18" customHeight="1">
      <c r="A2152" s="35"/>
      <c r="B2152" s="31"/>
      <c r="C2152" s="31"/>
      <c r="D2152" s="133"/>
      <c r="E2152" s="133"/>
      <c r="F2152" s="133"/>
      <c r="G2152" s="133"/>
      <c r="H2152" s="133"/>
      <c r="I2152" s="133"/>
      <c r="J2152" s="133"/>
      <c r="K2152" s="134"/>
      <c r="L2152" s="135"/>
      <c r="M2152" s="135"/>
      <c r="N2152" s="135"/>
      <c r="O2152" s="2"/>
      <c r="P2152" s="31"/>
      <c r="Q2152" s="25"/>
      <c r="R2152" s="2"/>
    </row>
    <row r="2153" spans="1:18" ht="18" customHeight="1">
      <c r="A2153" s="35"/>
      <c r="B2153" s="31"/>
      <c r="C2153" s="31"/>
      <c r="D2153" s="133"/>
      <c r="E2153" s="133"/>
      <c r="F2153" s="133"/>
      <c r="G2153" s="133"/>
      <c r="H2153" s="133"/>
      <c r="I2153" s="133"/>
      <c r="J2153" s="133"/>
      <c r="K2153" s="134"/>
      <c r="L2153" s="135"/>
      <c r="M2153" s="135"/>
      <c r="N2153" s="135"/>
      <c r="O2153" s="2"/>
      <c r="P2153" s="31"/>
      <c r="Q2153" s="25"/>
      <c r="R2153" s="2"/>
    </row>
    <row r="2154" spans="1:18" ht="18" customHeight="1">
      <c r="A2154" s="35"/>
      <c r="B2154" s="31"/>
      <c r="C2154" s="31"/>
      <c r="D2154" s="133"/>
      <c r="E2154" s="133"/>
      <c r="F2154" s="133"/>
      <c r="G2154" s="133"/>
      <c r="H2154" s="133"/>
      <c r="I2154" s="133"/>
      <c r="J2154" s="133"/>
      <c r="K2154" s="134"/>
      <c r="L2154" s="135"/>
      <c r="M2154" s="135"/>
      <c r="N2154" s="135"/>
      <c r="O2154" s="2"/>
      <c r="P2154" s="31"/>
      <c r="Q2154" s="25"/>
      <c r="R2154" s="2"/>
    </row>
    <row r="2155" spans="1:18" ht="18" customHeight="1">
      <c r="A2155" s="35"/>
      <c r="B2155" s="31"/>
      <c r="C2155" s="31"/>
      <c r="D2155" s="133"/>
      <c r="E2155" s="133"/>
      <c r="F2155" s="133"/>
      <c r="G2155" s="133"/>
      <c r="H2155" s="133"/>
      <c r="I2155" s="133"/>
      <c r="J2155" s="133"/>
      <c r="K2155" s="134"/>
      <c r="L2155" s="135"/>
      <c r="M2155" s="135"/>
      <c r="N2155" s="135"/>
      <c r="O2155" s="2"/>
      <c r="P2155" s="31"/>
      <c r="Q2155" s="25"/>
      <c r="R2155" s="2"/>
    </row>
    <row r="2156" spans="1:18" ht="18" customHeight="1">
      <c r="A2156" s="35"/>
      <c r="B2156" s="31"/>
      <c r="C2156" s="31"/>
      <c r="D2156" s="133"/>
      <c r="E2156" s="133"/>
      <c r="F2156" s="133"/>
      <c r="G2156" s="133"/>
      <c r="H2156" s="133"/>
      <c r="I2156" s="133"/>
      <c r="J2156" s="133"/>
      <c r="K2156" s="134"/>
      <c r="L2156" s="135"/>
      <c r="M2156" s="135"/>
      <c r="N2156" s="135"/>
      <c r="O2156" s="2"/>
      <c r="P2156" s="31"/>
      <c r="Q2156" s="25"/>
      <c r="R2156" s="2"/>
    </row>
    <row r="2157" spans="1:18" ht="18" customHeight="1">
      <c r="A2157" s="35"/>
      <c r="B2157" s="31"/>
      <c r="C2157" s="31"/>
      <c r="D2157" s="133"/>
      <c r="E2157" s="133"/>
      <c r="F2157" s="133"/>
      <c r="G2157" s="133"/>
      <c r="H2157" s="133"/>
      <c r="I2157" s="133"/>
      <c r="J2157" s="133"/>
      <c r="K2157" s="134"/>
      <c r="L2157" s="135"/>
      <c r="M2157" s="135"/>
      <c r="N2157" s="135"/>
      <c r="O2157" s="2"/>
      <c r="P2157" s="31"/>
      <c r="Q2157" s="25"/>
      <c r="R2157" s="2"/>
    </row>
    <row r="2158" spans="1:18" ht="18" customHeight="1">
      <c r="A2158" s="35"/>
      <c r="B2158" s="31"/>
      <c r="C2158" s="31"/>
      <c r="D2158" s="133"/>
      <c r="E2158" s="133"/>
      <c r="F2158" s="133"/>
      <c r="G2158" s="133"/>
      <c r="H2158" s="133"/>
      <c r="I2158" s="133"/>
      <c r="J2158" s="133"/>
      <c r="K2158" s="134"/>
      <c r="L2158" s="135"/>
      <c r="M2158" s="135"/>
      <c r="N2158" s="135"/>
      <c r="O2158" s="2"/>
      <c r="P2158" s="31"/>
      <c r="Q2158" s="25"/>
      <c r="R2158" s="2"/>
    </row>
    <row r="2159" spans="1:18" ht="18" customHeight="1">
      <c r="A2159" s="35"/>
      <c r="B2159" s="31"/>
      <c r="C2159" s="31"/>
      <c r="D2159" s="133"/>
      <c r="E2159" s="133"/>
      <c r="F2159" s="133"/>
      <c r="G2159" s="133"/>
      <c r="H2159" s="133"/>
      <c r="I2159" s="133"/>
      <c r="J2159" s="133"/>
      <c r="K2159" s="134"/>
      <c r="L2159" s="135"/>
      <c r="M2159" s="135"/>
      <c r="N2159" s="135"/>
      <c r="O2159" s="2"/>
      <c r="P2159" s="31"/>
      <c r="Q2159" s="25"/>
      <c r="R2159" s="2"/>
    </row>
    <row r="2160" spans="1:18" ht="18" customHeight="1">
      <c r="A2160" s="35"/>
      <c r="B2160" s="31"/>
      <c r="C2160" s="31"/>
      <c r="D2160" s="133"/>
      <c r="E2160" s="133"/>
      <c r="F2160" s="133"/>
      <c r="G2160" s="133"/>
      <c r="H2160" s="133"/>
      <c r="I2160" s="133"/>
      <c r="J2160" s="133"/>
      <c r="K2160" s="134"/>
      <c r="L2160" s="135"/>
      <c r="M2160" s="135"/>
      <c r="N2160" s="135"/>
      <c r="O2160" s="2"/>
      <c r="P2160" s="31"/>
      <c r="Q2160" s="25"/>
      <c r="R2160" s="2"/>
    </row>
    <row r="2161" spans="1:18" ht="18" customHeight="1">
      <c r="A2161" s="35"/>
      <c r="B2161" s="31"/>
      <c r="C2161" s="31"/>
      <c r="D2161" s="133"/>
      <c r="E2161" s="133"/>
      <c r="F2161" s="133"/>
      <c r="G2161" s="133"/>
      <c r="H2161" s="133"/>
      <c r="I2161" s="133"/>
      <c r="J2161" s="133"/>
      <c r="K2161" s="134"/>
      <c r="L2161" s="135"/>
      <c r="M2161" s="135"/>
      <c r="N2161" s="135"/>
      <c r="O2161" s="2"/>
      <c r="P2161" s="31"/>
      <c r="Q2161" s="25"/>
      <c r="R2161" s="2"/>
    </row>
    <row r="2162" spans="1:18" ht="18" customHeight="1">
      <c r="A2162" s="35"/>
      <c r="B2162" s="31"/>
      <c r="C2162" s="31"/>
      <c r="D2162" s="133"/>
      <c r="E2162" s="133"/>
      <c r="F2162" s="133"/>
      <c r="G2162" s="133"/>
      <c r="H2162" s="133"/>
      <c r="I2162" s="133"/>
      <c r="J2162" s="133"/>
      <c r="K2162" s="134"/>
      <c r="L2162" s="135"/>
      <c r="M2162" s="135"/>
      <c r="N2162" s="135"/>
      <c r="O2162" s="2"/>
      <c r="P2162" s="31"/>
      <c r="Q2162" s="25"/>
      <c r="R2162" s="2"/>
    </row>
    <row r="2163" spans="1:18" ht="18" customHeight="1">
      <c r="A2163" s="35"/>
      <c r="B2163" s="31"/>
      <c r="C2163" s="31"/>
      <c r="D2163" s="133"/>
      <c r="E2163" s="133"/>
      <c r="F2163" s="133"/>
      <c r="G2163" s="133"/>
      <c r="H2163" s="133"/>
      <c r="I2163" s="133"/>
      <c r="J2163" s="133"/>
      <c r="K2163" s="134"/>
      <c r="L2163" s="135"/>
      <c r="M2163" s="135"/>
      <c r="N2163" s="135"/>
      <c r="O2163" s="2"/>
      <c r="P2163" s="31"/>
      <c r="Q2163" s="25"/>
      <c r="R2163" s="2"/>
    </row>
    <row r="2164" spans="1:18" ht="18" customHeight="1">
      <c r="A2164" s="35"/>
      <c r="B2164" s="31"/>
      <c r="C2164" s="31"/>
      <c r="D2164" s="133"/>
      <c r="E2164" s="133"/>
      <c r="F2164" s="133"/>
      <c r="G2164" s="133"/>
      <c r="H2164" s="133"/>
      <c r="I2164" s="133"/>
      <c r="J2164" s="133"/>
      <c r="K2164" s="134"/>
      <c r="L2164" s="135"/>
      <c r="M2164" s="135"/>
      <c r="N2164" s="135"/>
      <c r="O2164" s="2"/>
      <c r="P2164" s="31"/>
      <c r="Q2164" s="25"/>
      <c r="R2164" s="2"/>
    </row>
    <row r="2165" spans="1:18" ht="18" customHeight="1">
      <c r="A2165" s="35"/>
      <c r="B2165" s="31"/>
      <c r="C2165" s="31"/>
      <c r="D2165" s="133"/>
      <c r="E2165" s="133"/>
      <c r="F2165" s="133"/>
      <c r="G2165" s="133"/>
      <c r="H2165" s="133"/>
      <c r="I2165" s="133"/>
      <c r="J2165" s="133"/>
      <c r="K2165" s="134"/>
      <c r="L2165" s="135"/>
      <c r="M2165" s="135"/>
      <c r="N2165" s="135"/>
      <c r="O2165" s="2"/>
      <c r="P2165" s="31"/>
      <c r="Q2165" s="25"/>
      <c r="R2165" s="2"/>
    </row>
    <row r="2166" spans="1:18" ht="18" customHeight="1">
      <c r="A2166" s="35"/>
      <c r="B2166" s="31"/>
      <c r="C2166" s="31"/>
      <c r="D2166" s="133"/>
      <c r="E2166" s="133"/>
      <c r="F2166" s="133"/>
      <c r="G2166" s="133"/>
      <c r="H2166" s="133"/>
      <c r="I2166" s="133"/>
      <c r="J2166" s="133"/>
      <c r="K2166" s="134"/>
      <c r="L2166" s="135"/>
      <c r="M2166" s="135"/>
      <c r="N2166" s="135"/>
      <c r="O2166" s="2"/>
      <c r="P2166" s="31"/>
      <c r="Q2166" s="25"/>
      <c r="R2166" s="2"/>
    </row>
    <row r="2167" spans="1:18" ht="18" customHeight="1">
      <c r="A2167" s="35"/>
      <c r="B2167" s="31"/>
      <c r="C2167" s="31"/>
      <c r="D2167" s="133"/>
      <c r="E2167" s="133"/>
      <c r="F2167" s="133"/>
      <c r="G2167" s="133"/>
      <c r="H2167" s="133"/>
      <c r="I2167" s="133"/>
      <c r="J2167" s="133"/>
      <c r="K2167" s="134"/>
      <c r="L2167" s="135"/>
      <c r="M2167" s="135"/>
      <c r="N2167" s="135"/>
      <c r="O2167" s="2"/>
      <c r="P2167" s="31"/>
      <c r="Q2167" s="25"/>
      <c r="R2167" s="2"/>
    </row>
    <row r="2168" spans="1:18" ht="18" customHeight="1">
      <c r="A2168" s="35"/>
      <c r="B2168" s="31"/>
      <c r="C2168" s="31"/>
      <c r="D2168" s="133"/>
      <c r="E2168" s="133"/>
      <c r="F2168" s="133"/>
      <c r="G2168" s="133"/>
      <c r="H2168" s="133"/>
      <c r="I2168" s="133"/>
      <c r="J2168" s="133"/>
      <c r="K2168" s="134"/>
      <c r="L2168" s="135"/>
      <c r="M2168" s="135"/>
      <c r="N2168" s="135"/>
      <c r="O2168" s="2"/>
      <c r="P2168" s="31"/>
      <c r="Q2168" s="25"/>
      <c r="R2168" s="2"/>
    </row>
    <row r="2169" spans="1:18" ht="18" customHeight="1">
      <c r="A2169" s="35"/>
      <c r="B2169" s="31"/>
      <c r="C2169" s="31"/>
      <c r="D2169" s="133"/>
      <c r="E2169" s="133"/>
      <c r="F2169" s="133"/>
      <c r="G2169" s="133"/>
      <c r="H2169" s="133"/>
      <c r="I2169" s="133"/>
      <c r="J2169" s="133"/>
      <c r="K2169" s="134"/>
      <c r="L2169" s="135"/>
      <c r="M2169" s="135"/>
      <c r="N2169" s="135"/>
      <c r="O2169" s="2"/>
      <c r="P2169" s="31"/>
      <c r="Q2169" s="25"/>
      <c r="R2169" s="2"/>
    </row>
    <row r="2170" spans="1:18" ht="18" customHeight="1">
      <c r="A2170" s="35"/>
      <c r="B2170" s="31"/>
      <c r="C2170" s="31"/>
      <c r="D2170" s="133"/>
      <c r="E2170" s="133"/>
      <c r="F2170" s="133"/>
      <c r="G2170" s="133"/>
      <c r="H2170" s="133"/>
      <c r="I2170" s="133"/>
      <c r="J2170" s="133"/>
      <c r="K2170" s="134"/>
      <c r="L2170" s="135"/>
      <c r="M2170" s="135"/>
      <c r="N2170" s="135"/>
      <c r="O2170" s="2"/>
      <c r="P2170" s="31"/>
      <c r="Q2170" s="25"/>
      <c r="R2170" s="2"/>
    </row>
    <row r="2171" spans="1:18" ht="18" customHeight="1">
      <c r="A2171" s="35"/>
      <c r="B2171" s="31"/>
      <c r="C2171" s="31"/>
      <c r="D2171" s="133"/>
      <c r="E2171" s="133"/>
      <c r="F2171" s="133"/>
      <c r="G2171" s="133"/>
      <c r="H2171" s="133"/>
      <c r="I2171" s="133"/>
      <c r="J2171" s="133"/>
      <c r="K2171" s="134"/>
      <c r="L2171" s="135"/>
      <c r="M2171" s="135"/>
      <c r="N2171" s="135"/>
      <c r="O2171" s="2"/>
      <c r="P2171" s="31"/>
      <c r="Q2171" s="25"/>
      <c r="R2171" s="2"/>
    </row>
    <row r="2172" spans="1:18" ht="18" customHeight="1">
      <c r="A2172" s="35"/>
      <c r="B2172" s="31"/>
      <c r="C2172" s="31"/>
      <c r="D2172" s="133"/>
      <c r="E2172" s="133"/>
      <c r="F2172" s="133"/>
      <c r="G2172" s="133"/>
      <c r="H2172" s="133"/>
      <c r="I2172" s="133"/>
      <c r="J2172" s="133"/>
      <c r="K2172" s="134"/>
      <c r="L2172" s="135"/>
      <c r="M2172" s="135"/>
      <c r="N2172" s="135"/>
      <c r="O2172" s="2"/>
      <c r="P2172" s="31"/>
      <c r="Q2172" s="25"/>
      <c r="R2172" s="2"/>
    </row>
    <row r="2173" spans="1:18" ht="18" customHeight="1">
      <c r="A2173" s="35"/>
      <c r="B2173" s="31"/>
      <c r="C2173" s="31"/>
      <c r="D2173" s="133"/>
      <c r="E2173" s="133"/>
      <c r="F2173" s="133"/>
      <c r="G2173" s="133"/>
      <c r="H2173" s="133"/>
      <c r="I2173" s="133"/>
      <c r="J2173" s="133"/>
      <c r="K2173" s="134"/>
      <c r="L2173" s="135"/>
      <c r="M2173" s="135"/>
      <c r="N2173" s="135"/>
      <c r="O2173" s="2"/>
      <c r="P2173" s="31"/>
      <c r="Q2173" s="25"/>
      <c r="R2173" s="2"/>
    </row>
    <row r="2174" spans="1:18" ht="18" customHeight="1">
      <c r="A2174" s="35"/>
      <c r="B2174" s="31"/>
      <c r="C2174" s="31"/>
      <c r="D2174" s="133"/>
      <c r="E2174" s="133"/>
      <c r="F2174" s="133"/>
      <c r="G2174" s="133"/>
      <c r="H2174" s="133"/>
      <c r="I2174" s="133"/>
      <c r="J2174" s="133"/>
      <c r="K2174" s="134"/>
      <c r="L2174" s="135"/>
      <c r="M2174" s="135"/>
      <c r="N2174" s="135"/>
      <c r="O2174" s="2"/>
      <c r="P2174" s="31"/>
      <c r="Q2174" s="25"/>
      <c r="R2174" s="2"/>
    </row>
    <row r="2175" spans="1:18" ht="18" customHeight="1">
      <c r="A2175" s="35"/>
      <c r="B2175" s="31"/>
      <c r="C2175" s="31"/>
      <c r="D2175" s="133"/>
      <c r="E2175" s="133"/>
      <c r="F2175" s="133"/>
      <c r="G2175" s="133"/>
      <c r="H2175" s="133"/>
      <c r="I2175" s="133"/>
      <c r="J2175" s="133"/>
      <c r="K2175" s="134"/>
      <c r="L2175" s="135"/>
      <c r="M2175" s="135"/>
      <c r="N2175" s="135"/>
      <c r="O2175" s="2"/>
      <c r="P2175" s="31"/>
      <c r="Q2175" s="25"/>
      <c r="R2175" s="2"/>
    </row>
    <row r="2176" spans="1:18" ht="18" customHeight="1">
      <c r="A2176" s="35"/>
      <c r="B2176" s="31"/>
      <c r="C2176" s="31"/>
      <c r="D2176" s="133"/>
      <c r="E2176" s="133"/>
      <c r="F2176" s="133"/>
      <c r="G2176" s="133"/>
      <c r="H2176" s="133"/>
      <c r="I2176" s="133"/>
      <c r="J2176" s="133"/>
      <c r="K2176" s="134"/>
      <c r="L2176" s="135"/>
      <c r="M2176" s="135"/>
      <c r="N2176" s="135"/>
      <c r="O2176" s="2"/>
      <c r="P2176" s="31"/>
      <c r="Q2176" s="25"/>
      <c r="R2176" s="2"/>
    </row>
    <row r="2177" spans="1:18" ht="18" customHeight="1">
      <c r="A2177" s="35"/>
      <c r="B2177" s="31"/>
      <c r="C2177" s="31"/>
      <c r="D2177" s="133"/>
      <c r="E2177" s="133"/>
      <c r="F2177" s="133"/>
      <c r="G2177" s="133"/>
      <c r="H2177" s="133"/>
      <c r="I2177" s="133"/>
      <c r="J2177" s="133"/>
      <c r="K2177" s="134"/>
      <c r="L2177" s="135"/>
      <c r="M2177" s="135"/>
      <c r="N2177" s="135"/>
      <c r="O2177" s="2"/>
      <c r="P2177" s="31"/>
      <c r="Q2177" s="25"/>
      <c r="R2177" s="2"/>
    </row>
    <row r="2178" spans="1:18" ht="18" customHeight="1">
      <c r="A2178" s="35"/>
      <c r="B2178" s="31"/>
      <c r="C2178" s="31"/>
      <c r="D2178" s="133"/>
      <c r="E2178" s="133"/>
      <c r="F2178" s="133"/>
      <c r="G2178" s="133"/>
      <c r="H2178" s="133"/>
      <c r="I2178" s="133"/>
      <c r="J2178" s="133"/>
      <c r="K2178" s="134"/>
      <c r="L2178" s="135"/>
      <c r="M2178" s="135"/>
      <c r="N2178" s="135"/>
      <c r="O2178" s="2"/>
      <c r="P2178" s="31"/>
      <c r="Q2178" s="25"/>
      <c r="R2178" s="2"/>
    </row>
    <row r="2179" spans="1:18" ht="18" customHeight="1">
      <c r="A2179" s="35"/>
      <c r="B2179" s="31"/>
      <c r="C2179" s="31"/>
      <c r="D2179" s="133"/>
      <c r="E2179" s="133"/>
      <c r="F2179" s="133"/>
      <c r="G2179" s="133"/>
      <c r="H2179" s="133"/>
      <c r="I2179" s="133"/>
      <c r="J2179" s="133"/>
      <c r="K2179" s="134"/>
      <c r="L2179" s="135"/>
      <c r="M2179" s="135"/>
      <c r="N2179" s="135"/>
      <c r="O2179" s="2"/>
      <c r="P2179" s="31"/>
      <c r="Q2179" s="25"/>
      <c r="R2179" s="2"/>
    </row>
    <row r="2180" spans="1:18" ht="18" customHeight="1">
      <c r="A2180" s="35"/>
      <c r="B2180" s="31"/>
      <c r="C2180" s="31"/>
      <c r="D2180" s="133"/>
      <c r="E2180" s="133"/>
      <c r="F2180" s="133"/>
      <c r="G2180" s="133"/>
      <c r="H2180" s="133"/>
      <c r="I2180" s="133"/>
      <c r="J2180" s="133"/>
      <c r="K2180" s="134"/>
      <c r="L2180" s="135"/>
      <c r="M2180" s="135"/>
      <c r="N2180" s="135"/>
      <c r="O2180" s="2"/>
      <c r="P2180" s="31"/>
      <c r="Q2180" s="25"/>
      <c r="R2180" s="2"/>
    </row>
    <row r="2181" spans="1:18" ht="18" customHeight="1">
      <c r="A2181" s="35"/>
      <c r="B2181" s="31"/>
      <c r="C2181" s="31"/>
      <c r="D2181" s="133"/>
      <c r="E2181" s="133"/>
      <c r="F2181" s="133"/>
      <c r="G2181" s="133"/>
      <c r="H2181" s="133"/>
      <c r="I2181" s="133"/>
      <c r="J2181" s="133"/>
      <c r="K2181" s="134"/>
      <c r="L2181" s="135"/>
      <c r="M2181" s="135"/>
      <c r="N2181" s="135"/>
      <c r="O2181" s="2"/>
      <c r="P2181" s="31"/>
      <c r="Q2181" s="25"/>
      <c r="R2181" s="2"/>
    </row>
    <row r="2182" spans="1:18" ht="18" customHeight="1">
      <c r="A2182" s="35"/>
      <c r="B2182" s="31"/>
      <c r="C2182" s="31"/>
      <c r="D2182" s="133"/>
      <c r="E2182" s="133"/>
      <c r="F2182" s="133"/>
      <c r="G2182" s="133"/>
      <c r="H2182" s="133"/>
      <c r="I2182" s="133"/>
      <c r="J2182" s="133"/>
      <c r="K2182" s="134"/>
      <c r="L2182" s="135"/>
      <c r="M2182" s="135"/>
      <c r="N2182" s="135"/>
      <c r="O2182" s="2"/>
      <c r="P2182" s="31"/>
      <c r="Q2182" s="25"/>
      <c r="R2182" s="2"/>
    </row>
    <row r="2183" spans="1:18" ht="18" customHeight="1">
      <c r="A2183" s="35"/>
      <c r="B2183" s="31"/>
      <c r="C2183" s="31"/>
      <c r="D2183" s="133"/>
      <c r="E2183" s="133"/>
      <c r="F2183" s="133"/>
      <c r="G2183" s="133"/>
      <c r="H2183" s="133"/>
      <c r="I2183" s="133"/>
      <c r="J2183" s="133"/>
      <c r="K2183" s="134"/>
      <c r="L2183" s="135"/>
      <c r="M2183" s="135"/>
      <c r="N2183" s="135"/>
      <c r="O2183" s="2"/>
      <c r="P2183" s="31"/>
      <c r="Q2183" s="25"/>
      <c r="R2183" s="2"/>
    </row>
    <row r="2184" spans="1:18" ht="18" customHeight="1">
      <c r="A2184" s="35"/>
      <c r="B2184" s="31"/>
      <c r="C2184" s="31"/>
      <c r="D2184" s="133"/>
      <c r="E2184" s="133"/>
      <c r="F2184" s="133"/>
      <c r="G2184" s="133"/>
      <c r="H2184" s="133"/>
      <c r="I2184" s="133"/>
      <c r="J2184" s="133"/>
      <c r="K2184" s="134"/>
      <c r="L2184" s="135"/>
      <c r="M2184" s="135"/>
      <c r="N2184" s="135"/>
      <c r="O2184" s="2"/>
      <c r="P2184" s="31"/>
      <c r="Q2184" s="25"/>
      <c r="R2184" s="2"/>
    </row>
    <row r="2185" spans="1:18" ht="18" customHeight="1">
      <c r="A2185" s="35"/>
      <c r="B2185" s="31"/>
      <c r="C2185" s="31"/>
      <c r="D2185" s="133"/>
      <c r="E2185" s="133"/>
      <c r="F2185" s="133"/>
      <c r="G2185" s="133"/>
      <c r="H2185" s="133"/>
      <c r="I2185" s="133"/>
      <c r="J2185" s="133"/>
      <c r="K2185" s="134"/>
      <c r="L2185" s="135"/>
      <c r="M2185" s="135"/>
      <c r="N2185" s="135"/>
      <c r="O2185" s="2"/>
      <c r="P2185" s="31"/>
      <c r="Q2185" s="25"/>
      <c r="R2185" s="2"/>
    </row>
    <row r="2186" spans="1:18" ht="18" customHeight="1">
      <c r="A2186" s="35"/>
      <c r="B2186" s="31"/>
      <c r="C2186" s="31"/>
      <c r="D2186" s="133"/>
      <c r="E2186" s="133"/>
      <c r="F2186" s="133"/>
      <c r="G2186" s="133"/>
      <c r="H2186" s="133"/>
      <c r="I2186" s="133"/>
      <c r="J2186" s="133"/>
      <c r="K2186" s="134"/>
      <c r="L2186" s="135"/>
      <c r="M2186" s="135"/>
      <c r="N2186" s="135"/>
      <c r="O2186" s="2"/>
      <c r="P2186" s="31"/>
      <c r="Q2186" s="25"/>
      <c r="R2186" s="2"/>
    </row>
    <row r="2187" spans="1:18" ht="18" customHeight="1">
      <c r="A2187" s="35"/>
      <c r="B2187" s="31"/>
      <c r="C2187" s="31"/>
      <c r="D2187" s="133"/>
      <c r="E2187" s="133"/>
      <c r="F2187" s="133"/>
      <c r="G2187" s="133"/>
      <c r="H2187" s="133"/>
      <c r="I2187" s="133"/>
      <c r="J2187" s="133"/>
      <c r="K2187" s="134"/>
      <c r="L2187" s="135"/>
      <c r="M2187" s="135"/>
      <c r="N2187" s="135"/>
      <c r="O2187" s="2"/>
      <c r="P2187" s="31"/>
      <c r="Q2187" s="25"/>
      <c r="R2187" s="2"/>
    </row>
    <row r="2188" spans="1:18" ht="18" customHeight="1">
      <c r="A2188" s="35"/>
      <c r="B2188" s="31"/>
      <c r="C2188" s="31"/>
      <c r="D2188" s="133"/>
      <c r="E2188" s="133"/>
      <c r="F2188" s="133"/>
      <c r="G2188" s="133"/>
      <c r="H2188" s="133"/>
      <c r="I2188" s="133"/>
      <c r="J2188" s="133"/>
      <c r="K2188" s="134"/>
      <c r="L2188" s="135"/>
      <c r="M2188" s="135"/>
      <c r="N2188" s="135"/>
      <c r="O2188" s="2"/>
      <c r="P2188" s="31"/>
      <c r="Q2188" s="25"/>
      <c r="R2188" s="2"/>
    </row>
    <row r="2189" spans="1:18" ht="18" customHeight="1">
      <c r="A2189" s="35"/>
      <c r="B2189" s="31"/>
      <c r="C2189" s="31"/>
      <c r="D2189" s="133"/>
      <c r="E2189" s="133"/>
      <c r="F2189" s="133"/>
      <c r="G2189" s="133"/>
      <c r="H2189" s="133"/>
      <c r="I2189" s="133"/>
      <c r="J2189" s="133"/>
      <c r="K2189" s="134"/>
      <c r="L2189" s="135"/>
      <c r="M2189" s="135"/>
      <c r="N2189" s="135"/>
      <c r="O2189" s="2"/>
      <c r="P2189" s="31"/>
      <c r="Q2189" s="25"/>
      <c r="R2189" s="2"/>
    </row>
    <row r="2190" spans="1:18" ht="18" customHeight="1">
      <c r="A2190" s="35"/>
      <c r="B2190" s="31"/>
      <c r="C2190" s="31"/>
      <c r="D2190" s="133"/>
      <c r="E2190" s="133"/>
      <c r="F2190" s="133"/>
      <c r="G2190" s="133"/>
      <c r="H2190" s="133"/>
      <c r="I2190" s="133"/>
      <c r="J2190" s="133"/>
      <c r="K2190" s="134"/>
      <c r="L2190" s="135"/>
      <c r="M2190" s="135"/>
      <c r="N2190" s="135"/>
      <c r="O2190" s="2"/>
      <c r="P2190" s="31"/>
      <c r="Q2190" s="25"/>
      <c r="R2190" s="2"/>
    </row>
    <row r="2191" spans="1:18" ht="18" customHeight="1">
      <c r="A2191" s="35"/>
      <c r="B2191" s="31"/>
      <c r="C2191" s="31"/>
      <c r="D2191" s="133"/>
      <c r="E2191" s="133"/>
      <c r="F2191" s="133"/>
      <c r="G2191" s="133"/>
      <c r="H2191" s="133"/>
      <c r="I2191" s="133"/>
      <c r="J2191" s="133"/>
      <c r="K2191" s="134"/>
      <c r="L2191" s="135"/>
      <c r="M2191" s="135"/>
      <c r="N2191" s="135"/>
      <c r="O2191" s="2"/>
      <c r="P2191" s="31"/>
      <c r="Q2191" s="25"/>
      <c r="R2191" s="2"/>
    </row>
    <row r="2192" spans="1:18" ht="18" customHeight="1">
      <c r="A2192" s="35"/>
      <c r="B2192" s="31"/>
      <c r="C2192" s="31"/>
      <c r="D2192" s="133"/>
      <c r="E2192" s="133"/>
      <c r="F2192" s="133"/>
      <c r="G2192" s="133"/>
      <c r="H2192" s="133"/>
      <c r="I2192" s="133"/>
      <c r="J2192" s="133"/>
      <c r="K2192" s="134"/>
      <c r="L2192" s="135"/>
      <c r="M2192" s="135"/>
      <c r="N2192" s="135"/>
      <c r="O2192" s="2"/>
      <c r="P2192" s="31"/>
      <c r="Q2192" s="25"/>
      <c r="R2192" s="2"/>
    </row>
    <row r="2193" spans="1:18" ht="18" customHeight="1">
      <c r="A2193" s="35"/>
      <c r="B2193" s="31"/>
      <c r="C2193" s="31"/>
      <c r="D2193" s="133"/>
      <c r="E2193" s="133"/>
      <c r="F2193" s="133"/>
      <c r="G2193" s="133"/>
      <c r="H2193" s="133"/>
      <c r="I2193" s="133"/>
      <c r="J2193" s="133"/>
      <c r="K2193" s="134"/>
      <c r="L2193" s="135"/>
      <c r="M2193" s="135"/>
      <c r="N2193" s="135"/>
      <c r="O2193" s="2"/>
      <c r="P2193" s="31"/>
      <c r="Q2193" s="25"/>
      <c r="R2193" s="2"/>
    </row>
    <row r="2194" spans="1:18" ht="18" customHeight="1">
      <c r="A2194" s="35"/>
      <c r="B2194" s="31"/>
      <c r="C2194" s="31"/>
      <c r="D2194" s="133"/>
      <c r="E2194" s="133"/>
      <c r="F2194" s="133"/>
      <c r="G2194" s="133"/>
      <c r="H2194" s="133"/>
      <c r="I2194" s="133"/>
      <c r="J2194" s="133"/>
      <c r="K2194" s="134"/>
      <c r="L2194" s="135"/>
      <c r="M2194" s="135"/>
      <c r="N2194" s="135"/>
      <c r="O2194" s="2"/>
      <c r="P2194" s="31"/>
      <c r="Q2194" s="25"/>
      <c r="R2194" s="2"/>
    </row>
    <row r="2195" spans="1:18" ht="18" customHeight="1">
      <c r="A2195" s="35"/>
      <c r="B2195" s="31"/>
      <c r="C2195" s="31"/>
      <c r="D2195" s="133"/>
      <c r="E2195" s="133"/>
      <c r="F2195" s="133"/>
      <c r="G2195" s="133"/>
      <c r="H2195" s="133"/>
      <c r="I2195" s="133"/>
      <c r="J2195" s="133"/>
      <c r="K2195" s="134"/>
      <c r="L2195" s="135"/>
      <c r="M2195" s="135"/>
      <c r="N2195" s="135"/>
      <c r="O2195" s="2"/>
      <c r="P2195" s="31"/>
      <c r="Q2195" s="25"/>
      <c r="R2195" s="2"/>
    </row>
    <row r="2196" spans="1:18" ht="18" customHeight="1">
      <c r="A2196" s="35"/>
      <c r="B2196" s="31"/>
      <c r="C2196" s="31"/>
      <c r="D2196" s="133"/>
      <c r="E2196" s="133"/>
      <c r="F2196" s="133"/>
      <c r="G2196" s="133"/>
      <c r="H2196" s="133"/>
      <c r="I2196" s="133"/>
      <c r="J2196" s="133"/>
      <c r="K2196" s="134"/>
      <c r="L2196" s="135"/>
      <c r="M2196" s="135"/>
      <c r="N2196" s="135"/>
      <c r="O2196" s="2"/>
      <c r="P2196" s="31"/>
      <c r="Q2196" s="25"/>
      <c r="R2196" s="2"/>
    </row>
    <row r="2197" spans="1:18" ht="18" customHeight="1">
      <c r="A2197" s="35"/>
      <c r="B2197" s="31"/>
      <c r="C2197" s="31"/>
      <c r="D2197" s="133"/>
      <c r="E2197" s="133"/>
      <c r="F2197" s="133"/>
      <c r="G2197" s="133"/>
      <c r="H2197" s="133"/>
      <c r="I2197" s="133"/>
      <c r="J2197" s="133"/>
      <c r="K2197" s="134"/>
      <c r="L2197" s="135"/>
      <c r="M2197" s="135"/>
      <c r="N2197" s="135"/>
      <c r="O2197" s="2"/>
      <c r="P2197" s="31"/>
      <c r="Q2197" s="25"/>
      <c r="R2197" s="2"/>
    </row>
    <row r="2198" spans="1:18" ht="18" customHeight="1">
      <c r="A2198" s="35"/>
      <c r="B2198" s="31"/>
      <c r="C2198" s="31"/>
      <c r="D2198" s="133"/>
      <c r="E2198" s="133"/>
      <c r="F2198" s="133"/>
      <c r="G2198" s="133"/>
      <c r="H2198" s="133"/>
      <c r="I2198" s="133"/>
      <c r="J2198" s="133"/>
      <c r="K2198" s="134"/>
      <c r="L2198" s="135"/>
      <c r="M2198" s="135"/>
      <c r="N2198" s="135"/>
      <c r="O2198" s="2"/>
      <c r="P2198" s="31"/>
      <c r="Q2198" s="25"/>
      <c r="R2198" s="2"/>
    </row>
    <row r="2199" spans="1:18" ht="18" customHeight="1">
      <c r="A2199" s="35"/>
      <c r="B2199" s="31"/>
      <c r="C2199" s="31"/>
      <c r="D2199" s="133"/>
      <c r="E2199" s="133"/>
      <c r="F2199" s="133"/>
      <c r="G2199" s="133"/>
      <c r="H2199" s="133"/>
      <c r="I2199" s="133"/>
      <c r="J2199" s="133"/>
      <c r="K2199" s="134"/>
      <c r="L2199" s="135"/>
      <c r="M2199" s="135"/>
      <c r="N2199" s="135"/>
      <c r="O2199" s="2"/>
      <c r="P2199" s="31"/>
      <c r="Q2199" s="25"/>
      <c r="R2199" s="2"/>
    </row>
    <row r="2200" spans="1:18" ht="18" customHeight="1">
      <c r="A2200" s="35"/>
      <c r="B2200" s="31"/>
      <c r="C2200" s="31"/>
      <c r="D2200" s="133"/>
      <c r="E2200" s="133"/>
      <c r="F2200" s="133"/>
      <c r="G2200" s="133"/>
      <c r="H2200" s="133"/>
      <c r="I2200" s="133"/>
      <c r="J2200" s="133"/>
      <c r="K2200" s="134"/>
      <c r="L2200" s="135"/>
      <c r="M2200" s="135"/>
      <c r="N2200" s="135"/>
      <c r="O2200" s="2"/>
      <c r="P2200" s="31"/>
      <c r="Q2200" s="25"/>
      <c r="R2200" s="2"/>
    </row>
    <row r="2201" spans="1:18" ht="18" customHeight="1">
      <c r="A2201" s="35"/>
      <c r="B2201" s="31"/>
      <c r="C2201" s="31"/>
      <c r="D2201" s="133"/>
      <c r="E2201" s="133"/>
      <c r="F2201" s="133"/>
      <c r="G2201" s="133"/>
      <c r="H2201" s="133"/>
      <c r="I2201" s="133"/>
      <c r="J2201" s="133"/>
      <c r="K2201" s="134"/>
      <c r="L2201" s="135"/>
      <c r="M2201" s="135"/>
      <c r="N2201" s="135"/>
      <c r="O2201" s="2"/>
      <c r="P2201" s="31"/>
      <c r="Q2201" s="25"/>
      <c r="R2201" s="2"/>
    </row>
    <row r="2202" spans="1:18" ht="18" customHeight="1">
      <c r="A2202" s="35"/>
      <c r="B2202" s="31"/>
      <c r="C2202" s="31"/>
      <c r="D2202" s="133"/>
      <c r="E2202" s="133"/>
      <c r="F2202" s="133"/>
      <c r="G2202" s="133"/>
      <c r="H2202" s="133"/>
      <c r="I2202" s="133"/>
      <c r="J2202" s="133"/>
      <c r="K2202" s="134"/>
      <c r="L2202" s="135"/>
      <c r="M2202" s="135"/>
      <c r="N2202" s="135"/>
      <c r="O2202" s="2"/>
      <c r="P2202" s="31"/>
      <c r="Q2202" s="25"/>
      <c r="R2202" s="2"/>
    </row>
    <row r="2203" spans="1:18" ht="18" customHeight="1">
      <c r="A2203" s="35"/>
      <c r="B2203" s="31"/>
      <c r="C2203" s="31"/>
      <c r="D2203" s="133"/>
      <c r="E2203" s="133"/>
      <c r="F2203" s="133"/>
      <c r="G2203" s="133"/>
      <c r="H2203" s="133"/>
      <c r="I2203" s="133"/>
      <c r="J2203" s="133"/>
      <c r="K2203" s="134"/>
      <c r="L2203" s="135"/>
      <c r="M2203" s="135"/>
      <c r="N2203" s="135"/>
      <c r="O2203" s="2"/>
      <c r="P2203" s="31"/>
      <c r="Q2203" s="25"/>
      <c r="R2203" s="2"/>
    </row>
    <row r="2204" spans="1:18" ht="18" customHeight="1">
      <c r="A2204" s="35"/>
      <c r="B2204" s="31"/>
      <c r="C2204" s="31"/>
      <c r="D2204" s="133"/>
      <c r="E2204" s="133"/>
      <c r="F2204" s="133"/>
      <c r="G2204" s="133"/>
      <c r="H2204" s="133"/>
      <c r="I2204" s="133"/>
      <c r="J2204" s="133"/>
      <c r="K2204" s="134"/>
      <c r="L2204" s="135"/>
      <c r="M2204" s="135"/>
      <c r="N2204" s="135"/>
      <c r="O2204" s="2"/>
      <c r="P2204" s="31"/>
      <c r="Q2204" s="25"/>
      <c r="R2204" s="2"/>
    </row>
    <row r="2205" spans="1:18" ht="18" customHeight="1">
      <c r="A2205" s="35"/>
      <c r="B2205" s="31"/>
      <c r="C2205" s="31"/>
      <c r="D2205" s="133"/>
      <c r="E2205" s="133"/>
      <c r="F2205" s="133"/>
      <c r="G2205" s="133"/>
      <c r="H2205" s="133"/>
      <c r="I2205" s="133"/>
      <c r="J2205" s="133"/>
      <c r="K2205" s="134"/>
      <c r="L2205" s="135"/>
      <c r="M2205" s="135"/>
      <c r="N2205" s="135"/>
      <c r="O2205" s="2"/>
      <c r="P2205" s="31"/>
      <c r="Q2205" s="25"/>
      <c r="R2205" s="2"/>
    </row>
    <row r="2206" spans="1:18" ht="18" customHeight="1">
      <c r="A2206" s="35"/>
      <c r="B2206" s="31"/>
      <c r="C2206" s="31"/>
      <c r="D2206" s="133"/>
      <c r="E2206" s="133"/>
      <c r="F2206" s="133"/>
      <c r="G2206" s="133"/>
      <c r="H2206" s="133"/>
      <c r="I2206" s="133"/>
      <c r="J2206" s="133"/>
      <c r="K2206" s="134"/>
      <c r="L2206" s="135"/>
      <c r="M2206" s="135"/>
      <c r="N2206" s="135"/>
      <c r="O2206" s="2"/>
      <c r="P2206" s="31"/>
      <c r="Q2206" s="25"/>
      <c r="R2206" s="2"/>
    </row>
    <row r="2207" spans="1:18" ht="18" customHeight="1">
      <c r="A2207" s="35"/>
      <c r="B2207" s="31"/>
      <c r="C2207" s="31"/>
      <c r="D2207" s="133"/>
      <c r="E2207" s="133"/>
      <c r="F2207" s="133"/>
      <c r="G2207" s="133"/>
      <c r="H2207" s="133"/>
      <c r="I2207" s="133"/>
      <c r="J2207" s="133"/>
      <c r="K2207" s="134"/>
      <c r="L2207" s="135"/>
      <c r="M2207" s="135"/>
      <c r="N2207" s="135"/>
      <c r="O2207" s="2"/>
      <c r="P2207" s="31"/>
      <c r="Q2207" s="25"/>
      <c r="R2207" s="2"/>
    </row>
    <row r="2208" spans="1:18" ht="18" customHeight="1">
      <c r="A2208" s="35"/>
      <c r="B2208" s="31"/>
      <c r="C2208" s="31"/>
      <c r="D2208" s="133"/>
      <c r="E2208" s="133"/>
      <c r="F2208" s="133"/>
      <c r="G2208" s="133"/>
      <c r="H2208" s="133"/>
      <c r="I2208" s="133"/>
      <c r="J2208" s="133"/>
      <c r="K2208" s="134"/>
      <c r="L2208" s="135"/>
      <c r="M2208" s="135"/>
      <c r="N2208" s="135"/>
      <c r="O2208" s="2"/>
      <c r="P2208" s="31"/>
      <c r="Q2208" s="25"/>
      <c r="R2208" s="2"/>
    </row>
    <row r="2209" spans="1:18" ht="18" customHeight="1">
      <c r="A2209" s="35"/>
      <c r="B2209" s="31"/>
      <c r="C2209" s="31"/>
      <c r="D2209" s="133"/>
      <c r="E2209" s="133"/>
      <c r="F2209" s="133"/>
      <c r="G2209" s="133"/>
      <c r="H2209" s="133"/>
      <c r="I2209" s="133"/>
      <c r="J2209" s="133"/>
      <c r="K2209" s="134"/>
      <c r="L2209" s="135"/>
      <c r="M2209" s="135"/>
      <c r="N2209" s="135"/>
      <c r="O2209" s="2"/>
      <c r="P2209" s="31"/>
      <c r="Q2209" s="25"/>
      <c r="R2209" s="2"/>
    </row>
    <row r="2210" spans="1:18" ht="18" customHeight="1">
      <c r="A2210" s="35"/>
      <c r="B2210" s="31"/>
      <c r="C2210" s="31"/>
      <c r="D2210" s="133"/>
      <c r="E2210" s="133"/>
      <c r="F2210" s="133"/>
      <c r="G2210" s="133"/>
      <c r="H2210" s="133"/>
      <c r="I2210" s="133"/>
      <c r="J2210" s="133"/>
      <c r="K2210" s="134"/>
      <c r="L2210" s="135"/>
      <c r="M2210" s="135"/>
      <c r="N2210" s="135"/>
      <c r="O2210" s="2"/>
      <c r="P2210" s="31"/>
      <c r="Q2210" s="25"/>
      <c r="R2210" s="2"/>
    </row>
    <row r="2211" spans="1:18" ht="18" customHeight="1">
      <c r="A2211" s="35"/>
      <c r="B2211" s="31"/>
      <c r="C2211" s="31"/>
      <c r="D2211" s="133"/>
      <c r="E2211" s="133"/>
      <c r="F2211" s="133"/>
      <c r="G2211" s="133"/>
      <c r="H2211" s="133"/>
      <c r="I2211" s="133"/>
      <c r="J2211" s="133"/>
      <c r="K2211" s="134"/>
      <c r="L2211" s="135"/>
      <c r="M2211" s="135"/>
      <c r="N2211" s="135"/>
      <c r="O2211" s="2"/>
      <c r="P2211" s="31"/>
      <c r="Q2211" s="25"/>
      <c r="R2211" s="2"/>
    </row>
    <row r="2212" spans="1:18" ht="18" customHeight="1">
      <c r="A2212" s="35"/>
      <c r="B2212" s="31"/>
      <c r="C2212" s="31"/>
      <c r="D2212" s="133"/>
      <c r="E2212" s="133"/>
      <c r="F2212" s="133"/>
      <c r="G2212" s="133"/>
      <c r="H2212" s="133"/>
      <c r="I2212" s="133"/>
      <c r="J2212" s="133"/>
      <c r="K2212" s="134"/>
      <c r="L2212" s="135"/>
      <c r="M2212" s="135"/>
      <c r="N2212" s="135"/>
      <c r="O2212" s="2"/>
      <c r="P2212" s="31"/>
      <c r="Q2212" s="25"/>
      <c r="R2212" s="2"/>
    </row>
    <row r="2213" spans="1:18" ht="18" customHeight="1">
      <c r="A2213" s="35"/>
      <c r="B2213" s="31"/>
      <c r="C2213" s="31"/>
      <c r="D2213" s="133"/>
      <c r="E2213" s="133"/>
      <c r="F2213" s="133"/>
      <c r="G2213" s="133"/>
      <c r="H2213" s="133"/>
      <c r="I2213" s="133"/>
      <c r="J2213" s="133"/>
      <c r="K2213" s="134"/>
      <c r="L2213" s="135"/>
      <c r="M2213" s="135"/>
      <c r="N2213" s="135"/>
      <c r="O2213" s="2"/>
      <c r="P2213" s="31"/>
      <c r="Q2213" s="25"/>
      <c r="R2213" s="2"/>
    </row>
    <row r="2214" spans="1:18" ht="18" customHeight="1">
      <c r="A2214" s="35"/>
      <c r="B2214" s="31"/>
      <c r="C2214" s="31"/>
      <c r="D2214" s="133"/>
      <c r="E2214" s="133"/>
      <c r="F2214" s="133"/>
      <c r="G2214" s="133"/>
      <c r="H2214" s="133"/>
      <c r="I2214" s="133"/>
      <c r="J2214" s="133"/>
      <c r="K2214" s="134"/>
      <c r="L2214" s="135"/>
      <c r="M2214" s="135"/>
      <c r="N2214" s="135"/>
      <c r="O2214" s="2"/>
      <c r="P2214" s="31"/>
      <c r="Q2214" s="25"/>
      <c r="R2214" s="2"/>
    </row>
    <row r="2215" spans="1:18" ht="18" customHeight="1">
      <c r="A2215" s="35"/>
      <c r="B2215" s="31"/>
      <c r="C2215" s="31"/>
      <c r="D2215" s="133"/>
      <c r="E2215" s="133"/>
      <c r="F2215" s="133"/>
      <c r="G2215" s="133"/>
      <c r="H2215" s="133"/>
      <c r="I2215" s="133"/>
      <c r="J2215" s="133"/>
      <c r="K2215" s="134"/>
      <c r="L2215" s="135"/>
      <c r="M2215" s="135"/>
      <c r="N2215" s="135"/>
      <c r="O2215" s="2"/>
      <c r="P2215" s="31"/>
      <c r="Q2215" s="25"/>
      <c r="R2215" s="2"/>
    </row>
    <row r="2216" spans="1:18" ht="18" customHeight="1">
      <c r="A2216" s="35"/>
      <c r="B2216" s="31"/>
      <c r="C2216" s="31"/>
      <c r="D2216" s="133"/>
      <c r="E2216" s="133"/>
      <c r="F2216" s="133"/>
      <c r="G2216" s="133"/>
      <c r="H2216" s="133"/>
      <c r="I2216" s="133"/>
      <c r="J2216" s="133"/>
      <c r="K2216" s="134"/>
      <c r="L2216" s="135"/>
      <c r="M2216" s="135"/>
      <c r="N2216" s="135"/>
      <c r="O2216" s="2"/>
      <c r="P2216" s="31"/>
      <c r="Q2216" s="25"/>
      <c r="R2216" s="2"/>
    </row>
    <row r="2217" spans="1:18" ht="18" customHeight="1">
      <c r="A2217" s="35"/>
      <c r="B2217" s="31"/>
      <c r="C2217" s="31"/>
      <c r="D2217" s="133"/>
      <c r="E2217" s="133"/>
      <c r="F2217" s="133"/>
      <c r="G2217" s="133"/>
      <c r="H2217" s="133"/>
      <c r="I2217" s="133"/>
      <c r="J2217" s="133"/>
      <c r="K2217" s="134"/>
      <c r="L2217" s="135"/>
      <c r="M2217" s="135"/>
      <c r="N2217" s="135"/>
      <c r="O2217" s="2"/>
      <c r="P2217" s="31"/>
      <c r="Q2217" s="25"/>
      <c r="R2217" s="2"/>
    </row>
    <row r="2218" spans="1:18" ht="18" customHeight="1">
      <c r="A2218" s="35"/>
      <c r="B2218" s="31"/>
      <c r="C2218" s="31"/>
      <c r="D2218" s="133"/>
      <c r="E2218" s="133"/>
      <c r="F2218" s="133"/>
      <c r="G2218" s="133"/>
      <c r="H2218" s="133"/>
      <c r="I2218" s="133"/>
      <c r="J2218" s="133"/>
      <c r="K2218" s="134"/>
      <c r="L2218" s="135"/>
      <c r="M2218" s="135"/>
      <c r="N2218" s="135"/>
      <c r="O2218" s="2"/>
      <c r="P2218" s="31"/>
      <c r="Q2218" s="25"/>
      <c r="R2218" s="2"/>
    </row>
    <row r="2219" spans="1:18" ht="18" customHeight="1">
      <c r="A2219" s="35"/>
      <c r="B2219" s="31"/>
      <c r="C2219" s="31"/>
      <c r="D2219" s="133"/>
      <c r="E2219" s="133"/>
      <c r="F2219" s="133"/>
      <c r="G2219" s="133"/>
      <c r="H2219" s="133"/>
      <c r="I2219" s="133"/>
      <c r="J2219" s="133"/>
      <c r="K2219" s="134"/>
      <c r="L2219" s="135"/>
      <c r="M2219" s="135"/>
      <c r="N2219" s="135"/>
      <c r="O2219" s="2"/>
      <c r="P2219" s="31"/>
      <c r="Q2219" s="25"/>
      <c r="R2219" s="2"/>
    </row>
    <row r="2220" spans="1:18" ht="18" customHeight="1">
      <c r="A2220" s="35"/>
      <c r="B2220" s="31"/>
      <c r="C2220" s="31"/>
      <c r="D2220" s="133"/>
      <c r="E2220" s="133"/>
      <c r="F2220" s="133"/>
      <c r="G2220" s="133"/>
      <c r="H2220" s="133"/>
      <c r="I2220" s="133"/>
      <c r="J2220" s="133"/>
      <c r="K2220" s="134"/>
      <c r="L2220" s="135"/>
      <c r="M2220" s="135"/>
      <c r="N2220" s="135"/>
      <c r="O2220" s="2"/>
      <c r="P2220" s="31"/>
      <c r="Q2220" s="25"/>
      <c r="R2220" s="2"/>
    </row>
    <row r="2221" spans="1:18" ht="18" customHeight="1">
      <c r="A2221" s="35"/>
      <c r="B2221" s="31"/>
      <c r="C2221" s="31"/>
      <c r="D2221" s="133"/>
      <c r="E2221" s="133"/>
      <c r="F2221" s="133"/>
      <c r="G2221" s="133"/>
      <c r="H2221" s="133"/>
      <c r="I2221" s="133"/>
      <c r="J2221" s="133"/>
      <c r="K2221" s="134"/>
      <c r="L2221" s="135"/>
      <c r="M2221" s="135"/>
      <c r="N2221" s="135"/>
      <c r="O2221" s="2"/>
      <c r="P2221" s="31"/>
      <c r="Q2221" s="25"/>
      <c r="R2221" s="2"/>
    </row>
    <row r="2222" spans="1:18" ht="18" customHeight="1">
      <c r="A2222" s="35"/>
      <c r="B2222" s="31"/>
      <c r="C2222" s="31"/>
      <c r="D2222" s="133"/>
      <c r="E2222" s="133"/>
      <c r="F2222" s="133"/>
      <c r="G2222" s="133"/>
      <c r="H2222" s="133"/>
      <c r="I2222" s="133"/>
      <c r="J2222" s="133"/>
      <c r="K2222" s="134"/>
      <c r="L2222" s="135"/>
      <c r="M2222" s="135"/>
      <c r="N2222" s="135"/>
      <c r="O2222" s="2"/>
      <c r="P2222" s="31"/>
      <c r="Q2222" s="25"/>
      <c r="R2222" s="2"/>
    </row>
    <row r="2223" spans="1:18" ht="18" customHeight="1">
      <c r="A2223" s="35"/>
      <c r="B2223" s="31"/>
      <c r="C2223" s="31"/>
      <c r="D2223" s="133"/>
      <c r="E2223" s="133"/>
      <c r="F2223" s="133"/>
      <c r="G2223" s="133"/>
      <c r="H2223" s="133"/>
      <c r="I2223" s="133"/>
      <c r="J2223" s="133"/>
      <c r="K2223" s="134"/>
      <c r="L2223" s="135"/>
      <c r="M2223" s="135"/>
      <c r="N2223" s="135"/>
      <c r="O2223" s="2"/>
      <c r="P2223" s="31"/>
      <c r="Q2223" s="25"/>
      <c r="R2223" s="2"/>
    </row>
    <row r="2224" spans="1:18" ht="18" customHeight="1">
      <c r="A2224" s="35"/>
      <c r="B2224" s="31"/>
      <c r="C2224" s="31"/>
      <c r="D2224" s="133"/>
      <c r="E2224" s="133"/>
      <c r="F2224" s="133"/>
      <c r="G2224" s="133"/>
      <c r="H2224" s="133"/>
      <c r="I2224" s="133"/>
      <c r="J2224" s="133"/>
      <c r="K2224" s="134"/>
      <c r="L2224" s="135"/>
      <c r="M2224" s="135"/>
      <c r="N2224" s="135"/>
      <c r="O2224" s="2"/>
      <c r="P2224" s="31"/>
      <c r="Q2224" s="25"/>
      <c r="R2224" s="2"/>
    </row>
    <row r="2225" spans="1:18" ht="18" customHeight="1">
      <c r="A2225" s="35"/>
      <c r="B2225" s="31"/>
      <c r="C2225" s="31"/>
      <c r="D2225" s="133"/>
      <c r="E2225" s="133"/>
      <c r="F2225" s="133"/>
      <c r="G2225" s="133"/>
      <c r="H2225" s="133"/>
      <c r="I2225" s="133"/>
      <c r="J2225" s="133"/>
      <c r="K2225" s="134"/>
      <c r="L2225" s="135"/>
      <c r="M2225" s="135"/>
      <c r="N2225" s="135"/>
      <c r="O2225" s="2"/>
      <c r="P2225" s="31"/>
      <c r="Q2225" s="25"/>
      <c r="R2225" s="2"/>
    </row>
    <row r="2226" spans="1:18" ht="18" customHeight="1">
      <c r="A2226" s="35"/>
      <c r="B2226" s="31"/>
      <c r="C2226" s="31"/>
      <c r="D2226" s="133"/>
      <c r="E2226" s="133"/>
      <c r="F2226" s="133"/>
      <c r="G2226" s="133"/>
      <c r="H2226" s="133"/>
      <c r="I2226" s="133"/>
      <c r="J2226" s="133"/>
      <c r="K2226" s="134"/>
      <c r="L2226" s="135"/>
      <c r="M2226" s="135"/>
      <c r="N2226" s="135"/>
      <c r="O2226" s="2"/>
      <c r="P2226" s="31"/>
      <c r="Q2226" s="25"/>
      <c r="R2226" s="2"/>
    </row>
    <row r="2227" spans="1:18" ht="18" customHeight="1">
      <c r="A2227" s="35"/>
      <c r="B2227" s="31"/>
      <c r="C2227" s="31"/>
      <c r="D2227" s="133"/>
      <c r="E2227" s="133"/>
      <c r="F2227" s="133"/>
      <c r="G2227" s="133"/>
      <c r="H2227" s="133"/>
      <c r="I2227" s="133"/>
      <c r="J2227" s="133"/>
      <c r="K2227" s="134"/>
      <c r="L2227" s="135"/>
      <c r="M2227" s="135"/>
      <c r="N2227" s="135"/>
      <c r="O2227" s="2"/>
      <c r="P2227" s="31"/>
      <c r="Q2227" s="25"/>
      <c r="R2227" s="2"/>
    </row>
    <row r="2228" spans="1:18" ht="18" customHeight="1">
      <c r="A2228" s="35"/>
      <c r="B2228" s="31"/>
      <c r="C2228" s="31"/>
      <c r="D2228" s="133"/>
      <c r="E2228" s="133"/>
      <c r="F2228" s="133"/>
      <c r="G2228" s="133"/>
      <c r="H2228" s="133"/>
      <c r="I2228" s="133"/>
      <c r="J2228" s="133"/>
      <c r="K2228" s="134"/>
      <c r="L2228" s="135"/>
      <c r="M2228" s="135"/>
      <c r="N2228" s="135"/>
      <c r="O2228" s="2"/>
      <c r="P2228" s="31"/>
      <c r="Q2228" s="25"/>
      <c r="R2228" s="2"/>
    </row>
    <row r="2229" spans="1:18" ht="18" customHeight="1">
      <c r="A2229" s="35"/>
      <c r="B2229" s="31"/>
      <c r="C2229" s="31"/>
      <c r="D2229" s="133"/>
      <c r="E2229" s="133"/>
      <c r="F2229" s="133"/>
      <c r="G2229" s="133"/>
      <c r="H2229" s="133"/>
      <c r="I2229" s="133"/>
      <c r="J2229" s="133"/>
      <c r="K2229" s="134"/>
      <c r="L2229" s="135"/>
      <c r="M2229" s="135"/>
      <c r="N2229" s="135"/>
      <c r="O2229" s="2"/>
      <c r="P2229" s="31"/>
      <c r="Q2229" s="25"/>
      <c r="R2229" s="2"/>
    </row>
    <row r="2230" spans="1:18" ht="18" customHeight="1">
      <c r="A2230" s="35"/>
      <c r="B2230" s="31"/>
      <c r="C2230" s="31"/>
      <c r="D2230" s="133"/>
      <c r="E2230" s="133"/>
      <c r="F2230" s="133"/>
      <c r="G2230" s="133"/>
      <c r="H2230" s="133"/>
      <c r="I2230" s="133"/>
      <c r="J2230" s="133"/>
      <c r="K2230" s="134"/>
      <c r="L2230" s="135"/>
      <c r="M2230" s="135"/>
      <c r="N2230" s="135"/>
      <c r="O2230" s="2"/>
      <c r="P2230" s="31"/>
      <c r="Q2230" s="25"/>
      <c r="R2230" s="2"/>
    </row>
    <row r="2231" spans="1:18" ht="18" customHeight="1">
      <c r="A2231" s="35"/>
      <c r="B2231" s="31"/>
      <c r="C2231" s="31"/>
      <c r="D2231" s="133"/>
      <c r="E2231" s="133"/>
      <c r="F2231" s="133"/>
      <c r="G2231" s="133"/>
      <c r="H2231" s="133"/>
      <c r="I2231" s="133"/>
      <c r="J2231" s="133"/>
      <c r="K2231" s="134"/>
      <c r="L2231" s="135"/>
      <c r="M2231" s="135"/>
      <c r="N2231" s="135"/>
      <c r="O2231" s="2"/>
      <c r="P2231" s="31"/>
      <c r="Q2231" s="25"/>
      <c r="R2231" s="2"/>
    </row>
    <row r="2232" spans="1:18" ht="18" customHeight="1">
      <c r="A2232" s="35"/>
      <c r="B2232" s="31"/>
      <c r="C2232" s="31"/>
      <c r="D2232" s="133"/>
      <c r="E2232" s="133"/>
      <c r="F2232" s="133"/>
      <c r="G2232" s="133"/>
      <c r="H2232" s="133"/>
      <c r="I2232" s="133"/>
      <c r="J2232" s="133"/>
      <c r="K2232" s="134"/>
      <c r="L2232" s="135"/>
      <c r="M2232" s="135"/>
      <c r="N2232" s="135"/>
      <c r="O2232" s="2"/>
      <c r="P2232" s="31"/>
      <c r="Q2232" s="25"/>
      <c r="R2232" s="2"/>
    </row>
    <row r="2233" spans="1:18" ht="18" customHeight="1">
      <c r="A2233" s="35"/>
      <c r="B2233" s="31"/>
      <c r="C2233" s="31"/>
      <c r="D2233" s="133"/>
      <c r="E2233" s="133"/>
      <c r="F2233" s="133"/>
      <c r="G2233" s="133"/>
      <c r="H2233" s="133"/>
      <c r="I2233" s="133"/>
      <c r="J2233" s="133"/>
      <c r="K2233" s="134"/>
      <c r="L2233" s="135"/>
      <c r="M2233" s="135"/>
      <c r="N2233" s="135"/>
      <c r="O2233" s="2"/>
      <c r="P2233" s="31"/>
      <c r="Q2233" s="25"/>
      <c r="R2233" s="2"/>
    </row>
    <row r="2234" spans="1:18" ht="18" customHeight="1">
      <c r="A2234" s="35"/>
      <c r="B2234" s="31"/>
      <c r="C2234" s="31"/>
      <c r="D2234" s="133"/>
      <c r="E2234" s="133"/>
      <c r="F2234" s="133"/>
      <c r="G2234" s="133"/>
      <c r="H2234" s="133"/>
      <c r="I2234" s="133"/>
      <c r="J2234" s="133"/>
      <c r="K2234" s="134"/>
      <c r="L2234" s="135"/>
      <c r="M2234" s="135"/>
      <c r="N2234" s="135"/>
      <c r="O2234" s="2"/>
      <c r="P2234" s="31"/>
      <c r="Q2234" s="25"/>
      <c r="R2234" s="2"/>
    </row>
    <row r="2235" spans="1:18" ht="18" customHeight="1">
      <c r="A2235" s="35"/>
      <c r="B2235" s="31"/>
      <c r="C2235" s="31"/>
      <c r="D2235" s="133"/>
      <c r="E2235" s="133"/>
      <c r="F2235" s="133"/>
      <c r="G2235" s="133"/>
      <c r="H2235" s="133"/>
      <c r="I2235" s="133"/>
      <c r="J2235" s="133"/>
      <c r="K2235" s="134"/>
      <c r="L2235" s="135"/>
      <c r="M2235" s="135"/>
      <c r="N2235" s="135"/>
      <c r="O2235" s="2"/>
      <c r="P2235" s="31"/>
      <c r="Q2235" s="25"/>
      <c r="R2235" s="2"/>
    </row>
    <row r="2236" spans="1:18" ht="18" customHeight="1">
      <c r="A2236" s="35"/>
      <c r="B2236" s="31"/>
      <c r="C2236" s="31"/>
      <c r="D2236" s="133"/>
      <c r="E2236" s="133"/>
      <c r="F2236" s="133"/>
      <c r="G2236" s="133"/>
      <c r="H2236" s="133"/>
      <c r="I2236" s="133"/>
      <c r="J2236" s="133"/>
      <c r="K2236" s="134"/>
      <c r="L2236" s="135"/>
      <c r="M2236" s="135"/>
      <c r="N2236" s="135"/>
      <c r="O2236" s="2"/>
      <c r="P2236" s="31"/>
      <c r="Q2236" s="25"/>
      <c r="R2236" s="2"/>
    </row>
    <row r="2237" spans="1:18" ht="18" customHeight="1">
      <c r="A2237" s="35"/>
      <c r="B2237" s="31"/>
      <c r="C2237" s="31"/>
      <c r="D2237" s="133"/>
      <c r="E2237" s="133"/>
      <c r="F2237" s="133"/>
      <c r="G2237" s="133"/>
      <c r="H2237" s="133"/>
      <c r="I2237" s="133"/>
      <c r="J2237" s="133"/>
      <c r="K2237" s="134"/>
      <c r="L2237" s="135"/>
      <c r="M2237" s="135"/>
      <c r="N2237" s="135"/>
      <c r="O2237" s="2"/>
      <c r="P2237" s="31"/>
      <c r="Q2237" s="25"/>
      <c r="R2237" s="2"/>
    </row>
    <row r="2238" spans="1:18" ht="18" customHeight="1">
      <c r="A2238" s="35"/>
      <c r="B2238" s="31"/>
      <c r="C2238" s="31"/>
      <c r="D2238" s="133"/>
      <c r="E2238" s="133"/>
      <c r="F2238" s="133"/>
      <c r="G2238" s="133"/>
      <c r="H2238" s="133"/>
      <c r="I2238" s="133"/>
      <c r="J2238" s="133"/>
      <c r="K2238" s="134"/>
      <c r="L2238" s="135"/>
      <c r="M2238" s="135"/>
      <c r="N2238" s="135"/>
      <c r="O2238" s="2"/>
      <c r="P2238" s="31"/>
      <c r="Q2238" s="25"/>
      <c r="R2238" s="2"/>
    </row>
    <row r="2239" spans="1:18" ht="18" customHeight="1">
      <c r="A2239" s="35"/>
      <c r="B2239" s="31"/>
      <c r="C2239" s="31"/>
      <c r="D2239" s="133"/>
      <c r="E2239" s="133"/>
      <c r="F2239" s="133"/>
      <c r="G2239" s="133"/>
      <c r="H2239" s="133"/>
      <c r="I2239" s="133"/>
      <c r="J2239" s="133"/>
      <c r="K2239" s="134"/>
      <c r="L2239" s="135"/>
      <c r="M2239" s="135"/>
      <c r="N2239" s="135"/>
      <c r="O2239" s="2"/>
      <c r="P2239" s="31"/>
      <c r="Q2239" s="25"/>
      <c r="R2239" s="2"/>
    </row>
    <row r="2240" spans="1:18" ht="18" customHeight="1">
      <c r="A2240" s="35"/>
      <c r="B2240" s="31"/>
      <c r="C2240" s="31"/>
      <c r="D2240" s="133"/>
      <c r="E2240" s="133"/>
      <c r="F2240" s="133"/>
      <c r="G2240" s="133"/>
      <c r="H2240" s="133"/>
      <c r="I2240" s="133"/>
      <c r="J2240" s="133"/>
      <c r="K2240" s="134"/>
      <c r="L2240" s="135"/>
      <c r="M2240" s="135"/>
      <c r="N2240" s="135"/>
      <c r="O2240" s="2"/>
      <c r="P2240" s="31"/>
      <c r="Q2240" s="25"/>
      <c r="R2240" s="2"/>
    </row>
    <row r="2241" spans="1:18" ht="18" customHeight="1">
      <c r="A2241" s="35"/>
      <c r="B2241" s="31"/>
      <c r="C2241" s="31"/>
      <c r="D2241" s="133"/>
      <c r="E2241" s="133"/>
      <c r="F2241" s="133"/>
      <c r="G2241" s="133"/>
      <c r="H2241" s="133"/>
      <c r="I2241" s="133"/>
      <c r="J2241" s="133"/>
      <c r="K2241" s="134"/>
      <c r="L2241" s="135"/>
      <c r="M2241" s="135"/>
      <c r="N2241" s="135"/>
      <c r="O2241" s="2"/>
      <c r="P2241" s="31"/>
      <c r="Q2241" s="25"/>
      <c r="R2241" s="2"/>
    </row>
    <row r="2242" spans="1:18" ht="18" customHeight="1">
      <c r="A2242" s="35"/>
      <c r="B2242" s="31"/>
      <c r="C2242" s="31"/>
      <c r="D2242" s="133"/>
      <c r="E2242" s="133"/>
      <c r="F2242" s="133"/>
      <c r="G2242" s="133"/>
      <c r="H2242" s="133"/>
      <c r="I2242" s="133"/>
      <c r="J2242" s="133"/>
      <c r="K2242" s="134"/>
      <c r="L2242" s="135"/>
      <c r="M2242" s="135"/>
      <c r="N2242" s="135"/>
      <c r="O2242" s="2"/>
      <c r="P2242" s="31"/>
      <c r="Q2242" s="25"/>
      <c r="R2242" s="2"/>
    </row>
    <row r="2243" spans="1:18" ht="18" customHeight="1">
      <c r="A2243" s="35"/>
      <c r="B2243" s="31"/>
      <c r="C2243" s="31"/>
      <c r="D2243" s="133"/>
      <c r="E2243" s="133"/>
      <c r="F2243" s="133"/>
      <c r="G2243" s="133"/>
      <c r="H2243" s="133"/>
      <c r="I2243" s="133"/>
      <c r="J2243" s="133"/>
      <c r="K2243" s="134"/>
      <c r="L2243" s="135"/>
      <c r="M2243" s="135"/>
      <c r="N2243" s="135"/>
      <c r="O2243" s="2"/>
      <c r="P2243" s="31"/>
      <c r="Q2243" s="25"/>
      <c r="R2243" s="2"/>
    </row>
    <row r="2244" spans="1:18" ht="18" customHeight="1">
      <c r="A2244" s="35"/>
      <c r="B2244" s="31"/>
      <c r="C2244" s="31"/>
      <c r="D2244" s="133"/>
      <c r="E2244" s="133"/>
      <c r="F2244" s="133"/>
      <c r="G2244" s="133"/>
      <c r="H2244" s="133"/>
      <c r="I2244" s="133"/>
      <c r="J2244" s="133"/>
      <c r="K2244" s="134"/>
      <c r="L2244" s="135"/>
      <c r="M2244" s="135"/>
      <c r="N2244" s="135"/>
      <c r="O2244" s="2"/>
      <c r="P2244" s="31"/>
      <c r="Q2244" s="25"/>
      <c r="R2244" s="2"/>
    </row>
    <row r="2245" spans="1:18" ht="18" customHeight="1">
      <c r="A2245" s="35"/>
      <c r="B2245" s="31"/>
      <c r="C2245" s="31"/>
      <c r="D2245" s="133"/>
      <c r="E2245" s="133"/>
      <c r="F2245" s="133"/>
      <c r="G2245" s="133"/>
      <c r="H2245" s="133"/>
      <c r="I2245" s="133"/>
      <c r="J2245" s="133"/>
      <c r="K2245" s="134"/>
      <c r="L2245" s="135"/>
      <c r="M2245" s="135"/>
      <c r="N2245" s="135"/>
      <c r="O2245" s="2"/>
      <c r="P2245" s="31"/>
      <c r="Q2245" s="25"/>
      <c r="R2245" s="2"/>
    </row>
    <row r="2246" spans="1:18" ht="18" customHeight="1">
      <c r="A2246" s="35"/>
      <c r="B2246" s="31"/>
      <c r="C2246" s="31"/>
      <c r="D2246" s="133"/>
      <c r="E2246" s="133"/>
      <c r="F2246" s="133"/>
      <c r="G2246" s="133"/>
      <c r="H2246" s="133"/>
      <c r="I2246" s="133"/>
      <c r="J2246" s="133"/>
      <c r="K2246" s="134"/>
      <c r="L2246" s="135"/>
      <c r="M2246" s="135"/>
      <c r="N2246" s="135"/>
      <c r="O2246" s="2"/>
      <c r="P2246" s="31"/>
      <c r="Q2246" s="25"/>
      <c r="R2246" s="2"/>
    </row>
    <row r="2247" spans="1:18" ht="18" customHeight="1">
      <c r="A2247" s="35"/>
      <c r="B2247" s="31"/>
      <c r="C2247" s="31"/>
      <c r="D2247" s="133"/>
      <c r="E2247" s="133"/>
      <c r="F2247" s="133"/>
      <c r="G2247" s="133"/>
      <c r="H2247" s="133"/>
      <c r="I2247" s="133"/>
      <c r="J2247" s="133"/>
      <c r="K2247" s="134"/>
      <c r="L2247" s="135"/>
      <c r="M2247" s="135"/>
      <c r="N2247" s="135"/>
      <c r="O2247" s="2"/>
      <c r="P2247" s="31"/>
      <c r="Q2247" s="25"/>
      <c r="R2247" s="2"/>
    </row>
    <row r="2248" spans="1:18" ht="18" customHeight="1">
      <c r="A2248" s="35"/>
      <c r="B2248" s="31"/>
      <c r="C2248" s="31"/>
      <c r="D2248" s="133"/>
      <c r="E2248" s="133"/>
      <c r="F2248" s="133"/>
      <c r="G2248" s="133"/>
      <c r="H2248" s="133"/>
      <c r="I2248" s="133"/>
      <c r="J2248" s="133"/>
      <c r="K2248" s="134"/>
      <c r="L2248" s="135"/>
      <c r="M2248" s="135"/>
      <c r="N2248" s="135"/>
      <c r="O2248" s="2"/>
      <c r="P2248" s="31"/>
      <c r="Q2248" s="25"/>
      <c r="R2248" s="2"/>
    </row>
    <row r="2249" spans="1:18" ht="18" customHeight="1">
      <c r="A2249" s="35"/>
      <c r="B2249" s="31"/>
      <c r="C2249" s="31"/>
      <c r="D2249" s="133"/>
      <c r="E2249" s="133"/>
      <c r="F2249" s="133"/>
      <c r="G2249" s="133"/>
      <c r="H2249" s="133"/>
      <c r="I2249" s="133"/>
      <c r="J2249" s="133"/>
      <c r="K2249" s="134"/>
      <c r="L2249" s="135"/>
      <c r="M2249" s="135"/>
      <c r="N2249" s="135"/>
      <c r="O2249" s="2"/>
      <c r="P2249" s="31"/>
      <c r="Q2249" s="25"/>
      <c r="R2249" s="2"/>
    </row>
    <row r="2250" spans="1:18" ht="18" customHeight="1">
      <c r="A2250" s="35"/>
      <c r="B2250" s="31"/>
      <c r="C2250" s="31"/>
      <c r="D2250" s="133"/>
      <c r="E2250" s="133"/>
      <c r="F2250" s="133"/>
      <c r="G2250" s="133"/>
      <c r="H2250" s="133"/>
      <c r="I2250" s="133"/>
      <c r="J2250" s="133"/>
      <c r="K2250" s="134"/>
      <c r="L2250" s="135"/>
      <c r="M2250" s="135"/>
      <c r="N2250" s="135"/>
      <c r="O2250" s="2"/>
      <c r="P2250" s="31"/>
      <c r="Q2250" s="25"/>
      <c r="R2250" s="2"/>
    </row>
    <row r="2251" spans="1:18" ht="18" customHeight="1">
      <c r="A2251" s="35"/>
      <c r="B2251" s="31"/>
      <c r="C2251" s="31"/>
      <c r="D2251" s="133"/>
      <c r="E2251" s="133"/>
      <c r="F2251" s="133"/>
      <c r="G2251" s="133"/>
      <c r="H2251" s="133"/>
      <c r="I2251" s="133"/>
      <c r="J2251" s="133"/>
      <c r="K2251" s="134"/>
      <c r="L2251" s="135"/>
      <c r="M2251" s="135"/>
      <c r="N2251" s="135"/>
      <c r="O2251" s="2"/>
      <c r="P2251" s="31"/>
      <c r="Q2251" s="25"/>
      <c r="R2251" s="2"/>
    </row>
    <row r="2252" spans="1:18" ht="18" customHeight="1">
      <c r="A2252" s="35"/>
      <c r="B2252" s="31"/>
      <c r="C2252" s="31"/>
      <c r="D2252" s="133"/>
      <c r="E2252" s="133"/>
      <c r="F2252" s="133"/>
      <c r="G2252" s="133"/>
      <c r="H2252" s="133"/>
      <c r="I2252" s="133"/>
      <c r="J2252" s="133"/>
      <c r="K2252" s="134"/>
      <c r="L2252" s="135"/>
      <c r="M2252" s="135"/>
      <c r="N2252" s="135"/>
      <c r="O2252" s="2"/>
      <c r="P2252" s="31"/>
      <c r="Q2252" s="25"/>
      <c r="R2252" s="2"/>
    </row>
    <row r="2253" spans="1:18" ht="18" customHeight="1">
      <c r="A2253" s="35"/>
      <c r="B2253" s="31"/>
      <c r="C2253" s="31"/>
      <c r="D2253" s="133"/>
      <c r="E2253" s="133"/>
      <c r="F2253" s="133"/>
      <c r="G2253" s="133"/>
      <c r="H2253" s="133"/>
      <c r="I2253" s="133"/>
      <c r="J2253" s="133"/>
      <c r="K2253" s="134"/>
      <c r="L2253" s="135"/>
      <c r="M2253" s="135"/>
      <c r="N2253" s="135"/>
      <c r="O2253" s="2"/>
      <c r="P2253" s="31"/>
      <c r="Q2253" s="25"/>
      <c r="R2253" s="2"/>
    </row>
    <row r="2254" spans="1:18" ht="18" customHeight="1">
      <c r="A2254" s="35"/>
      <c r="B2254" s="31"/>
      <c r="C2254" s="31"/>
      <c r="D2254" s="133"/>
      <c r="E2254" s="133"/>
      <c r="F2254" s="133"/>
      <c r="G2254" s="133"/>
      <c r="H2254" s="133"/>
      <c r="I2254" s="133"/>
      <c r="J2254" s="133"/>
      <c r="K2254" s="134"/>
      <c r="L2254" s="135"/>
      <c r="M2254" s="135"/>
      <c r="N2254" s="135"/>
      <c r="O2254" s="2"/>
      <c r="P2254" s="31"/>
      <c r="Q2254" s="25"/>
      <c r="R2254" s="2"/>
    </row>
    <row r="2255" spans="1:18" ht="18" customHeight="1">
      <c r="A2255" s="35"/>
      <c r="B2255" s="31"/>
      <c r="C2255" s="31"/>
      <c r="D2255" s="133"/>
      <c r="E2255" s="133"/>
      <c r="F2255" s="133"/>
      <c r="G2255" s="133"/>
      <c r="H2255" s="133"/>
      <c r="I2255" s="133"/>
      <c r="J2255" s="133"/>
      <c r="K2255" s="134"/>
      <c r="L2255" s="135"/>
      <c r="M2255" s="135"/>
      <c r="N2255" s="135"/>
      <c r="O2255" s="2"/>
      <c r="P2255" s="31"/>
      <c r="Q2255" s="25"/>
      <c r="R2255" s="2"/>
    </row>
    <row r="2256" spans="1:18" ht="18" customHeight="1">
      <c r="A2256" s="35"/>
      <c r="B2256" s="31"/>
      <c r="C2256" s="31"/>
      <c r="D2256" s="133"/>
      <c r="E2256" s="133"/>
      <c r="F2256" s="133"/>
      <c r="G2256" s="133"/>
      <c r="H2256" s="133"/>
      <c r="I2256" s="133"/>
      <c r="J2256" s="133"/>
      <c r="K2256" s="134"/>
      <c r="L2256" s="135"/>
      <c r="M2256" s="135"/>
      <c r="N2256" s="135"/>
      <c r="O2256" s="2"/>
      <c r="P2256" s="31"/>
      <c r="Q2256" s="25"/>
      <c r="R2256" s="2"/>
    </row>
    <row r="2257" spans="1:18" ht="18" customHeight="1">
      <c r="A2257" s="35"/>
      <c r="B2257" s="31"/>
      <c r="C2257" s="31"/>
      <c r="D2257" s="133"/>
      <c r="E2257" s="133"/>
      <c r="F2257" s="133"/>
      <c r="G2257" s="133"/>
      <c r="H2257" s="133"/>
      <c r="I2257" s="133"/>
      <c r="J2257" s="133"/>
      <c r="K2257" s="134"/>
      <c r="L2257" s="135"/>
      <c r="M2257" s="135"/>
      <c r="N2257" s="135"/>
      <c r="O2257" s="2"/>
      <c r="P2257" s="31"/>
      <c r="Q2257" s="25"/>
      <c r="R2257" s="2"/>
    </row>
    <row r="2258" spans="1:18" ht="18" customHeight="1">
      <c r="A2258" s="35"/>
      <c r="B2258" s="31"/>
      <c r="C2258" s="31"/>
      <c r="D2258" s="133"/>
      <c r="E2258" s="133"/>
      <c r="F2258" s="133"/>
      <c r="G2258" s="133"/>
      <c r="H2258" s="133"/>
      <c r="I2258" s="133"/>
      <c r="J2258" s="133"/>
      <c r="K2258" s="134"/>
      <c r="L2258" s="135"/>
      <c r="M2258" s="135"/>
      <c r="N2258" s="135"/>
      <c r="O2258" s="2"/>
      <c r="P2258" s="31"/>
      <c r="Q2258" s="25"/>
      <c r="R2258" s="2"/>
    </row>
    <row r="2259" spans="1:18" ht="18" customHeight="1">
      <c r="A2259" s="35"/>
      <c r="B2259" s="31"/>
      <c r="C2259" s="31"/>
      <c r="D2259" s="133"/>
      <c r="E2259" s="133"/>
      <c r="F2259" s="133"/>
      <c r="G2259" s="133"/>
      <c r="H2259" s="133"/>
      <c r="I2259" s="133"/>
      <c r="J2259" s="133"/>
      <c r="K2259" s="134"/>
      <c r="L2259" s="135"/>
      <c r="M2259" s="135"/>
      <c r="N2259" s="135"/>
      <c r="O2259" s="2"/>
      <c r="P2259" s="31"/>
      <c r="Q2259" s="25"/>
      <c r="R2259" s="2"/>
    </row>
    <row r="2260" spans="1:18" ht="18" customHeight="1">
      <c r="A2260" s="35"/>
      <c r="B2260" s="31"/>
      <c r="C2260" s="31"/>
      <c r="D2260" s="133"/>
      <c r="E2260" s="133"/>
      <c r="F2260" s="133"/>
      <c r="G2260" s="133"/>
      <c r="H2260" s="133"/>
      <c r="I2260" s="133"/>
      <c r="J2260" s="133"/>
      <c r="K2260" s="134"/>
      <c r="L2260" s="135"/>
      <c r="M2260" s="135"/>
      <c r="N2260" s="135"/>
      <c r="O2260" s="2"/>
      <c r="P2260" s="31"/>
      <c r="Q2260" s="25"/>
      <c r="R2260" s="2"/>
    </row>
    <row r="2261" spans="1:18" ht="18" customHeight="1">
      <c r="A2261" s="35"/>
      <c r="B2261" s="31"/>
      <c r="C2261" s="31"/>
      <c r="D2261" s="133"/>
      <c r="E2261" s="133"/>
      <c r="F2261" s="133"/>
      <c r="G2261" s="133"/>
      <c r="H2261" s="133"/>
      <c r="I2261" s="133"/>
      <c r="J2261" s="133"/>
      <c r="K2261" s="134"/>
      <c r="L2261" s="135"/>
      <c r="M2261" s="135"/>
      <c r="N2261" s="135"/>
      <c r="O2261" s="2"/>
      <c r="P2261" s="31"/>
      <c r="Q2261" s="25"/>
      <c r="R2261" s="2"/>
    </row>
    <row r="2262" spans="1:18" ht="18" customHeight="1">
      <c r="A2262" s="35"/>
      <c r="B2262" s="31"/>
      <c r="C2262" s="31"/>
      <c r="D2262" s="133"/>
      <c r="E2262" s="133"/>
      <c r="F2262" s="133"/>
      <c r="G2262" s="133"/>
      <c r="H2262" s="133"/>
      <c r="I2262" s="133"/>
      <c r="J2262" s="133"/>
      <c r="K2262" s="134"/>
      <c r="L2262" s="135"/>
      <c r="M2262" s="135"/>
      <c r="N2262" s="135"/>
      <c r="O2262" s="2"/>
      <c r="P2262" s="31"/>
      <c r="Q2262" s="25"/>
      <c r="R2262" s="2"/>
    </row>
    <row r="2263" spans="1:18" ht="18" customHeight="1">
      <c r="A2263" s="35"/>
      <c r="B2263" s="31"/>
      <c r="C2263" s="31"/>
      <c r="D2263" s="133"/>
      <c r="E2263" s="133"/>
      <c r="F2263" s="133"/>
      <c r="G2263" s="133"/>
      <c r="H2263" s="133"/>
      <c r="I2263" s="133"/>
      <c r="J2263" s="133"/>
      <c r="K2263" s="134"/>
      <c r="L2263" s="135"/>
      <c r="M2263" s="135"/>
      <c r="N2263" s="135"/>
      <c r="O2263" s="2"/>
      <c r="P2263" s="31"/>
      <c r="Q2263" s="25"/>
      <c r="R2263" s="2"/>
    </row>
    <row r="2264" spans="1:18" ht="18" customHeight="1">
      <c r="A2264" s="35"/>
      <c r="B2264" s="31"/>
      <c r="C2264" s="31"/>
      <c r="D2264" s="133"/>
      <c r="E2264" s="133"/>
      <c r="F2264" s="133"/>
      <c r="G2264" s="133"/>
      <c r="H2264" s="133"/>
      <c r="I2264" s="133"/>
      <c r="J2264" s="133"/>
      <c r="K2264" s="134"/>
      <c r="L2264" s="135"/>
      <c r="M2264" s="135"/>
      <c r="N2264" s="135"/>
      <c r="O2264" s="2"/>
      <c r="P2264" s="31"/>
      <c r="Q2264" s="25"/>
      <c r="R2264" s="2"/>
    </row>
    <row r="2265" spans="1:18" ht="18" customHeight="1">
      <c r="A2265" s="35"/>
      <c r="B2265" s="31"/>
      <c r="C2265" s="31"/>
      <c r="D2265" s="133"/>
      <c r="E2265" s="133"/>
      <c r="F2265" s="133"/>
      <c r="G2265" s="133"/>
      <c r="H2265" s="133"/>
      <c r="I2265" s="133"/>
      <c r="J2265" s="133"/>
      <c r="K2265" s="134"/>
      <c r="L2265" s="135"/>
      <c r="M2265" s="135"/>
      <c r="N2265" s="135"/>
      <c r="O2265" s="2"/>
      <c r="P2265" s="31"/>
      <c r="Q2265" s="25"/>
      <c r="R2265" s="2"/>
    </row>
    <row r="2266" spans="1:18" ht="18" customHeight="1">
      <c r="A2266" s="35"/>
      <c r="B2266" s="31"/>
      <c r="C2266" s="31"/>
      <c r="D2266" s="133"/>
      <c r="E2266" s="133"/>
      <c r="F2266" s="133"/>
      <c r="G2266" s="133"/>
      <c r="H2266" s="133"/>
      <c r="I2266" s="133"/>
      <c r="J2266" s="133"/>
      <c r="K2266" s="134"/>
      <c r="L2266" s="135"/>
      <c r="M2266" s="135"/>
      <c r="N2266" s="135"/>
      <c r="O2266" s="2"/>
      <c r="P2266" s="31"/>
      <c r="Q2266" s="25"/>
      <c r="R2266" s="2"/>
    </row>
    <row r="2267" spans="1:18" ht="18" customHeight="1">
      <c r="A2267" s="35"/>
      <c r="B2267" s="31"/>
      <c r="C2267" s="31"/>
      <c r="D2267" s="133"/>
      <c r="E2267" s="133"/>
      <c r="F2267" s="133"/>
      <c r="G2267" s="133"/>
      <c r="H2267" s="133"/>
      <c r="I2267" s="133"/>
      <c r="J2267" s="133"/>
      <c r="K2267" s="134"/>
      <c r="L2267" s="135"/>
      <c r="M2267" s="135"/>
      <c r="N2267" s="135"/>
      <c r="O2267" s="2"/>
      <c r="P2267" s="31"/>
      <c r="Q2267" s="25"/>
      <c r="R2267" s="2"/>
    </row>
    <row r="2268" spans="1:18" ht="18" customHeight="1">
      <c r="A2268" s="35"/>
      <c r="B2268" s="31"/>
      <c r="C2268" s="31"/>
      <c r="D2268" s="133"/>
      <c r="E2268" s="133"/>
      <c r="F2268" s="133"/>
      <c r="G2268" s="133"/>
      <c r="H2268" s="133"/>
      <c r="I2268" s="133"/>
      <c r="J2268" s="133"/>
      <c r="K2268" s="134"/>
      <c r="L2268" s="135"/>
      <c r="M2268" s="135"/>
      <c r="N2268" s="135"/>
      <c r="O2268" s="2"/>
      <c r="P2268" s="31"/>
      <c r="Q2268" s="25"/>
      <c r="R2268" s="2"/>
    </row>
    <row r="2269" spans="1:18" ht="18" customHeight="1">
      <c r="A2269" s="35"/>
      <c r="B2269" s="31"/>
      <c r="C2269" s="31"/>
      <c r="D2269" s="133"/>
      <c r="E2269" s="133"/>
      <c r="F2269" s="133"/>
      <c r="G2269" s="133"/>
      <c r="H2269" s="133"/>
      <c r="I2269" s="133"/>
      <c r="J2269" s="133"/>
      <c r="K2269" s="134"/>
      <c r="L2269" s="135"/>
      <c r="M2269" s="135"/>
      <c r="N2269" s="135"/>
      <c r="O2269" s="2"/>
      <c r="P2269" s="31"/>
      <c r="Q2269" s="25"/>
      <c r="R2269" s="2"/>
    </row>
    <row r="2270" spans="1:18" ht="18" customHeight="1">
      <c r="A2270" s="35"/>
      <c r="B2270" s="31"/>
      <c r="C2270" s="31"/>
      <c r="D2270" s="133"/>
      <c r="E2270" s="133"/>
      <c r="F2270" s="133"/>
      <c r="G2270" s="133"/>
      <c r="H2270" s="133"/>
      <c r="I2270" s="133"/>
      <c r="J2270" s="133"/>
      <c r="K2270" s="134"/>
      <c r="L2270" s="135"/>
      <c r="M2270" s="135"/>
      <c r="N2270" s="135"/>
      <c r="O2270" s="2"/>
      <c r="P2270" s="31"/>
      <c r="Q2270" s="25"/>
      <c r="R2270" s="2"/>
    </row>
    <row r="2271" spans="1:18" ht="18" customHeight="1">
      <c r="A2271" s="35"/>
      <c r="B2271" s="31"/>
      <c r="C2271" s="31"/>
      <c r="D2271" s="133"/>
      <c r="E2271" s="133"/>
      <c r="F2271" s="133"/>
      <c r="G2271" s="133"/>
      <c r="H2271" s="133"/>
      <c r="I2271" s="133"/>
      <c r="J2271" s="133"/>
      <c r="K2271" s="134"/>
      <c r="L2271" s="135"/>
      <c r="M2271" s="135"/>
      <c r="N2271" s="135"/>
      <c r="O2271" s="2"/>
      <c r="P2271" s="31"/>
      <c r="Q2271" s="25"/>
      <c r="R2271" s="2"/>
    </row>
    <row r="2272" spans="1:18" ht="18" customHeight="1">
      <c r="A2272" s="35"/>
      <c r="B2272" s="31"/>
      <c r="C2272" s="31"/>
      <c r="D2272" s="133"/>
      <c r="E2272" s="133"/>
      <c r="F2272" s="133"/>
      <c r="G2272" s="133"/>
      <c r="H2272" s="133"/>
      <c r="I2272" s="133"/>
      <c r="J2272" s="133"/>
      <c r="K2272" s="134"/>
      <c r="L2272" s="135"/>
      <c r="M2272" s="135"/>
      <c r="N2272" s="135"/>
      <c r="O2272" s="2"/>
      <c r="P2272" s="31"/>
      <c r="Q2272" s="25"/>
      <c r="R2272" s="2"/>
    </row>
    <row r="2273" spans="1:18" ht="18" customHeight="1">
      <c r="A2273" s="35"/>
      <c r="B2273" s="31"/>
      <c r="C2273" s="31"/>
      <c r="D2273" s="133"/>
      <c r="E2273" s="133"/>
      <c r="F2273" s="133"/>
      <c r="G2273" s="133"/>
      <c r="H2273" s="133"/>
      <c r="I2273" s="133"/>
      <c r="J2273" s="133"/>
      <c r="K2273" s="134"/>
      <c r="L2273" s="135"/>
      <c r="M2273" s="135"/>
      <c r="N2273" s="135"/>
      <c r="O2273" s="2"/>
      <c r="P2273" s="31"/>
      <c r="Q2273" s="25"/>
      <c r="R2273" s="2"/>
    </row>
    <row r="2274" spans="1:18" ht="18" customHeight="1">
      <c r="A2274" s="35"/>
      <c r="B2274" s="31"/>
      <c r="C2274" s="31"/>
      <c r="D2274" s="133"/>
      <c r="E2274" s="133"/>
      <c r="F2274" s="133"/>
      <c r="G2274" s="133"/>
      <c r="H2274" s="133"/>
      <c r="I2274" s="133"/>
      <c r="J2274" s="133"/>
      <c r="K2274" s="134"/>
      <c r="L2274" s="135"/>
      <c r="M2274" s="135"/>
      <c r="N2274" s="135"/>
      <c r="O2274" s="2"/>
      <c r="P2274" s="31"/>
      <c r="Q2274" s="25"/>
      <c r="R2274" s="2"/>
    </row>
    <row r="2275" spans="1:18" ht="18" customHeight="1">
      <c r="A2275" s="35"/>
      <c r="B2275" s="31"/>
      <c r="C2275" s="31"/>
      <c r="D2275" s="133"/>
      <c r="E2275" s="133"/>
      <c r="F2275" s="133"/>
      <c r="G2275" s="133"/>
      <c r="H2275" s="133"/>
      <c r="I2275" s="133"/>
      <c r="J2275" s="133"/>
      <c r="K2275" s="134"/>
      <c r="L2275" s="135"/>
      <c r="M2275" s="135"/>
      <c r="N2275" s="135"/>
      <c r="O2275" s="2"/>
      <c r="P2275" s="31"/>
      <c r="Q2275" s="25"/>
      <c r="R2275" s="2"/>
    </row>
    <row r="2276" spans="1:18" ht="18" customHeight="1">
      <c r="A2276" s="35"/>
      <c r="B2276" s="31"/>
      <c r="C2276" s="31"/>
      <c r="D2276" s="133"/>
      <c r="E2276" s="133"/>
      <c r="F2276" s="133"/>
      <c r="G2276" s="133"/>
      <c r="H2276" s="133"/>
      <c r="I2276" s="133"/>
      <c r="J2276" s="133"/>
      <c r="K2276" s="134"/>
      <c r="L2276" s="135"/>
      <c r="M2276" s="135"/>
      <c r="N2276" s="135"/>
      <c r="O2276" s="2"/>
      <c r="P2276" s="31"/>
      <c r="Q2276" s="25"/>
      <c r="R2276" s="2"/>
    </row>
    <row r="2277" spans="1:18" ht="18" customHeight="1">
      <c r="A2277" s="35"/>
      <c r="B2277" s="31"/>
      <c r="C2277" s="31"/>
      <c r="D2277" s="133"/>
      <c r="E2277" s="133"/>
      <c r="F2277" s="133"/>
      <c r="G2277" s="133"/>
      <c r="H2277" s="133"/>
      <c r="I2277" s="133"/>
      <c r="J2277" s="133"/>
      <c r="K2277" s="134"/>
      <c r="L2277" s="135"/>
      <c r="M2277" s="135"/>
      <c r="N2277" s="135"/>
      <c r="O2277" s="2"/>
      <c r="P2277" s="31"/>
      <c r="Q2277" s="25"/>
      <c r="R2277" s="2"/>
    </row>
    <row r="2278" spans="1:18" ht="18" customHeight="1">
      <c r="A2278" s="35"/>
      <c r="B2278" s="31"/>
      <c r="C2278" s="31"/>
      <c r="D2278" s="133"/>
      <c r="E2278" s="133"/>
      <c r="F2278" s="133"/>
      <c r="G2278" s="133"/>
      <c r="H2278" s="133"/>
      <c r="I2278" s="133"/>
      <c r="J2278" s="133"/>
      <c r="K2278" s="134"/>
      <c r="L2278" s="135"/>
      <c r="M2278" s="135"/>
      <c r="N2278" s="135"/>
      <c r="O2278" s="2"/>
      <c r="P2278" s="31"/>
      <c r="Q2278" s="25"/>
      <c r="R2278" s="2"/>
    </row>
    <row r="2279" spans="1:18" ht="18" customHeight="1">
      <c r="A2279" s="35"/>
      <c r="B2279" s="31"/>
      <c r="C2279" s="31"/>
      <c r="D2279" s="133"/>
      <c r="E2279" s="133"/>
      <c r="F2279" s="133"/>
      <c r="G2279" s="133"/>
      <c r="H2279" s="133"/>
      <c r="I2279" s="133"/>
      <c r="J2279" s="133"/>
      <c r="K2279" s="134"/>
      <c r="L2279" s="135"/>
      <c r="M2279" s="135"/>
      <c r="N2279" s="135"/>
      <c r="O2279" s="2"/>
      <c r="P2279" s="31"/>
      <c r="Q2279" s="25"/>
      <c r="R2279" s="2"/>
    </row>
    <row r="2280" spans="1:18" ht="18" customHeight="1">
      <c r="A2280" s="35"/>
      <c r="B2280" s="31"/>
      <c r="C2280" s="31"/>
      <c r="D2280" s="133"/>
      <c r="E2280" s="133"/>
      <c r="F2280" s="133"/>
      <c r="G2280" s="133"/>
      <c r="H2280" s="133"/>
      <c r="I2280" s="133"/>
      <c r="J2280" s="133"/>
      <c r="K2280" s="134"/>
      <c r="L2280" s="135"/>
      <c r="M2280" s="135"/>
      <c r="N2280" s="135"/>
      <c r="O2280" s="2"/>
      <c r="P2280" s="31"/>
      <c r="Q2280" s="25"/>
      <c r="R2280" s="2"/>
    </row>
    <row r="2281" spans="1:18" ht="18" customHeight="1">
      <c r="A2281" s="35"/>
      <c r="B2281" s="31"/>
      <c r="C2281" s="31"/>
      <c r="D2281" s="133"/>
      <c r="E2281" s="133"/>
      <c r="F2281" s="133"/>
      <c r="G2281" s="133"/>
      <c r="H2281" s="133"/>
      <c r="I2281" s="133"/>
      <c r="J2281" s="133"/>
      <c r="K2281" s="134"/>
      <c r="L2281" s="135"/>
      <c r="M2281" s="135"/>
      <c r="N2281" s="135"/>
      <c r="O2281" s="2"/>
      <c r="P2281" s="31"/>
      <c r="Q2281" s="25"/>
      <c r="R2281" s="2"/>
    </row>
    <row r="2282" spans="1:18" ht="18" customHeight="1">
      <c r="A2282" s="35"/>
      <c r="B2282" s="31"/>
      <c r="C2282" s="31"/>
      <c r="D2282" s="133"/>
      <c r="E2282" s="133"/>
      <c r="F2282" s="133"/>
      <c r="G2282" s="133"/>
      <c r="H2282" s="133"/>
      <c r="I2282" s="133"/>
      <c r="J2282" s="133"/>
      <c r="K2282" s="134"/>
      <c r="L2282" s="135"/>
      <c r="M2282" s="135"/>
      <c r="N2282" s="135"/>
      <c r="O2282" s="2"/>
      <c r="P2282" s="31"/>
      <c r="Q2282" s="25"/>
      <c r="R2282" s="2"/>
    </row>
    <row r="2283" spans="1:18" ht="18" customHeight="1">
      <c r="A2283" s="35"/>
      <c r="B2283" s="31"/>
      <c r="C2283" s="31"/>
      <c r="D2283" s="133"/>
      <c r="E2283" s="133"/>
      <c r="F2283" s="133"/>
      <c r="G2283" s="133"/>
      <c r="H2283" s="133"/>
      <c r="I2283" s="133"/>
      <c r="J2283" s="133"/>
      <c r="K2283" s="134"/>
      <c r="L2283" s="135"/>
      <c r="M2283" s="135"/>
      <c r="N2283" s="135"/>
      <c r="O2283" s="2"/>
      <c r="P2283" s="31"/>
      <c r="Q2283" s="25"/>
      <c r="R2283" s="2"/>
    </row>
    <row r="2284" spans="1:18" ht="18" customHeight="1">
      <c r="A2284" s="35"/>
      <c r="B2284" s="31"/>
      <c r="C2284" s="31"/>
      <c r="D2284" s="133"/>
      <c r="E2284" s="133"/>
      <c r="F2284" s="133"/>
      <c r="G2284" s="133"/>
      <c r="H2284" s="133"/>
      <c r="I2284" s="133"/>
      <c r="J2284" s="133"/>
      <c r="K2284" s="134"/>
      <c r="L2284" s="135"/>
      <c r="M2284" s="135"/>
      <c r="N2284" s="135"/>
      <c r="O2284" s="2"/>
      <c r="P2284" s="31"/>
      <c r="Q2284" s="25"/>
      <c r="R2284" s="2"/>
    </row>
    <row r="2285" spans="1:18" ht="18" customHeight="1">
      <c r="A2285" s="35"/>
      <c r="B2285" s="31"/>
      <c r="C2285" s="31"/>
      <c r="D2285" s="133"/>
      <c r="E2285" s="133"/>
      <c r="F2285" s="133"/>
      <c r="G2285" s="133"/>
      <c r="H2285" s="133"/>
      <c r="I2285" s="133"/>
      <c r="J2285" s="133"/>
      <c r="K2285" s="134"/>
      <c r="L2285" s="135"/>
      <c r="M2285" s="135"/>
      <c r="N2285" s="135"/>
      <c r="O2285" s="2"/>
      <c r="P2285" s="31"/>
      <c r="Q2285" s="25"/>
      <c r="R2285" s="2"/>
    </row>
    <row r="2286" spans="1:18" ht="18" customHeight="1">
      <c r="A2286" s="35"/>
      <c r="B2286" s="31"/>
      <c r="C2286" s="31"/>
      <c r="D2286" s="133"/>
      <c r="E2286" s="133"/>
      <c r="F2286" s="133"/>
      <c r="G2286" s="133"/>
      <c r="H2286" s="133"/>
      <c r="I2286" s="133"/>
      <c r="J2286" s="133"/>
      <c r="K2286" s="134"/>
      <c r="L2286" s="135"/>
      <c r="M2286" s="135"/>
      <c r="N2286" s="135"/>
      <c r="O2286" s="2"/>
      <c r="P2286" s="31"/>
      <c r="Q2286" s="25"/>
      <c r="R2286" s="2"/>
    </row>
    <row r="2287" spans="1:18" ht="18" customHeight="1">
      <c r="A2287" s="35"/>
      <c r="B2287" s="31"/>
      <c r="C2287" s="31"/>
      <c r="D2287" s="133"/>
      <c r="E2287" s="133"/>
      <c r="F2287" s="133"/>
      <c r="G2287" s="133"/>
      <c r="H2287" s="133"/>
      <c r="I2287" s="133"/>
      <c r="J2287" s="133"/>
      <c r="K2287" s="134"/>
      <c r="L2287" s="135"/>
      <c r="M2287" s="135"/>
      <c r="N2287" s="135"/>
      <c r="O2287" s="2"/>
      <c r="P2287" s="31"/>
      <c r="Q2287" s="25"/>
      <c r="R2287" s="2"/>
    </row>
    <row r="2288" spans="1:18" ht="18" customHeight="1">
      <c r="A2288" s="35"/>
      <c r="B2288" s="31"/>
      <c r="C2288" s="31"/>
      <c r="D2288" s="133"/>
      <c r="E2288" s="133"/>
      <c r="F2288" s="133"/>
      <c r="G2288" s="133"/>
      <c r="H2288" s="133"/>
      <c r="I2288" s="133"/>
      <c r="J2288" s="133"/>
      <c r="K2288" s="134"/>
      <c r="L2288" s="135"/>
      <c r="M2288" s="135"/>
      <c r="N2288" s="135"/>
      <c r="O2288" s="2"/>
      <c r="P2288" s="31"/>
      <c r="Q2288" s="25"/>
      <c r="R2288" s="2"/>
    </row>
    <row r="2289" spans="1:18" ht="18" customHeight="1">
      <c r="A2289" s="35"/>
      <c r="B2289" s="31"/>
      <c r="C2289" s="31"/>
      <c r="D2289" s="133"/>
      <c r="E2289" s="133"/>
      <c r="F2289" s="133"/>
      <c r="G2289" s="133"/>
      <c r="H2289" s="133"/>
      <c r="I2289" s="133"/>
      <c r="J2289" s="133"/>
      <c r="K2289" s="134"/>
      <c r="L2289" s="135"/>
      <c r="M2289" s="135"/>
      <c r="N2289" s="135"/>
      <c r="O2289" s="2"/>
      <c r="P2289" s="31"/>
      <c r="Q2289" s="25"/>
      <c r="R2289" s="2"/>
    </row>
    <row r="2290" spans="1:18" ht="18" customHeight="1">
      <c r="A2290" s="35"/>
      <c r="B2290" s="31"/>
      <c r="C2290" s="31"/>
      <c r="D2290" s="133"/>
      <c r="E2290" s="133"/>
      <c r="F2290" s="133"/>
      <c r="G2290" s="133"/>
      <c r="H2290" s="133"/>
      <c r="I2290" s="133"/>
      <c r="J2290" s="133"/>
      <c r="K2290" s="134"/>
      <c r="L2290" s="135"/>
      <c r="M2290" s="135"/>
      <c r="N2290" s="135"/>
      <c r="O2290" s="2"/>
      <c r="P2290" s="31"/>
      <c r="Q2290" s="25"/>
      <c r="R2290" s="2"/>
    </row>
    <row r="2291" spans="1:18" ht="18" customHeight="1">
      <c r="A2291" s="35"/>
      <c r="B2291" s="31"/>
      <c r="C2291" s="31"/>
      <c r="D2291" s="133"/>
      <c r="E2291" s="133"/>
      <c r="F2291" s="133"/>
      <c r="G2291" s="133"/>
      <c r="H2291" s="133"/>
      <c r="I2291" s="133"/>
      <c r="J2291" s="133"/>
      <c r="K2291" s="134"/>
      <c r="L2291" s="135"/>
      <c r="M2291" s="135"/>
      <c r="N2291" s="135"/>
      <c r="O2291" s="2"/>
      <c r="P2291" s="31"/>
      <c r="Q2291" s="25"/>
      <c r="R2291" s="2"/>
    </row>
    <row r="2292" spans="1:18" ht="18" customHeight="1">
      <c r="A2292" s="35"/>
      <c r="B2292" s="31"/>
      <c r="C2292" s="31"/>
      <c r="D2292" s="133"/>
      <c r="E2292" s="133"/>
      <c r="F2292" s="133"/>
      <c r="G2292" s="133"/>
      <c r="H2292" s="133"/>
      <c r="I2292" s="133"/>
      <c r="J2292" s="133"/>
      <c r="K2292" s="134"/>
      <c r="L2292" s="135"/>
      <c r="M2292" s="135"/>
      <c r="N2292" s="135"/>
      <c r="O2292" s="2"/>
      <c r="P2292" s="31"/>
      <c r="Q2292" s="25"/>
      <c r="R2292" s="2"/>
    </row>
    <row r="2293" spans="1:18" ht="18" customHeight="1">
      <c r="A2293" s="35"/>
      <c r="B2293" s="31"/>
      <c r="C2293" s="31"/>
      <c r="D2293" s="133"/>
      <c r="E2293" s="133"/>
      <c r="F2293" s="133"/>
      <c r="G2293" s="133"/>
      <c r="H2293" s="133"/>
      <c r="I2293" s="133"/>
      <c r="J2293" s="133"/>
      <c r="K2293" s="134"/>
      <c r="L2293" s="135"/>
      <c r="M2293" s="135"/>
      <c r="N2293" s="135"/>
      <c r="O2293" s="2"/>
      <c r="P2293" s="31"/>
      <c r="Q2293" s="25"/>
      <c r="R2293" s="2"/>
    </row>
    <row r="2294" spans="1:18" ht="18" customHeight="1">
      <c r="A2294" s="35"/>
      <c r="B2294" s="31"/>
      <c r="C2294" s="31"/>
      <c r="D2294" s="133"/>
      <c r="E2294" s="133"/>
      <c r="F2294" s="133"/>
      <c r="G2294" s="133"/>
      <c r="H2294" s="133"/>
      <c r="I2294" s="133"/>
      <c r="J2294" s="133"/>
      <c r="K2294" s="134"/>
      <c r="L2294" s="135"/>
      <c r="M2294" s="135"/>
      <c r="N2294" s="135"/>
      <c r="O2294" s="2"/>
      <c r="P2294" s="31"/>
      <c r="Q2294" s="25"/>
      <c r="R2294" s="2"/>
    </row>
    <row r="2295" spans="1:18" ht="18" customHeight="1">
      <c r="A2295" s="35"/>
      <c r="B2295" s="31"/>
      <c r="C2295" s="31"/>
      <c r="D2295" s="133"/>
      <c r="E2295" s="133"/>
      <c r="F2295" s="133"/>
      <c r="G2295" s="133"/>
      <c r="H2295" s="133"/>
      <c r="I2295" s="133"/>
      <c r="J2295" s="133"/>
      <c r="K2295" s="134"/>
      <c r="L2295" s="135"/>
      <c r="M2295" s="135"/>
      <c r="N2295" s="135"/>
      <c r="O2295" s="2"/>
      <c r="P2295" s="31"/>
      <c r="Q2295" s="25"/>
      <c r="R2295" s="2"/>
    </row>
    <row r="2296" spans="1:18" ht="18" customHeight="1">
      <c r="A2296" s="35"/>
      <c r="B2296" s="31"/>
      <c r="C2296" s="31"/>
      <c r="D2296" s="133"/>
      <c r="E2296" s="133"/>
      <c r="F2296" s="133"/>
      <c r="G2296" s="133"/>
      <c r="H2296" s="133"/>
      <c r="I2296" s="133"/>
      <c r="J2296" s="133"/>
      <c r="K2296" s="134"/>
      <c r="L2296" s="135"/>
      <c r="M2296" s="135"/>
      <c r="N2296" s="135"/>
      <c r="O2296" s="2"/>
      <c r="P2296" s="31"/>
      <c r="Q2296" s="25"/>
      <c r="R2296" s="2"/>
    </row>
    <row r="2297" spans="1:18" ht="18" customHeight="1">
      <c r="A2297" s="35"/>
      <c r="B2297" s="31"/>
      <c r="C2297" s="31"/>
      <c r="D2297" s="133"/>
      <c r="E2297" s="133"/>
      <c r="F2297" s="133"/>
      <c r="G2297" s="133"/>
      <c r="H2297" s="133"/>
      <c r="I2297" s="133"/>
      <c r="J2297" s="133"/>
      <c r="K2297" s="134"/>
      <c r="L2297" s="135"/>
      <c r="M2297" s="135"/>
      <c r="N2297" s="135"/>
      <c r="O2297" s="2"/>
      <c r="P2297" s="31"/>
      <c r="Q2297" s="25"/>
      <c r="R2297" s="2"/>
    </row>
    <row r="2298" spans="1:18" ht="18" customHeight="1">
      <c r="A2298" s="35"/>
      <c r="B2298" s="31"/>
      <c r="C2298" s="31"/>
      <c r="D2298" s="133"/>
      <c r="E2298" s="133"/>
      <c r="F2298" s="133"/>
      <c r="G2298" s="133"/>
      <c r="H2298" s="133"/>
      <c r="I2298" s="133"/>
      <c r="J2298" s="133"/>
      <c r="K2298" s="134"/>
      <c r="L2298" s="135"/>
      <c r="M2298" s="135"/>
      <c r="N2298" s="135"/>
      <c r="O2298" s="2"/>
      <c r="P2298" s="31"/>
      <c r="Q2298" s="25"/>
      <c r="R2298" s="2"/>
    </row>
    <row r="2299" spans="1:18" ht="18" customHeight="1">
      <c r="A2299" s="35"/>
      <c r="B2299" s="31"/>
      <c r="C2299" s="31"/>
      <c r="D2299" s="133"/>
      <c r="E2299" s="133"/>
      <c r="F2299" s="133"/>
      <c r="G2299" s="133"/>
      <c r="H2299" s="133"/>
      <c r="I2299" s="133"/>
      <c r="J2299" s="133"/>
      <c r="K2299" s="134"/>
      <c r="L2299" s="135"/>
      <c r="M2299" s="135"/>
      <c r="N2299" s="135"/>
      <c r="O2299" s="2"/>
      <c r="P2299" s="31"/>
      <c r="Q2299" s="25"/>
      <c r="R2299" s="2"/>
    </row>
    <row r="2300" spans="1:18" ht="18" customHeight="1">
      <c r="A2300" s="35"/>
      <c r="B2300" s="31"/>
      <c r="C2300" s="31"/>
      <c r="D2300" s="133"/>
      <c r="E2300" s="133"/>
      <c r="F2300" s="133"/>
      <c r="G2300" s="133"/>
      <c r="H2300" s="133"/>
      <c r="I2300" s="133"/>
      <c r="J2300" s="133"/>
      <c r="K2300" s="134"/>
      <c r="L2300" s="135"/>
      <c r="M2300" s="135"/>
      <c r="N2300" s="135"/>
      <c r="O2300" s="2"/>
      <c r="P2300" s="31"/>
      <c r="Q2300" s="25"/>
      <c r="R2300" s="2"/>
    </row>
    <row r="2301" spans="1:18" ht="18" customHeight="1">
      <c r="A2301" s="35"/>
      <c r="B2301" s="31"/>
      <c r="C2301" s="31"/>
      <c r="D2301" s="133"/>
      <c r="E2301" s="133"/>
      <c r="F2301" s="133"/>
      <c r="G2301" s="133"/>
      <c r="H2301" s="133"/>
      <c r="I2301" s="133"/>
      <c r="J2301" s="133"/>
      <c r="K2301" s="134"/>
      <c r="L2301" s="135"/>
      <c r="M2301" s="135"/>
      <c r="N2301" s="135"/>
      <c r="O2301" s="2"/>
      <c r="P2301" s="31"/>
      <c r="Q2301" s="25"/>
      <c r="R2301" s="2"/>
    </row>
    <row r="2302" spans="1:18" ht="18" customHeight="1">
      <c r="A2302" s="35"/>
      <c r="B2302" s="31"/>
      <c r="C2302" s="31"/>
      <c r="D2302" s="133"/>
      <c r="E2302" s="133"/>
      <c r="F2302" s="133"/>
      <c r="G2302" s="133"/>
      <c r="H2302" s="133"/>
      <c r="I2302" s="133"/>
      <c r="J2302" s="133"/>
      <c r="K2302" s="134"/>
      <c r="L2302" s="135"/>
      <c r="M2302" s="135"/>
      <c r="N2302" s="135"/>
      <c r="O2302" s="2"/>
      <c r="P2302" s="31"/>
      <c r="Q2302" s="25"/>
      <c r="R2302" s="2"/>
    </row>
    <row r="2303" spans="1:18" ht="18" customHeight="1">
      <c r="A2303" s="35"/>
      <c r="B2303" s="31"/>
      <c r="C2303" s="31"/>
      <c r="D2303" s="133"/>
      <c r="E2303" s="133"/>
      <c r="F2303" s="133"/>
      <c r="G2303" s="133"/>
      <c r="H2303" s="133"/>
      <c r="I2303" s="133"/>
      <c r="J2303" s="133"/>
      <c r="K2303" s="134"/>
      <c r="L2303" s="135"/>
      <c r="M2303" s="135"/>
      <c r="N2303" s="135"/>
      <c r="O2303" s="2"/>
      <c r="P2303" s="31"/>
      <c r="Q2303" s="25"/>
      <c r="R2303" s="2"/>
    </row>
    <row r="2304" spans="1:18" ht="18" customHeight="1">
      <c r="A2304" s="35"/>
      <c r="B2304" s="31"/>
      <c r="C2304" s="31"/>
      <c r="D2304" s="133"/>
      <c r="E2304" s="133"/>
      <c r="F2304" s="133"/>
      <c r="G2304" s="133"/>
      <c r="H2304" s="133"/>
      <c r="I2304" s="133"/>
      <c r="J2304" s="133"/>
      <c r="K2304" s="134"/>
      <c r="L2304" s="135"/>
      <c r="M2304" s="135"/>
      <c r="N2304" s="135"/>
      <c r="O2304" s="2"/>
      <c r="P2304" s="31"/>
      <c r="Q2304" s="25"/>
      <c r="R2304" s="2"/>
    </row>
    <row r="2305" spans="1:18" ht="18" customHeight="1">
      <c r="A2305" s="35"/>
      <c r="B2305" s="31"/>
      <c r="C2305" s="31"/>
      <c r="D2305" s="133"/>
      <c r="E2305" s="133"/>
      <c r="F2305" s="133"/>
      <c r="G2305" s="133"/>
      <c r="H2305" s="133"/>
      <c r="I2305" s="133"/>
      <c r="J2305" s="133"/>
      <c r="K2305" s="134"/>
      <c r="L2305" s="135"/>
      <c r="M2305" s="135"/>
      <c r="N2305" s="135"/>
      <c r="O2305" s="2"/>
      <c r="P2305" s="31"/>
      <c r="Q2305" s="25"/>
      <c r="R2305" s="2"/>
    </row>
    <row r="2306" spans="1:18" ht="18" customHeight="1">
      <c r="A2306" s="35"/>
      <c r="B2306" s="31"/>
      <c r="C2306" s="31"/>
      <c r="D2306" s="133"/>
      <c r="E2306" s="133"/>
      <c r="F2306" s="133"/>
      <c r="G2306" s="133"/>
      <c r="H2306" s="133"/>
      <c r="I2306" s="133"/>
      <c r="J2306" s="133"/>
      <c r="K2306" s="134"/>
      <c r="L2306" s="135"/>
      <c r="M2306" s="135"/>
      <c r="N2306" s="135"/>
      <c r="O2306" s="2"/>
      <c r="P2306" s="31"/>
      <c r="Q2306" s="25"/>
      <c r="R2306" s="2"/>
    </row>
    <row r="2307" spans="1:18" ht="18" customHeight="1">
      <c r="A2307" s="35"/>
      <c r="B2307" s="31"/>
      <c r="C2307" s="31"/>
      <c r="D2307" s="133"/>
      <c r="E2307" s="133"/>
      <c r="F2307" s="133"/>
      <c r="G2307" s="133"/>
      <c r="H2307" s="133"/>
      <c r="I2307" s="133"/>
      <c r="J2307" s="133"/>
      <c r="K2307" s="134"/>
      <c r="L2307" s="135"/>
      <c r="M2307" s="135"/>
      <c r="N2307" s="135"/>
      <c r="O2307" s="2"/>
      <c r="P2307" s="31"/>
      <c r="Q2307" s="25"/>
      <c r="R2307" s="2"/>
    </row>
    <row r="2308" spans="1:18" ht="18" customHeight="1">
      <c r="A2308" s="35"/>
      <c r="B2308" s="31"/>
      <c r="C2308" s="31"/>
      <c r="D2308" s="133"/>
      <c r="E2308" s="133"/>
      <c r="F2308" s="133"/>
      <c r="G2308" s="133"/>
      <c r="H2308" s="133"/>
      <c r="I2308" s="133"/>
      <c r="J2308" s="133"/>
      <c r="K2308" s="134"/>
      <c r="L2308" s="135"/>
      <c r="M2308" s="135"/>
      <c r="N2308" s="135"/>
      <c r="O2308" s="2"/>
      <c r="P2308" s="31"/>
      <c r="Q2308" s="25"/>
      <c r="R2308" s="2"/>
    </row>
    <row r="2309" spans="1:18" ht="18" customHeight="1">
      <c r="A2309" s="35"/>
      <c r="B2309" s="31"/>
      <c r="C2309" s="31"/>
      <c r="D2309" s="133"/>
      <c r="E2309" s="133"/>
      <c r="F2309" s="133"/>
      <c r="G2309" s="133"/>
      <c r="H2309" s="133"/>
      <c r="I2309" s="133"/>
      <c r="J2309" s="133"/>
      <c r="K2309" s="134"/>
      <c r="L2309" s="135"/>
      <c r="M2309" s="135"/>
      <c r="N2309" s="135"/>
      <c r="O2309" s="2"/>
      <c r="P2309" s="31"/>
      <c r="Q2309" s="25"/>
      <c r="R2309" s="2"/>
    </row>
    <row r="2310" spans="1:18" ht="18" customHeight="1">
      <c r="A2310" s="35"/>
      <c r="B2310" s="31"/>
      <c r="C2310" s="31"/>
      <c r="D2310" s="133"/>
      <c r="E2310" s="133"/>
      <c r="F2310" s="133"/>
      <c r="G2310" s="133"/>
      <c r="H2310" s="133"/>
      <c r="I2310" s="133"/>
      <c r="J2310" s="133"/>
      <c r="K2310" s="134"/>
      <c r="L2310" s="135"/>
      <c r="M2310" s="135"/>
      <c r="N2310" s="135"/>
      <c r="O2310" s="2"/>
      <c r="P2310" s="31"/>
      <c r="Q2310" s="25"/>
      <c r="R2310" s="2"/>
    </row>
    <row r="2311" spans="1:18" ht="18" customHeight="1">
      <c r="A2311" s="35"/>
      <c r="B2311" s="31"/>
      <c r="C2311" s="31"/>
      <c r="D2311" s="133"/>
      <c r="E2311" s="133"/>
      <c r="F2311" s="133"/>
      <c r="G2311" s="133"/>
      <c r="H2311" s="133"/>
      <c r="I2311" s="133"/>
      <c r="J2311" s="133"/>
      <c r="K2311" s="134"/>
      <c r="L2311" s="135"/>
      <c r="M2311" s="135"/>
      <c r="N2311" s="135"/>
      <c r="O2311" s="2"/>
      <c r="P2311" s="31"/>
      <c r="Q2311" s="25"/>
      <c r="R2311" s="2"/>
    </row>
    <row r="2312" spans="1:18" ht="18" customHeight="1">
      <c r="A2312" s="35"/>
      <c r="B2312" s="31"/>
      <c r="C2312" s="31"/>
      <c r="D2312" s="133"/>
      <c r="E2312" s="133"/>
      <c r="F2312" s="133"/>
      <c r="G2312" s="133"/>
      <c r="H2312" s="133"/>
      <c r="I2312" s="133"/>
      <c r="J2312" s="133"/>
      <c r="K2312" s="134"/>
      <c r="L2312" s="135"/>
      <c r="M2312" s="135"/>
      <c r="N2312" s="135"/>
      <c r="O2312" s="2"/>
      <c r="P2312" s="31"/>
      <c r="Q2312" s="25"/>
      <c r="R2312" s="2"/>
    </row>
    <row r="2313" spans="1:18" ht="18" customHeight="1">
      <c r="A2313" s="35"/>
      <c r="B2313" s="31"/>
      <c r="C2313" s="31"/>
      <c r="D2313" s="133"/>
      <c r="E2313" s="133"/>
      <c r="F2313" s="133"/>
      <c r="G2313" s="133"/>
      <c r="H2313" s="133"/>
      <c r="I2313" s="133"/>
      <c r="J2313" s="133"/>
      <c r="K2313" s="134"/>
      <c r="L2313" s="135"/>
      <c r="M2313" s="135"/>
      <c r="N2313" s="135"/>
      <c r="O2313" s="2"/>
      <c r="P2313" s="31"/>
      <c r="Q2313" s="25"/>
      <c r="R2313" s="2"/>
    </row>
    <row r="2314" spans="1:18" ht="18" customHeight="1">
      <c r="A2314" s="35"/>
      <c r="B2314" s="31"/>
      <c r="C2314" s="31"/>
      <c r="D2314" s="133"/>
      <c r="E2314" s="133"/>
      <c r="F2314" s="133"/>
      <c r="G2314" s="133"/>
      <c r="H2314" s="133"/>
      <c r="I2314" s="133"/>
      <c r="J2314" s="133"/>
      <c r="K2314" s="134"/>
      <c r="L2314" s="135"/>
      <c r="M2314" s="135"/>
      <c r="N2314" s="135"/>
      <c r="O2314" s="2"/>
      <c r="P2314" s="31"/>
      <c r="Q2314" s="25"/>
      <c r="R2314" s="2"/>
    </row>
    <row r="2315" spans="1:18" ht="18" customHeight="1">
      <c r="A2315" s="35"/>
      <c r="B2315" s="31"/>
      <c r="C2315" s="31"/>
      <c r="D2315" s="133"/>
      <c r="E2315" s="133"/>
      <c r="F2315" s="133"/>
      <c r="G2315" s="133"/>
      <c r="H2315" s="133"/>
      <c r="I2315" s="133"/>
      <c r="J2315" s="133"/>
      <c r="K2315" s="134"/>
      <c r="L2315" s="135"/>
      <c r="M2315" s="135"/>
      <c r="N2315" s="135"/>
      <c r="O2315" s="2"/>
      <c r="P2315" s="31"/>
      <c r="Q2315" s="25"/>
      <c r="R2315" s="2"/>
    </row>
    <row r="2316" spans="1:18" ht="18" customHeight="1">
      <c r="A2316" s="35"/>
      <c r="B2316" s="31"/>
      <c r="C2316" s="31"/>
      <c r="D2316" s="133"/>
      <c r="E2316" s="133"/>
      <c r="F2316" s="133"/>
      <c r="G2316" s="133"/>
      <c r="H2316" s="133"/>
      <c r="I2316" s="133"/>
      <c r="J2316" s="133"/>
      <c r="K2316" s="134"/>
      <c r="L2316" s="135"/>
      <c r="M2316" s="135"/>
      <c r="N2316" s="135"/>
      <c r="O2316" s="2"/>
      <c r="P2316" s="31"/>
      <c r="Q2316" s="25"/>
      <c r="R2316" s="2"/>
    </row>
    <row r="2317" spans="1:18" ht="18" customHeight="1">
      <c r="A2317" s="35"/>
      <c r="B2317" s="31"/>
      <c r="C2317" s="31"/>
      <c r="D2317" s="133"/>
      <c r="E2317" s="133"/>
      <c r="F2317" s="133"/>
      <c r="G2317" s="133"/>
      <c r="H2317" s="133"/>
      <c r="I2317" s="133"/>
      <c r="J2317" s="133"/>
      <c r="K2317" s="134"/>
      <c r="L2317" s="135"/>
      <c r="M2317" s="135"/>
      <c r="N2317" s="135"/>
      <c r="O2317" s="2"/>
      <c r="P2317" s="31"/>
      <c r="Q2317" s="25"/>
      <c r="R2317" s="2"/>
    </row>
    <row r="2318" spans="1:18" ht="18" customHeight="1">
      <c r="A2318" s="35"/>
      <c r="B2318" s="31"/>
      <c r="C2318" s="31"/>
      <c r="D2318" s="133"/>
      <c r="E2318" s="133"/>
      <c r="F2318" s="133"/>
      <c r="G2318" s="133"/>
      <c r="H2318" s="133"/>
      <c r="I2318" s="133"/>
      <c r="J2318" s="133"/>
      <c r="K2318" s="134"/>
      <c r="L2318" s="135"/>
      <c r="M2318" s="135"/>
      <c r="N2318" s="135"/>
      <c r="O2318" s="2"/>
      <c r="P2318" s="31"/>
      <c r="Q2318" s="25"/>
      <c r="R2318" s="2"/>
    </row>
    <row r="2319" spans="1:18" ht="18" customHeight="1">
      <c r="A2319" s="35"/>
      <c r="B2319" s="31"/>
      <c r="C2319" s="31"/>
      <c r="D2319" s="133"/>
      <c r="E2319" s="133"/>
      <c r="F2319" s="133"/>
      <c r="G2319" s="133"/>
      <c r="H2319" s="133"/>
      <c r="I2319" s="133"/>
      <c r="J2319" s="133"/>
      <c r="K2319" s="134"/>
      <c r="L2319" s="135"/>
      <c r="M2319" s="135"/>
      <c r="N2319" s="135"/>
      <c r="O2319" s="2"/>
      <c r="P2319" s="31"/>
      <c r="Q2319" s="25"/>
      <c r="R2319" s="2"/>
    </row>
    <row r="2320" spans="1:18" ht="18" customHeight="1">
      <c r="A2320" s="35"/>
      <c r="B2320" s="31"/>
      <c r="C2320" s="31"/>
      <c r="D2320" s="133"/>
      <c r="E2320" s="133"/>
      <c r="F2320" s="133"/>
      <c r="G2320" s="133"/>
      <c r="H2320" s="133"/>
      <c r="I2320" s="133"/>
      <c r="J2320" s="133"/>
      <c r="K2320" s="134"/>
      <c r="L2320" s="135"/>
      <c r="M2320" s="135"/>
      <c r="N2320" s="135"/>
      <c r="O2320" s="2"/>
      <c r="P2320" s="31"/>
      <c r="Q2320" s="25"/>
      <c r="R2320" s="2"/>
    </row>
    <row r="2321" spans="1:18" ht="18" customHeight="1">
      <c r="A2321" s="35"/>
      <c r="B2321" s="31"/>
      <c r="C2321" s="31"/>
      <c r="D2321" s="133"/>
      <c r="E2321" s="133"/>
      <c r="F2321" s="133"/>
      <c r="G2321" s="133"/>
      <c r="H2321" s="133"/>
      <c r="I2321" s="133"/>
      <c r="J2321" s="133"/>
      <c r="K2321" s="134"/>
      <c r="L2321" s="135"/>
      <c r="M2321" s="135"/>
      <c r="N2321" s="135"/>
      <c r="O2321" s="2"/>
      <c r="P2321" s="31"/>
      <c r="Q2321" s="25"/>
      <c r="R2321" s="2"/>
    </row>
    <row r="2322" spans="1:18" ht="18" customHeight="1">
      <c r="A2322" s="35"/>
      <c r="B2322" s="31"/>
      <c r="C2322" s="31"/>
      <c r="D2322" s="133"/>
      <c r="E2322" s="133"/>
      <c r="F2322" s="133"/>
      <c r="G2322" s="133"/>
      <c r="H2322" s="133"/>
      <c r="I2322" s="133"/>
      <c r="J2322" s="133"/>
      <c r="K2322" s="134"/>
      <c r="L2322" s="135"/>
      <c r="M2322" s="135"/>
      <c r="N2322" s="135"/>
      <c r="O2322" s="2"/>
      <c r="P2322" s="31"/>
      <c r="Q2322" s="25"/>
      <c r="R2322" s="2"/>
    </row>
    <row r="2323" spans="1:18" ht="18" customHeight="1">
      <c r="A2323" s="35"/>
      <c r="B2323" s="31"/>
      <c r="C2323" s="31"/>
      <c r="D2323" s="133"/>
      <c r="E2323" s="133"/>
      <c r="F2323" s="133"/>
      <c r="G2323" s="133"/>
      <c r="H2323" s="133"/>
      <c r="I2323" s="133"/>
      <c r="J2323" s="133"/>
      <c r="K2323" s="134"/>
      <c r="L2323" s="135"/>
      <c r="M2323" s="135"/>
      <c r="N2323" s="135"/>
      <c r="O2323" s="2"/>
      <c r="P2323" s="31"/>
      <c r="Q2323" s="25"/>
      <c r="R2323" s="2"/>
    </row>
    <row r="2324" spans="1:18" ht="18" customHeight="1">
      <c r="A2324" s="35"/>
      <c r="B2324" s="31"/>
      <c r="C2324" s="31"/>
      <c r="D2324" s="133"/>
      <c r="E2324" s="133"/>
      <c r="F2324" s="133"/>
      <c r="G2324" s="133"/>
      <c r="H2324" s="133"/>
      <c r="I2324" s="133"/>
      <c r="J2324" s="133"/>
      <c r="K2324" s="134"/>
      <c r="L2324" s="135"/>
      <c r="M2324" s="135"/>
      <c r="N2324" s="135"/>
      <c r="O2324" s="2"/>
      <c r="P2324" s="31"/>
      <c r="Q2324" s="25"/>
      <c r="R2324" s="2"/>
    </row>
    <row r="2325" spans="1:18" ht="18" customHeight="1">
      <c r="A2325" s="35"/>
      <c r="B2325" s="31"/>
      <c r="C2325" s="31"/>
      <c r="D2325" s="133"/>
      <c r="E2325" s="133"/>
      <c r="F2325" s="133"/>
      <c r="G2325" s="133"/>
      <c r="H2325" s="133"/>
      <c r="I2325" s="133"/>
      <c r="J2325" s="133"/>
      <c r="K2325" s="134"/>
      <c r="L2325" s="135"/>
      <c r="M2325" s="135"/>
      <c r="N2325" s="135"/>
      <c r="O2325" s="2"/>
      <c r="P2325" s="31"/>
      <c r="Q2325" s="25"/>
      <c r="R2325" s="2"/>
    </row>
    <row r="2326" spans="1:18" ht="18" customHeight="1">
      <c r="A2326" s="35"/>
      <c r="B2326" s="31"/>
      <c r="C2326" s="31"/>
      <c r="D2326" s="133"/>
      <c r="E2326" s="133"/>
      <c r="F2326" s="133"/>
      <c r="G2326" s="133"/>
      <c r="H2326" s="133"/>
      <c r="I2326" s="133"/>
      <c r="J2326" s="133"/>
      <c r="K2326" s="134"/>
      <c r="L2326" s="135"/>
      <c r="M2326" s="135"/>
      <c r="N2326" s="135"/>
      <c r="O2326" s="2"/>
      <c r="P2326" s="31"/>
      <c r="Q2326" s="25"/>
      <c r="R2326" s="2"/>
    </row>
    <row r="2327" spans="1:18" ht="18" customHeight="1">
      <c r="A2327" s="35"/>
      <c r="B2327" s="31"/>
      <c r="C2327" s="31"/>
      <c r="D2327" s="133"/>
      <c r="E2327" s="133"/>
      <c r="F2327" s="133"/>
      <c r="G2327" s="133"/>
      <c r="H2327" s="133"/>
      <c r="I2327" s="133"/>
      <c r="J2327" s="133"/>
      <c r="K2327" s="134"/>
      <c r="L2327" s="135"/>
      <c r="M2327" s="135"/>
      <c r="N2327" s="135"/>
      <c r="O2327" s="2"/>
      <c r="P2327" s="31"/>
      <c r="Q2327" s="25"/>
      <c r="R2327" s="2"/>
    </row>
    <row r="2328" spans="1:18" ht="18" customHeight="1">
      <c r="A2328" s="35"/>
      <c r="B2328" s="31"/>
      <c r="C2328" s="31"/>
      <c r="D2328" s="133"/>
      <c r="E2328" s="133"/>
      <c r="F2328" s="133"/>
      <c r="G2328" s="133"/>
      <c r="H2328" s="133"/>
      <c r="I2328" s="133"/>
      <c r="J2328" s="133"/>
      <c r="K2328" s="134"/>
      <c r="L2328" s="135"/>
      <c r="M2328" s="135"/>
      <c r="N2328" s="135"/>
      <c r="O2328" s="2"/>
      <c r="P2328" s="31"/>
      <c r="Q2328" s="25"/>
      <c r="R2328" s="2"/>
    </row>
    <row r="2329" spans="1:18" ht="18" customHeight="1">
      <c r="A2329" s="35"/>
      <c r="B2329" s="31"/>
      <c r="C2329" s="31"/>
      <c r="D2329" s="133"/>
      <c r="E2329" s="133"/>
      <c r="F2329" s="133"/>
      <c r="G2329" s="133"/>
      <c r="H2329" s="133"/>
      <c r="I2329" s="133"/>
      <c r="J2329" s="133"/>
      <c r="K2329" s="134"/>
      <c r="L2329" s="135"/>
      <c r="M2329" s="135"/>
      <c r="N2329" s="135"/>
      <c r="O2329" s="2"/>
      <c r="P2329" s="31"/>
      <c r="Q2329" s="25"/>
      <c r="R2329" s="2"/>
    </row>
    <row r="2330" spans="1:18" ht="18" customHeight="1">
      <c r="A2330" s="35"/>
      <c r="B2330" s="31"/>
      <c r="C2330" s="31"/>
      <c r="D2330" s="133"/>
      <c r="E2330" s="133"/>
      <c r="F2330" s="133"/>
      <c r="G2330" s="133"/>
      <c r="H2330" s="133"/>
      <c r="I2330" s="133"/>
      <c r="J2330" s="133"/>
      <c r="K2330" s="134"/>
      <c r="L2330" s="135"/>
      <c r="M2330" s="135"/>
      <c r="N2330" s="135"/>
      <c r="O2330" s="2"/>
      <c r="P2330" s="31"/>
      <c r="Q2330" s="25"/>
      <c r="R2330" s="2"/>
    </row>
    <row r="2331" spans="1:18" ht="18" customHeight="1">
      <c r="A2331" s="35"/>
      <c r="B2331" s="31"/>
      <c r="C2331" s="31"/>
      <c r="D2331" s="133"/>
      <c r="E2331" s="133"/>
      <c r="F2331" s="133"/>
      <c r="G2331" s="133"/>
      <c r="H2331" s="133"/>
      <c r="I2331" s="133"/>
      <c r="J2331" s="133"/>
      <c r="K2331" s="134"/>
      <c r="L2331" s="135"/>
      <c r="M2331" s="135"/>
      <c r="N2331" s="135"/>
      <c r="O2331" s="2"/>
      <c r="P2331" s="31"/>
      <c r="Q2331" s="25"/>
      <c r="R2331" s="2"/>
    </row>
    <row r="2332" spans="1:18" ht="18" customHeight="1">
      <c r="A2332" s="35"/>
      <c r="B2332" s="31"/>
      <c r="C2332" s="31"/>
      <c r="D2332" s="133"/>
      <c r="E2332" s="133"/>
      <c r="F2332" s="133"/>
      <c r="G2332" s="133"/>
      <c r="H2332" s="133"/>
      <c r="I2332" s="133"/>
      <c r="J2332" s="133"/>
      <c r="K2332" s="134"/>
      <c r="L2332" s="135"/>
      <c r="M2332" s="135"/>
      <c r="N2332" s="135"/>
      <c r="O2332" s="2"/>
      <c r="P2332" s="31"/>
      <c r="Q2332" s="25"/>
      <c r="R2332" s="2"/>
    </row>
    <row r="2333" spans="1:18" ht="18" customHeight="1">
      <c r="A2333" s="35"/>
      <c r="B2333" s="31"/>
      <c r="C2333" s="31"/>
      <c r="D2333" s="133"/>
      <c r="E2333" s="133"/>
      <c r="F2333" s="133"/>
      <c r="G2333" s="133"/>
      <c r="H2333" s="133"/>
      <c r="I2333" s="133"/>
      <c r="J2333" s="133"/>
      <c r="K2333" s="134"/>
      <c r="L2333" s="135"/>
      <c r="M2333" s="135"/>
      <c r="N2333" s="135"/>
      <c r="O2333" s="2"/>
      <c r="P2333" s="31"/>
      <c r="Q2333" s="25"/>
      <c r="R2333" s="2"/>
    </row>
    <row r="2334" spans="1:18" ht="18" customHeight="1">
      <c r="A2334" s="35"/>
      <c r="B2334" s="31"/>
      <c r="C2334" s="31"/>
      <c r="D2334" s="133"/>
      <c r="E2334" s="133"/>
      <c r="F2334" s="133"/>
      <c r="G2334" s="133"/>
      <c r="H2334" s="133"/>
      <c r="I2334" s="133"/>
      <c r="J2334" s="133"/>
      <c r="K2334" s="134"/>
      <c r="L2334" s="135"/>
      <c r="M2334" s="135"/>
      <c r="N2334" s="135"/>
      <c r="O2334" s="2"/>
      <c r="P2334" s="31"/>
      <c r="Q2334" s="25"/>
      <c r="R2334" s="2"/>
    </row>
    <row r="2335" spans="1:18" ht="18" customHeight="1">
      <c r="A2335" s="35"/>
      <c r="B2335" s="31"/>
      <c r="C2335" s="31"/>
      <c r="D2335" s="133"/>
      <c r="E2335" s="133"/>
      <c r="F2335" s="133"/>
      <c r="G2335" s="133"/>
      <c r="H2335" s="133"/>
      <c r="I2335" s="133"/>
      <c r="J2335" s="133"/>
      <c r="K2335" s="134"/>
      <c r="L2335" s="135"/>
      <c r="M2335" s="135"/>
      <c r="N2335" s="135"/>
      <c r="O2335" s="2"/>
      <c r="P2335" s="31"/>
      <c r="Q2335" s="25"/>
      <c r="R2335" s="2"/>
    </row>
    <row r="2336" spans="1:18" ht="18" customHeight="1">
      <c r="A2336" s="35"/>
      <c r="B2336" s="31"/>
      <c r="C2336" s="31"/>
      <c r="D2336" s="133"/>
      <c r="E2336" s="133"/>
      <c r="F2336" s="133"/>
      <c r="G2336" s="133"/>
      <c r="H2336" s="133"/>
      <c r="I2336" s="133"/>
      <c r="J2336" s="133"/>
      <c r="K2336" s="134"/>
      <c r="L2336" s="135"/>
      <c r="M2336" s="135"/>
      <c r="N2336" s="135"/>
      <c r="O2336" s="2"/>
      <c r="P2336" s="31"/>
      <c r="Q2336" s="25"/>
      <c r="R2336" s="2"/>
    </row>
    <row r="2337" spans="1:18" ht="18" customHeight="1">
      <c r="A2337" s="35"/>
      <c r="B2337" s="31"/>
      <c r="C2337" s="31"/>
      <c r="D2337" s="133"/>
      <c r="E2337" s="133"/>
      <c r="F2337" s="133"/>
      <c r="G2337" s="133"/>
      <c r="H2337" s="133"/>
      <c r="I2337" s="133"/>
      <c r="J2337" s="133"/>
      <c r="K2337" s="134"/>
      <c r="L2337" s="135"/>
      <c r="M2337" s="135"/>
      <c r="N2337" s="135"/>
      <c r="O2337" s="2"/>
      <c r="P2337" s="31"/>
      <c r="Q2337" s="25"/>
      <c r="R2337" s="2"/>
    </row>
    <row r="2338" spans="1:18" ht="18" customHeight="1">
      <c r="A2338" s="35"/>
      <c r="B2338" s="31"/>
      <c r="C2338" s="31"/>
      <c r="D2338" s="133"/>
      <c r="E2338" s="133"/>
      <c r="F2338" s="133"/>
      <c r="G2338" s="133"/>
      <c r="H2338" s="133"/>
      <c r="I2338" s="133"/>
      <c r="J2338" s="133"/>
      <c r="K2338" s="134"/>
      <c r="L2338" s="135"/>
      <c r="M2338" s="135"/>
      <c r="N2338" s="135"/>
      <c r="O2338" s="2"/>
      <c r="P2338" s="31"/>
      <c r="Q2338" s="25"/>
      <c r="R2338" s="2"/>
    </row>
    <row r="2339" spans="1:18" ht="18" customHeight="1">
      <c r="A2339" s="35"/>
      <c r="B2339" s="31"/>
      <c r="C2339" s="31"/>
      <c r="D2339" s="133"/>
      <c r="E2339" s="133"/>
      <c r="F2339" s="133"/>
      <c r="G2339" s="133"/>
      <c r="H2339" s="133"/>
      <c r="I2339" s="133"/>
      <c r="J2339" s="133"/>
      <c r="K2339" s="134"/>
      <c r="L2339" s="135"/>
      <c r="M2339" s="135"/>
      <c r="N2339" s="135"/>
      <c r="O2339" s="2"/>
      <c r="P2339" s="31"/>
      <c r="Q2339" s="25"/>
      <c r="R2339" s="2"/>
    </row>
    <row r="2340" spans="1:18" ht="18" customHeight="1">
      <c r="A2340" s="35"/>
      <c r="B2340" s="31"/>
      <c r="C2340" s="31"/>
      <c r="D2340" s="133"/>
      <c r="E2340" s="133"/>
      <c r="F2340" s="133"/>
      <c r="G2340" s="133"/>
      <c r="H2340" s="133"/>
      <c r="I2340" s="133"/>
      <c r="J2340" s="133"/>
      <c r="K2340" s="134"/>
      <c r="L2340" s="135"/>
      <c r="M2340" s="135"/>
      <c r="N2340" s="135"/>
      <c r="O2340" s="2"/>
      <c r="P2340" s="31"/>
      <c r="Q2340" s="25"/>
      <c r="R2340" s="2"/>
    </row>
    <row r="2341" spans="1:18" ht="18" customHeight="1">
      <c r="A2341" s="35"/>
      <c r="B2341" s="31"/>
      <c r="C2341" s="31"/>
      <c r="D2341" s="133"/>
      <c r="E2341" s="133"/>
      <c r="F2341" s="133"/>
      <c r="G2341" s="133"/>
      <c r="H2341" s="133"/>
      <c r="I2341" s="133"/>
      <c r="J2341" s="133"/>
      <c r="K2341" s="134"/>
      <c r="L2341" s="135"/>
      <c r="M2341" s="135"/>
      <c r="N2341" s="135"/>
      <c r="O2341" s="2"/>
      <c r="P2341" s="31"/>
      <c r="Q2341" s="25"/>
      <c r="R2341" s="2"/>
    </row>
    <row r="2342" spans="1:18" ht="18" customHeight="1">
      <c r="A2342" s="35"/>
      <c r="B2342" s="31"/>
      <c r="C2342" s="31"/>
      <c r="D2342" s="133"/>
      <c r="E2342" s="133"/>
      <c r="F2342" s="133"/>
      <c r="G2342" s="133"/>
      <c r="H2342" s="133"/>
      <c r="I2342" s="133"/>
      <c r="J2342" s="133"/>
      <c r="K2342" s="134"/>
      <c r="L2342" s="135"/>
      <c r="M2342" s="135"/>
      <c r="N2342" s="135"/>
      <c r="O2342" s="2"/>
      <c r="P2342" s="31"/>
      <c r="Q2342" s="25"/>
      <c r="R2342" s="2"/>
    </row>
    <row r="2343" spans="1:18" ht="18" customHeight="1">
      <c r="A2343" s="35"/>
      <c r="B2343" s="31"/>
      <c r="C2343" s="31"/>
      <c r="D2343" s="133"/>
      <c r="E2343" s="133"/>
      <c r="F2343" s="133"/>
      <c r="G2343" s="133"/>
      <c r="H2343" s="133"/>
      <c r="I2343" s="133"/>
      <c r="J2343" s="133"/>
      <c r="K2343" s="134"/>
      <c r="L2343" s="135"/>
      <c r="M2343" s="135"/>
      <c r="N2343" s="135"/>
      <c r="O2343" s="2"/>
      <c r="P2343" s="31"/>
      <c r="Q2343" s="25"/>
      <c r="R2343" s="2"/>
    </row>
    <row r="2344" spans="1:18" ht="18" customHeight="1">
      <c r="A2344" s="35"/>
      <c r="B2344" s="31"/>
      <c r="C2344" s="31"/>
      <c r="D2344" s="133"/>
      <c r="E2344" s="133"/>
      <c r="F2344" s="133"/>
      <c r="G2344" s="133"/>
      <c r="H2344" s="133"/>
      <c r="I2344" s="133"/>
      <c r="J2344" s="133"/>
      <c r="K2344" s="134"/>
      <c r="L2344" s="135"/>
      <c r="M2344" s="135"/>
      <c r="N2344" s="135"/>
      <c r="O2344" s="2"/>
      <c r="P2344" s="31"/>
      <c r="Q2344" s="25"/>
      <c r="R2344" s="2"/>
    </row>
    <row r="2345" spans="1:18" ht="18" customHeight="1">
      <c r="A2345" s="35"/>
      <c r="B2345" s="31"/>
      <c r="C2345" s="31"/>
      <c r="D2345" s="133"/>
      <c r="E2345" s="133"/>
      <c r="F2345" s="133"/>
      <c r="G2345" s="133"/>
      <c r="H2345" s="133"/>
      <c r="I2345" s="133"/>
      <c r="J2345" s="133"/>
      <c r="K2345" s="134"/>
      <c r="L2345" s="135"/>
      <c r="M2345" s="135"/>
      <c r="N2345" s="135"/>
      <c r="O2345" s="2"/>
      <c r="P2345" s="31"/>
      <c r="Q2345" s="25"/>
      <c r="R2345" s="2"/>
    </row>
    <row r="2346" spans="1:18" ht="18" customHeight="1">
      <c r="A2346" s="35"/>
      <c r="B2346" s="31"/>
      <c r="C2346" s="31"/>
      <c r="D2346" s="133"/>
      <c r="E2346" s="133"/>
      <c r="F2346" s="133"/>
      <c r="G2346" s="133"/>
      <c r="H2346" s="133"/>
      <c r="I2346" s="133"/>
      <c r="J2346" s="133"/>
      <c r="K2346" s="134"/>
      <c r="L2346" s="135"/>
      <c r="M2346" s="135"/>
      <c r="N2346" s="135"/>
      <c r="O2346" s="2"/>
      <c r="P2346" s="31"/>
      <c r="Q2346" s="25"/>
      <c r="R2346" s="2"/>
    </row>
    <row r="2347" spans="1:18" ht="18" customHeight="1">
      <c r="A2347" s="35"/>
      <c r="B2347" s="31"/>
      <c r="C2347" s="31"/>
      <c r="D2347" s="133"/>
      <c r="E2347" s="133"/>
      <c r="F2347" s="133"/>
      <c r="G2347" s="133"/>
      <c r="H2347" s="133"/>
      <c r="I2347" s="133"/>
      <c r="J2347" s="133"/>
      <c r="K2347" s="134"/>
      <c r="L2347" s="135"/>
      <c r="M2347" s="135"/>
      <c r="N2347" s="135"/>
      <c r="O2347" s="2"/>
      <c r="P2347" s="31"/>
      <c r="Q2347" s="25"/>
      <c r="R2347" s="2"/>
    </row>
    <row r="2348" spans="1:18" ht="18" customHeight="1">
      <c r="A2348" s="35"/>
      <c r="B2348" s="31"/>
      <c r="C2348" s="31"/>
      <c r="D2348" s="133"/>
      <c r="E2348" s="133"/>
      <c r="F2348" s="133"/>
      <c r="G2348" s="133"/>
      <c r="H2348" s="133"/>
      <c r="I2348" s="133"/>
      <c r="J2348" s="133"/>
      <c r="K2348" s="134"/>
      <c r="L2348" s="135"/>
      <c r="M2348" s="135"/>
      <c r="N2348" s="135"/>
      <c r="O2348" s="2"/>
      <c r="P2348" s="31"/>
      <c r="Q2348" s="25"/>
      <c r="R2348" s="2"/>
    </row>
    <row r="2349" spans="1:18" ht="18" customHeight="1">
      <c r="A2349" s="35"/>
      <c r="B2349" s="31"/>
      <c r="C2349" s="31"/>
      <c r="D2349" s="133"/>
      <c r="E2349" s="133"/>
      <c r="F2349" s="133"/>
      <c r="G2349" s="133"/>
      <c r="H2349" s="133"/>
      <c r="I2349" s="133"/>
      <c r="J2349" s="133"/>
      <c r="K2349" s="134"/>
      <c r="L2349" s="135"/>
      <c r="M2349" s="135"/>
      <c r="N2349" s="135"/>
      <c r="O2349" s="2"/>
      <c r="P2349" s="31"/>
      <c r="Q2349" s="25"/>
      <c r="R2349" s="2"/>
    </row>
    <row r="2350" spans="1:18" ht="18" customHeight="1">
      <c r="A2350" s="35"/>
      <c r="B2350" s="31"/>
      <c r="C2350" s="31"/>
      <c r="D2350" s="133"/>
      <c r="E2350" s="133"/>
      <c r="F2350" s="133"/>
      <c r="G2350" s="133"/>
      <c r="H2350" s="133"/>
      <c r="I2350" s="133"/>
      <c r="J2350" s="133"/>
      <c r="K2350" s="134"/>
      <c r="L2350" s="135"/>
      <c r="M2350" s="135"/>
      <c r="N2350" s="135"/>
      <c r="O2350" s="2"/>
      <c r="P2350" s="31"/>
      <c r="Q2350" s="25"/>
      <c r="R2350" s="2"/>
    </row>
    <row r="2351" spans="1:18" ht="18" customHeight="1">
      <c r="A2351" s="35"/>
      <c r="B2351" s="31"/>
      <c r="C2351" s="31"/>
      <c r="D2351" s="133"/>
      <c r="E2351" s="133"/>
      <c r="F2351" s="133"/>
      <c r="G2351" s="133"/>
      <c r="H2351" s="133"/>
      <c r="I2351" s="133"/>
      <c r="J2351" s="133"/>
      <c r="K2351" s="134"/>
      <c r="L2351" s="135"/>
      <c r="M2351" s="135"/>
      <c r="N2351" s="135"/>
      <c r="O2351" s="2"/>
      <c r="P2351" s="31"/>
      <c r="Q2351" s="25"/>
      <c r="R2351" s="2"/>
    </row>
    <row r="2352" spans="1:18" ht="18" customHeight="1">
      <c r="A2352" s="35"/>
      <c r="B2352" s="31"/>
      <c r="C2352" s="31"/>
      <c r="D2352" s="133"/>
      <c r="E2352" s="133"/>
      <c r="F2352" s="133"/>
      <c r="G2352" s="133"/>
      <c r="H2352" s="133"/>
      <c r="I2352" s="133"/>
      <c r="J2352" s="133"/>
      <c r="K2352" s="134"/>
      <c r="L2352" s="135"/>
      <c r="M2352" s="135"/>
      <c r="N2352" s="135"/>
      <c r="O2352" s="2"/>
      <c r="P2352" s="31"/>
      <c r="Q2352" s="25"/>
      <c r="R2352" s="2"/>
    </row>
    <row r="2353" spans="1:18" ht="18" customHeight="1">
      <c r="A2353" s="35"/>
      <c r="B2353" s="31"/>
      <c r="C2353" s="31"/>
      <c r="D2353" s="133"/>
      <c r="E2353" s="133"/>
      <c r="F2353" s="133"/>
      <c r="G2353" s="133"/>
      <c r="H2353" s="133"/>
      <c r="I2353" s="133"/>
      <c r="J2353" s="133"/>
      <c r="K2353" s="134"/>
      <c r="L2353" s="135"/>
      <c r="M2353" s="135"/>
      <c r="N2353" s="135"/>
      <c r="O2353" s="2"/>
      <c r="P2353" s="31"/>
      <c r="Q2353" s="25"/>
      <c r="R2353" s="2"/>
    </row>
    <row r="2354" spans="1:18" ht="18" customHeight="1">
      <c r="A2354" s="35"/>
      <c r="B2354" s="31"/>
      <c r="C2354" s="31"/>
      <c r="D2354" s="133"/>
      <c r="E2354" s="133"/>
      <c r="F2354" s="133"/>
      <c r="G2354" s="133"/>
      <c r="H2354" s="133"/>
      <c r="I2354" s="133"/>
      <c r="J2354" s="133"/>
      <c r="K2354" s="134"/>
      <c r="L2354" s="135"/>
      <c r="M2354" s="135"/>
      <c r="N2354" s="135"/>
      <c r="O2354" s="2"/>
      <c r="P2354" s="31"/>
      <c r="Q2354" s="25"/>
      <c r="R2354" s="2"/>
    </row>
    <row r="2355" spans="1:18" ht="18" customHeight="1">
      <c r="A2355" s="35"/>
      <c r="B2355" s="31"/>
      <c r="C2355" s="31"/>
      <c r="D2355" s="133"/>
      <c r="E2355" s="133"/>
      <c r="F2355" s="133"/>
      <c r="G2355" s="133"/>
      <c r="H2355" s="133"/>
      <c r="I2355" s="133"/>
      <c r="J2355" s="133"/>
      <c r="K2355" s="134"/>
      <c r="L2355" s="135"/>
      <c r="M2355" s="135"/>
      <c r="N2355" s="135"/>
      <c r="O2355" s="2"/>
      <c r="P2355" s="31"/>
      <c r="Q2355" s="25"/>
      <c r="R2355" s="2"/>
    </row>
    <row r="2356" spans="1:18" ht="18" customHeight="1">
      <c r="A2356" s="35"/>
      <c r="B2356" s="31"/>
      <c r="C2356" s="31"/>
      <c r="D2356" s="133"/>
      <c r="E2356" s="133"/>
      <c r="F2356" s="133"/>
      <c r="G2356" s="133"/>
      <c r="H2356" s="133"/>
      <c r="I2356" s="133"/>
      <c r="J2356" s="133"/>
      <c r="K2356" s="134"/>
      <c r="L2356" s="135"/>
      <c r="M2356" s="135"/>
      <c r="N2356" s="135"/>
      <c r="O2356" s="2"/>
      <c r="P2356" s="31"/>
      <c r="Q2356" s="25"/>
      <c r="R2356" s="2"/>
    </row>
    <row r="2357" spans="1:18" ht="18" customHeight="1">
      <c r="A2357" s="35"/>
      <c r="B2357" s="31"/>
      <c r="C2357" s="31"/>
      <c r="D2357" s="133"/>
      <c r="E2357" s="133"/>
      <c r="F2357" s="133"/>
      <c r="G2357" s="133"/>
      <c r="H2357" s="133"/>
      <c r="I2357" s="133"/>
      <c r="J2357" s="133"/>
      <c r="K2357" s="134"/>
      <c r="L2357" s="135"/>
      <c r="M2357" s="135"/>
      <c r="N2357" s="135"/>
      <c r="O2357" s="2"/>
      <c r="P2357" s="31"/>
      <c r="Q2357" s="25"/>
      <c r="R2357" s="2"/>
    </row>
    <row r="2358" spans="1:18" ht="18" customHeight="1">
      <c r="A2358" s="35"/>
      <c r="B2358" s="31"/>
      <c r="C2358" s="31"/>
      <c r="D2358" s="133"/>
      <c r="E2358" s="133"/>
      <c r="F2358" s="133"/>
      <c r="G2358" s="133"/>
      <c r="H2358" s="133"/>
      <c r="I2358" s="133"/>
      <c r="J2358" s="133"/>
      <c r="K2358" s="134"/>
      <c r="L2358" s="135"/>
      <c r="M2358" s="135"/>
      <c r="N2358" s="135"/>
      <c r="O2358" s="2"/>
      <c r="P2358" s="31"/>
      <c r="Q2358" s="25"/>
      <c r="R2358" s="2"/>
    </row>
    <row r="2359" spans="1:18" ht="18" customHeight="1">
      <c r="A2359" s="35"/>
      <c r="B2359" s="31"/>
      <c r="C2359" s="31"/>
      <c r="D2359" s="133"/>
      <c r="E2359" s="133"/>
      <c r="F2359" s="133"/>
      <c r="G2359" s="133"/>
      <c r="H2359" s="133"/>
      <c r="I2359" s="133"/>
      <c r="J2359" s="133"/>
      <c r="K2359" s="134"/>
      <c r="L2359" s="135"/>
      <c r="M2359" s="135"/>
      <c r="N2359" s="135"/>
      <c r="O2359" s="2"/>
      <c r="P2359" s="31"/>
      <c r="Q2359" s="25"/>
      <c r="R2359" s="2"/>
    </row>
    <row r="2360" spans="1:18" ht="18" customHeight="1">
      <c r="A2360" s="35"/>
      <c r="B2360" s="31"/>
      <c r="C2360" s="31"/>
      <c r="D2360" s="133"/>
      <c r="E2360" s="133"/>
      <c r="F2360" s="133"/>
      <c r="G2360" s="133"/>
      <c r="H2360" s="133"/>
      <c r="I2360" s="133"/>
      <c r="J2360" s="133"/>
      <c r="K2360" s="134"/>
      <c r="L2360" s="135"/>
      <c r="M2360" s="135"/>
      <c r="N2360" s="135"/>
      <c r="O2360" s="2"/>
      <c r="P2360" s="31"/>
      <c r="Q2360" s="25"/>
      <c r="R2360" s="2"/>
    </row>
    <row r="2361" spans="1:18" ht="18" customHeight="1">
      <c r="A2361" s="35"/>
      <c r="B2361" s="31"/>
      <c r="C2361" s="31"/>
      <c r="D2361" s="133"/>
      <c r="E2361" s="133"/>
      <c r="F2361" s="133"/>
      <c r="G2361" s="133"/>
      <c r="H2361" s="133"/>
      <c r="I2361" s="133"/>
      <c r="J2361" s="133"/>
      <c r="K2361" s="134"/>
      <c r="L2361" s="135"/>
      <c r="M2361" s="135"/>
      <c r="N2361" s="135"/>
      <c r="O2361" s="2"/>
      <c r="P2361" s="31"/>
      <c r="Q2361" s="25"/>
      <c r="R2361" s="2"/>
    </row>
    <row r="2362" spans="1:18" ht="18" customHeight="1">
      <c r="A2362" s="35"/>
      <c r="B2362" s="31"/>
      <c r="C2362" s="31"/>
      <c r="D2362" s="133"/>
      <c r="E2362" s="133"/>
      <c r="F2362" s="133"/>
      <c r="G2362" s="133"/>
      <c r="H2362" s="133"/>
      <c r="I2362" s="133"/>
      <c r="J2362" s="133"/>
      <c r="K2362" s="134"/>
      <c r="L2362" s="135"/>
      <c r="M2362" s="135"/>
      <c r="N2362" s="135"/>
      <c r="O2362" s="2"/>
      <c r="P2362" s="31"/>
      <c r="Q2362" s="25"/>
      <c r="R2362" s="2"/>
    </row>
    <row r="2363" spans="1:18" ht="18" customHeight="1">
      <c r="A2363" s="35"/>
      <c r="B2363" s="31"/>
      <c r="C2363" s="31"/>
      <c r="D2363" s="133"/>
      <c r="E2363" s="133"/>
      <c r="F2363" s="133"/>
      <c r="G2363" s="133"/>
      <c r="H2363" s="133"/>
      <c r="I2363" s="133"/>
      <c r="J2363" s="133"/>
      <c r="K2363" s="134"/>
      <c r="L2363" s="135"/>
      <c r="M2363" s="135"/>
      <c r="N2363" s="135"/>
      <c r="O2363" s="2"/>
      <c r="P2363" s="31"/>
      <c r="Q2363" s="25"/>
      <c r="R2363" s="2"/>
    </row>
    <row r="2364" spans="1:18" ht="18" customHeight="1">
      <c r="A2364" s="35"/>
      <c r="B2364" s="31"/>
      <c r="C2364" s="31"/>
      <c r="D2364" s="133"/>
      <c r="E2364" s="133"/>
      <c r="F2364" s="133"/>
      <c r="G2364" s="133"/>
      <c r="H2364" s="133"/>
      <c r="I2364" s="133"/>
      <c r="J2364" s="133"/>
      <c r="K2364" s="134"/>
      <c r="L2364" s="135"/>
      <c r="M2364" s="135"/>
      <c r="N2364" s="135"/>
      <c r="O2364" s="2"/>
      <c r="P2364" s="31"/>
      <c r="Q2364" s="25"/>
      <c r="R2364" s="2"/>
    </row>
    <row r="2365" spans="1:18" ht="18" customHeight="1">
      <c r="A2365" s="35"/>
      <c r="B2365" s="31"/>
      <c r="C2365" s="31"/>
      <c r="D2365" s="133"/>
      <c r="E2365" s="133"/>
      <c r="F2365" s="133"/>
      <c r="G2365" s="133"/>
      <c r="H2365" s="133"/>
      <c r="I2365" s="133"/>
      <c r="J2365" s="133"/>
      <c r="K2365" s="134"/>
      <c r="L2365" s="135"/>
      <c r="M2365" s="135"/>
      <c r="N2365" s="135"/>
      <c r="O2365" s="2"/>
      <c r="P2365" s="31"/>
      <c r="Q2365" s="25"/>
      <c r="R2365" s="2"/>
    </row>
    <row r="2366" spans="1:18" ht="18" customHeight="1">
      <c r="A2366" s="35"/>
      <c r="B2366" s="31"/>
      <c r="C2366" s="31"/>
      <c r="D2366" s="133"/>
      <c r="E2366" s="133"/>
      <c r="F2366" s="133"/>
      <c r="G2366" s="133"/>
      <c r="H2366" s="133"/>
      <c r="I2366" s="133"/>
      <c r="J2366" s="133"/>
      <c r="K2366" s="134"/>
      <c r="L2366" s="135"/>
      <c r="M2366" s="135"/>
      <c r="N2366" s="135"/>
      <c r="O2366" s="2"/>
      <c r="P2366" s="31"/>
      <c r="Q2366" s="25"/>
      <c r="R2366" s="2"/>
    </row>
    <row r="2367" spans="1:18" ht="18" customHeight="1">
      <c r="A2367" s="35"/>
      <c r="B2367" s="31"/>
      <c r="C2367" s="31"/>
      <c r="D2367" s="133"/>
      <c r="E2367" s="133"/>
      <c r="F2367" s="133"/>
      <c r="G2367" s="133"/>
      <c r="H2367" s="133"/>
      <c r="I2367" s="133"/>
      <c r="J2367" s="133"/>
      <c r="K2367" s="134"/>
      <c r="L2367" s="135"/>
      <c r="M2367" s="135"/>
      <c r="N2367" s="135"/>
      <c r="O2367" s="2"/>
      <c r="P2367" s="31"/>
      <c r="Q2367" s="25"/>
      <c r="R2367" s="2"/>
    </row>
    <row r="2368" spans="1:18" ht="18" customHeight="1">
      <c r="A2368" s="35"/>
      <c r="B2368" s="31"/>
      <c r="C2368" s="31"/>
      <c r="D2368" s="133"/>
      <c r="E2368" s="133"/>
      <c r="F2368" s="133"/>
      <c r="G2368" s="133"/>
      <c r="H2368" s="133"/>
      <c r="I2368" s="133"/>
      <c r="J2368" s="133"/>
      <c r="K2368" s="134"/>
      <c r="L2368" s="135"/>
      <c r="M2368" s="135"/>
      <c r="N2368" s="135"/>
      <c r="O2368" s="2"/>
      <c r="P2368" s="31"/>
      <c r="Q2368" s="25"/>
      <c r="R2368" s="2"/>
    </row>
    <row r="2369" spans="1:18" ht="18" customHeight="1">
      <c r="A2369" s="35"/>
      <c r="B2369" s="31"/>
      <c r="C2369" s="31"/>
      <c r="D2369" s="133"/>
      <c r="E2369" s="133"/>
      <c r="F2369" s="133"/>
      <c r="G2369" s="133"/>
      <c r="H2369" s="133"/>
      <c r="I2369" s="133"/>
      <c r="J2369" s="133"/>
      <c r="K2369" s="134"/>
      <c r="L2369" s="135"/>
      <c r="M2369" s="135"/>
      <c r="N2369" s="135"/>
      <c r="O2369" s="2"/>
      <c r="P2369" s="31"/>
      <c r="Q2369" s="25"/>
      <c r="R2369" s="2"/>
    </row>
    <row r="2370" spans="1:18" ht="18" customHeight="1">
      <c r="A2370" s="35"/>
      <c r="B2370" s="31"/>
      <c r="C2370" s="31"/>
      <c r="D2370" s="133"/>
      <c r="E2370" s="133"/>
      <c r="F2370" s="133"/>
      <c r="G2370" s="133"/>
      <c r="H2370" s="133"/>
      <c r="I2370" s="133"/>
      <c r="J2370" s="133"/>
      <c r="K2370" s="134"/>
      <c r="L2370" s="135"/>
      <c r="M2370" s="135"/>
      <c r="N2370" s="135"/>
      <c r="O2370" s="2"/>
      <c r="P2370" s="31"/>
      <c r="Q2370" s="25"/>
      <c r="R2370" s="2"/>
    </row>
    <row r="2371" spans="1:18" ht="18" customHeight="1">
      <c r="A2371" s="35"/>
      <c r="B2371" s="31"/>
      <c r="C2371" s="31"/>
      <c r="D2371" s="133"/>
      <c r="E2371" s="133"/>
      <c r="F2371" s="133"/>
      <c r="G2371" s="133"/>
      <c r="H2371" s="133"/>
      <c r="I2371" s="133"/>
      <c r="J2371" s="133"/>
      <c r="K2371" s="134"/>
      <c r="L2371" s="135"/>
      <c r="M2371" s="135"/>
      <c r="N2371" s="135"/>
      <c r="O2371" s="2"/>
      <c r="P2371" s="31"/>
      <c r="Q2371" s="25"/>
      <c r="R2371" s="2"/>
    </row>
    <row r="2372" spans="1:18" ht="18" customHeight="1">
      <c r="A2372" s="35"/>
      <c r="B2372" s="31"/>
      <c r="C2372" s="31"/>
      <c r="D2372" s="133"/>
      <c r="E2372" s="133"/>
      <c r="F2372" s="133"/>
      <c r="G2372" s="133"/>
      <c r="H2372" s="133"/>
      <c r="I2372" s="133"/>
      <c r="J2372" s="133"/>
      <c r="K2372" s="134"/>
      <c r="L2372" s="135"/>
      <c r="M2372" s="135"/>
      <c r="N2372" s="135"/>
      <c r="O2372" s="2"/>
      <c r="P2372" s="31"/>
      <c r="Q2372" s="25"/>
      <c r="R2372" s="2"/>
    </row>
    <row r="2373" spans="1:18" ht="18" customHeight="1">
      <c r="A2373" s="35"/>
      <c r="B2373" s="31"/>
      <c r="C2373" s="31"/>
      <c r="D2373" s="133"/>
      <c r="E2373" s="133"/>
      <c r="F2373" s="133"/>
      <c r="G2373" s="133"/>
      <c r="H2373" s="133"/>
      <c r="I2373" s="133"/>
      <c r="J2373" s="133"/>
      <c r="K2373" s="134"/>
      <c r="L2373" s="135"/>
      <c r="M2373" s="135"/>
      <c r="N2373" s="135"/>
      <c r="O2373" s="2"/>
      <c r="P2373" s="31"/>
      <c r="Q2373" s="25"/>
      <c r="R2373" s="2"/>
    </row>
    <row r="2374" spans="1:18" ht="18" customHeight="1">
      <c r="A2374" s="35"/>
      <c r="B2374" s="31"/>
      <c r="C2374" s="31"/>
      <c r="D2374" s="133"/>
      <c r="E2374" s="133"/>
      <c r="F2374" s="133"/>
      <c r="G2374" s="133"/>
      <c r="H2374" s="133"/>
      <c r="I2374" s="133"/>
      <c r="J2374" s="133"/>
      <c r="K2374" s="134"/>
      <c r="L2374" s="135"/>
      <c r="M2374" s="135"/>
      <c r="N2374" s="135"/>
      <c r="O2374" s="2"/>
      <c r="P2374" s="31"/>
      <c r="Q2374" s="25"/>
      <c r="R2374" s="2"/>
    </row>
    <row r="2375" spans="1:18" ht="18" customHeight="1">
      <c r="A2375" s="35"/>
      <c r="B2375" s="31"/>
      <c r="C2375" s="31"/>
      <c r="D2375" s="133"/>
      <c r="E2375" s="133"/>
      <c r="F2375" s="133"/>
      <c r="G2375" s="133"/>
      <c r="H2375" s="133"/>
      <c r="I2375" s="133"/>
      <c r="J2375" s="133"/>
      <c r="K2375" s="134"/>
      <c r="L2375" s="135"/>
      <c r="M2375" s="135"/>
      <c r="N2375" s="135"/>
      <c r="O2375" s="2"/>
      <c r="P2375" s="31"/>
      <c r="Q2375" s="25"/>
      <c r="R2375" s="2"/>
    </row>
    <row r="2376" spans="1:18" ht="18" customHeight="1">
      <c r="A2376" s="35"/>
      <c r="B2376" s="31"/>
      <c r="C2376" s="31"/>
      <c r="D2376" s="133"/>
      <c r="E2376" s="133"/>
      <c r="F2376" s="133"/>
      <c r="G2376" s="133"/>
      <c r="H2376" s="133"/>
      <c r="I2376" s="133"/>
      <c r="J2376" s="133"/>
      <c r="K2376" s="134"/>
      <c r="L2376" s="135"/>
      <c r="M2376" s="135"/>
      <c r="N2376" s="135"/>
      <c r="O2376" s="2"/>
      <c r="P2376" s="31"/>
      <c r="Q2376" s="25"/>
      <c r="R2376" s="2"/>
    </row>
    <row r="2377" spans="1:18" ht="18" customHeight="1">
      <c r="A2377" s="35"/>
      <c r="B2377" s="31"/>
      <c r="C2377" s="31"/>
      <c r="D2377" s="133"/>
      <c r="E2377" s="133"/>
      <c r="F2377" s="133"/>
      <c r="G2377" s="133"/>
      <c r="H2377" s="133"/>
      <c r="I2377" s="133"/>
      <c r="J2377" s="133"/>
      <c r="K2377" s="134"/>
      <c r="L2377" s="135"/>
      <c r="M2377" s="135"/>
      <c r="N2377" s="135"/>
      <c r="O2377" s="2"/>
      <c r="P2377" s="31"/>
      <c r="Q2377" s="25"/>
      <c r="R2377" s="2"/>
    </row>
    <row r="2378" spans="1:18" ht="18" customHeight="1">
      <c r="A2378" s="35"/>
      <c r="B2378" s="31"/>
      <c r="C2378" s="31"/>
      <c r="D2378" s="133"/>
      <c r="E2378" s="133"/>
      <c r="F2378" s="133"/>
      <c r="G2378" s="133"/>
      <c r="H2378" s="133"/>
      <c r="I2378" s="133"/>
      <c r="J2378" s="133"/>
      <c r="K2378" s="134"/>
      <c r="L2378" s="135"/>
      <c r="M2378" s="135"/>
      <c r="N2378" s="135"/>
      <c r="O2378" s="2"/>
      <c r="P2378" s="31"/>
      <c r="Q2378" s="25"/>
      <c r="R2378" s="2"/>
    </row>
    <row r="2379" spans="1:18" ht="18" customHeight="1">
      <c r="A2379" s="35"/>
      <c r="B2379" s="31"/>
      <c r="C2379" s="31"/>
      <c r="D2379" s="133"/>
      <c r="E2379" s="133"/>
      <c r="F2379" s="133"/>
      <c r="G2379" s="133"/>
      <c r="H2379" s="133"/>
      <c r="I2379" s="133"/>
      <c r="J2379" s="133"/>
      <c r="K2379" s="134"/>
      <c r="L2379" s="135"/>
      <c r="M2379" s="135"/>
      <c r="N2379" s="135"/>
      <c r="O2379" s="2"/>
      <c r="P2379" s="31"/>
      <c r="Q2379" s="25"/>
      <c r="R2379" s="2"/>
    </row>
    <row r="2380" spans="1:18" ht="18" customHeight="1">
      <c r="A2380" s="35"/>
      <c r="B2380" s="31"/>
      <c r="C2380" s="31"/>
      <c r="D2380" s="133"/>
      <c r="E2380" s="133"/>
      <c r="F2380" s="133"/>
      <c r="G2380" s="133"/>
      <c r="H2380" s="133"/>
      <c r="I2380" s="133"/>
      <c r="J2380" s="133"/>
      <c r="K2380" s="134"/>
      <c r="L2380" s="135"/>
      <c r="M2380" s="135"/>
      <c r="N2380" s="135"/>
      <c r="O2380" s="2"/>
      <c r="P2380" s="31"/>
      <c r="Q2380" s="25"/>
      <c r="R2380" s="2"/>
    </row>
    <row r="2381" spans="1:18" ht="18" customHeight="1">
      <c r="A2381" s="35"/>
      <c r="B2381" s="31"/>
      <c r="C2381" s="31"/>
      <c r="D2381" s="133"/>
      <c r="E2381" s="133"/>
      <c r="F2381" s="133"/>
      <c r="G2381" s="133"/>
      <c r="H2381" s="133"/>
      <c r="I2381" s="133"/>
      <c r="J2381" s="133"/>
      <c r="K2381" s="134"/>
      <c r="L2381" s="135"/>
      <c r="M2381" s="135"/>
      <c r="N2381" s="135"/>
      <c r="O2381" s="2"/>
      <c r="P2381" s="31"/>
      <c r="Q2381" s="25"/>
      <c r="R2381" s="2"/>
    </row>
    <row r="2382" spans="1:18" ht="18" customHeight="1">
      <c r="A2382" s="35"/>
      <c r="B2382" s="31"/>
      <c r="C2382" s="31"/>
      <c r="D2382" s="133"/>
      <c r="E2382" s="133"/>
      <c r="F2382" s="133"/>
      <c r="G2382" s="133"/>
      <c r="H2382" s="133"/>
      <c r="I2382" s="133"/>
      <c r="J2382" s="133"/>
      <c r="K2382" s="134"/>
      <c r="L2382" s="135"/>
      <c r="M2382" s="135"/>
      <c r="N2382" s="135"/>
      <c r="O2382" s="2"/>
      <c r="P2382" s="31"/>
      <c r="Q2382" s="25"/>
      <c r="R2382" s="2"/>
    </row>
    <row r="2383" spans="1:18" ht="18" customHeight="1">
      <c r="A2383" s="35"/>
      <c r="B2383" s="31"/>
      <c r="C2383" s="31"/>
      <c r="D2383" s="133"/>
      <c r="E2383" s="133"/>
      <c r="F2383" s="133"/>
      <c r="G2383" s="133"/>
      <c r="H2383" s="133"/>
      <c r="I2383" s="133"/>
      <c r="J2383" s="133"/>
      <c r="K2383" s="134"/>
      <c r="L2383" s="135"/>
      <c r="M2383" s="135"/>
      <c r="N2383" s="135"/>
      <c r="O2383" s="2"/>
      <c r="P2383" s="31"/>
      <c r="Q2383" s="25"/>
      <c r="R2383" s="2"/>
    </row>
    <row r="2384" spans="1:18" ht="18" customHeight="1">
      <c r="A2384" s="35"/>
      <c r="B2384" s="31"/>
      <c r="C2384" s="31"/>
      <c r="D2384" s="133"/>
      <c r="E2384" s="133"/>
      <c r="F2384" s="133"/>
      <c r="G2384" s="133"/>
      <c r="H2384" s="133"/>
      <c r="I2384" s="133"/>
      <c r="J2384" s="133"/>
      <c r="K2384" s="134"/>
      <c r="L2384" s="135"/>
      <c r="M2384" s="135"/>
      <c r="N2384" s="135"/>
      <c r="O2384" s="2"/>
      <c r="P2384" s="31"/>
      <c r="Q2384" s="25"/>
      <c r="R2384" s="2"/>
    </row>
    <row r="2385" spans="1:18" ht="18" customHeight="1">
      <c r="A2385" s="35"/>
      <c r="B2385" s="31"/>
      <c r="C2385" s="31"/>
      <c r="D2385" s="133"/>
      <c r="E2385" s="133"/>
      <c r="F2385" s="133"/>
      <c r="G2385" s="133"/>
      <c r="H2385" s="133"/>
      <c r="I2385" s="133"/>
      <c r="J2385" s="133"/>
      <c r="K2385" s="134"/>
      <c r="L2385" s="135"/>
      <c r="M2385" s="135"/>
      <c r="N2385" s="135"/>
      <c r="O2385" s="2"/>
      <c r="P2385" s="31"/>
      <c r="Q2385" s="25"/>
      <c r="R2385" s="2"/>
    </row>
    <row r="2386" spans="1:18" ht="18" customHeight="1">
      <c r="A2386" s="35"/>
      <c r="B2386" s="31"/>
      <c r="C2386" s="31"/>
      <c r="D2386" s="133"/>
      <c r="E2386" s="133"/>
      <c r="F2386" s="133"/>
      <c r="G2386" s="133"/>
      <c r="H2386" s="133"/>
      <c r="I2386" s="133"/>
      <c r="J2386" s="133"/>
      <c r="K2386" s="134"/>
      <c r="L2386" s="135"/>
      <c r="M2386" s="135"/>
      <c r="N2386" s="135"/>
      <c r="O2386" s="2"/>
      <c r="P2386" s="31"/>
      <c r="Q2386" s="25"/>
      <c r="R2386" s="2"/>
    </row>
    <row r="2387" spans="1:18" ht="18" customHeight="1">
      <c r="A2387" s="35"/>
      <c r="B2387" s="31"/>
      <c r="C2387" s="31"/>
      <c r="D2387" s="133"/>
      <c r="E2387" s="133"/>
      <c r="F2387" s="133"/>
      <c r="G2387" s="133"/>
      <c r="H2387" s="133"/>
      <c r="I2387" s="133"/>
      <c r="J2387" s="133"/>
      <c r="K2387" s="134"/>
      <c r="L2387" s="135"/>
      <c r="M2387" s="135"/>
      <c r="N2387" s="135"/>
      <c r="O2387" s="2"/>
      <c r="P2387" s="31"/>
      <c r="Q2387" s="25"/>
      <c r="R2387" s="2"/>
    </row>
    <row r="2388" spans="1:18" ht="18" customHeight="1">
      <c r="A2388" s="35"/>
      <c r="B2388" s="31"/>
      <c r="C2388" s="31"/>
      <c r="D2388" s="133"/>
      <c r="E2388" s="133"/>
      <c r="F2388" s="133"/>
      <c r="G2388" s="133"/>
      <c r="H2388" s="133"/>
      <c r="I2388" s="133"/>
      <c r="J2388" s="133"/>
      <c r="K2388" s="134"/>
      <c r="L2388" s="135"/>
      <c r="M2388" s="135"/>
      <c r="N2388" s="135"/>
      <c r="O2388" s="2"/>
      <c r="P2388" s="31"/>
      <c r="Q2388" s="25"/>
      <c r="R2388" s="2"/>
    </row>
    <row r="2389" spans="1:18" ht="18" customHeight="1">
      <c r="A2389" s="35"/>
      <c r="B2389" s="31"/>
      <c r="C2389" s="31"/>
      <c r="D2389" s="133"/>
      <c r="E2389" s="133"/>
      <c r="F2389" s="133"/>
      <c r="G2389" s="133"/>
      <c r="H2389" s="133"/>
      <c r="I2389" s="133"/>
      <c r="J2389" s="133"/>
      <c r="K2389" s="134"/>
      <c r="L2389" s="135"/>
      <c r="M2389" s="135"/>
      <c r="N2389" s="135"/>
      <c r="O2389" s="2"/>
      <c r="P2389" s="31"/>
      <c r="Q2389" s="25"/>
      <c r="R2389" s="2"/>
    </row>
    <row r="2390" spans="1:18" ht="18" customHeight="1">
      <c r="A2390" s="35"/>
      <c r="B2390" s="31"/>
      <c r="C2390" s="31"/>
      <c r="D2390" s="133"/>
      <c r="E2390" s="133"/>
      <c r="F2390" s="133"/>
      <c r="G2390" s="133"/>
      <c r="H2390" s="133"/>
      <c r="I2390" s="133"/>
      <c r="J2390" s="133"/>
      <c r="K2390" s="134"/>
      <c r="L2390" s="135"/>
      <c r="M2390" s="135"/>
      <c r="N2390" s="135"/>
      <c r="O2390" s="2"/>
      <c r="P2390" s="31"/>
      <c r="Q2390" s="25"/>
      <c r="R2390" s="2"/>
    </row>
    <row r="2391" spans="1:18" ht="18" customHeight="1">
      <c r="A2391" s="35"/>
      <c r="B2391" s="31"/>
      <c r="C2391" s="31"/>
      <c r="D2391" s="133"/>
      <c r="E2391" s="133"/>
      <c r="F2391" s="133"/>
      <c r="G2391" s="133"/>
      <c r="H2391" s="133"/>
      <c r="I2391" s="133"/>
      <c r="J2391" s="133"/>
      <c r="K2391" s="134"/>
      <c r="L2391" s="135"/>
      <c r="M2391" s="135"/>
      <c r="N2391" s="135"/>
      <c r="O2391" s="2"/>
      <c r="P2391" s="31"/>
      <c r="Q2391" s="25"/>
      <c r="R2391" s="2"/>
    </row>
    <row r="2392" spans="1:18" ht="18" customHeight="1">
      <c r="A2392" s="35"/>
      <c r="B2392" s="31"/>
      <c r="C2392" s="31"/>
      <c r="D2392" s="133"/>
      <c r="E2392" s="133"/>
      <c r="F2392" s="133"/>
      <c r="G2392" s="133"/>
      <c r="H2392" s="133"/>
      <c r="I2392" s="133"/>
      <c r="J2392" s="133"/>
      <c r="K2392" s="134"/>
      <c r="L2392" s="135"/>
      <c r="M2392" s="135"/>
      <c r="N2392" s="135"/>
      <c r="O2392" s="2"/>
      <c r="P2392" s="31"/>
      <c r="Q2392" s="25"/>
      <c r="R2392" s="2"/>
    </row>
    <row r="2393" spans="1:18" ht="18" customHeight="1">
      <c r="A2393" s="35"/>
      <c r="B2393" s="31"/>
      <c r="C2393" s="31"/>
      <c r="D2393" s="133"/>
      <c r="E2393" s="133"/>
      <c r="F2393" s="133"/>
      <c r="G2393" s="133"/>
      <c r="H2393" s="133"/>
      <c r="I2393" s="133"/>
      <c r="J2393" s="133"/>
      <c r="K2393" s="134"/>
      <c r="L2393" s="135"/>
      <c r="M2393" s="135"/>
      <c r="N2393" s="135"/>
      <c r="O2393" s="2"/>
      <c r="P2393" s="31"/>
      <c r="Q2393" s="25"/>
      <c r="R2393" s="2"/>
    </row>
    <row r="2394" spans="1:18" ht="18" customHeight="1">
      <c r="A2394" s="35"/>
      <c r="B2394" s="31"/>
      <c r="C2394" s="31"/>
      <c r="D2394" s="133"/>
      <c r="E2394" s="133"/>
      <c r="F2394" s="133"/>
      <c r="G2394" s="133"/>
      <c r="H2394" s="133"/>
      <c r="I2394" s="133"/>
      <c r="J2394" s="133"/>
      <c r="K2394" s="134"/>
      <c r="L2394" s="135"/>
      <c r="M2394" s="135"/>
      <c r="N2394" s="135"/>
      <c r="O2394" s="2"/>
      <c r="P2394" s="31"/>
      <c r="Q2394" s="25"/>
      <c r="R2394" s="2"/>
    </row>
    <row r="2395" spans="1:18" ht="18" customHeight="1">
      <c r="A2395" s="35"/>
      <c r="B2395" s="31"/>
      <c r="C2395" s="31"/>
      <c r="D2395" s="133"/>
      <c r="E2395" s="133"/>
      <c r="F2395" s="133"/>
      <c r="G2395" s="133"/>
      <c r="H2395" s="133"/>
      <c r="I2395" s="133"/>
      <c r="J2395" s="133"/>
      <c r="K2395" s="134"/>
      <c r="L2395" s="135"/>
      <c r="M2395" s="135"/>
      <c r="N2395" s="135"/>
      <c r="O2395" s="2"/>
      <c r="P2395" s="31"/>
      <c r="Q2395" s="25"/>
      <c r="R2395" s="2"/>
    </row>
    <row r="2396" spans="1:18" ht="18" customHeight="1">
      <c r="A2396" s="35"/>
      <c r="B2396" s="31"/>
      <c r="C2396" s="31"/>
      <c r="D2396" s="133"/>
      <c r="E2396" s="133"/>
      <c r="F2396" s="133"/>
      <c r="G2396" s="133"/>
      <c r="H2396" s="133"/>
      <c r="I2396" s="133"/>
      <c r="J2396" s="133"/>
      <c r="K2396" s="134"/>
      <c r="L2396" s="135"/>
      <c r="M2396" s="135"/>
      <c r="N2396" s="135"/>
      <c r="O2396" s="2"/>
      <c r="P2396" s="31"/>
      <c r="Q2396" s="25"/>
      <c r="R2396" s="2"/>
    </row>
    <row r="2397" spans="1:18" ht="18" customHeight="1">
      <c r="A2397" s="35"/>
      <c r="B2397" s="31"/>
      <c r="C2397" s="31"/>
      <c r="D2397" s="133"/>
      <c r="E2397" s="133"/>
      <c r="F2397" s="133"/>
      <c r="G2397" s="133"/>
      <c r="H2397" s="133"/>
      <c r="I2397" s="133"/>
      <c r="J2397" s="133"/>
      <c r="K2397" s="134"/>
      <c r="L2397" s="135"/>
      <c r="M2397" s="135"/>
      <c r="N2397" s="135"/>
      <c r="O2397" s="2"/>
      <c r="P2397" s="31"/>
      <c r="Q2397" s="25"/>
      <c r="R2397" s="2"/>
    </row>
    <row r="2398" spans="1:18" ht="18" customHeight="1">
      <c r="A2398" s="35"/>
      <c r="B2398" s="31"/>
      <c r="C2398" s="31"/>
      <c r="D2398" s="133"/>
      <c r="E2398" s="133"/>
      <c r="F2398" s="133"/>
      <c r="G2398" s="133"/>
      <c r="H2398" s="133"/>
      <c r="I2398" s="133"/>
      <c r="J2398" s="133"/>
      <c r="K2398" s="134"/>
      <c r="L2398" s="135"/>
      <c r="M2398" s="135"/>
      <c r="N2398" s="135"/>
      <c r="O2398" s="2"/>
      <c r="P2398" s="31"/>
      <c r="Q2398" s="25"/>
      <c r="R2398" s="2"/>
    </row>
    <row r="2399" spans="1:18" ht="18" customHeight="1">
      <c r="A2399" s="35"/>
      <c r="B2399" s="31"/>
      <c r="C2399" s="31"/>
      <c r="D2399" s="133"/>
      <c r="E2399" s="133"/>
      <c r="F2399" s="133"/>
      <c r="G2399" s="133"/>
      <c r="H2399" s="133"/>
      <c r="I2399" s="133"/>
      <c r="J2399" s="133"/>
      <c r="K2399" s="134"/>
      <c r="L2399" s="135"/>
      <c r="M2399" s="135"/>
      <c r="N2399" s="135"/>
      <c r="O2399" s="2"/>
      <c r="P2399" s="31"/>
      <c r="Q2399" s="25"/>
      <c r="R2399" s="2"/>
    </row>
    <row r="2400" spans="1:18" ht="18" customHeight="1">
      <c r="A2400" s="35"/>
      <c r="B2400" s="31"/>
      <c r="C2400" s="31"/>
      <c r="D2400" s="133"/>
      <c r="E2400" s="133"/>
      <c r="F2400" s="133"/>
      <c r="G2400" s="133"/>
      <c r="H2400" s="133"/>
      <c r="I2400" s="133"/>
      <c r="J2400" s="133"/>
      <c r="K2400" s="134"/>
      <c r="L2400" s="135"/>
      <c r="M2400" s="135"/>
      <c r="N2400" s="135"/>
      <c r="O2400" s="2"/>
      <c r="P2400" s="31"/>
      <c r="Q2400" s="25"/>
      <c r="R2400" s="2"/>
    </row>
    <row r="2401" spans="1:18" ht="18" customHeight="1">
      <c r="A2401" s="35"/>
      <c r="B2401" s="31"/>
      <c r="C2401" s="31"/>
      <c r="D2401" s="133"/>
      <c r="E2401" s="133"/>
      <c r="F2401" s="133"/>
      <c r="G2401" s="133"/>
      <c r="H2401" s="133"/>
      <c r="I2401" s="133"/>
      <c r="J2401" s="133"/>
      <c r="K2401" s="134"/>
      <c r="L2401" s="135"/>
      <c r="M2401" s="135"/>
      <c r="N2401" s="135"/>
      <c r="O2401" s="2"/>
      <c r="P2401" s="31"/>
      <c r="Q2401" s="25"/>
      <c r="R2401" s="2"/>
    </row>
    <row r="2402" spans="1:18" ht="18" customHeight="1">
      <c r="A2402" s="35"/>
      <c r="B2402" s="31"/>
      <c r="C2402" s="31"/>
      <c r="D2402" s="133"/>
      <c r="E2402" s="133"/>
      <c r="F2402" s="133"/>
      <c r="G2402" s="133"/>
      <c r="H2402" s="133"/>
      <c r="I2402" s="133"/>
      <c r="J2402" s="133"/>
      <c r="K2402" s="134"/>
      <c r="L2402" s="135"/>
      <c r="M2402" s="135"/>
      <c r="N2402" s="135"/>
      <c r="O2402" s="2"/>
      <c r="P2402" s="31"/>
      <c r="Q2402" s="25"/>
      <c r="R2402" s="2"/>
    </row>
    <row r="2403" spans="1:18" ht="18" customHeight="1">
      <c r="A2403" s="35"/>
      <c r="B2403" s="31"/>
      <c r="C2403" s="31"/>
      <c r="D2403" s="133"/>
      <c r="E2403" s="133"/>
      <c r="F2403" s="133"/>
      <c r="G2403" s="133"/>
      <c r="H2403" s="133"/>
      <c r="I2403" s="133"/>
      <c r="J2403" s="133"/>
      <c r="K2403" s="134"/>
      <c r="L2403" s="135"/>
      <c r="M2403" s="135"/>
      <c r="N2403" s="135"/>
      <c r="O2403" s="2"/>
      <c r="P2403" s="31"/>
      <c r="Q2403" s="25"/>
      <c r="R2403" s="2"/>
    </row>
    <row r="2404" spans="1:18" ht="18" customHeight="1">
      <c r="A2404" s="35"/>
      <c r="B2404" s="31"/>
      <c r="C2404" s="31"/>
      <c r="D2404" s="133"/>
      <c r="E2404" s="133"/>
      <c r="F2404" s="133"/>
      <c r="G2404" s="133"/>
      <c r="H2404" s="133"/>
      <c r="I2404" s="133"/>
      <c r="J2404" s="133"/>
      <c r="K2404" s="134"/>
      <c r="L2404" s="135"/>
      <c r="M2404" s="135"/>
      <c r="N2404" s="135"/>
      <c r="O2404" s="2"/>
      <c r="P2404" s="31"/>
      <c r="Q2404" s="25"/>
      <c r="R2404" s="2"/>
    </row>
    <row r="2405" spans="1:18" ht="18" customHeight="1">
      <c r="A2405" s="35"/>
      <c r="B2405" s="31"/>
      <c r="C2405" s="31"/>
      <c r="D2405" s="133"/>
      <c r="E2405" s="133"/>
      <c r="F2405" s="133"/>
      <c r="G2405" s="133"/>
      <c r="H2405" s="133"/>
      <c r="I2405" s="133"/>
      <c r="J2405" s="133"/>
      <c r="K2405" s="134"/>
      <c r="L2405" s="135"/>
      <c r="M2405" s="135"/>
      <c r="N2405" s="135"/>
      <c r="O2405" s="2"/>
      <c r="P2405" s="31"/>
      <c r="Q2405" s="25"/>
      <c r="R2405" s="2"/>
    </row>
    <row r="2406" spans="1:18" ht="18" customHeight="1">
      <c r="A2406" s="35"/>
      <c r="B2406" s="31"/>
      <c r="C2406" s="31"/>
      <c r="D2406" s="133"/>
      <c r="E2406" s="133"/>
      <c r="F2406" s="133"/>
      <c r="G2406" s="133"/>
      <c r="H2406" s="133"/>
      <c r="I2406" s="133"/>
      <c r="J2406" s="133"/>
      <c r="K2406" s="134"/>
      <c r="L2406" s="135"/>
      <c r="M2406" s="135"/>
      <c r="N2406" s="135"/>
      <c r="O2406" s="2"/>
      <c r="P2406" s="31"/>
      <c r="Q2406" s="25"/>
      <c r="R2406" s="2"/>
    </row>
    <row r="2407" spans="1:18" ht="18" customHeight="1">
      <c r="A2407" s="35"/>
      <c r="B2407" s="31"/>
      <c r="C2407" s="31"/>
      <c r="D2407" s="133"/>
      <c r="E2407" s="133"/>
      <c r="F2407" s="133"/>
      <c r="G2407" s="133"/>
      <c r="H2407" s="133"/>
      <c r="I2407" s="133"/>
      <c r="J2407" s="133"/>
      <c r="K2407" s="134"/>
      <c r="L2407" s="135"/>
      <c r="M2407" s="135"/>
      <c r="N2407" s="135"/>
      <c r="O2407" s="2"/>
      <c r="P2407" s="31"/>
      <c r="Q2407" s="25"/>
      <c r="R2407" s="2"/>
    </row>
    <row r="2408" spans="1:18" ht="18" customHeight="1">
      <c r="A2408" s="35"/>
      <c r="B2408" s="31"/>
      <c r="C2408" s="31"/>
      <c r="D2408" s="133"/>
      <c r="E2408" s="133"/>
      <c r="F2408" s="133"/>
      <c r="G2408" s="133"/>
      <c r="H2408" s="133"/>
      <c r="I2408" s="133"/>
      <c r="J2408" s="133"/>
      <c r="K2408" s="134"/>
      <c r="L2408" s="135"/>
      <c r="M2408" s="135"/>
      <c r="N2408" s="135"/>
      <c r="O2408" s="2"/>
      <c r="P2408" s="31"/>
      <c r="Q2408" s="25"/>
      <c r="R2408" s="2"/>
    </row>
    <row r="2409" spans="1:18" ht="18" customHeight="1">
      <c r="A2409" s="35"/>
      <c r="B2409" s="31"/>
      <c r="C2409" s="31"/>
      <c r="D2409" s="133"/>
      <c r="E2409" s="133"/>
      <c r="F2409" s="133"/>
      <c r="G2409" s="133"/>
      <c r="H2409" s="133"/>
      <c r="I2409" s="133"/>
      <c r="J2409" s="133"/>
      <c r="K2409" s="134"/>
      <c r="L2409" s="135"/>
      <c r="M2409" s="135"/>
      <c r="N2409" s="135"/>
      <c r="O2409" s="2"/>
      <c r="P2409" s="31"/>
      <c r="Q2409" s="25"/>
      <c r="R2409" s="2"/>
    </row>
    <row r="2410" spans="1:18" ht="18" customHeight="1">
      <c r="A2410" s="35"/>
      <c r="B2410" s="31"/>
      <c r="C2410" s="31"/>
      <c r="D2410" s="133"/>
      <c r="E2410" s="133"/>
      <c r="F2410" s="133"/>
      <c r="G2410" s="133"/>
      <c r="H2410" s="133"/>
      <c r="I2410" s="133"/>
      <c r="J2410" s="133"/>
      <c r="K2410" s="134"/>
      <c r="L2410" s="135"/>
      <c r="M2410" s="135"/>
      <c r="N2410" s="135"/>
      <c r="O2410" s="2"/>
      <c r="P2410" s="31"/>
      <c r="Q2410" s="25"/>
      <c r="R2410" s="2"/>
    </row>
    <row r="2411" spans="1:18" ht="18" customHeight="1">
      <c r="A2411" s="35"/>
      <c r="B2411" s="31"/>
      <c r="C2411" s="31"/>
      <c r="D2411" s="133"/>
      <c r="E2411" s="133"/>
      <c r="F2411" s="133"/>
      <c r="G2411" s="133"/>
      <c r="H2411" s="133"/>
      <c r="I2411" s="133"/>
      <c r="J2411" s="133"/>
      <c r="K2411" s="134"/>
      <c r="L2411" s="135"/>
      <c r="M2411" s="135"/>
      <c r="N2411" s="135"/>
      <c r="O2411" s="2"/>
      <c r="P2411" s="31"/>
      <c r="Q2411" s="25"/>
      <c r="R2411" s="2"/>
    </row>
    <row r="2412" spans="1:18" ht="18" customHeight="1">
      <c r="A2412" s="35"/>
      <c r="B2412" s="31"/>
      <c r="C2412" s="31"/>
      <c r="D2412" s="133"/>
      <c r="E2412" s="133"/>
      <c r="F2412" s="133"/>
      <c r="G2412" s="133"/>
      <c r="H2412" s="133"/>
      <c r="I2412" s="133"/>
      <c r="J2412" s="133"/>
      <c r="K2412" s="134"/>
      <c r="L2412" s="135"/>
      <c r="M2412" s="135"/>
      <c r="N2412" s="135"/>
      <c r="O2412" s="2"/>
      <c r="P2412" s="31"/>
      <c r="Q2412" s="25"/>
      <c r="R2412" s="2"/>
    </row>
    <row r="2413" spans="1:18" ht="18" customHeight="1">
      <c r="A2413" s="35"/>
      <c r="B2413" s="31"/>
      <c r="C2413" s="31"/>
      <c r="D2413" s="133"/>
      <c r="E2413" s="133"/>
      <c r="F2413" s="133"/>
      <c r="G2413" s="133"/>
      <c r="H2413" s="133"/>
      <c r="I2413" s="133"/>
      <c r="J2413" s="133"/>
      <c r="K2413" s="134"/>
      <c r="L2413" s="135"/>
      <c r="M2413" s="135"/>
      <c r="N2413" s="135"/>
      <c r="O2413" s="2"/>
      <c r="P2413" s="31"/>
      <c r="Q2413" s="25"/>
      <c r="R2413" s="2"/>
    </row>
    <row r="2414" spans="1:18" ht="18" customHeight="1">
      <c r="A2414" s="35"/>
      <c r="B2414" s="31"/>
      <c r="C2414" s="31"/>
      <c r="D2414" s="133"/>
      <c r="E2414" s="133"/>
      <c r="F2414" s="133"/>
      <c r="G2414" s="133"/>
      <c r="H2414" s="133"/>
      <c r="I2414" s="133"/>
      <c r="J2414" s="133"/>
      <c r="K2414" s="134"/>
      <c r="L2414" s="135"/>
      <c r="M2414" s="135"/>
      <c r="N2414" s="135"/>
      <c r="O2414" s="2"/>
      <c r="P2414" s="31"/>
      <c r="Q2414" s="25"/>
      <c r="R2414" s="2"/>
    </row>
    <row r="2415" spans="1:18" ht="18" customHeight="1">
      <c r="A2415" s="35"/>
      <c r="B2415" s="31"/>
      <c r="C2415" s="31"/>
      <c r="D2415" s="133"/>
      <c r="E2415" s="133"/>
      <c r="F2415" s="133"/>
      <c r="G2415" s="133"/>
      <c r="H2415" s="133"/>
      <c r="I2415" s="133"/>
      <c r="J2415" s="133"/>
      <c r="K2415" s="134"/>
      <c r="L2415" s="135"/>
      <c r="M2415" s="135"/>
      <c r="N2415" s="135"/>
      <c r="O2415" s="2"/>
      <c r="P2415" s="31"/>
      <c r="Q2415" s="25"/>
      <c r="R2415" s="2"/>
    </row>
    <row r="2416" spans="1:18" ht="18" customHeight="1">
      <c r="A2416" s="35"/>
      <c r="B2416" s="31"/>
      <c r="C2416" s="31"/>
      <c r="D2416" s="133"/>
      <c r="E2416" s="133"/>
      <c r="F2416" s="133"/>
      <c r="G2416" s="133"/>
      <c r="H2416" s="133"/>
      <c r="I2416" s="133"/>
      <c r="J2416" s="133"/>
      <c r="K2416" s="134"/>
      <c r="L2416" s="135"/>
      <c r="M2416" s="135"/>
      <c r="N2416" s="135"/>
      <c r="O2416" s="2"/>
      <c r="P2416" s="31"/>
      <c r="Q2416" s="25"/>
      <c r="R2416" s="2"/>
    </row>
    <row r="2417" spans="1:18" ht="18" customHeight="1">
      <c r="A2417" s="35"/>
      <c r="B2417" s="31"/>
      <c r="C2417" s="31"/>
      <c r="D2417" s="133"/>
      <c r="E2417" s="133"/>
      <c r="F2417" s="133"/>
      <c r="G2417" s="133"/>
      <c r="H2417" s="133"/>
      <c r="I2417" s="133"/>
      <c r="J2417" s="133"/>
      <c r="K2417" s="134"/>
      <c r="L2417" s="135"/>
      <c r="M2417" s="135"/>
      <c r="N2417" s="135"/>
      <c r="O2417" s="2"/>
      <c r="P2417" s="31"/>
      <c r="Q2417" s="25"/>
      <c r="R2417" s="2"/>
    </row>
    <row r="2418" spans="1:18" ht="18" customHeight="1">
      <c r="A2418" s="35"/>
      <c r="B2418" s="31"/>
      <c r="C2418" s="31"/>
      <c r="D2418" s="133"/>
      <c r="E2418" s="133"/>
      <c r="F2418" s="133"/>
      <c r="G2418" s="133"/>
      <c r="H2418" s="133"/>
      <c r="I2418" s="133"/>
      <c r="J2418" s="133"/>
      <c r="K2418" s="134"/>
      <c r="L2418" s="135"/>
      <c r="M2418" s="135"/>
      <c r="N2418" s="135"/>
      <c r="O2418" s="2"/>
      <c r="P2418" s="31"/>
      <c r="Q2418" s="25"/>
      <c r="R2418" s="2"/>
    </row>
    <row r="2419" spans="1:18" ht="18" customHeight="1">
      <c r="A2419" s="35"/>
      <c r="B2419" s="31"/>
      <c r="C2419" s="31"/>
      <c r="D2419" s="133"/>
      <c r="E2419" s="133"/>
      <c r="F2419" s="133"/>
      <c r="G2419" s="133"/>
      <c r="H2419" s="133"/>
      <c r="I2419" s="133"/>
      <c r="J2419" s="133"/>
      <c r="K2419" s="134"/>
      <c r="L2419" s="135"/>
      <c r="M2419" s="135"/>
      <c r="N2419" s="135"/>
      <c r="O2419" s="2"/>
      <c r="P2419" s="31"/>
      <c r="Q2419" s="25"/>
      <c r="R2419" s="2"/>
    </row>
    <row r="2420" spans="1:18" ht="18" customHeight="1">
      <c r="A2420" s="35"/>
      <c r="B2420" s="31"/>
      <c r="C2420" s="31"/>
      <c r="D2420" s="133"/>
      <c r="E2420" s="133"/>
      <c r="F2420" s="133"/>
      <c r="G2420" s="133"/>
      <c r="H2420" s="133"/>
      <c r="I2420" s="133"/>
      <c r="J2420" s="133"/>
      <c r="K2420" s="134"/>
      <c r="L2420" s="135"/>
      <c r="M2420" s="135"/>
      <c r="N2420" s="135"/>
      <c r="O2420" s="2"/>
      <c r="P2420" s="31"/>
      <c r="Q2420" s="25"/>
      <c r="R2420" s="2"/>
    </row>
    <row r="2421" spans="1:18" ht="18" customHeight="1">
      <c r="A2421" s="35"/>
      <c r="B2421" s="31"/>
      <c r="C2421" s="31"/>
      <c r="D2421" s="133"/>
      <c r="E2421" s="133"/>
      <c r="F2421" s="133"/>
      <c r="G2421" s="133"/>
      <c r="H2421" s="133"/>
      <c r="I2421" s="133"/>
      <c r="J2421" s="133"/>
      <c r="K2421" s="134"/>
      <c r="L2421" s="135"/>
      <c r="M2421" s="135"/>
      <c r="N2421" s="135"/>
      <c r="O2421" s="2"/>
      <c r="P2421" s="31"/>
      <c r="Q2421" s="25"/>
      <c r="R2421" s="2"/>
    </row>
    <row r="2422" spans="1:18" ht="18" customHeight="1">
      <c r="A2422" s="35"/>
      <c r="B2422" s="31"/>
      <c r="C2422" s="31"/>
      <c r="D2422" s="133"/>
      <c r="E2422" s="133"/>
      <c r="F2422" s="133"/>
      <c r="G2422" s="133"/>
      <c r="H2422" s="133"/>
      <c r="I2422" s="133"/>
      <c r="J2422" s="133"/>
      <c r="K2422" s="134"/>
      <c r="L2422" s="135"/>
      <c r="M2422" s="135"/>
      <c r="N2422" s="135"/>
      <c r="O2422" s="2"/>
      <c r="P2422" s="31"/>
      <c r="Q2422" s="25"/>
      <c r="R2422" s="2"/>
    </row>
    <row r="2423" spans="1:18" ht="18" customHeight="1">
      <c r="A2423" s="35"/>
      <c r="B2423" s="31"/>
      <c r="C2423" s="31"/>
      <c r="D2423" s="133"/>
      <c r="E2423" s="133"/>
      <c r="F2423" s="133"/>
      <c r="G2423" s="133"/>
      <c r="H2423" s="133"/>
      <c r="I2423" s="133"/>
      <c r="J2423" s="133"/>
      <c r="K2423" s="134"/>
      <c r="L2423" s="135"/>
      <c r="M2423" s="135"/>
      <c r="N2423" s="135"/>
      <c r="O2423" s="2"/>
      <c r="P2423" s="31"/>
      <c r="Q2423" s="25"/>
      <c r="R2423" s="2"/>
    </row>
    <row r="2424" spans="1:18" ht="18" customHeight="1">
      <c r="A2424" s="35"/>
      <c r="B2424" s="31"/>
      <c r="C2424" s="31"/>
      <c r="D2424" s="133"/>
      <c r="E2424" s="133"/>
      <c r="F2424" s="133"/>
      <c r="G2424" s="133"/>
      <c r="H2424" s="133"/>
      <c r="I2424" s="133"/>
      <c r="J2424" s="133"/>
      <c r="K2424" s="134"/>
      <c r="L2424" s="135"/>
      <c r="M2424" s="135"/>
      <c r="N2424" s="135"/>
      <c r="O2424" s="2"/>
      <c r="P2424" s="31"/>
      <c r="Q2424" s="25"/>
      <c r="R2424" s="2"/>
    </row>
    <row r="2425" spans="1:18" ht="18" customHeight="1">
      <c r="A2425" s="35"/>
      <c r="B2425" s="31"/>
      <c r="C2425" s="31"/>
      <c r="D2425" s="133"/>
      <c r="E2425" s="133"/>
      <c r="F2425" s="133"/>
      <c r="G2425" s="133"/>
      <c r="H2425" s="133"/>
      <c r="I2425" s="133"/>
      <c r="J2425" s="133"/>
      <c r="K2425" s="134"/>
      <c r="L2425" s="135"/>
      <c r="M2425" s="135"/>
      <c r="N2425" s="135"/>
      <c r="O2425" s="2"/>
      <c r="P2425" s="31"/>
      <c r="Q2425" s="25"/>
      <c r="R2425" s="2"/>
    </row>
    <row r="2426" spans="1:18" ht="18" customHeight="1">
      <c r="A2426" s="35"/>
      <c r="B2426" s="31"/>
      <c r="C2426" s="31"/>
      <c r="D2426" s="133"/>
      <c r="E2426" s="133"/>
      <c r="F2426" s="133"/>
      <c r="G2426" s="133"/>
      <c r="H2426" s="133"/>
      <c r="I2426" s="133"/>
      <c r="J2426" s="133"/>
      <c r="K2426" s="134"/>
      <c r="L2426" s="135"/>
      <c r="M2426" s="135"/>
      <c r="N2426" s="135"/>
      <c r="O2426" s="2"/>
      <c r="P2426" s="31"/>
      <c r="Q2426" s="25"/>
      <c r="R2426" s="2"/>
    </row>
    <row r="2427" spans="1:18" ht="18" customHeight="1">
      <c r="A2427" s="35"/>
      <c r="B2427" s="31"/>
      <c r="C2427" s="31"/>
      <c r="D2427" s="133"/>
      <c r="E2427" s="133"/>
      <c r="F2427" s="133"/>
      <c r="G2427" s="133"/>
      <c r="H2427" s="133"/>
      <c r="I2427" s="133"/>
      <c r="J2427" s="133"/>
      <c r="K2427" s="134"/>
      <c r="L2427" s="135"/>
      <c r="M2427" s="135"/>
      <c r="N2427" s="135"/>
      <c r="O2427" s="2"/>
      <c r="P2427" s="31"/>
      <c r="Q2427" s="25"/>
      <c r="R2427" s="2"/>
    </row>
    <row r="2428" spans="1:18" ht="18" customHeight="1">
      <c r="A2428" s="35"/>
      <c r="B2428" s="31"/>
      <c r="C2428" s="31"/>
      <c r="D2428" s="133"/>
      <c r="E2428" s="133"/>
      <c r="F2428" s="133"/>
      <c r="G2428" s="133"/>
      <c r="H2428" s="133"/>
      <c r="I2428" s="133"/>
      <c r="J2428" s="133"/>
      <c r="K2428" s="134"/>
      <c r="L2428" s="135"/>
      <c r="M2428" s="135"/>
      <c r="N2428" s="135"/>
      <c r="O2428" s="2"/>
      <c r="P2428" s="31"/>
      <c r="Q2428" s="25"/>
      <c r="R2428" s="2"/>
    </row>
    <row r="2429" spans="1:18" ht="18" customHeight="1">
      <c r="A2429" s="35"/>
      <c r="B2429" s="31"/>
      <c r="C2429" s="31"/>
      <c r="D2429" s="133"/>
      <c r="E2429" s="133"/>
      <c r="F2429" s="133"/>
      <c r="G2429" s="133"/>
      <c r="H2429" s="133"/>
      <c r="I2429" s="133"/>
      <c r="J2429" s="133"/>
      <c r="K2429" s="134"/>
      <c r="L2429" s="135"/>
      <c r="M2429" s="135"/>
      <c r="N2429" s="135"/>
      <c r="O2429" s="2"/>
      <c r="P2429" s="31"/>
      <c r="Q2429" s="25"/>
      <c r="R2429" s="2"/>
    </row>
    <row r="2430" spans="1:18" ht="18" customHeight="1">
      <c r="A2430" s="35"/>
      <c r="B2430" s="31"/>
      <c r="C2430" s="31"/>
      <c r="D2430" s="133"/>
      <c r="E2430" s="133"/>
      <c r="F2430" s="133"/>
      <c r="G2430" s="133"/>
      <c r="H2430" s="133"/>
      <c r="I2430" s="133"/>
      <c r="J2430" s="133"/>
      <c r="K2430" s="134"/>
      <c r="L2430" s="135"/>
      <c r="M2430" s="135"/>
      <c r="N2430" s="135"/>
      <c r="O2430" s="2"/>
      <c r="P2430" s="31"/>
      <c r="Q2430" s="25"/>
      <c r="R2430" s="2"/>
    </row>
    <row r="2431" spans="1:18" ht="18" customHeight="1">
      <c r="A2431" s="35"/>
      <c r="B2431" s="31"/>
      <c r="C2431" s="31"/>
      <c r="D2431" s="133"/>
      <c r="E2431" s="133"/>
      <c r="F2431" s="133"/>
      <c r="G2431" s="133"/>
      <c r="H2431" s="133"/>
      <c r="I2431" s="133"/>
      <c r="J2431" s="133"/>
      <c r="K2431" s="134"/>
      <c r="L2431" s="135"/>
      <c r="M2431" s="135"/>
      <c r="N2431" s="135"/>
      <c r="O2431" s="2"/>
      <c r="P2431" s="31"/>
      <c r="Q2431" s="25"/>
      <c r="R2431" s="2"/>
    </row>
    <row r="2432" spans="1:18" ht="18" customHeight="1">
      <c r="A2432" s="35"/>
      <c r="B2432" s="31"/>
      <c r="C2432" s="31"/>
      <c r="D2432" s="133"/>
      <c r="E2432" s="133"/>
      <c r="F2432" s="133"/>
      <c r="G2432" s="133"/>
      <c r="H2432" s="133"/>
      <c r="I2432" s="133"/>
      <c r="J2432" s="133"/>
      <c r="K2432" s="134"/>
      <c r="L2432" s="135"/>
      <c r="M2432" s="135"/>
      <c r="N2432" s="135"/>
      <c r="O2432" s="2"/>
      <c r="P2432" s="31"/>
      <c r="Q2432" s="25"/>
      <c r="R2432" s="2"/>
    </row>
    <row r="2433" spans="1:18" ht="18" customHeight="1">
      <c r="A2433" s="35"/>
      <c r="B2433" s="31"/>
      <c r="C2433" s="31"/>
      <c r="D2433" s="133"/>
      <c r="E2433" s="133"/>
      <c r="F2433" s="133"/>
      <c r="G2433" s="133"/>
      <c r="H2433" s="133"/>
      <c r="I2433" s="133"/>
      <c r="J2433" s="133"/>
      <c r="K2433" s="134"/>
      <c r="L2433" s="135"/>
      <c r="M2433" s="135"/>
      <c r="N2433" s="135"/>
      <c r="O2433" s="2"/>
      <c r="P2433" s="31"/>
      <c r="Q2433" s="25"/>
      <c r="R2433" s="2"/>
    </row>
    <row r="2434" spans="1:18" ht="18" customHeight="1">
      <c r="A2434" s="35"/>
      <c r="B2434" s="31"/>
      <c r="C2434" s="31"/>
      <c r="D2434" s="133"/>
      <c r="E2434" s="133"/>
      <c r="F2434" s="133"/>
      <c r="G2434" s="133"/>
      <c r="H2434" s="133"/>
      <c r="I2434" s="133"/>
      <c r="J2434" s="133"/>
      <c r="K2434" s="134"/>
      <c r="L2434" s="135"/>
      <c r="M2434" s="135"/>
      <c r="N2434" s="135"/>
      <c r="O2434" s="2"/>
      <c r="P2434" s="31"/>
      <c r="Q2434" s="25"/>
      <c r="R2434" s="2"/>
    </row>
    <row r="2435" spans="1:18" ht="18" customHeight="1">
      <c r="A2435" s="35"/>
      <c r="B2435" s="31"/>
      <c r="C2435" s="31"/>
      <c r="D2435" s="133"/>
      <c r="E2435" s="133"/>
      <c r="F2435" s="133"/>
      <c r="G2435" s="133"/>
      <c r="H2435" s="133"/>
      <c r="I2435" s="133"/>
      <c r="J2435" s="133"/>
      <c r="K2435" s="134"/>
      <c r="L2435" s="135"/>
      <c r="M2435" s="135"/>
      <c r="N2435" s="135"/>
      <c r="O2435" s="2"/>
      <c r="P2435" s="31"/>
      <c r="Q2435" s="25"/>
      <c r="R2435" s="2"/>
    </row>
    <row r="2436" spans="1:18" ht="18" customHeight="1">
      <c r="A2436" s="35"/>
      <c r="B2436" s="31"/>
      <c r="C2436" s="31"/>
      <c r="D2436" s="133"/>
      <c r="E2436" s="133"/>
      <c r="F2436" s="133"/>
      <c r="G2436" s="133"/>
      <c r="H2436" s="133"/>
      <c r="I2436" s="133"/>
      <c r="J2436" s="133"/>
      <c r="K2436" s="134"/>
      <c r="L2436" s="135"/>
      <c r="M2436" s="135"/>
      <c r="N2436" s="135"/>
      <c r="O2436" s="2"/>
      <c r="P2436" s="31"/>
      <c r="Q2436" s="25"/>
      <c r="R2436" s="2"/>
    </row>
    <row r="2437" spans="1:18" ht="18" customHeight="1">
      <c r="A2437" s="35"/>
      <c r="B2437" s="31"/>
      <c r="C2437" s="31"/>
      <c r="D2437" s="133"/>
      <c r="E2437" s="133"/>
      <c r="F2437" s="133"/>
      <c r="G2437" s="133"/>
      <c r="H2437" s="133"/>
      <c r="I2437" s="133"/>
      <c r="J2437" s="133"/>
      <c r="K2437" s="134"/>
      <c r="L2437" s="135"/>
      <c r="M2437" s="135"/>
      <c r="N2437" s="135"/>
      <c r="O2437" s="2"/>
      <c r="P2437" s="31"/>
      <c r="Q2437" s="25"/>
      <c r="R2437" s="2"/>
    </row>
    <row r="2438" spans="1:18" ht="18" customHeight="1">
      <c r="A2438" s="35"/>
      <c r="B2438" s="31"/>
      <c r="C2438" s="31"/>
      <c r="D2438" s="133"/>
      <c r="E2438" s="133"/>
      <c r="F2438" s="133"/>
      <c r="G2438" s="133"/>
      <c r="H2438" s="133"/>
      <c r="I2438" s="133"/>
      <c r="J2438" s="133"/>
      <c r="K2438" s="134"/>
      <c r="L2438" s="135"/>
      <c r="M2438" s="135"/>
      <c r="N2438" s="135"/>
      <c r="O2438" s="2"/>
      <c r="P2438" s="31"/>
      <c r="Q2438" s="25"/>
      <c r="R2438" s="2"/>
    </row>
    <row r="2439" spans="1:18" ht="18" customHeight="1">
      <c r="A2439" s="35"/>
      <c r="B2439" s="31"/>
      <c r="C2439" s="31"/>
      <c r="D2439" s="133"/>
      <c r="E2439" s="133"/>
      <c r="F2439" s="133"/>
      <c r="G2439" s="133"/>
      <c r="H2439" s="133"/>
      <c r="I2439" s="133"/>
      <c r="J2439" s="133"/>
      <c r="K2439" s="134"/>
      <c r="L2439" s="135"/>
      <c r="M2439" s="135"/>
      <c r="N2439" s="135"/>
      <c r="O2439" s="2"/>
      <c r="P2439" s="31"/>
      <c r="Q2439" s="25"/>
      <c r="R2439" s="2"/>
    </row>
    <row r="2440" spans="1:18" ht="18" customHeight="1">
      <c r="A2440" s="35"/>
      <c r="B2440" s="31"/>
      <c r="C2440" s="31"/>
      <c r="D2440" s="133"/>
      <c r="E2440" s="133"/>
      <c r="F2440" s="133"/>
      <c r="G2440" s="133"/>
      <c r="H2440" s="133"/>
      <c r="I2440" s="133"/>
      <c r="J2440" s="133"/>
      <c r="K2440" s="134"/>
      <c r="L2440" s="135"/>
      <c r="M2440" s="135"/>
      <c r="N2440" s="135"/>
      <c r="O2440" s="2"/>
      <c r="P2440" s="31"/>
      <c r="Q2440" s="25"/>
      <c r="R2440" s="2"/>
    </row>
    <row r="2441" spans="1:18" ht="18" customHeight="1">
      <c r="A2441" s="35"/>
      <c r="B2441" s="31"/>
      <c r="C2441" s="31"/>
      <c r="D2441" s="133"/>
      <c r="E2441" s="133"/>
      <c r="F2441" s="133"/>
      <c r="G2441" s="133"/>
      <c r="H2441" s="133"/>
      <c r="I2441" s="133"/>
      <c r="J2441" s="133"/>
      <c r="K2441" s="134"/>
      <c r="L2441" s="135"/>
      <c r="M2441" s="135"/>
      <c r="N2441" s="135"/>
      <c r="O2441" s="2"/>
      <c r="P2441" s="31"/>
      <c r="Q2441" s="25"/>
      <c r="R2441" s="2"/>
    </row>
    <row r="2442" spans="1:18" ht="18" customHeight="1">
      <c r="A2442" s="35"/>
      <c r="B2442" s="31"/>
      <c r="C2442" s="31"/>
      <c r="D2442" s="133"/>
      <c r="E2442" s="133"/>
      <c r="F2442" s="133"/>
      <c r="G2442" s="133"/>
      <c r="H2442" s="133"/>
      <c r="I2442" s="133"/>
      <c r="J2442" s="133"/>
      <c r="K2442" s="134"/>
      <c r="L2442" s="135"/>
      <c r="M2442" s="135"/>
      <c r="N2442" s="135"/>
      <c r="O2442" s="2"/>
      <c r="P2442" s="31"/>
      <c r="Q2442" s="25"/>
      <c r="R2442" s="2"/>
    </row>
    <row r="2443" spans="1:18" ht="18" customHeight="1">
      <c r="A2443" s="35"/>
      <c r="B2443" s="31"/>
      <c r="C2443" s="31"/>
      <c r="D2443" s="133"/>
      <c r="E2443" s="133"/>
      <c r="F2443" s="133"/>
      <c r="G2443" s="133"/>
      <c r="H2443" s="133"/>
      <c r="I2443" s="133"/>
      <c r="J2443" s="133"/>
      <c r="K2443" s="134"/>
      <c r="L2443" s="135"/>
      <c r="M2443" s="135"/>
      <c r="N2443" s="135"/>
      <c r="O2443" s="2"/>
      <c r="P2443" s="31"/>
      <c r="Q2443" s="25"/>
      <c r="R2443" s="2"/>
    </row>
    <row r="2444" spans="1:18" ht="18" customHeight="1">
      <c r="A2444" s="35"/>
      <c r="B2444" s="31"/>
      <c r="C2444" s="31"/>
      <c r="D2444" s="133"/>
      <c r="E2444" s="133"/>
      <c r="F2444" s="133"/>
      <c r="G2444" s="133"/>
      <c r="H2444" s="133"/>
      <c r="I2444" s="133"/>
      <c r="J2444" s="133"/>
      <c r="K2444" s="134"/>
      <c r="L2444" s="135"/>
      <c r="M2444" s="135"/>
      <c r="N2444" s="135"/>
      <c r="O2444" s="2"/>
      <c r="P2444" s="31"/>
      <c r="Q2444" s="25"/>
      <c r="R2444" s="2"/>
    </row>
    <row r="2445" spans="1:18" ht="18" customHeight="1">
      <c r="A2445" s="35"/>
      <c r="B2445" s="31"/>
      <c r="C2445" s="31"/>
      <c r="D2445" s="133"/>
      <c r="E2445" s="133"/>
      <c r="F2445" s="133"/>
      <c r="G2445" s="133"/>
      <c r="H2445" s="133"/>
      <c r="I2445" s="133"/>
      <c r="J2445" s="133"/>
      <c r="K2445" s="134"/>
      <c r="L2445" s="135"/>
      <c r="M2445" s="135"/>
      <c r="N2445" s="135"/>
      <c r="O2445" s="2"/>
      <c r="P2445" s="31"/>
      <c r="Q2445" s="25"/>
      <c r="R2445" s="2"/>
    </row>
    <row r="2446" spans="1:18" ht="18" customHeight="1">
      <c r="A2446" s="35"/>
      <c r="B2446" s="31"/>
      <c r="C2446" s="31"/>
      <c r="D2446" s="133"/>
      <c r="E2446" s="133"/>
      <c r="F2446" s="133"/>
      <c r="G2446" s="133"/>
      <c r="H2446" s="133"/>
      <c r="I2446" s="133"/>
      <c r="J2446" s="133"/>
      <c r="K2446" s="134"/>
      <c r="L2446" s="135"/>
      <c r="M2446" s="135"/>
      <c r="N2446" s="135"/>
      <c r="O2446" s="2"/>
      <c r="P2446" s="31"/>
      <c r="Q2446" s="25"/>
      <c r="R2446" s="2"/>
    </row>
    <row r="2447" spans="1:18" ht="18" customHeight="1">
      <c r="A2447" s="35"/>
      <c r="B2447" s="31"/>
      <c r="C2447" s="31"/>
      <c r="D2447" s="133"/>
      <c r="E2447" s="133"/>
      <c r="F2447" s="133"/>
      <c r="G2447" s="133"/>
      <c r="H2447" s="133"/>
      <c r="I2447" s="133"/>
      <c r="J2447" s="133"/>
      <c r="K2447" s="134"/>
      <c r="L2447" s="135"/>
      <c r="M2447" s="135"/>
      <c r="N2447" s="135"/>
      <c r="O2447" s="2"/>
      <c r="P2447" s="31"/>
      <c r="Q2447" s="25"/>
      <c r="R2447" s="2"/>
    </row>
    <row r="2448" spans="1:18" ht="18" customHeight="1">
      <c r="A2448" s="35"/>
      <c r="B2448" s="31"/>
      <c r="C2448" s="31"/>
      <c r="D2448" s="133"/>
      <c r="E2448" s="133"/>
      <c r="F2448" s="133"/>
      <c r="G2448" s="133"/>
      <c r="H2448" s="133"/>
      <c r="I2448" s="133"/>
      <c r="J2448" s="133"/>
      <c r="K2448" s="134"/>
      <c r="L2448" s="135"/>
      <c r="M2448" s="135"/>
      <c r="N2448" s="135"/>
      <c r="O2448" s="2"/>
      <c r="P2448" s="31"/>
      <c r="Q2448" s="25"/>
      <c r="R2448" s="2"/>
    </row>
    <row r="2449" spans="1:18" ht="18" customHeight="1">
      <c r="A2449" s="35"/>
      <c r="B2449" s="31"/>
      <c r="C2449" s="31"/>
      <c r="D2449" s="133"/>
      <c r="E2449" s="133"/>
      <c r="F2449" s="133"/>
      <c r="G2449" s="133"/>
      <c r="H2449" s="133"/>
      <c r="I2449" s="133"/>
      <c r="J2449" s="133"/>
      <c r="K2449" s="134"/>
      <c r="L2449" s="135"/>
      <c r="M2449" s="135"/>
      <c r="N2449" s="135"/>
      <c r="O2449" s="2"/>
      <c r="P2449" s="31"/>
      <c r="Q2449" s="25"/>
      <c r="R2449" s="2"/>
    </row>
    <row r="2450" spans="1:18" ht="18" customHeight="1">
      <c r="A2450" s="35"/>
      <c r="B2450" s="31"/>
      <c r="C2450" s="31"/>
      <c r="D2450" s="133"/>
      <c r="E2450" s="133"/>
      <c r="F2450" s="133"/>
      <c r="G2450" s="133"/>
      <c r="H2450" s="133"/>
      <c r="I2450" s="133"/>
      <c r="J2450" s="133"/>
      <c r="K2450" s="134"/>
      <c r="L2450" s="135"/>
      <c r="M2450" s="135"/>
      <c r="N2450" s="135"/>
      <c r="O2450" s="2"/>
      <c r="P2450" s="31"/>
      <c r="Q2450" s="25"/>
      <c r="R2450" s="2"/>
    </row>
    <row r="2451" spans="1:18" ht="18" customHeight="1">
      <c r="A2451" s="35"/>
      <c r="B2451" s="31"/>
      <c r="C2451" s="31"/>
      <c r="D2451" s="133"/>
      <c r="E2451" s="133"/>
      <c r="F2451" s="133"/>
      <c r="G2451" s="133"/>
      <c r="H2451" s="133"/>
      <c r="I2451" s="133"/>
      <c r="J2451" s="133"/>
      <c r="K2451" s="134"/>
      <c r="L2451" s="135"/>
      <c r="M2451" s="135"/>
      <c r="N2451" s="135"/>
      <c r="O2451" s="2"/>
      <c r="P2451" s="31"/>
      <c r="Q2451" s="25"/>
      <c r="R2451" s="2"/>
    </row>
    <row r="2452" spans="1:18" ht="18" customHeight="1">
      <c r="A2452" s="35"/>
      <c r="B2452" s="31"/>
      <c r="C2452" s="31"/>
      <c r="D2452" s="133"/>
      <c r="E2452" s="133"/>
      <c r="F2452" s="133"/>
      <c r="G2452" s="133"/>
      <c r="H2452" s="133"/>
      <c r="I2452" s="133"/>
      <c r="J2452" s="133"/>
      <c r="K2452" s="134"/>
      <c r="L2452" s="135"/>
      <c r="M2452" s="135"/>
      <c r="N2452" s="135"/>
      <c r="O2452" s="2"/>
      <c r="P2452" s="31"/>
      <c r="Q2452" s="25"/>
      <c r="R2452" s="2"/>
    </row>
    <row r="2453" spans="1:18" ht="18" customHeight="1">
      <c r="A2453" s="35"/>
      <c r="B2453" s="31"/>
      <c r="C2453" s="31"/>
      <c r="D2453" s="133"/>
      <c r="E2453" s="133"/>
      <c r="F2453" s="133"/>
      <c r="G2453" s="133"/>
      <c r="H2453" s="133"/>
      <c r="I2453" s="133"/>
      <c r="J2453" s="133"/>
      <c r="K2453" s="134"/>
      <c r="L2453" s="135"/>
      <c r="M2453" s="135"/>
      <c r="N2453" s="135"/>
      <c r="O2453" s="2"/>
      <c r="P2453" s="31"/>
      <c r="Q2453" s="25"/>
      <c r="R2453" s="2"/>
    </row>
    <row r="2454" spans="1:18" ht="18" customHeight="1">
      <c r="A2454" s="35"/>
      <c r="B2454" s="31"/>
      <c r="C2454" s="31"/>
      <c r="D2454" s="133"/>
      <c r="E2454" s="133"/>
      <c r="F2454" s="133"/>
      <c r="G2454" s="133"/>
      <c r="H2454" s="133"/>
      <c r="I2454" s="133"/>
      <c r="J2454" s="133"/>
      <c r="K2454" s="134"/>
      <c r="L2454" s="135"/>
      <c r="M2454" s="135"/>
      <c r="N2454" s="135"/>
      <c r="O2454" s="2"/>
      <c r="P2454" s="31"/>
      <c r="Q2454" s="25"/>
      <c r="R2454" s="2"/>
    </row>
    <row r="2455" spans="1:18" ht="18" customHeight="1">
      <c r="A2455" s="35"/>
      <c r="B2455" s="31"/>
      <c r="C2455" s="31"/>
      <c r="D2455" s="133"/>
      <c r="E2455" s="133"/>
      <c r="F2455" s="133"/>
      <c r="G2455" s="133"/>
      <c r="H2455" s="133"/>
      <c r="I2455" s="133"/>
      <c r="J2455" s="133"/>
      <c r="K2455" s="134"/>
      <c r="L2455" s="135"/>
      <c r="M2455" s="135"/>
      <c r="N2455" s="135"/>
      <c r="O2455" s="2"/>
      <c r="P2455" s="31"/>
      <c r="Q2455" s="25"/>
      <c r="R2455" s="2"/>
    </row>
    <row r="2456" spans="1:18" ht="18" customHeight="1">
      <c r="A2456" s="35"/>
      <c r="B2456" s="31"/>
      <c r="C2456" s="31"/>
      <c r="D2456" s="133"/>
      <c r="E2456" s="133"/>
      <c r="F2456" s="133"/>
      <c r="G2456" s="133"/>
      <c r="H2456" s="133"/>
      <c r="I2456" s="133"/>
      <c r="J2456" s="133"/>
      <c r="K2456" s="134"/>
      <c r="L2456" s="135"/>
      <c r="M2456" s="135"/>
      <c r="N2456" s="135"/>
      <c r="O2456" s="2"/>
      <c r="P2456" s="31"/>
      <c r="Q2456" s="25"/>
      <c r="R2456" s="2"/>
    </row>
    <row r="2457" spans="1:18" ht="18" customHeight="1">
      <c r="A2457" s="35"/>
      <c r="B2457" s="31"/>
      <c r="C2457" s="31"/>
      <c r="D2457" s="133"/>
      <c r="E2457" s="133"/>
      <c r="F2457" s="133"/>
      <c r="G2457" s="133"/>
      <c r="H2457" s="133"/>
      <c r="I2457" s="133"/>
      <c r="J2457" s="133"/>
      <c r="K2457" s="134"/>
      <c r="L2457" s="135"/>
      <c r="M2457" s="135"/>
      <c r="N2457" s="135"/>
      <c r="O2457" s="2"/>
      <c r="P2457" s="31"/>
      <c r="Q2457" s="25"/>
      <c r="R2457" s="2"/>
    </row>
    <row r="2458" spans="1:18" ht="18" customHeight="1">
      <c r="A2458" s="35"/>
      <c r="B2458" s="31"/>
      <c r="C2458" s="31"/>
      <c r="D2458" s="133"/>
      <c r="E2458" s="133"/>
      <c r="F2458" s="133"/>
      <c r="G2458" s="133"/>
      <c r="H2458" s="133"/>
      <c r="I2458" s="133"/>
      <c r="J2458" s="133"/>
      <c r="K2458" s="134"/>
      <c r="L2458" s="135"/>
      <c r="M2458" s="135"/>
      <c r="N2458" s="135"/>
      <c r="O2458" s="2"/>
      <c r="P2458" s="31"/>
      <c r="Q2458" s="25"/>
      <c r="R2458" s="2"/>
    </row>
    <row r="2459" spans="1:18" ht="18" customHeight="1">
      <c r="A2459" s="35"/>
      <c r="B2459" s="31"/>
      <c r="C2459" s="31"/>
      <c r="D2459" s="133"/>
      <c r="E2459" s="133"/>
      <c r="F2459" s="133"/>
      <c r="G2459" s="133"/>
      <c r="H2459" s="133"/>
      <c r="I2459" s="133"/>
      <c r="J2459" s="133"/>
      <c r="K2459" s="134"/>
      <c r="L2459" s="135"/>
      <c r="M2459" s="135"/>
      <c r="N2459" s="135"/>
      <c r="O2459" s="2"/>
      <c r="P2459" s="31"/>
      <c r="Q2459" s="25"/>
      <c r="R2459" s="2"/>
    </row>
    <row r="2460" spans="1:18" ht="18" customHeight="1">
      <c r="A2460" s="35"/>
      <c r="B2460" s="31"/>
      <c r="C2460" s="31"/>
      <c r="D2460" s="133"/>
      <c r="E2460" s="133"/>
      <c r="F2460" s="133"/>
      <c r="G2460" s="133"/>
      <c r="H2460" s="133"/>
      <c r="I2460" s="133"/>
      <c r="J2460" s="133"/>
      <c r="K2460" s="134"/>
      <c r="L2460" s="135"/>
      <c r="M2460" s="135"/>
      <c r="N2460" s="135"/>
      <c r="O2460" s="2"/>
      <c r="P2460" s="31"/>
      <c r="Q2460" s="25"/>
      <c r="R2460" s="2"/>
    </row>
    <row r="2461" spans="1:18" ht="18" customHeight="1">
      <c r="A2461" s="35"/>
      <c r="B2461" s="31"/>
      <c r="C2461" s="31"/>
      <c r="D2461" s="133"/>
      <c r="E2461" s="133"/>
      <c r="F2461" s="133"/>
      <c r="G2461" s="133"/>
      <c r="H2461" s="133"/>
      <c r="I2461" s="133"/>
      <c r="J2461" s="133"/>
      <c r="K2461" s="134"/>
      <c r="L2461" s="135"/>
      <c r="M2461" s="135"/>
      <c r="N2461" s="135"/>
      <c r="O2461" s="2"/>
      <c r="P2461" s="31"/>
      <c r="Q2461" s="25"/>
      <c r="R2461" s="2"/>
    </row>
    <row r="2462" spans="1:18" ht="18" customHeight="1">
      <c r="A2462" s="35"/>
      <c r="B2462" s="31"/>
      <c r="C2462" s="31"/>
      <c r="D2462" s="133"/>
      <c r="E2462" s="133"/>
      <c r="F2462" s="133"/>
      <c r="G2462" s="133"/>
      <c r="H2462" s="133"/>
      <c r="I2462" s="133"/>
      <c r="J2462" s="133"/>
      <c r="K2462" s="134"/>
      <c r="L2462" s="135"/>
      <c r="M2462" s="135"/>
      <c r="N2462" s="135"/>
      <c r="O2462" s="2"/>
      <c r="P2462" s="31"/>
      <c r="Q2462" s="25"/>
      <c r="R2462" s="2"/>
    </row>
    <row r="2463" spans="1:18" ht="18" customHeight="1">
      <c r="A2463" s="35"/>
      <c r="B2463" s="31"/>
      <c r="C2463" s="31"/>
      <c r="D2463" s="133"/>
      <c r="E2463" s="133"/>
      <c r="F2463" s="133"/>
      <c r="G2463" s="133"/>
      <c r="H2463" s="133"/>
      <c r="I2463" s="133"/>
      <c r="J2463" s="133"/>
      <c r="K2463" s="134"/>
      <c r="L2463" s="135"/>
      <c r="M2463" s="135"/>
      <c r="N2463" s="135"/>
      <c r="O2463" s="2"/>
      <c r="P2463" s="31"/>
      <c r="Q2463" s="25"/>
      <c r="R2463" s="2"/>
    </row>
    <row r="2464" spans="1:18" ht="18" customHeight="1">
      <c r="A2464" s="35"/>
      <c r="B2464" s="31"/>
      <c r="C2464" s="31"/>
      <c r="D2464" s="133"/>
      <c r="E2464" s="133"/>
      <c r="F2464" s="133"/>
      <c r="G2464" s="133"/>
      <c r="H2464" s="133"/>
      <c r="I2464" s="133"/>
      <c r="J2464" s="133"/>
      <c r="K2464" s="134"/>
      <c r="L2464" s="135"/>
      <c r="M2464" s="135"/>
      <c r="N2464" s="135"/>
      <c r="O2464" s="2"/>
      <c r="P2464" s="31"/>
      <c r="Q2464" s="25"/>
      <c r="R2464" s="2"/>
    </row>
    <row r="2465" spans="1:18" ht="18" customHeight="1">
      <c r="A2465" s="35"/>
      <c r="B2465" s="31"/>
      <c r="C2465" s="31"/>
      <c r="D2465" s="133"/>
      <c r="E2465" s="133"/>
      <c r="F2465" s="133"/>
      <c r="G2465" s="133"/>
      <c r="H2465" s="133"/>
      <c r="I2465" s="133"/>
      <c r="J2465" s="133"/>
      <c r="K2465" s="134"/>
      <c r="L2465" s="135"/>
      <c r="M2465" s="135"/>
      <c r="N2465" s="135"/>
      <c r="O2465" s="2"/>
      <c r="P2465" s="31"/>
      <c r="Q2465" s="25"/>
      <c r="R2465" s="2"/>
    </row>
    <row r="2466" spans="1:18" ht="18" customHeight="1">
      <c r="A2466" s="35"/>
      <c r="B2466" s="31"/>
      <c r="C2466" s="31"/>
      <c r="D2466" s="133"/>
      <c r="E2466" s="133"/>
      <c r="F2466" s="133"/>
      <c r="G2466" s="133"/>
      <c r="H2466" s="133"/>
      <c r="I2466" s="133"/>
      <c r="J2466" s="133"/>
      <c r="K2466" s="134"/>
      <c r="L2466" s="135"/>
      <c r="M2466" s="135"/>
      <c r="N2466" s="135"/>
      <c r="O2466" s="2"/>
      <c r="P2466" s="31"/>
      <c r="Q2466" s="25"/>
      <c r="R2466" s="2"/>
    </row>
    <row r="2467" spans="1:18" ht="18" customHeight="1">
      <c r="A2467" s="35"/>
      <c r="B2467" s="31"/>
      <c r="C2467" s="31"/>
      <c r="D2467" s="133"/>
      <c r="E2467" s="133"/>
      <c r="F2467" s="133"/>
      <c r="G2467" s="133"/>
      <c r="H2467" s="133"/>
      <c r="I2467" s="133"/>
      <c r="J2467" s="133"/>
      <c r="K2467" s="134"/>
      <c r="L2467" s="135"/>
      <c r="M2467" s="135"/>
      <c r="N2467" s="135"/>
      <c r="O2467" s="2"/>
      <c r="P2467" s="31"/>
      <c r="Q2467" s="25"/>
      <c r="R2467" s="2"/>
    </row>
    <row r="2468" spans="1:18" ht="18" customHeight="1">
      <c r="A2468" s="35"/>
      <c r="B2468" s="31"/>
      <c r="C2468" s="31"/>
      <c r="D2468" s="133"/>
      <c r="E2468" s="133"/>
      <c r="F2468" s="133"/>
      <c r="G2468" s="133"/>
      <c r="H2468" s="133"/>
      <c r="I2468" s="133"/>
      <c r="J2468" s="133"/>
      <c r="K2468" s="134"/>
      <c r="L2468" s="135"/>
      <c r="M2468" s="135"/>
      <c r="N2468" s="135"/>
      <c r="O2468" s="2"/>
      <c r="P2468" s="31"/>
      <c r="Q2468" s="25"/>
      <c r="R2468" s="2"/>
    </row>
    <row r="2469" spans="1:18" ht="18" customHeight="1">
      <c r="A2469" s="35"/>
      <c r="B2469" s="31"/>
      <c r="C2469" s="31"/>
      <c r="D2469" s="133"/>
      <c r="E2469" s="133"/>
      <c r="F2469" s="133"/>
      <c r="G2469" s="133"/>
      <c r="H2469" s="133"/>
      <c r="I2469" s="133"/>
      <c r="J2469" s="133"/>
      <c r="K2469" s="134"/>
      <c r="L2469" s="135"/>
      <c r="M2469" s="135"/>
      <c r="N2469" s="135"/>
      <c r="O2469" s="2"/>
      <c r="P2469" s="31"/>
      <c r="Q2469" s="25"/>
      <c r="R2469" s="2"/>
    </row>
    <row r="2470" spans="1:18" ht="18" customHeight="1">
      <c r="A2470" s="35"/>
      <c r="B2470" s="31"/>
      <c r="C2470" s="31"/>
      <c r="D2470" s="133"/>
      <c r="E2470" s="133"/>
      <c r="F2470" s="133"/>
      <c r="G2470" s="133"/>
      <c r="H2470" s="133"/>
      <c r="I2470" s="133"/>
      <c r="J2470" s="133"/>
      <c r="K2470" s="134"/>
      <c r="L2470" s="135"/>
      <c r="M2470" s="135"/>
      <c r="N2470" s="135"/>
      <c r="O2470" s="2"/>
      <c r="P2470" s="31"/>
      <c r="Q2470" s="25"/>
      <c r="R2470" s="2"/>
    </row>
    <row r="2471" spans="1:18" ht="18" customHeight="1">
      <c r="A2471" s="35"/>
      <c r="B2471" s="31"/>
      <c r="C2471" s="31"/>
      <c r="D2471" s="133"/>
      <c r="E2471" s="133"/>
      <c r="F2471" s="133"/>
      <c r="G2471" s="133"/>
      <c r="H2471" s="133"/>
      <c r="I2471" s="133"/>
      <c r="J2471" s="133"/>
      <c r="K2471" s="134"/>
      <c r="L2471" s="135"/>
      <c r="M2471" s="135"/>
      <c r="N2471" s="135"/>
      <c r="O2471" s="2"/>
      <c r="P2471" s="31"/>
      <c r="Q2471" s="25"/>
      <c r="R2471" s="2"/>
    </row>
    <row r="2472" spans="1:18" ht="18" customHeight="1">
      <c r="A2472" s="35"/>
      <c r="B2472" s="31"/>
      <c r="C2472" s="31"/>
      <c r="D2472" s="133"/>
      <c r="E2472" s="133"/>
      <c r="F2472" s="133"/>
      <c r="G2472" s="133"/>
      <c r="H2472" s="133"/>
      <c r="I2472" s="133"/>
      <c r="J2472" s="133"/>
      <c r="K2472" s="134"/>
      <c r="L2472" s="135"/>
      <c r="M2472" s="135"/>
      <c r="N2472" s="135"/>
      <c r="O2472" s="2"/>
      <c r="P2472" s="31"/>
      <c r="Q2472" s="25"/>
      <c r="R2472" s="2"/>
    </row>
    <row r="2473" spans="1:18" ht="18" customHeight="1">
      <c r="A2473" s="35"/>
      <c r="B2473" s="31"/>
      <c r="C2473" s="31"/>
      <c r="D2473" s="133"/>
      <c r="E2473" s="133"/>
      <c r="F2473" s="133"/>
      <c r="G2473" s="133"/>
      <c r="H2473" s="133"/>
      <c r="I2473" s="133"/>
      <c r="J2473" s="133"/>
      <c r="K2473" s="134"/>
      <c r="L2473" s="135"/>
      <c r="M2473" s="135"/>
      <c r="N2473" s="135"/>
      <c r="O2473" s="2"/>
      <c r="P2473" s="31"/>
      <c r="Q2473" s="25"/>
      <c r="R2473" s="2"/>
    </row>
    <row r="2474" spans="1:18" ht="18" customHeight="1">
      <c r="A2474" s="35"/>
      <c r="B2474" s="31"/>
      <c r="C2474" s="31"/>
      <c r="D2474" s="133"/>
      <c r="E2474" s="133"/>
      <c r="F2474" s="133"/>
      <c r="G2474" s="133"/>
      <c r="H2474" s="133"/>
      <c r="I2474" s="133"/>
      <c r="J2474" s="133"/>
      <c r="K2474" s="134"/>
      <c r="L2474" s="135"/>
      <c r="M2474" s="135"/>
      <c r="N2474" s="135"/>
      <c r="O2474" s="2"/>
      <c r="P2474" s="31"/>
      <c r="Q2474" s="25"/>
      <c r="R2474" s="2"/>
    </row>
    <row r="2475" spans="1:18" ht="18" customHeight="1">
      <c r="A2475" s="35"/>
      <c r="B2475" s="31"/>
      <c r="C2475" s="31"/>
      <c r="D2475" s="133"/>
      <c r="E2475" s="133"/>
      <c r="F2475" s="133"/>
      <c r="G2475" s="133"/>
      <c r="H2475" s="133"/>
      <c r="I2475" s="133"/>
      <c r="J2475" s="133"/>
      <c r="K2475" s="134"/>
      <c r="L2475" s="135"/>
      <c r="M2475" s="135"/>
      <c r="N2475" s="135"/>
      <c r="O2475" s="2"/>
      <c r="P2475" s="31"/>
      <c r="Q2475" s="25"/>
      <c r="R2475" s="2"/>
    </row>
    <row r="2476" spans="1:18" ht="18" customHeight="1">
      <c r="A2476" s="35"/>
      <c r="B2476" s="31"/>
      <c r="C2476" s="31"/>
      <c r="D2476" s="133"/>
      <c r="E2476" s="133"/>
      <c r="F2476" s="133"/>
      <c r="G2476" s="133"/>
      <c r="H2476" s="133"/>
      <c r="I2476" s="133"/>
      <c r="J2476" s="133"/>
      <c r="K2476" s="134"/>
      <c r="L2476" s="135"/>
      <c r="M2476" s="135"/>
      <c r="N2476" s="135"/>
      <c r="O2476" s="2"/>
      <c r="P2476" s="31"/>
      <c r="Q2476" s="25"/>
      <c r="R2476" s="2"/>
    </row>
    <row r="2477" spans="1:18" ht="18" customHeight="1">
      <c r="A2477" s="35"/>
      <c r="B2477" s="31"/>
      <c r="C2477" s="31"/>
      <c r="D2477" s="133"/>
      <c r="E2477" s="133"/>
      <c r="F2477" s="133"/>
      <c r="G2477" s="133"/>
      <c r="H2477" s="133"/>
      <c r="I2477" s="133"/>
      <c r="J2477" s="133"/>
      <c r="K2477" s="134"/>
      <c r="L2477" s="135"/>
      <c r="M2477" s="135"/>
      <c r="N2477" s="135"/>
      <c r="O2477" s="2"/>
      <c r="P2477" s="31"/>
      <c r="Q2477" s="25"/>
      <c r="R2477" s="2"/>
    </row>
    <row r="2478" spans="1:18" ht="18" customHeight="1">
      <c r="A2478" s="35"/>
      <c r="B2478" s="31"/>
      <c r="C2478" s="31"/>
      <c r="D2478" s="133"/>
      <c r="E2478" s="133"/>
      <c r="F2478" s="133"/>
      <c r="G2478" s="133"/>
      <c r="H2478" s="133"/>
      <c r="I2478" s="133"/>
      <c r="J2478" s="133"/>
      <c r="K2478" s="134"/>
      <c r="L2478" s="135"/>
      <c r="M2478" s="135"/>
      <c r="N2478" s="135"/>
      <c r="O2478" s="2"/>
      <c r="P2478" s="31"/>
      <c r="Q2478" s="25"/>
      <c r="R2478" s="2"/>
    </row>
    <row r="2479" spans="1:18" ht="18" customHeight="1">
      <c r="A2479" s="35"/>
      <c r="B2479" s="31"/>
      <c r="C2479" s="31"/>
      <c r="D2479" s="133"/>
      <c r="E2479" s="133"/>
      <c r="F2479" s="133"/>
      <c r="G2479" s="133"/>
      <c r="H2479" s="133"/>
      <c r="I2479" s="133"/>
      <c r="J2479" s="133"/>
      <c r="K2479" s="134"/>
      <c r="L2479" s="135"/>
      <c r="M2479" s="135"/>
      <c r="N2479" s="135"/>
      <c r="O2479" s="2"/>
      <c r="P2479" s="31"/>
      <c r="Q2479" s="25"/>
      <c r="R2479" s="2"/>
    </row>
    <row r="2480" spans="1:18" ht="18" customHeight="1">
      <c r="A2480" s="35"/>
      <c r="B2480" s="31"/>
      <c r="C2480" s="31"/>
      <c r="D2480" s="133"/>
      <c r="E2480" s="133"/>
      <c r="F2480" s="133"/>
      <c r="G2480" s="133"/>
      <c r="H2480" s="133"/>
      <c r="I2480" s="133"/>
      <c r="J2480" s="133"/>
      <c r="K2480" s="134"/>
      <c r="L2480" s="135"/>
      <c r="M2480" s="135"/>
      <c r="N2480" s="135"/>
      <c r="O2480" s="2"/>
      <c r="P2480" s="31"/>
      <c r="Q2480" s="25"/>
      <c r="R2480" s="2"/>
    </row>
    <row r="2481" spans="1:18" ht="18" customHeight="1">
      <c r="A2481" s="35"/>
      <c r="B2481" s="31"/>
      <c r="C2481" s="31"/>
      <c r="D2481" s="133"/>
      <c r="E2481" s="133"/>
      <c r="F2481" s="133"/>
      <c r="G2481" s="133"/>
      <c r="H2481" s="133"/>
      <c r="I2481" s="133"/>
      <c r="J2481" s="133"/>
      <c r="K2481" s="134"/>
      <c r="L2481" s="135"/>
      <c r="M2481" s="135"/>
      <c r="N2481" s="135"/>
      <c r="O2481" s="2"/>
      <c r="P2481" s="31"/>
      <c r="Q2481" s="25"/>
      <c r="R2481" s="2"/>
    </row>
    <row r="2482" spans="1:18" ht="18" customHeight="1">
      <c r="A2482" s="35"/>
      <c r="B2482" s="31"/>
      <c r="C2482" s="31"/>
      <c r="D2482" s="133"/>
      <c r="E2482" s="133"/>
      <c r="F2482" s="133"/>
      <c r="G2482" s="133"/>
      <c r="H2482" s="133"/>
      <c r="I2482" s="133"/>
      <c r="J2482" s="133"/>
      <c r="K2482" s="134"/>
      <c r="L2482" s="135"/>
      <c r="M2482" s="135"/>
      <c r="N2482" s="135"/>
      <c r="O2482" s="2"/>
      <c r="P2482" s="31"/>
      <c r="Q2482" s="25"/>
      <c r="R2482" s="2"/>
    </row>
    <row r="2483" spans="1:18" ht="18" customHeight="1">
      <c r="A2483" s="35"/>
      <c r="B2483" s="31"/>
      <c r="C2483" s="31"/>
      <c r="D2483" s="133"/>
      <c r="E2483" s="133"/>
      <c r="F2483" s="133"/>
      <c r="G2483" s="133"/>
      <c r="H2483" s="133"/>
      <c r="I2483" s="133"/>
      <c r="J2483" s="133"/>
      <c r="K2483" s="134"/>
      <c r="L2483" s="135"/>
      <c r="M2483" s="135"/>
      <c r="N2483" s="135"/>
      <c r="O2483" s="2"/>
      <c r="P2483" s="31"/>
      <c r="Q2483" s="25"/>
      <c r="R2483" s="2"/>
    </row>
    <row r="2484" spans="1:18" ht="18" customHeight="1">
      <c r="A2484" s="35"/>
      <c r="B2484" s="31"/>
      <c r="C2484" s="31"/>
      <c r="D2484" s="133"/>
      <c r="E2484" s="133"/>
      <c r="F2484" s="133"/>
      <c r="G2484" s="133"/>
      <c r="H2484" s="133"/>
      <c r="I2484" s="133"/>
      <c r="J2484" s="133"/>
      <c r="K2484" s="134"/>
      <c r="L2484" s="135"/>
      <c r="M2484" s="135"/>
      <c r="N2484" s="135"/>
      <c r="O2484" s="2"/>
      <c r="P2484" s="31"/>
      <c r="Q2484" s="25"/>
      <c r="R2484" s="2"/>
    </row>
    <row r="2485" spans="1:18" ht="18" customHeight="1">
      <c r="A2485" s="35"/>
      <c r="B2485" s="31"/>
      <c r="C2485" s="31"/>
      <c r="D2485" s="133"/>
      <c r="E2485" s="133"/>
      <c r="F2485" s="133"/>
      <c r="G2485" s="133"/>
      <c r="H2485" s="133"/>
      <c r="I2485" s="133"/>
      <c r="J2485" s="133"/>
      <c r="K2485" s="134"/>
      <c r="L2485" s="135"/>
      <c r="M2485" s="135"/>
      <c r="N2485" s="135"/>
      <c r="O2485" s="2"/>
      <c r="P2485" s="31"/>
      <c r="Q2485" s="25"/>
      <c r="R2485" s="2"/>
    </row>
    <row r="2486" spans="1:18" ht="18" customHeight="1">
      <c r="A2486" s="35"/>
      <c r="B2486" s="31"/>
      <c r="C2486" s="31"/>
      <c r="D2486" s="133"/>
      <c r="E2486" s="133"/>
      <c r="F2486" s="133"/>
      <c r="G2486" s="133"/>
      <c r="H2486" s="133"/>
      <c r="I2486" s="133"/>
      <c r="J2486" s="133"/>
      <c r="K2486" s="134"/>
      <c r="L2486" s="135"/>
      <c r="M2486" s="135"/>
      <c r="N2486" s="135"/>
      <c r="O2486" s="2"/>
      <c r="P2486" s="31"/>
      <c r="Q2486" s="25"/>
      <c r="R2486" s="2"/>
    </row>
    <row r="2487" spans="1:18" ht="18" customHeight="1">
      <c r="A2487" s="35"/>
      <c r="B2487" s="31"/>
      <c r="C2487" s="31"/>
      <c r="D2487" s="133"/>
      <c r="E2487" s="133"/>
      <c r="F2487" s="133"/>
      <c r="G2487" s="133"/>
      <c r="H2487" s="133"/>
      <c r="I2487" s="133"/>
      <c r="J2487" s="133"/>
      <c r="K2487" s="134"/>
      <c r="L2487" s="135"/>
      <c r="M2487" s="135"/>
      <c r="N2487" s="135"/>
      <c r="O2487" s="2"/>
      <c r="P2487" s="31"/>
      <c r="Q2487" s="25"/>
      <c r="R2487" s="2"/>
    </row>
    <row r="2488" spans="1:18" ht="18" customHeight="1">
      <c r="A2488" s="35"/>
      <c r="B2488" s="31"/>
      <c r="C2488" s="31"/>
      <c r="D2488" s="133"/>
      <c r="E2488" s="133"/>
      <c r="F2488" s="133"/>
      <c r="G2488" s="133"/>
      <c r="H2488" s="133"/>
      <c r="I2488" s="133"/>
      <c r="J2488" s="133"/>
      <c r="K2488" s="134"/>
      <c r="L2488" s="135"/>
      <c r="M2488" s="135"/>
      <c r="N2488" s="135"/>
      <c r="O2488" s="2"/>
      <c r="P2488" s="31"/>
      <c r="Q2488" s="25"/>
      <c r="R2488" s="2"/>
    </row>
    <row r="2489" spans="1:18" ht="18" customHeight="1">
      <c r="A2489" s="35"/>
      <c r="B2489" s="31"/>
      <c r="C2489" s="31"/>
      <c r="D2489" s="133"/>
      <c r="E2489" s="133"/>
      <c r="F2489" s="133"/>
      <c r="G2489" s="133"/>
      <c r="H2489" s="133"/>
      <c r="I2489" s="133"/>
      <c r="J2489" s="133"/>
      <c r="K2489" s="134"/>
      <c r="L2489" s="135"/>
      <c r="M2489" s="135"/>
      <c r="N2489" s="135"/>
      <c r="O2489" s="2"/>
      <c r="P2489" s="31"/>
      <c r="Q2489" s="25"/>
      <c r="R2489" s="2"/>
    </row>
    <row r="2490" spans="1:18" ht="18" customHeight="1">
      <c r="A2490" s="35"/>
      <c r="B2490" s="31"/>
      <c r="C2490" s="31"/>
      <c r="D2490" s="133"/>
      <c r="E2490" s="133"/>
      <c r="F2490" s="133"/>
      <c r="G2490" s="133"/>
      <c r="H2490" s="133"/>
      <c r="I2490" s="133"/>
      <c r="J2490" s="133"/>
      <c r="K2490" s="134"/>
      <c r="L2490" s="135"/>
      <c r="M2490" s="135"/>
      <c r="N2490" s="135"/>
      <c r="O2490" s="2"/>
      <c r="P2490" s="31"/>
      <c r="Q2490" s="25"/>
      <c r="R2490" s="2"/>
    </row>
    <row r="2491" spans="1:18" ht="18" customHeight="1">
      <c r="A2491" s="35"/>
      <c r="B2491" s="31"/>
      <c r="C2491" s="31"/>
      <c r="D2491" s="133"/>
      <c r="E2491" s="133"/>
      <c r="F2491" s="133"/>
      <c r="G2491" s="133"/>
      <c r="H2491" s="133"/>
      <c r="I2491" s="133"/>
      <c r="J2491" s="133"/>
      <c r="K2491" s="134"/>
      <c r="L2491" s="135"/>
      <c r="M2491" s="135"/>
      <c r="N2491" s="135"/>
      <c r="O2491" s="2"/>
      <c r="P2491" s="31"/>
      <c r="Q2491" s="25"/>
      <c r="R2491" s="2"/>
    </row>
    <row r="2492" spans="1:18" ht="18" customHeight="1">
      <c r="A2492" s="35"/>
      <c r="B2492" s="31"/>
      <c r="C2492" s="31"/>
      <c r="D2492" s="133"/>
      <c r="E2492" s="133"/>
      <c r="F2492" s="133"/>
      <c r="G2492" s="133"/>
      <c r="H2492" s="133"/>
      <c r="I2492" s="133"/>
      <c r="J2492" s="133"/>
      <c r="K2492" s="134"/>
      <c r="L2492" s="135"/>
      <c r="M2492" s="135"/>
      <c r="N2492" s="135"/>
      <c r="O2492" s="2"/>
      <c r="P2492" s="31"/>
      <c r="Q2492" s="25"/>
      <c r="R2492" s="2"/>
    </row>
    <row r="2493" spans="1:18" ht="18" customHeight="1">
      <c r="A2493" s="35"/>
      <c r="B2493" s="31"/>
      <c r="C2493" s="31"/>
      <c r="D2493" s="133"/>
      <c r="E2493" s="133"/>
      <c r="F2493" s="133"/>
      <c r="G2493" s="133"/>
      <c r="H2493" s="133"/>
      <c r="I2493" s="133"/>
      <c r="J2493" s="133"/>
      <c r="K2493" s="134"/>
      <c r="L2493" s="135"/>
      <c r="M2493" s="135"/>
      <c r="N2493" s="135"/>
      <c r="O2493" s="2"/>
      <c r="P2493" s="31"/>
      <c r="Q2493" s="25"/>
      <c r="R2493" s="2"/>
    </row>
    <row r="2494" spans="1:18" ht="18" customHeight="1">
      <c r="A2494" s="35"/>
      <c r="B2494" s="31"/>
      <c r="C2494" s="31"/>
      <c r="D2494" s="133"/>
      <c r="E2494" s="133"/>
      <c r="F2494" s="133"/>
      <c r="G2494" s="133"/>
      <c r="H2494" s="133"/>
      <c r="I2494" s="133"/>
      <c r="J2494" s="133"/>
      <c r="K2494" s="134"/>
      <c r="L2494" s="135"/>
      <c r="M2494" s="135"/>
      <c r="N2494" s="135"/>
      <c r="O2494" s="2"/>
      <c r="P2494" s="31"/>
      <c r="Q2494" s="25"/>
      <c r="R2494" s="2"/>
    </row>
    <row r="2495" spans="1:18" ht="18" customHeight="1">
      <c r="A2495" s="35"/>
      <c r="B2495" s="31"/>
      <c r="C2495" s="31"/>
      <c r="D2495" s="133"/>
      <c r="E2495" s="133"/>
      <c r="F2495" s="133"/>
      <c r="G2495" s="133"/>
      <c r="H2495" s="133"/>
      <c r="I2495" s="133"/>
      <c r="J2495" s="133"/>
      <c r="K2495" s="134"/>
      <c r="L2495" s="135"/>
      <c r="M2495" s="135"/>
      <c r="N2495" s="135"/>
      <c r="O2495" s="2"/>
      <c r="P2495" s="31"/>
      <c r="Q2495" s="25"/>
      <c r="R2495" s="2"/>
    </row>
    <row r="2496" spans="1:18" ht="18" customHeight="1">
      <c r="A2496" s="35"/>
      <c r="B2496" s="31"/>
      <c r="C2496" s="31"/>
      <c r="D2496" s="133"/>
      <c r="E2496" s="133"/>
      <c r="F2496" s="133"/>
      <c r="G2496" s="133"/>
      <c r="H2496" s="133"/>
      <c r="I2496" s="133"/>
      <c r="J2496" s="133"/>
      <c r="K2496" s="134"/>
      <c r="L2496" s="135"/>
      <c r="M2496" s="135"/>
      <c r="N2496" s="135"/>
      <c r="O2496" s="2"/>
      <c r="P2496" s="31"/>
      <c r="Q2496" s="25"/>
      <c r="R2496" s="2"/>
    </row>
    <row r="2497" spans="1:18" ht="18" customHeight="1">
      <c r="A2497" s="35"/>
      <c r="B2497" s="31"/>
      <c r="C2497" s="31"/>
      <c r="D2497" s="133"/>
      <c r="E2497" s="133"/>
      <c r="F2497" s="133"/>
      <c r="G2497" s="133"/>
      <c r="H2497" s="133"/>
      <c r="I2497" s="133"/>
      <c r="J2497" s="133"/>
      <c r="K2497" s="134"/>
      <c r="L2497" s="135"/>
      <c r="M2497" s="135"/>
      <c r="N2497" s="135"/>
      <c r="O2497" s="2"/>
      <c r="P2497" s="31"/>
      <c r="Q2497" s="25"/>
      <c r="R2497" s="2"/>
    </row>
    <row r="2498" spans="1:18" ht="18" customHeight="1">
      <c r="A2498" s="35"/>
      <c r="B2498" s="31"/>
      <c r="C2498" s="31"/>
      <c r="D2498" s="133"/>
      <c r="E2498" s="133"/>
      <c r="F2498" s="133"/>
      <c r="G2498" s="133"/>
      <c r="H2498" s="133"/>
      <c r="I2498" s="133"/>
      <c r="J2498" s="133"/>
      <c r="K2498" s="134"/>
      <c r="L2498" s="135"/>
      <c r="M2498" s="135"/>
      <c r="N2498" s="135"/>
      <c r="O2498" s="2"/>
      <c r="P2498" s="31"/>
      <c r="Q2498" s="25"/>
      <c r="R2498" s="2"/>
    </row>
    <row r="2499" spans="1:18" ht="18" customHeight="1">
      <c r="A2499" s="35"/>
      <c r="B2499" s="31"/>
      <c r="C2499" s="31"/>
      <c r="D2499" s="133"/>
      <c r="E2499" s="133"/>
      <c r="F2499" s="133"/>
      <c r="G2499" s="133"/>
      <c r="H2499" s="133"/>
      <c r="I2499" s="133"/>
      <c r="J2499" s="133"/>
      <c r="K2499" s="134"/>
      <c r="L2499" s="135"/>
      <c r="M2499" s="135"/>
      <c r="N2499" s="135"/>
      <c r="O2499" s="2"/>
      <c r="P2499" s="31"/>
      <c r="Q2499" s="25"/>
      <c r="R2499" s="2"/>
    </row>
    <row r="2500" spans="1:18" ht="18" customHeight="1">
      <c r="A2500" s="35"/>
      <c r="B2500" s="31"/>
      <c r="C2500" s="31"/>
      <c r="D2500" s="133"/>
      <c r="E2500" s="133"/>
      <c r="F2500" s="133"/>
      <c r="G2500" s="133"/>
      <c r="H2500" s="133"/>
      <c r="I2500" s="133"/>
      <c r="J2500" s="133"/>
      <c r="K2500" s="134"/>
      <c r="L2500" s="135"/>
      <c r="M2500" s="135"/>
      <c r="N2500" s="135"/>
      <c r="O2500" s="2"/>
      <c r="P2500" s="31"/>
      <c r="Q2500" s="25"/>
      <c r="R2500" s="2"/>
    </row>
    <row r="2501" spans="1:18" ht="18" customHeight="1">
      <c r="A2501" s="35"/>
      <c r="B2501" s="31"/>
      <c r="C2501" s="31"/>
      <c r="D2501" s="133"/>
      <c r="E2501" s="133"/>
      <c r="F2501" s="133"/>
      <c r="G2501" s="133"/>
      <c r="H2501" s="133"/>
      <c r="I2501" s="133"/>
      <c r="J2501" s="133"/>
      <c r="K2501" s="134"/>
      <c r="L2501" s="135"/>
      <c r="M2501" s="135"/>
      <c r="N2501" s="135"/>
      <c r="O2501" s="2"/>
      <c r="P2501" s="31"/>
      <c r="Q2501" s="25"/>
      <c r="R2501" s="2"/>
    </row>
    <row r="2502" spans="1:18" ht="18" customHeight="1">
      <c r="A2502" s="35"/>
      <c r="B2502" s="31"/>
      <c r="C2502" s="31"/>
      <c r="D2502" s="133"/>
      <c r="E2502" s="133"/>
      <c r="F2502" s="133"/>
      <c r="G2502" s="133"/>
      <c r="H2502" s="133"/>
      <c r="I2502" s="133"/>
      <c r="J2502" s="133"/>
      <c r="K2502" s="134"/>
      <c r="L2502" s="135"/>
      <c r="M2502" s="135"/>
      <c r="N2502" s="135"/>
      <c r="O2502" s="2"/>
      <c r="P2502" s="31"/>
      <c r="Q2502" s="25"/>
      <c r="R2502" s="2"/>
    </row>
    <row r="2503" spans="1:18" ht="18" customHeight="1">
      <c r="A2503" s="35"/>
      <c r="B2503" s="31"/>
      <c r="C2503" s="31"/>
      <c r="D2503" s="133"/>
      <c r="E2503" s="133"/>
      <c r="F2503" s="133"/>
      <c r="G2503" s="133"/>
      <c r="H2503" s="133"/>
      <c r="I2503" s="133"/>
      <c r="J2503" s="133"/>
      <c r="K2503" s="134"/>
      <c r="L2503" s="135"/>
      <c r="M2503" s="135"/>
      <c r="N2503" s="135"/>
      <c r="O2503" s="2"/>
      <c r="P2503" s="31"/>
      <c r="Q2503" s="25"/>
      <c r="R2503" s="2"/>
    </row>
    <row r="2504" spans="1:18" ht="18" customHeight="1">
      <c r="A2504" s="35"/>
      <c r="B2504" s="31"/>
      <c r="C2504" s="31"/>
      <c r="D2504" s="133"/>
      <c r="E2504" s="133"/>
      <c r="F2504" s="133"/>
      <c r="G2504" s="133"/>
      <c r="H2504" s="133"/>
      <c r="I2504" s="133"/>
      <c r="J2504" s="133"/>
      <c r="K2504" s="134"/>
      <c r="L2504" s="135"/>
      <c r="M2504" s="135"/>
      <c r="N2504" s="135"/>
      <c r="O2504" s="2"/>
      <c r="P2504" s="31"/>
      <c r="Q2504" s="25"/>
      <c r="R2504" s="2"/>
    </row>
    <row r="2505" spans="1:18" ht="18" customHeight="1">
      <c r="A2505" s="35"/>
      <c r="B2505" s="31"/>
      <c r="C2505" s="31"/>
      <c r="D2505" s="133"/>
      <c r="E2505" s="133"/>
      <c r="F2505" s="133"/>
      <c r="G2505" s="133"/>
      <c r="H2505" s="133"/>
      <c r="I2505" s="133"/>
      <c r="J2505" s="133"/>
      <c r="K2505" s="134"/>
      <c r="L2505" s="135"/>
      <c r="M2505" s="135"/>
      <c r="N2505" s="135"/>
      <c r="O2505" s="2"/>
      <c r="P2505" s="31"/>
      <c r="Q2505" s="25"/>
      <c r="R2505" s="2"/>
    </row>
    <row r="2506" spans="1:18" ht="18" customHeight="1">
      <c r="A2506" s="35"/>
      <c r="B2506" s="31"/>
      <c r="C2506" s="31"/>
      <c r="D2506" s="133"/>
      <c r="E2506" s="133"/>
      <c r="F2506" s="133"/>
      <c r="G2506" s="133"/>
      <c r="H2506" s="133"/>
      <c r="I2506" s="133"/>
      <c r="J2506" s="133"/>
      <c r="K2506" s="134"/>
      <c r="L2506" s="135"/>
      <c r="M2506" s="135"/>
      <c r="N2506" s="135"/>
      <c r="O2506" s="2"/>
      <c r="P2506" s="31"/>
      <c r="Q2506" s="25"/>
      <c r="R2506" s="2"/>
    </row>
    <row r="2507" spans="1:18" ht="18" customHeight="1">
      <c r="A2507" s="35"/>
      <c r="B2507" s="31"/>
      <c r="C2507" s="31"/>
      <c r="D2507" s="133"/>
      <c r="E2507" s="133"/>
      <c r="F2507" s="133"/>
      <c r="G2507" s="133"/>
      <c r="H2507" s="133"/>
      <c r="I2507" s="133"/>
      <c r="J2507" s="133"/>
      <c r="K2507" s="134"/>
      <c r="L2507" s="135"/>
      <c r="M2507" s="135"/>
      <c r="N2507" s="135"/>
      <c r="O2507" s="2"/>
      <c r="P2507" s="31"/>
      <c r="Q2507" s="25"/>
      <c r="R2507" s="2"/>
    </row>
    <row r="2508" spans="1:18" ht="18" customHeight="1">
      <c r="A2508" s="35"/>
      <c r="B2508" s="31"/>
      <c r="C2508" s="31"/>
      <c r="D2508" s="133"/>
      <c r="E2508" s="133"/>
      <c r="F2508" s="133"/>
      <c r="G2508" s="133"/>
      <c r="H2508" s="133"/>
      <c r="I2508" s="133"/>
      <c r="J2508" s="133"/>
      <c r="K2508" s="134"/>
      <c r="L2508" s="135"/>
      <c r="M2508" s="135"/>
      <c r="N2508" s="135"/>
      <c r="O2508" s="2"/>
      <c r="P2508" s="31"/>
      <c r="Q2508" s="25"/>
      <c r="R2508" s="2"/>
    </row>
    <row r="2509" spans="1:18" ht="18" customHeight="1">
      <c r="A2509" s="35"/>
      <c r="B2509" s="31"/>
      <c r="C2509" s="31"/>
      <c r="D2509" s="133"/>
      <c r="E2509" s="133"/>
      <c r="F2509" s="133"/>
      <c r="G2509" s="133"/>
      <c r="H2509" s="133"/>
      <c r="I2509" s="133"/>
      <c r="J2509" s="133"/>
      <c r="K2509" s="134"/>
      <c r="L2509" s="135"/>
      <c r="M2509" s="135"/>
      <c r="N2509" s="135"/>
      <c r="O2509" s="2"/>
      <c r="P2509" s="31"/>
      <c r="Q2509" s="25"/>
      <c r="R2509" s="2"/>
    </row>
    <row r="2510" spans="1:18" ht="18" customHeight="1">
      <c r="A2510" s="35"/>
      <c r="B2510" s="31"/>
      <c r="C2510" s="31"/>
      <c r="D2510" s="133"/>
      <c r="E2510" s="133"/>
      <c r="F2510" s="133"/>
      <c r="G2510" s="133"/>
      <c r="H2510" s="133"/>
      <c r="I2510" s="133"/>
      <c r="J2510" s="133"/>
      <c r="K2510" s="134"/>
      <c r="L2510" s="135"/>
      <c r="M2510" s="135"/>
      <c r="N2510" s="135"/>
      <c r="O2510" s="2"/>
      <c r="P2510" s="31"/>
      <c r="Q2510" s="25"/>
      <c r="R2510" s="2"/>
    </row>
    <row r="2511" spans="1:18" ht="18" customHeight="1">
      <c r="A2511" s="35"/>
      <c r="B2511" s="31"/>
      <c r="C2511" s="31"/>
      <c r="D2511" s="133"/>
      <c r="E2511" s="133"/>
      <c r="F2511" s="133"/>
      <c r="G2511" s="133"/>
      <c r="H2511" s="133"/>
      <c r="I2511" s="133"/>
      <c r="J2511" s="133"/>
      <c r="K2511" s="134"/>
      <c r="L2511" s="135"/>
      <c r="M2511" s="135"/>
      <c r="N2511" s="135"/>
      <c r="O2511" s="2"/>
      <c r="P2511" s="31"/>
      <c r="Q2511" s="25"/>
      <c r="R2511" s="2"/>
    </row>
    <row r="2512" spans="1:18" ht="18" customHeight="1">
      <c r="A2512" s="35"/>
      <c r="B2512" s="31"/>
      <c r="C2512" s="31"/>
      <c r="D2512" s="133"/>
      <c r="E2512" s="133"/>
      <c r="F2512" s="133"/>
      <c r="G2512" s="133"/>
      <c r="H2512" s="133"/>
      <c r="I2512" s="133"/>
      <c r="J2512" s="133"/>
      <c r="K2512" s="134"/>
      <c r="L2512" s="135"/>
      <c r="M2512" s="135"/>
      <c r="N2512" s="135"/>
      <c r="O2512" s="2"/>
      <c r="P2512" s="31"/>
      <c r="Q2512" s="25"/>
      <c r="R2512" s="2"/>
    </row>
    <row r="2513" spans="1:18" ht="18" customHeight="1">
      <c r="A2513" s="35"/>
      <c r="B2513" s="31"/>
      <c r="C2513" s="31"/>
      <c r="D2513" s="133"/>
      <c r="E2513" s="133"/>
      <c r="F2513" s="133"/>
      <c r="G2513" s="133"/>
      <c r="H2513" s="133"/>
      <c r="I2513" s="133"/>
      <c r="J2513" s="133"/>
      <c r="K2513" s="134"/>
      <c r="L2513" s="135"/>
      <c r="M2513" s="135"/>
      <c r="N2513" s="135"/>
      <c r="O2513" s="2"/>
      <c r="P2513" s="31"/>
      <c r="Q2513" s="25"/>
      <c r="R2513" s="2"/>
    </row>
    <row r="2514" spans="1:18" ht="18" customHeight="1">
      <c r="A2514" s="35"/>
      <c r="B2514" s="31"/>
      <c r="C2514" s="31"/>
      <c r="D2514" s="133"/>
      <c r="E2514" s="133"/>
      <c r="F2514" s="133"/>
      <c r="G2514" s="133"/>
      <c r="H2514" s="133"/>
      <c r="I2514" s="133"/>
      <c r="J2514" s="133"/>
      <c r="K2514" s="134"/>
      <c r="L2514" s="135"/>
      <c r="M2514" s="135"/>
      <c r="N2514" s="135"/>
      <c r="O2514" s="2"/>
      <c r="P2514" s="31"/>
      <c r="Q2514" s="25"/>
      <c r="R2514" s="2"/>
    </row>
    <row r="2515" spans="1:18" ht="18" customHeight="1">
      <c r="A2515" s="35"/>
      <c r="B2515" s="31"/>
      <c r="C2515" s="31"/>
      <c r="D2515" s="133"/>
      <c r="E2515" s="133"/>
      <c r="F2515" s="133"/>
      <c r="G2515" s="133"/>
      <c r="H2515" s="133"/>
      <c r="I2515" s="133"/>
      <c r="J2515" s="133"/>
      <c r="K2515" s="134"/>
      <c r="L2515" s="135"/>
      <c r="M2515" s="135"/>
      <c r="N2515" s="135"/>
      <c r="O2515" s="2"/>
      <c r="P2515" s="31"/>
      <c r="Q2515" s="25"/>
      <c r="R2515" s="2"/>
    </row>
    <row r="2516" spans="1:18" ht="18" customHeight="1">
      <c r="A2516" s="35"/>
      <c r="B2516" s="31"/>
      <c r="C2516" s="31"/>
      <c r="D2516" s="133"/>
      <c r="E2516" s="133"/>
      <c r="F2516" s="133"/>
      <c r="G2516" s="133"/>
      <c r="H2516" s="133"/>
      <c r="I2516" s="133"/>
      <c r="J2516" s="133"/>
      <c r="K2516" s="134"/>
      <c r="L2516" s="135"/>
      <c r="M2516" s="135"/>
      <c r="N2516" s="135"/>
      <c r="O2516" s="2"/>
      <c r="P2516" s="31"/>
      <c r="Q2516" s="25"/>
      <c r="R2516" s="2"/>
    </row>
    <row r="2517" spans="1:18" ht="18" customHeight="1">
      <c r="A2517" s="35"/>
      <c r="B2517" s="31"/>
      <c r="C2517" s="31"/>
      <c r="D2517" s="133"/>
      <c r="E2517" s="133"/>
      <c r="F2517" s="133"/>
      <c r="G2517" s="133"/>
      <c r="H2517" s="133"/>
      <c r="I2517" s="133"/>
      <c r="J2517" s="133"/>
      <c r="K2517" s="134"/>
      <c r="L2517" s="135"/>
      <c r="M2517" s="135"/>
      <c r="N2517" s="135"/>
      <c r="O2517" s="2"/>
      <c r="P2517" s="31"/>
      <c r="Q2517" s="25"/>
      <c r="R2517" s="2"/>
    </row>
    <row r="2518" spans="1:18" ht="18" customHeight="1">
      <c r="A2518" s="35"/>
      <c r="B2518" s="31"/>
      <c r="C2518" s="31"/>
      <c r="D2518" s="133"/>
      <c r="E2518" s="133"/>
      <c r="F2518" s="133"/>
      <c r="G2518" s="133"/>
      <c r="H2518" s="133"/>
      <c r="I2518" s="133"/>
      <c r="J2518" s="133"/>
      <c r="K2518" s="134"/>
      <c r="L2518" s="135"/>
      <c r="M2518" s="135"/>
      <c r="N2518" s="135"/>
      <c r="O2518" s="2"/>
      <c r="P2518" s="31"/>
      <c r="Q2518" s="25"/>
      <c r="R2518" s="2"/>
    </row>
    <row r="2519" spans="1:18" ht="18" customHeight="1">
      <c r="A2519" s="35"/>
      <c r="B2519" s="31"/>
      <c r="C2519" s="31"/>
      <c r="D2519" s="133"/>
      <c r="E2519" s="133"/>
      <c r="F2519" s="133"/>
      <c r="G2519" s="133"/>
      <c r="H2519" s="133"/>
      <c r="I2519" s="133"/>
      <c r="J2519" s="133"/>
      <c r="K2519" s="134"/>
      <c r="L2519" s="135"/>
      <c r="M2519" s="135"/>
      <c r="N2519" s="135"/>
      <c r="O2519" s="2"/>
      <c r="P2519" s="31"/>
      <c r="Q2519" s="25"/>
      <c r="R2519" s="2"/>
    </row>
    <row r="2520" spans="1:18" ht="18" customHeight="1">
      <c r="A2520" s="35"/>
      <c r="B2520" s="31"/>
      <c r="C2520" s="31"/>
      <c r="D2520" s="133"/>
      <c r="E2520" s="133"/>
      <c r="F2520" s="133"/>
      <c r="G2520" s="133"/>
      <c r="H2520" s="133"/>
      <c r="I2520" s="133"/>
      <c r="J2520" s="133"/>
      <c r="K2520" s="134"/>
      <c r="L2520" s="135"/>
      <c r="M2520" s="135"/>
      <c r="N2520" s="135"/>
      <c r="O2520" s="2"/>
      <c r="P2520" s="31"/>
      <c r="Q2520" s="25"/>
      <c r="R2520" s="2"/>
    </row>
    <row r="2521" spans="1:18" ht="18" customHeight="1">
      <c r="A2521" s="35"/>
      <c r="B2521" s="31"/>
      <c r="C2521" s="31"/>
      <c r="D2521" s="133"/>
      <c r="E2521" s="133"/>
      <c r="F2521" s="133"/>
      <c r="G2521" s="133"/>
      <c r="H2521" s="133"/>
      <c r="I2521" s="133"/>
      <c r="J2521" s="133"/>
      <c r="K2521" s="134"/>
      <c r="L2521" s="135"/>
      <c r="M2521" s="135"/>
      <c r="N2521" s="135"/>
      <c r="O2521" s="2"/>
      <c r="P2521" s="31"/>
      <c r="Q2521" s="25"/>
      <c r="R2521" s="2"/>
    </row>
    <row r="2522" spans="1:18" ht="18" customHeight="1">
      <c r="A2522" s="35"/>
      <c r="B2522" s="31"/>
      <c r="C2522" s="31"/>
      <c r="D2522" s="133"/>
      <c r="E2522" s="133"/>
      <c r="F2522" s="133"/>
      <c r="G2522" s="133"/>
      <c r="H2522" s="133"/>
      <c r="I2522" s="133"/>
      <c r="J2522" s="133"/>
      <c r="K2522" s="134"/>
      <c r="L2522" s="135"/>
      <c r="M2522" s="135"/>
      <c r="N2522" s="135"/>
      <c r="O2522" s="2"/>
      <c r="P2522" s="31"/>
      <c r="Q2522" s="25"/>
      <c r="R2522" s="2"/>
    </row>
    <row r="2523" spans="1:18" ht="18" customHeight="1">
      <c r="A2523" s="35"/>
      <c r="B2523" s="31"/>
      <c r="C2523" s="31"/>
      <c r="D2523" s="133"/>
      <c r="E2523" s="133"/>
      <c r="F2523" s="133"/>
      <c r="G2523" s="133"/>
      <c r="H2523" s="133"/>
      <c r="I2523" s="133"/>
      <c r="J2523" s="133"/>
      <c r="K2523" s="134"/>
      <c r="L2523" s="135"/>
      <c r="M2523" s="135"/>
      <c r="N2523" s="135"/>
      <c r="O2523" s="2"/>
      <c r="P2523" s="31"/>
      <c r="Q2523" s="25"/>
      <c r="R2523" s="2"/>
    </row>
    <row r="2524" spans="1:18" ht="18" customHeight="1">
      <c r="A2524" s="35"/>
      <c r="B2524" s="31"/>
      <c r="C2524" s="31"/>
      <c r="D2524" s="133"/>
      <c r="E2524" s="133"/>
      <c r="F2524" s="133"/>
      <c r="G2524" s="133"/>
      <c r="H2524" s="133"/>
      <c r="I2524" s="133"/>
      <c r="J2524" s="133"/>
      <c r="K2524" s="134"/>
      <c r="L2524" s="135"/>
      <c r="M2524" s="135"/>
      <c r="N2524" s="135"/>
      <c r="O2524" s="2"/>
      <c r="P2524" s="31"/>
      <c r="Q2524" s="25"/>
      <c r="R2524" s="2"/>
    </row>
    <row r="2525" spans="1:18" ht="18" customHeight="1">
      <c r="A2525" s="35"/>
      <c r="B2525" s="31"/>
      <c r="C2525" s="31"/>
      <c r="D2525" s="133"/>
      <c r="E2525" s="133"/>
      <c r="F2525" s="133"/>
      <c r="G2525" s="133"/>
      <c r="H2525" s="133"/>
      <c r="I2525" s="133"/>
      <c r="J2525" s="133"/>
      <c r="K2525" s="134"/>
      <c r="L2525" s="135"/>
      <c r="M2525" s="135"/>
      <c r="N2525" s="135"/>
      <c r="O2525" s="2"/>
      <c r="P2525" s="31"/>
      <c r="Q2525" s="25"/>
      <c r="R2525" s="2"/>
    </row>
    <row r="2526" spans="1:18" ht="18" customHeight="1">
      <c r="A2526" s="35"/>
      <c r="B2526" s="31"/>
      <c r="C2526" s="31"/>
      <c r="D2526" s="133"/>
      <c r="E2526" s="133"/>
      <c r="F2526" s="133"/>
      <c r="G2526" s="133"/>
      <c r="H2526" s="133"/>
      <c r="I2526" s="133"/>
      <c r="J2526" s="133"/>
      <c r="K2526" s="134"/>
      <c r="L2526" s="135"/>
      <c r="M2526" s="135"/>
      <c r="N2526" s="135"/>
      <c r="O2526" s="2"/>
      <c r="P2526" s="31"/>
      <c r="Q2526" s="25"/>
      <c r="R2526" s="2"/>
    </row>
    <row r="2527" spans="1:18" ht="18" customHeight="1">
      <c r="A2527" s="35"/>
      <c r="B2527" s="31"/>
      <c r="C2527" s="31"/>
      <c r="D2527" s="133"/>
      <c r="E2527" s="133"/>
      <c r="F2527" s="133"/>
      <c r="G2527" s="133"/>
      <c r="H2527" s="133"/>
      <c r="I2527" s="133"/>
      <c r="J2527" s="133"/>
      <c r="K2527" s="134"/>
      <c r="L2527" s="135"/>
      <c r="M2527" s="135"/>
      <c r="N2527" s="135"/>
      <c r="O2527" s="2"/>
      <c r="P2527" s="31"/>
      <c r="Q2527" s="25"/>
      <c r="R2527" s="2"/>
    </row>
    <row r="2528" spans="1:18" ht="18" customHeight="1">
      <c r="A2528" s="35"/>
      <c r="B2528" s="31"/>
      <c r="C2528" s="31"/>
      <c r="D2528" s="133"/>
      <c r="E2528" s="133"/>
      <c r="F2528" s="133"/>
      <c r="G2528" s="133"/>
      <c r="H2528" s="133"/>
      <c r="I2528" s="133"/>
      <c r="J2528" s="133"/>
      <c r="K2528" s="134"/>
      <c r="L2528" s="135"/>
      <c r="M2528" s="135"/>
      <c r="N2528" s="135"/>
      <c r="O2528" s="2"/>
      <c r="P2528" s="31"/>
      <c r="Q2528" s="25"/>
      <c r="R2528" s="2"/>
    </row>
    <row r="2529" spans="1:18" ht="18" customHeight="1">
      <c r="A2529" s="35"/>
      <c r="B2529" s="31"/>
      <c r="C2529" s="31"/>
      <c r="D2529" s="133"/>
      <c r="E2529" s="133"/>
      <c r="F2529" s="133"/>
      <c r="G2529" s="133"/>
      <c r="H2529" s="133"/>
      <c r="I2529" s="133"/>
      <c r="J2529" s="133"/>
      <c r="K2529" s="134"/>
      <c r="L2529" s="135"/>
      <c r="M2529" s="135"/>
      <c r="N2529" s="135"/>
      <c r="O2529" s="2"/>
      <c r="P2529" s="31"/>
      <c r="Q2529" s="25"/>
      <c r="R2529" s="2"/>
    </row>
    <row r="2530" spans="1:18" ht="18" customHeight="1">
      <c r="A2530" s="35"/>
      <c r="B2530" s="31"/>
      <c r="C2530" s="31"/>
      <c r="D2530" s="133"/>
      <c r="E2530" s="133"/>
      <c r="F2530" s="133"/>
      <c r="G2530" s="133"/>
      <c r="H2530" s="133"/>
      <c r="I2530" s="133"/>
      <c r="J2530" s="133"/>
      <c r="K2530" s="134"/>
      <c r="L2530" s="135"/>
      <c r="M2530" s="135"/>
      <c r="N2530" s="135"/>
      <c r="O2530" s="2"/>
      <c r="P2530" s="31"/>
      <c r="Q2530" s="25"/>
      <c r="R2530" s="2"/>
    </row>
    <row r="2531" spans="1:18" ht="18" customHeight="1">
      <c r="A2531" s="35"/>
      <c r="B2531" s="31"/>
      <c r="C2531" s="31"/>
      <c r="D2531" s="133"/>
      <c r="E2531" s="133"/>
      <c r="F2531" s="133"/>
      <c r="G2531" s="133"/>
      <c r="H2531" s="133"/>
      <c r="I2531" s="133"/>
      <c r="J2531" s="133"/>
      <c r="K2531" s="134"/>
      <c r="L2531" s="135"/>
      <c r="M2531" s="135"/>
      <c r="N2531" s="135"/>
      <c r="O2531" s="2"/>
      <c r="P2531" s="31"/>
      <c r="Q2531" s="25"/>
      <c r="R2531" s="2"/>
    </row>
    <row r="2532" spans="1:18" ht="18" customHeight="1">
      <c r="A2532" s="35"/>
      <c r="B2532" s="31"/>
      <c r="C2532" s="31"/>
      <c r="D2532" s="133"/>
      <c r="E2532" s="133"/>
      <c r="F2532" s="133"/>
      <c r="G2532" s="133"/>
      <c r="H2532" s="133"/>
      <c r="I2532" s="133"/>
      <c r="J2532" s="133"/>
      <c r="K2532" s="134"/>
      <c r="L2532" s="135"/>
      <c r="M2532" s="135"/>
      <c r="N2532" s="135"/>
      <c r="O2532" s="2"/>
      <c r="P2532" s="31"/>
      <c r="Q2532" s="25"/>
      <c r="R2532" s="2"/>
    </row>
    <row r="2533" spans="1:18" ht="18" customHeight="1">
      <c r="A2533" s="35"/>
      <c r="B2533" s="31"/>
      <c r="C2533" s="31"/>
      <c r="D2533" s="133"/>
      <c r="E2533" s="133"/>
      <c r="F2533" s="133"/>
      <c r="G2533" s="133"/>
      <c r="H2533" s="133"/>
      <c r="I2533" s="133"/>
      <c r="J2533" s="133"/>
      <c r="K2533" s="134"/>
      <c r="L2533" s="135"/>
      <c r="M2533" s="135"/>
      <c r="N2533" s="135"/>
      <c r="O2533" s="2"/>
      <c r="P2533" s="31"/>
      <c r="Q2533" s="25"/>
      <c r="R2533" s="2"/>
    </row>
    <row r="2534" spans="1:18" ht="18" customHeight="1">
      <c r="A2534" s="35"/>
      <c r="B2534" s="31"/>
      <c r="C2534" s="31"/>
      <c r="D2534" s="133"/>
      <c r="E2534" s="133"/>
      <c r="F2534" s="133"/>
      <c r="G2534" s="133"/>
      <c r="H2534" s="133"/>
      <c r="I2534" s="133"/>
      <c r="J2534" s="133"/>
      <c r="K2534" s="134"/>
      <c r="L2534" s="135"/>
      <c r="M2534" s="135"/>
      <c r="N2534" s="135"/>
      <c r="O2534" s="2"/>
      <c r="P2534" s="31"/>
      <c r="Q2534" s="25"/>
      <c r="R2534" s="2"/>
    </row>
    <row r="2535" spans="1:18" ht="18" customHeight="1">
      <c r="A2535" s="35"/>
      <c r="B2535" s="31"/>
      <c r="C2535" s="31"/>
      <c r="D2535" s="133"/>
      <c r="E2535" s="133"/>
      <c r="F2535" s="133"/>
      <c r="G2535" s="133"/>
      <c r="H2535" s="133"/>
      <c r="I2535" s="133"/>
      <c r="J2535" s="133"/>
      <c r="K2535" s="134"/>
      <c r="L2535" s="135"/>
      <c r="M2535" s="135"/>
      <c r="N2535" s="135"/>
      <c r="O2535" s="2"/>
      <c r="P2535" s="31"/>
      <c r="Q2535" s="25"/>
      <c r="R2535" s="2"/>
    </row>
    <row r="2536" spans="1:18" ht="18" customHeight="1">
      <c r="A2536" s="35"/>
      <c r="B2536" s="31"/>
      <c r="C2536" s="31"/>
      <c r="D2536" s="133"/>
      <c r="E2536" s="133"/>
      <c r="F2536" s="133"/>
      <c r="G2536" s="133"/>
      <c r="H2536" s="133"/>
      <c r="I2536" s="133"/>
      <c r="J2536" s="133"/>
      <c r="K2536" s="134"/>
      <c r="L2536" s="135"/>
      <c r="M2536" s="135"/>
      <c r="N2536" s="135"/>
      <c r="O2536" s="2"/>
      <c r="P2536" s="31"/>
      <c r="Q2536" s="25"/>
      <c r="R2536" s="2"/>
    </row>
    <row r="2537" spans="1:18" ht="18" customHeight="1">
      <c r="A2537" s="35"/>
      <c r="B2537" s="31"/>
      <c r="C2537" s="31"/>
      <c r="D2537" s="133"/>
      <c r="E2537" s="133"/>
      <c r="F2537" s="133"/>
      <c r="G2537" s="133"/>
      <c r="H2537" s="133"/>
      <c r="I2537" s="133"/>
      <c r="J2537" s="133"/>
      <c r="K2537" s="134"/>
      <c r="L2537" s="135"/>
      <c r="M2537" s="135"/>
      <c r="N2537" s="135"/>
      <c r="O2537" s="2"/>
      <c r="P2537" s="31"/>
      <c r="Q2537" s="25"/>
      <c r="R2537" s="2"/>
    </row>
    <row r="2538" spans="1:18" ht="18" customHeight="1">
      <c r="A2538" s="35"/>
      <c r="B2538" s="31"/>
      <c r="C2538" s="31"/>
      <c r="D2538" s="133"/>
      <c r="E2538" s="133"/>
      <c r="F2538" s="133"/>
      <c r="G2538" s="133"/>
      <c r="H2538" s="133"/>
      <c r="I2538" s="133"/>
      <c r="J2538" s="133"/>
      <c r="K2538" s="134"/>
      <c r="L2538" s="135"/>
      <c r="M2538" s="135"/>
      <c r="N2538" s="135"/>
      <c r="O2538" s="2"/>
      <c r="P2538" s="31"/>
      <c r="Q2538" s="25"/>
      <c r="R2538" s="2"/>
    </row>
    <row r="2539" spans="1:18" ht="18" customHeight="1">
      <c r="A2539" s="35"/>
      <c r="B2539" s="31"/>
      <c r="C2539" s="31"/>
      <c r="D2539" s="133"/>
      <c r="E2539" s="133"/>
      <c r="F2539" s="133"/>
      <c r="G2539" s="133"/>
      <c r="H2539" s="133"/>
      <c r="I2539" s="133"/>
      <c r="J2539" s="133"/>
      <c r="K2539" s="134"/>
      <c r="L2539" s="135"/>
      <c r="M2539" s="135"/>
      <c r="N2539" s="135"/>
      <c r="O2539" s="2"/>
      <c r="P2539" s="31"/>
      <c r="Q2539" s="25"/>
      <c r="R2539" s="2"/>
    </row>
    <row r="2540" spans="1:18" ht="18" customHeight="1">
      <c r="A2540" s="35"/>
      <c r="B2540" s="31"/>
      <c r="C2540" s="31"/>
      <c r="D2540" s="133"/>
      <c r="E2540" s="133"/>
      <c r="F2540" s="133"/>
      <c r="G2540" s="133"/>
      <c r="H2540" s="133"/>
      <c r="I2540" s="133"/>
      <c r="J2540" s="133"/>
      <c r="K2540" s="134"/>
      <c r="L2540" s="135"/>
      <c r="M2540" s="135"/>
      <c r="N2540" s="135"/>
      <c r="O2540" s="2"/>
      <c r="P2540" s="31"/>
      <c r="Q2540" s="25"/>
      <c r="R2540" s="2"/>
    </row>
    <row r="2541" spans="1:18" ht="18" customHeight="1">
      <c r="A2541" s="35"/>
      <c r="B2541" s="31"/>
      <c r="C2541" s="31"/>
      <c r="D2541" s="133"/>
      <c r="E2541" s="133"/>
      <c r="F2541" s="133"/>
      <c r="G2541" s="133"/>
      <c r="H2541" s="133"/>
      <c r="I2541" s="133"/>
      <c r="J2541" s="133"/>
      <c r="K2541" s="134"/>
      <c r="L2541" s="135"/>
      <c r="M2541" s="135"/>
      <c r="N2541" s="135"/>
      <c r="O2541" s="2"/>
      <c r="P2541" s="31"/>
      <c r="Q2541" s="25"/>
      <c r="R2541" s="2"/>
    </row>
    <row r="2542" spans="1:18" ht="18" customHeight="1">
      <c r="A2542" s="35"/>
      <c r="B2542" s="31"/>
      <c r="C2542" s="31"/>
      <c r="D2542" s="133"/>
      <c r="E2542" s="133"/>
      <c r="F2542" s="133"/>
      <c r="G2542" s="133"/>
      <c r="H2542" s="133"/>
      <c r="I2542" s="133"/>
      <c r="J2542" s="133"/>
      <c r="K2542" s="134"/>
      <c r="L2542" s="135"/>
      <c r="M2542" s="135"/>
      <c r="N2542" s="135"/>
      <c r="O2542" s="2"/>
      <c r="P2542" s="31"/>
      <c r="Q2542" s="25"/>
      <c r="R2542" s="2"/>
    </row>
    <row r="2543" spans="1:18" ht="18" customHeight="1">
      <c r="A2543" s="35"/>
      <c r="B2543" s="31"/>
      <c r="C2543" s="31"/>
      <c r="D2543" s="133"/>
      <c r="E2543" s="133"/>
      <c r="F2543" s="133"/>
      <c r="G2543" s="133"/>
      <c r="H2543" s="133"/>
      <c r="I2543" s="133"/>
      <c r="J2543" s="133"/>
      <c r="K2543" s="134"/>
      <c r="L2543" s="135"/>
      <c r="M2543" s="135"/>
      <c r="N2543" s="135"/>
      <c r="O2543" s="2"/>
      <c r="P2543" s="31"/>
      <c r="Q2543" s="25"/>
      <c r="R2543" s="2"/>
    </row>
    <row r="2544" spans="1:18" ht="18" customHeight="1">
      <c r="A2544" s="35"/>
      <c r="B2544" s="31"/>
      <c r="C2544" s="31"/>
      <c r="D2544" s="133"/>
      <c r="E2544" s="133"/>
      <c r="F2544" s="133"/>
      <c r="G2544" s="133"/>
      <c r="H2544" s="133"/>
      <c r="I2544" s="133"/>
      <c r="J2544" s="133"/>
      <c r="K2544" s="134"/>
      <c r="L2544" s="135"/>
      <c r="M2544" s="135"/>
      <c r="N2544" s="135"/>
      <c r="O2544" s="2"/>
      <c r="P2544" s="31"/>
      <c r="Q2544" s="25"/>
      <c r="R2544" s="2"/>
    </row>
    <row r="2545" spans="1:18" ht="18" customHeight="1">
      <c r="A2545" s="35"/>
      <c r="B2545" s="31"/>
      <c r="C2545" s="31"/>
      <c r="D2545" s="133"/>
      <c r="E2545" s="133"/>
      <c r="F2545" s="133"/>
      <c r="G2545" s="133"/>
      <c r="H2545" s="133"/>
      <c r="I2545" s="133"/>
      <c r="J2545" s="133"/>
      <c r="K2545" s="134"/>
      <c r="L2545" s="135"/>
      <c r="M2545" s="135"/>
      <c r="N2545" s="135"/>
      <c r="O2545" s="2"/>
      <c r="P2545" s="31"/>
      <c r="Q2545" s="25"/>
      <c r="R2545" s="2"/>
    </row>
    <row r="2546" spans="1:18" ht="18" customHeight="1">
      <c r="A2546" s="35"/>
      <c r="B2546" s="31"/>
      <c r="C2546" s="31"/>
      <c r="D2546" s="133"/>
      <c r="E2546" s="133"/>
      <c r="F2546" s="133"/>
      <c r="G2546" s="133"/>
      <c r="H2546" s="133"/>
      <c r="I2546" s="133"/>
      <c r="J2546" s="133"/>
      <c r="K2546" s="134"/>
      <c r="L2546" s="135"/>
      <c r="M2546" s="135"/>
      <c r="N2546" s="135"/>
      <c r="O2546" s="2"/>
      <c r="P2546" s="31"/>
      <c r="Q2546" s="25"/>
      <c r="R2546" s="2"/>
    </row>
    <row r="2547" spans="1:18" ht="18" customHeight="1">
      <c r="A2547" s="35"/>
      <c r="B2547" s="31"/>
      <c r="C2547" s="31"/>
      <c r="D2547" s="133"/>
      <c r="E2547" s="133"/>
      <c r="F2547" s="133"/>
      <c r="G2547" s="133"/>
      <c r="H2547" s="133"/>
      <c r="I2547" s="133"/>
      <c r="J2547" s="133"/>
      <c r="K2547" s="134"/>
      <c r="L2547" s="135"/>
      <c r="M2547" s="135"/>
      <c r="N2547" s="135"/>
      <c r="O2547" s="2"/>
      <c r="P2547" s="31"/>
      <c r="Q2547" s="25"/>
      <c r="R2547" s="2"/>
    </row>
    <row r="2548" spans="1:18" ht="18" customHeight="1">
      <c r="A2548" s="35"/>
      <c r="B2548" s="31"/>
      <c r="C2548" s="31"/>
      <c r="D2548" s="133"/>
      <c r="E2548" s="133"/>
      <c r="F2548" s="133"/>
      <c r="G2548" s="133"/>
      <c r="H2548" s="133"/>
      <c r="I2548" s="133"/>
      <c r="J2548" s="133"/>
      <c r="K2548" s="134"/>
      <c r="L2548" s="135"/>
      <c r="M2548" s="135"/>
      <c r="N2548" s="135"/>
      <c r="O2548" s="2"/>
      <c r="P2548" s="31"/>
      <c r="Q2548" s="25"/>
      <c r="R2548" s="2"/>
    </row>
    <row r="2549" spans="1:18" ht="18" customHeight="1">
      <c r="A2549" s="35"/>
      <c r="B2549" s="31"/>
      <c r="C2549" s="31"/>
      <c r="D2549" s="133"/>
      <c r="E2549" s="133"/>
      <c r="F2549" s="133"/>
      <c r="G2549" s="133"/>
      <c r="H2549" s="133"/>
      <c r="I2549" s="133"/>
      <c r="J2549" s="133"/>
      <c r="K2549" s="134"/>
      <c r="L2549" s="135"/>
      <c r="M2549" s="135"/>
      <c r="N2549" s="135"/>
      <c r="O2549" s="2"/>
      <c r="P2549" s="31"/>
      <c r="Q2549" s="25"/>
      <c r="R2549" s="2"/>
    </row>
    <row r="2550" spans="1:18" ht="18" customHeight="1">
      <c r="A2550" s="35"/>
      <c r="B2550" s="31"/>
      <c r="C2550" s="31"/>
      <c r="D2550" s="133"/>
      <c r="E2550" s="133"/>
      <c r="F2550" s="133"/>
      <c r="G2550" s="133"/>
      <c r="H2550" s="133"/>
      <c r="I2550" s="133"/>
      <c r="J2550" s="133"/>
      <c r="K2550" s="134"/>
      <c r="L2550" s="135"/>
      <c r="M2550" s="135"/>
      <c r="N2550" s="135"/>
      <c r="O2550" s="2"/>
      <c r="P2550" s="31"/>
      <c r="Q2550" s="25"/>
      <c r="R2550" s="2"/>
    </row>
    <row r="2551" spans="1:18" ht="18" customHeight="1">
      <c r="A2551" s="35"/>
      <c r="B2551" s="31"/>
      <c r="C2551" s="31"/>
      <c r="D2551" s="133"/>
      <c r="E2551" s="133"/>
      <c r="F2551" s="133"/>
      <c r="G2551" s="133"/>
      <c r="H2551" s="133"/>
      <c r="I2551" s="133"/>
      <c r="J2551" s="133"/>
      <c r="K2551" s="134"/>
      <c r="L2551" s="135"/>
      <c r="M2551" s="135"/>
      <c r="N2551" s="135"/>
      <c r="O2551" s="2"/>
      <c r="P2551" s="31"/>
      <c r="Q2551" s="25"/>
      <c r="R2551" s="2"/>
    </row>
    <row r="2552" spans="1:18" ht="18" customHeight="1">
      <c r="A2552" s="35"/>
      <c r="B2552" s="31"/>
      <c r="C2552" s="31"/>
      <c r="D2552" s="133"/>
      <c r="E2552" s="133"/>
      <c r="F2552" s="133"/>
      <c r="G2552" s="133"/>
      <c r="H2552" s="133"/>
      <c r="I2552" s="133"/>
      <c r="J2552" s="133"/>
      <c r="K2552" s="134"/>
      <c r="L2552" s="135"/>
      <c r="M2552" s="135"/>
      <c r="N2552" s="135"/>
      <c r="O2552" s="2"/>
      <c r="P2552" s="31"/>
      <c r="Q2552" s="25"/>
      <c r="R2552" s="2"/>
    </row>
    <row r="2553" spans="1:18" ht="18" customHeight="1">
      <c r="A2553" s="35"/>
      <c r="B2553" s="31"/>
      <c r="C2553" s="31"/>
      <c r="D2553" s="133"/>
      <c r="E2553" s="133"/>
      <c r="F2553" s="133"/>
      <c r="G2553" s="133"/>
      <c r="H2553" s="133"/>
      <c r="I2553" s="133"/>
      <c r="J2553" s="133"/>
      <c r="K2553" s="134"/>
      <c r="L2553" s="135"/>
      <c r="M2553" s="135"/>
      <c r="N2553" s="135"/>
      <c r="O2553" s="2"/>
      <c r="P2553" s="31"/>
      <c r="Q2553" s="25"/>
      <c r="R2553" s="2"/>
    </row>
    <row r="2554" spans="1:18" ht="18" customHeight="1">
      <c r="A2554" s="35"/>
      <c r="B2554" s="31"/>
      <c r="C2554" s="31"/>
      <c r="D2554" s="133"/>
      <c r="E2554" s="133"/>
      <c r="F2554" s="133"/>
      <c r="G2554" s="133"/>
      <c r="H2554" s="133"/>
      <c r="I2554" s="133"/>
      <c r="J2554" s="133"/>
      <c r="K2554" s="134"/>
      <c r="L2554" s="135"/>
      <c r="M2554" s="135"/>
      <c r="N2554" s="135"/>
      <c r="O2554" s="2"/>
      <c r="P2554" s="31"/>
      <c r="Q2554" s="25"/>
      <c r="R2554" s="2"/>
    </row>
    <row r="2555" spans="1:18" ht="18" customHeight="1">
      <c r="A2555" s="35"/>
      <c r="B2555" s="31"/>
      <c r="C2555" s="31"/>
      <c r="D2555" s="133"/>
      <c r="E2555" s="133"/>
      <c r="F2555" s="133"/>
      <c r="G2555" s="133"/>
      <c r="H2555" s="133"/>
      <c r="I2555" s="133"/>
      <c r="J2555" s="133"/>
      <c r="K2555" s="134"/>
      <c r="L2555" s="135"/>
      <c r="M2555" s="135"/>
      <c r="N2555" s="135"/>
      <c r="O2555" s="2"/>
      <c r="P2555" s="31"/>
      <c r="Q2555" s="25"/>
      <c r="R2555" s="2"/>
    </row>
    <row r="2556" spans="1:18" ht="18" customHeight="1">
      <c r="A2556" s="35"/>
      <c r="B2556" s="31"/>
      <c r="C2556" s="31"/>
      <c r="D2556" s="133"/>
      <c r="E2556" s="133"/>
      <c r="F2556" s="133"/>
      <c r="G2556" s="133"/>
      <c r="H2556" s="133"/>
      <c r="I2556" s="133"/>
      <c r="J2556" s="133"/>
      <c r="K2556" s="134"/>
      <c r="L2556" s="135"/>
      <c r="M2556" s="135"/>
      <c r="N2556" s="135"/>
      <c r="O2556" s="2"/>
      <c r="P2556" s="31"/>
      <c r="Q2556" s="25"/>
      <c r="R2556" s="2"/>
    </row>
    <row r="2557" spans="1:18" ht="18" customHeight="1">
      <c r="A2557" s="35"/>
      <c r="B2557" s="31"/>
      <c r="C2557" s="31"/>
      <c r="D2557" s="133"/>
      <c r="E2557" s="133"/>
      <c r="F2557" s="133"/>
      <c r="G2557" s="133"/>
      <c r="H2557" s="133"/>
      <c r="I2557" s="133"/>
      <c r="J2557" s="133"/>
      <c r="K2557" s="134"/>
      <c r="L2557" s="135"/>
      <c r="M2557" s="135"/>
      <c r="N2557" s="135"/>
      <c r="O2557" s="2"/>
      <c r="P2557" s="31"/>
      <c r="Q2557" s="25"/>
      <c r="R2557" s="2"/>
    </row>
    <row r="2558" spans="1:18" ht="18" customHeight="1">
      <c r="A2558" s="35"/>
      <c r="B2558" s="31"/>
      <c r="C2558" s="31"/>
      <c r="D2558" s="133"/>
      <c r="E2558" s="133"/>
      <c r="F2558" s="133"/>
      <c r="G2558" s="133"/>
      <c r="H2558" s="133"/>
      <c r="I2558" s="133"/>
      <c r="J2558" s="133"/>
      <c r="K2558" s="134"/>
      <c r="L2558" s="135"/>
      <c r="M2558" s="135"/>
      <c r="N2558" s="135"/>
      <c r="O2558" s="2"/>
      <c r="P2558" s="31"/>
      <c r="Q2558" s="25"/>
      <c r="R2558" s="2"/>
    </row>
    <row r="2559" spans="1:18" ht="18" customHeight="1">
      <c r="A2559" s="35"/>
      <c r="B2559" s="31"/>
      <c r="C2559" s="31"/>
      <c r="D2559" s="133"/>
      <c r="E2559" s="133"/>
      <c r="F2559" s="133"/>
      <c r="G2559" s="133"/>
      <c r="H2559" s="133"/>
      <c r="I2559" s="133"/>
      <c r="J2559" s="133"/>
      <c r="K2559" s="134"/>
      <c r="L2559" s="135"/>
      <c r="M2559" s="135"/>
      <c r="N2559" s="135"/>
      <c r="O2559" s="2"/>
      <c r="P2559" s="31"/>
      <c r="Q2559" s="25"/>
      <c r="R2559" s="2"/>
    </row>
    <row r="2560" spans="1:18" ht="18" customHeight="1">
      <c r="A2560" s="35"/>
      <c r="B2560" s="31"/>
      <c r="C2560" s="31"/>
      <c r="D2560" s="133"/>
      <c r="E2560" s="133"/>
      <c r="F2560" s="133"/>
      <c r="G2560" s="133"/>
      <c r="H2560" s="133"/>
      <c r="I2560" s="133"/>
      <c r="J2560" s="133"/>
      <c r="K2560" s="134"/>
      <c r="L2560" s="135"/>
      <c r="M2560" s="135"/>
      <c r="N2560" s="135"/>
      <c r="O2560" s="2"/>
      <c r="P2560" s="31"/>
      <c r="Q2560" s="25"/>
      <c r="R2560" s="2"/>
    </row>
    <row r="2561" spans="1:18" ht="18" customHeight="1">
      <c r="A2561" s="35"/>
      <c r="B2561" s="31"/>
      <c r="C2561" s="31"/>
      <c r="D2561" s="133"/>
      <c r="E2561" s="133"/>
      <c r="F2561" s="133"/>
      <c r="G2561" s="133"/>
      <c r="H2561" s="133"/>
      <c r="I2561" s="133"/>
      <c r="J2561" s="133"/>
      <c r="K2561" s="134"/>
      <c r="L2561" s="135"/>
      <c r="M2561" s="135"/>
      <c r="N2561" s="135"/>
      <c r="O2561" s="2"/>
      <c r="P2561" s="31"/>
      <c r="Q2561" s="25"/>
      <c r="R2561" s="2"/>
    </row>
    <row r="2562" spans="1:18" ht="18" customHeight="1">
      <c r="A2562" s="35"/>
      <c r="B2562" s="31"/>
      <c r="C2562" s="31"/>
      <c r="D2562" s="133"/>
      <c r="E2562" s="133"/>
      <c r="F2562" s="133"/>
      <c r="G2562" s="133"/>
      <c r="H2562" s="133"/>
      <c r="I2562" s="133"/>
      <c r="J2562" s="133"/>
      <c r="K2562" s="134"/>
      <c r="L2562" s="135"/>
      <c r="M2562" s="135"/>
      <c r="N2562" s="135"/>
      <c r="O2562" s="2"/>
      <c r="P2562" s="31"/>
      <c r="Q2562" s="25"/>
      <c r="R2562" s="2"/>
    </row>
    <row r="2563" spans="1:18" ht="18" customHeight="1">
      <c r="A2563" s="35"/>
      <c r="B2563" s="31"/>
      <c r="C2563" s="31"/>
      <c r="D2563" s="133"/>
      <c r="E2563" s="133"/>
      <c r="F2563" s="133"/>
      <c r="G2563" s="133"/>
      <c r="H2563" s="133"/>
      <c r="I2563" s="133"/>
      <c r="J2563" s="133"/>
      <c r="K2563" s="134"/>
      <c r="L2563" s="135"/>
      <c r="M2563" s="135"/>
      <c r="N2563" s="135"/>
      <c r="O2563" s="2"/>
      <c r="P2563" s="31"/>
      <c r="Q2563" s="25"/>
      <c r="R2563" s="2"/>
    </row>
    <row r="2564" spans="1:18" ht="18" customHeight="1">
      <c r="A2564" s="35"/>
      <c r="B2564" s="31"/>
      <c r="C2564" s="31"/>
      <c r="D2564" s="133"/>
      <c r="E2564" s="133"/>
      <c r="F2564" s="133"/>
      <c r="G2564" s="133"/>
      <c r="H2564" s="133"/>
      <c r="I2564" s="133"/>
      <c r="J2564" s="133"/>
      <c r="K2564" s="134"/>
      <c r="L2564" s="135"/>
      <c r="M2564" s="135"/>
      <c r="N2564" s="135"/>
      <c r="O2564" s="2"/>
      <c r="P2564" s="31"/>
      <c r="Q2564" s="25"/>
      <c r="R2564" s="2"/>
    </row>
    <row r="2565" spans="1:18" ht="18" customHeight="1">
      <c r="A2565" s="35"/>
      <c r="B2565" s="31"/>
      <c r="C2565" s="31"/>
      <c r="D2565" s="133"/>
      <c r="E2565" s="133"/>
      <c r="F2565" s="133"/>
      <c r="G2565" s="133"/>
      <c r="H2565" s="133"/>
      <c r="I2565" s="133"/>
      <c r="J2565" s="133"/>
      <c r="K2565" s="134"/>
      <c r="L2565" s="135"/>
      <c r="M2565" s="135"/>
      <c r="N2565" s="135"/>
      <c r="O2565" s="2"/>
      <c r="P2565" s="31"/>
      <c r="Q2565" s="25"/>
      <c r="R2565" s="2"/>
    </row>
    <row r="2566" spans="1:18" ht="18" customHeight="1">
      <c r="A2566" s="35"/>
      <c r="B2566" s="31"/>
      <c r="C2566" s="31"/>
      <c r="D2566" s="133"/>
      <c r="E2566" s="133"/>
      <c r="F2566" s="133"/>
      <c r="G2566" s="133"/>
      <c r="H2566" s="133"/>
      <c r="I2566" s="133"/>
      <c r="J2566" s="133"/>
      <c r="K2566" s="134"/>
      <c r="L2566" s="135"/>
      <c r="M2566" s="135"/>
      <c r="N2566" s="135"/>
      <c r="O2566" s="2"/>
      <c r="P2566" s="31"/>
      <c r="Q2566" s="25"/>
      <c r="R2566" s="2"/>
    </row>
    <row r="2567" spans="1:18" ht="18" customHeight="1">
      <c r="A2567" s="35"/>
      <c r="B2567" s="31"/>
      <c r="C2567" s="31"/>
      <c r="D2567" s="133"/>
      <c r="E2567" s="133"/>
      <c r="F2567" s="133"/>
      <c r="G2567" s="133"/>
      <c r="H2567" s="133"/>
      <c r="I2567" s="133"/>
      <c r="J2567" s="133"/>
      <c r="K2567" s="134"/>
      <c r="L2567" s="135"/>
      <c r="M2567" s="135"/>
      <c r="N2567" s="135"/>
      <c r="O2567" s="2"/>
      <c r="P2567" s="31"/>
      <c r="Q2567" s="25"/>
      <c r="R2567" s="2"/>
    </row>
    <row r="2568" spans="1:18" ht="18" customHeight="1">
      <c r="A2568" s="35"/>
      <c r="B2568" s="31"/>
      <c r="C2568" s="31"/>
      <c r="D2568" s="133"/>
      <c r="E2568" s="133"/>
      <c r="F2568" s="133"/>
      <c r="G2568" s="133"/>
      <c r="H2568" s="133"/>
      <c r="I2568" s="133"/>
      <c r="J2568" s="133"/>
      <c r="K2568" s="134"/>
      <c r="L2568" s="135"/>
      <c r="M2568" s="135"/>
      <c r="N2568" s="135"/>
      <c r="O2568" s="2"/>
      <c r="P2568" s="31"/>
      <c r="Q2568" s="25"/>
      <c r="R2568" s="2"/>
    </row>
    <row r="2569" spans="1:18" ht="18" customHeight="1">
      <c r="A2569" s="35"/>
      <c r="B2569" s="31"/>
      <c r="C2569" s="31"/>
      <c r="D2569" s="133"/>
      <c r="E2569" s="133"/>
      <c r="F2569" s="133"/>
      <c r="G2569" s="133"/>
      <c r="H2569" s="133"/>
      <c r="I2569" s="133"/>
      <c r="J2569" s="133"/>
      <c r="K2569" s="134"/>
      <c r="L2569" s="135"/>
      <c r="M2569" s="135"/>
      <c r="N2569" s="135"/>
      <c r="O2569" s="2"/>
      <c r="P2569" s="31"/>
      <c r="Q2569" s="25"/>
      <c r="R2569" s="2"/>
    </row>
    <row r="2570" spans="1:18" ht="18" customHeight="1">
      <c r="A2570" s="35"/>
      <c r="B2570" s="31"/>
      <c r="C2570" s="31"/>
      <c r="D2570" s="133"/>
      <c r="E2570" s="133"/>
      <c r="F2570" s="133"/>
      <c r="G2570" s="133"/>
      <c r="H2570" s="133"/>
      <c r="I2570" s="133"/>
      <c r="J2570" s="133"/>
      <c r="K2570" s="134"/>
      <c r="L2570" s="135"/>
      <c r="M2570" s="135"/>
      <c r="N2570" s="135"/>
      <c r="O2570" s="2"/>
      <c r="P2570" s="31"/>
      <c r="Q2570" s="25"/>
      <c r="R2570" s="2"/>
    </row>
    <row r="2571" spans="1:18" ht="18" customHeight="1">
      <c r="A2571" s="35"/>
      <c r="B2571" s="31"/>
      <c r="C2571" s="31"/>
      <c r="D2571" s="133"/>
      <c r="E2571" s="133"/>
      <c r="F2571" s="133"/>
      <c r="G2571" s="133"/>
      <c r="H2571" s="133"/>
      <c r="I2571" s="133"/>
      <c r="J2571" s="133"/>
      <c r="K2571" s="134"/>
      <c r="L2571" s="135"/>
      <c r="M2571" s="135"/>
      <c r="N2571" s="135"/>
      <c r="O2571" s="2"/>
      <c r="P2571" s="31"/>
      <c r="Q2571" s="25"/>
      <c r="R2571" s="2"/>
    </row>
    <row r="2572" spans="1:18" ht="18" customHeight="1">
      <c r="A2572" s="35"/>
      <c r="B2572" s="31"/>
      <c r="C2572" s="31"/>
      <c r="D2572" s="133"/>
      <c r="E2572" s="133"/>
      <c r="F2572" s="133"/>
      <c r="G2572" s="133"/>
      <c r="H2572" s="133"/>
      <c r="I2572" s="133"/>
      <c r="J2572" s="133"/>
      <c r="K2572" s="134"/>
      <c r="L2572" s="135"/>
      <c r="M2572" s="135"/>
      <c r="N2572" s="135"/>
      <c r="O2572" s="2"/>
      <c r="P2572" s="31"/>
      <c r="Q2572" s="25"/>
      <c r="R2572" s="2"/>
    </row>
    <row r="2573" spans="1:18" ht="18" customHeight="1">
      <c r="A2573" s="35"/>
      <c r="B2573" s="31"/>
      <c r="C2573" s="31"/>
      <c r="D2573" s="133"/>
      <c r="E2573" s="133"/>
      <c r="F2573" s="133"/>
      <c r="G2573" s="133"/>
      <c r="H2573" s="133"/>
      <c r="I2573" s="133"/>
      <c r="J2573" s="133"/>
      <c r="K2573" s="134"/>
      <c r="L2573" s="135"/>
      <c r="M2573" s="135"/>
      <c r="N2573" s="135"/>
      <c r="O2573" s="2"/>
      <c r="P2573" s="31"/>
      <c r="Q2573" s="25"/>
      <c r="R2573" s="2"/>
    </row>
    <row r="2574" spans="1:18" ht="18" customHeight="1">
      <c r="A2574" s="35"/>
      <c r="B2574" s="31"/>
      <c r="C2574" s="31"/>
      <c r="D2574" s="133"/>
      <c r="E2574" s="133"/>
      <c r="F2574" s="133"/>
      <c r="G2574" s="133"/>
      <c r="H2574" s="133"/>
      <c r="I2574" s="133"/>
      <c r="J2574" s="133"/>
      <c r="K2574" s="134"/>
      <c r="L2574" s="135"/>
      <c r="M2574" s="135"/>
      <c r="N2574" s="135"/>
      <c r="O2574" s="2"/>
      <c r="P2574" s="31"/>
      <c r="Q2574" s="25"/>
      <c r="R2574" s="2"/>
    </row>
    <row r="2575" spans="1:18" ht="18" customHeight="1">
      <c r="A2575" s="35"/>
      <c r="B2575" s="31"/>
      <c r="C2575" s="31"/>
      <c r="D2575" s="133"/>
      <c r="E2575" s="133"/>
      <c r="F2575" s="133"/>
      <c r="G2575" s="133"/>
      <c r="H2575" s="133"/>
      <c r="I2575" s="133"/>
      <c r="J2575" s="133"/>
      <c r="K2575" s="134"/>
      <c r="L2575" s="135"/>
      <c r="M2575" s="135"/>
      <c r="N2575" s="135"/>
      <c r="O2575" s="2"/>
      <c r="P2575" s="31"/>
      <c r="Q2575" s="25"/>
      <c r="R2575" s="2"/>
    </row>
    <row r="2576" spans="1:18" ht="18" customHeight="1">
      <c r="A2576" s="35"/>
      <c r="B2576" s="31"/>
      <c r="C2576" s="31"/>
      <c r="D2576" s="133"/>
      <c r="E2576" s="133"/>
      <c r="F2576" s="133"/>
      <c r="G2576" s="133"/>
      <c r="H2576" s="133"/>
      <c r="I2576" s="133"/>
      <c r="J2576" s="133"/>
      <c r="K2576" s="134"/>
      <c r="L2576" s="135"/>
      <c r="M2576" s="135"/>
      <c r="N2576" s="135"/>
      <c r="O2576" s="2"/>
      <c r="P2576" s="31"/>
      <c r="Q2576" s="25"/>
      <c r="R2576" s="2"/>
    </row>
    <row r="2577" spans="1:18" ht="18" customHeight="1">
      <c r="A2577" s="35"/>
      <c r="B2577" s="31"/>
      <c r="C2577" s="31"/>
      <c r="D2577" s="133"/>
      <c r="E2577" s="133"/>
      <c r="F2577" s="133"/>
      <c r="G2577" s="133"/>
      <c r="H2577" s="133"/>
      <c r="I2577" s="133"/>
      <c r="J2577" s="133"/>
      <c r="K2577" s="134"/>
      <c r="L2577" s="135"/>
      <c r="M2577" s="135"/>
      <c r="N2577" s="135"/>
      <c r="O2577" s="2"/>
      <c r="P2577" s="31"/>
      <c r="Q2577" s="25"/>
      <c r="R2577" s="2"/>
    </row>
    <row r="2578" spans="1:18" ht="18" customHeight="1">
      <c r="A2578" s="35"/>
      <c r="B2578" s="31"/>
      <c r="C2578" s="31"/>
      <c r="D2578" s="133"/>
      <c r="E2578" s="133"/>
      <c r="F2578" s="133"/>
      <c r="G2578" s="133"/>
      <c r="H2578" s="133"/>
      <c r="I2578" s="133"/>
      <c r="J2578" s="133"/>
      <c r="K2578" s="134"/>
      <c r="L2578" s="135"/>
      <c r="M2578" s="135"/>
      <c r="N2578" s="135"/>
      <c r="O2578" s="2"/>
      <c r="P2578" s="31"/>
      <c r="Q2578" s="25"/>
      <c r="R2578" s="2"/>
    </row>
    <row r="2579" spans="1:18" ht="18" customHeight="1">
      <c r="A2579" s="35"/>
      <c r="B2579" s="31"/>
      <c r="C2579" s="31"/>
      <c r="D2579" s="133"/>
      <c r="E2579" s="133"/>
      <c r="F2579" s="133"/>
      <c r="G2579" s="133"/>
      <c r="H2579" s="133"/>
      <c r="I2579" s="133"/>
      <c r="J2579" s="133"/>
      <c r="K2579" s="134"/>
      <c r="L2579" s="135"/>
      <c r="M2579" s="135"/>
      <c r="N2579" s="135"/>
      <c r="O2579" s="2"/>
      <c r="P2579" s="31"/>
      <c r="Q2579" s="25"/>
      <c r="R2579" s="2"/>
    </row>
    <row r="2580" spans="1:18" ht="18" customHeight="1">
      <c r="A2580" s="35"/>
      <c r="B2580" s="31"/>
      <c r="C2580" s="31"/>
      <c r="D2580" s="133"/>
      <c r="E2580" s="133"/>
      <c r="F2580" s="133"/>
      <c r="G2580" s="133"/>
      <c r="H2580" s="133"/>
      <c r="I2580" s="133"/>
      <c r="J2580" s="133"/>
      <c r="K2580" s="134"/>
      <c r="L2580" s="135"/>
      <c r="M2580" s="135"/>
      <c r="N2580" s="135"/>
      <c r="O2580" s="2"/>
      <c r="P2580" s="31"/>
      <c r="Q2580" s="25"/>
      <c r="R2580" s="2"/>
    </row>
    <row r="2581" spans="1:18" ht="18" customHeight="1">
      <c r="A2581" s="35"/>
      <c r="B2581" s="31"/>
      <c r="C2581" s="31"/>
      <c r="D2581" s="133"/>
      <c r="E2581" s="133"/>
      <c r="F2581" s="133"/>
      <c r="G2581" s="133"/>
      <c r="H2581" s="133"/>
      <c r="I2581" s="133"/>
      <c r="J2581" s="133"/>
      <c r="K2581" s="134"/>
      <c r="L2581" s="135"/>
      <c r="M2581" s="135"/>
      <c r="N2581" s="135"/>
      <c r="O2581" s="2"/>
      <c r="P2581" s="31"/>
      <c r="Q2581" s="25"/>
      <c r="R2581" s="2"/>
    </row>
    <row r="2582" spans="1:18" ht="18" customHeight="1">
      <c r="A2582" s="35"/>
      <c r="B2582" s="31"/>
      <c r="C2582" s="31"/>
      <c r="D2582" s="133"/>
      <c r="E2582" s="133"/>
      <c r="F2582" s="133"/>
      <c r="G2582" s="133"/>
      <c r="H2582" s="133"/>
      <c r="I2582" s="133"/>
      <c r="J2582" s="133"/>
      <c r="K2582" s="134"/>
      <c r="L2582" s="135"/>
      <c r="M2582" s="135"/>
      <c r="N2582" s="135"/>
      <c r="O2582" s="2"/>
      <c r="P2582" s="31"/>
      <c r="Q2582" s="25"/>
      <c r="R2582" s="2"/>
    </row>
    <row r="2583" spans="1:18" ht="18" customHeight="1">
      <c r="A2583" s="35"/>
      <c r="B2583" s="31"/>
      <c r="C2583" s="31"/>
      <c r="D2583" s="133"/>
      <c r="E2583" s="133"/>
      <c r="F2583" s="133"/>
      <c r="G2583" s="133"/>
      <c r="H2583" s="133"/>
      <c r="I2583" s="133"/>
      <c r="J2583" s="133"/>
      <c r="K2583" s="134"/>
      <c r="L2583" s="135"/>
      <c r="M2583" s="135"/>
      <c r="N2583" s="135"/>
      <c r="O2583" s="2"/>
      <c r="P2583" s="31"/>
      <c r="Q2583" s="25"/>
      <c r="R2583" s="2"/>
    </row>
    <row r="2584" spans="1:18" ht="18" customHeight="1">
      <c r="A2584" s="35"/>
      <c r="B2584" s="31"/>
      <c r="C2584" s="31"/>
      <c r="D2584" s="133"/>
      <c r="E2584" s="133"/>
      <c r="F2584" s="133"/>
      <c r="G2584" s="133"/>
      <c r="H2584" s="133"/>
      <c r="I2584" s="133"/>
      <c r="J2584" s="133"/>
      <c r="K2584" s="134"/>
      <c r="L2584" s="135"/>
      <c r="M2584" s="135"/>
      <c r="N2584" s="135"/>
      <c r="O2584" s="2"/>
      <c r="P2584" s="31"/>
      <c r="Q2584" s="25"/>
      <c r="R2584" s="2"/>
    </row>
    <row r="2585" spans="1:18" ht="18" customHeight="1">
      <c r="A2585" s="35"/>
      <c r="B2585" s="31"/>
      <c r="C2585" s="31"/>
      <c r="D2585" s="133"/>
      <c r="E2585" s="133"/>
      <c r="F2585" s="133"/>
      <c r="G2585" s="133"/>
      <c r="H2585" s="133"/>
      <c r="I2585" s="133"/>
      <c r="J2585" s="133"/>
      <c r="K2585" s="134"/>
      <c r="L2585" s="135"/>
      <c r="M2585" s="135"/>
      <c r="N2585" s="135"/>
      <c r="O2585" s="2"/>
      <c r="P2585" s="31"/>
      <c r="Q2585" s="25"/>
      <c r="R2585" s="2"/>
    </row>
    <row r="2586" spans="1:18" ht="18" customHeight="1">
      <c r="A2586" s="35"/>
      <c r="B2586" s="31"/>
      <c r="C2586" s="31"/>
      <c r="D2586" s="133"/>
      <c r="E2586" s="133"/>
      <c r="F2586" s="133"/>
      <c r="G2586" s="133"/>
      <c r="H2586" s="133"/>
      <c r="I2586" s="133"/>
      <c r="J2586" s="133"/>
      <c r="K2586" s="134"/>
      <c r="L2586" s="135"/>
      <c r="M2586" s="135"/>
      <c r="N2586" s="135"/>
      <c r="O2586" s="2"/>
      <c r="P2586" s="31"/>
      <c r="Q2586" s="25"/>
      <c r="R2586" s="2"/>
    </row>
    <row r="2587" spans="1:18" ht="18" customHeight="1">
      <c r="A2587" s="35"/>
      <c r="B2587" s="31"/>
      <c r="C2587" s="31"/>
      <c r="D2587" s="133"/>
      <c r="E2587" s="133"/>
      <c r="F2587" s="133"/>
      <c r="G2587" s="133"/>
      <c r="H2587" s="133"/>
      <c r="I2587" s="133"/>
      <c r="J2587" s="133"/>
      <c r="K2587" s="134"/>
      <c r="L2587" s="135"/>
      <c r="M2587" s="135"/>
      <c r="N2587" s="135"/>
      <c r="O2587" s="2"/>
      <c r="P2587" s="31"/>
      <c r="Q2587" s="25"/>
      <c r="R2587" s="2"/>
    </row>
    <row r="2588" spans="1:18" ht="18" customHeight="1">
      <c r="A2588" s="35"/>
      <c r="B2588" s="31"/>
      <c r="C2588" s="31"/>
      <c r="D2588" s="133"/>
      <c r="E2588" s="133"/>
      <c r="F2588" s="133"/>
      <c r="G2588" s="133"/>
      <c r="H2588" s="133"/>
      <c r="I2588" s="133"/>
      <c r="J2588" s="133"/>
      <c r="K2588" s="134"/>
      <c r="L2588" s="135"/>
      <c r="M2588" s="135"/>
      <c r="N2588" s="135"/>
      <c r="O2588" s="2"/>
      <c r="P2588" s="31"/>
      <c r="Q2588" s="25"/>
      <c r="R2588" s="2"/>
    </row>
    <row r="2589" spans="1:18" ht="18" customHeight="1">
      <c r="A2589" s="35"/>
      <c r="B2589" s="31"/>
      <c r="C2589" s="31"/>
      <c r="D2589" s="133"/>
      <c r="E2589" s="133"/>
      <c r="F2589" s="133"/>
      <c r="G2589" s="133"/>
      <c r="H2589" s="133"/>
      <c r="I2589" s="133"/>
      <c r="J2589" s="133"/>
      <c r="K2589" s="134"/>
      <c r="L2589" s="135"/>
      <c r="M2589" s="135"/>
      <c r="N2589" s="135"/>
      <c r="O2589" s="2"/>
      <c r="P2589" s="31"/>
      <c r="Q2589" s="25"/>
      <c r="R2589" s="2"/>
    </row>
    <row r="2590" spans="1:18" ht="18" customHeight="1">
      <c r="A2590" s="35"/>
      <c r="B2590" s="31"/>
      <c r="C2590" s="31"/>
      <c r="D2590" s="133"/>
      <c r="E2590" s="133"/>
      <c r="F2590" s="133"/>
      <c r="G2590" s="133"/>
      <c r="H2590" s="133"/>
      <c r="I2590" s="133"/>
      <c r="J2590" s="133"/>
      <c r="K2590" s="134"/>
      <c r="L2590" s="135"/>
      <c r="M2590" s="135"/>
      <c r="N2590" s="135"/>
      <c r="O2590" s="2"/>
      <c r="P2590" s="31"/>
      <c r="Q2590" s="25"/>
      <c r="R2590" s="2"/>
    </row>
    <row r="2591" spans="1:18" ht="18" customHeight="1">
      <c r="A2591" s="35"/>
      <c r="B2591" s="31"/>
      <c r="C2591" s="31"/>
      <c r="D2591" s="133"/>
      <c r="E2591" s="133"/>
      <c r="F2591" s="133"/>
      <c r="G2591" s="133"/>
      <c r="H2591" s="133"/>
      <c r="I2591" s="133"/>
      <c r="J2591" s="133"/>
      <c r="K2591" s="134"/>
      <c r="L2591" s="135"/>
      <c r="M2591" s="135"/>
      <c r="N2591" s="135"/>
      <c r="O2591" s="2"/>
      <c r="P2591" s="31"/>
      <c r="Q2591" s="25"/>
      <c r="R2591" s="2"/>
    </row>
    <row r="2592" spans="1:18" ht="18" customHeight="1">
      <c r="A2592" s="35"/>
      <c r="B2592" s="31"/>
      <c r="C2592" s="31"/>
      <c r="D2592" s="133"/>
      <c r="E2592" s="133"/>
      <c r="F2592" s="133"/>
      <c r="G2592" s="133"/>
      <c r="H2592" s="133"/>
      <c r="I2592" s="133"/>
      <c r="J2592" s="133"/>
      <c r="K2592" s="134"/>
      <c r="L2592" s="135"/>
      <c r="M2592" s="135"/>
      <c r="N2592" s="135"/>
      <c r="O2592" s="2"/>
      <c r="P2592" s="31"/>
      <c r="Q2592" s="25"/>
      <c r="R2592" s="2"/>
    </row>
    <row r="2593" spans="1:18" ht="18" customHeight="1">
      <c r="A2593" s="35"/>
      <c r="B2593" s="31"/>
      <c r="C2593" s="31"/>
      <c r="D2593" s="133"/>
      <c r="E2593" s="133"/>
      <c r="F2593" s="133"/>
      <c r="G2593" s="133"/>
      <c r="H2593" s="133"/>
      <c r="I2593" s="133"/>
      <c r="J2593" s="133"/>
      <c r="K2593" s="134"/>
      <c r="L2593" s="135"/>
      <c r="M2593" s="135"/>
      <c r="N2593" s="135"/>
      <c r="O2593" s="2"/>
      <c r="P2593" s="31"/>
      <c r="Q2593" s="25"/>
      <c r="R2593" s="2"/>
    </row>
    <row r="2594" spans="1:18" ht="18" customHeight="1">
      <c r="A2594" s="35"/>
      <c r="B2594" s="31"/>
      <c r="C2594" s="31"/>
      <c r="D2594" s="133"/>
      <c r="E2594" s="133"/>
      <c r="F2594" s="133"/>
      <c r="G2594" s="133"/>
      <c r="H2594" s="133"/>
      <c r="I2594" s="133"/>
      <c r="J2594" s="133"/>
      <c r="K2594" s="134"/>
      <c r="L2594" s="135"/>
      <c r="M2594" s="135"/>
      <c r="N2594" s="135"/>
      <c r="O2594" s="2"/>
      <c r="P2594" s="31"/>
      <c r="Q2594" s="25"/>
      <c r="R2594" s="2"/>
    </row>
    <row r="2595" spans="1:18" ht="18" customHeight="1">
      <c r="A2595" s="35"/>
      <c r="B2595" s="31"/>
      <c r="C2595" s="31"/>
      <c r="D2595" s="133"/>
      <c r="E2595" s="133"/>
      <c r="F2595" s="133"/>
      <c r="G2595" s="133"/>
      <c r="H2595" s="133"/>
      <c r="I2595" s="133"/>
      <c r="J2595" s="133"/>
      <c r="K2595" s="134"/>
      <c r="L2595" s="135"/>
      <c r="M2595" s="135"/>
      <c r="N2595" s="135"/>
      <c r="O2595" s="2"/>
      <c r="P2595" s="31"/>
      <c r="Q2595" s="25"/>
      <c r="R2595" s="2"/>
    </row>
    <row r="2596" spans="1:18" ht="18" customHeight="1">
      <c r="A2596" s="35"/>
      <c r="B2596" s="31"/>
      <c r="C2596" s="31"/>
      <c r="D2596" s="133"/>
      <c r="E2596" s="133"/>
      <c r="F2596" s="133"/>
      <c r="G2596" s="133"/>
      <c r="H2596" s="133"/>
      <c r="I2596" s="133"/>
      <c r="J2596" s="133"/>
      <c r="K2596" s="134"/>
      <c r="L2596" s="135"/>
      <c r="M2596" s="135"/>
      <c r="N2596" s="135"/>
      <c r="O2596" s="2"/>
      <c r="P2596" s="31"/>
      <c r="Q2596" s="25"/>
      <c r="R2596" s="2"/>
    </row>
    <row r="2597" spans="1:18" ht="18" customHeight="1">
      <c r="A2597" s="35"/>
      <c r="B2597" s="31"/>
      <c r="C2597" s="31"/>
      <c r="D2597" s="133"/>
      <c r="E2597" s="133"/>
      <c r="F2597" s="133"/>
      <c r="G2597" s="133"/>
      <c r="H2597" s="133"/>
      <c r="I2597" s="133"/>
      <c r="J2597" s="133"/>
      <c r="K2597" s="134"/>
      <c r="L2597" s="135"/>
      <c r="M2597" s="135"/>
      <c r="N2597" s="135"/>
      <c r="O2597" s="2"/>
      <c r="P2597" s="31"/>
      <c r="Q2597" s="25"/>
      <c r="R2597" s="2"/>
    </row>
    <row r="2598" spans="1:18" ht="18" customHeight="1">
      <c r="A2598" s="35"/>
      <c r="B2598" s="31"/>
      <c r="C2598" s="31"/>
      <c r="D2598" s="133"/>
      <c r="E2598" s="133"/>
      <c r="F2598" s="133"/>
      <c r="G2598" s="133"/>
      <c r="H2598" s="133"/>
      <c r="I2598" s="133"/>
      <c r="J2598" s="133"/>
      <c r="K2598" s="134"/>
      <c r="L2598" s="135"/>
      <c r="M2598" s="135"/>
      <c r="N2598" s="135"/>
      <c r="O2598" s="2"/>
      <c r="P2598" s="31"/>
      <c r="Q2598" s="25"/>
      <c r="R2598" s="2"/>
    </row>
    <row r="2599" spans="1:18" ht="18" customHeight="1">
      <c r="A2599" s="35"/>
      <c r="B2599" s="31"/>
      <c r="C2599" s="31"/>
      <c r="D2599" s="133"/>
      <c r="E2599" s="133"/>
      <c r="F2599" s="133"/>
      <c r="G2599" s="133"/>
      <c r="H2599" s="133"/>
      <c r="I2599" s="133"/>
      <c r="J2599" s="133"/>
      <c r="K2599" s="134"/>
      <c r="L2599" s="135"/>
      <c r="M2599" s="135"/>
      <c r="N2599" s="135"/>
      <c r="O2599" s="2"/>
      <c r="P2599" s="31"/>
      <c r="Q2599" s="25"/>
      <c r="R2599" s="2"/>
    </row>
    <row r="2600" spans="1:18" ht="18" customHeight="1">
      <c r="A2600" s="35"/>
      <c r="B2600" s="31"/>
      <c r="C2600" s="31"/>
      <c r="D2600" s="133"/>
      <c r="E2600" s="133"/>
      <c r="F2600" s="133"/>
      <c r="G2600" s="133"/>
      <c r="H2600" s="133"/>
      <c r="I2600" s="133"/>
      <c r="J2600" s="133"/>
      <c r="K2600" s="134"/>
      <c r="L2600" s="135"/>
      <c r="M2600" s="135"/>
      <c r="N2600" s="135"/>
      <c r="O2600" s="2"/>
      <c r="P2600" s="31"/>
      <c r="Q2600" s="25"/>
      <c r="R2600" s="2"/>
    </row>
    <row r="2601" spans="1:18" ht="18" customHeight="1">
      <c r="A2601" s="35"/>
      <c r="B2601" s="31"/>
      <c r="C2601" s="31"/>
      <c r="D2601" s="133"/>
      <c r="E2601" s="133"/>
      <c r="F2601" s="133"/>
      <c r="G2601" s="133"/>
      <c r="H2601" s="133"/>
      <c r="I2601" s="133"/>
      <c r="J2601" s="133"/>
      <c r="K2601" s="134"/>
      <c r="L2601" s="135"/>
      <c r="M2601" s="135"/>
      <c r="N2601" s="135"/>
      <c r="O2601" s="2"/>
      <c r="P2601" s="31"/>
      <c r="Q2601" s="25"/>
      <c r="R2601" s="2"/>
    </row>
    <row r="2602" spans="1:18" ht="18" customHeight="1">
      <c r="A2602" s="35"/>
      <c r="B2602" s="31"/>
      <c r="C2602" s="31"/>
      <c r="D2602" s="133"/>
      <c r="E2602" s="133"/>
      <c r="F2602" s="133"/>
      <c r="G2602" s="133"/>
      <c r="H2602" s="133"/>
      <c r="I2602" s="133"/>
      <c r="J2602" s="133"/>
      <c r="K2602" s="134"/>
      <c r="L2602" s="135"/>
      <c r="M2602" s="135"/>
      <c r="N2602" s="135"/>
      <c r="O2602" s="2"/>
      <c r="P2602" s="31"/>
      <c r="Q2602" s="25"/>
      <c r="R2602" s="2"/>
    </row>
    <row r="2603" spans="1:18" ht="18" customHeight="1">
      <c r="A2603" s="35"/>
      <c r="B2603" s="31"/>
      <c r="C2603" s="31"/>
      <c r="D2603" s="133"/>
      <c r="E2603" s="133"/>
      <c r="F2603" s="133"/>
      <c r="G2603" s="133"/>
      <c r="H2603" s="133"/>
      <c r="I2603" s="133"/>
      <c r="J2603" s="133"/>
      <c r="K2603" s="134"/>
      <c r="L2603" s="135"/>
      <c r="M2603" s="135"/>
      <c r="N2603" s="135"/>
      <c r="O2603" s="2"/>
      <c r="P2603" s="31"/>
      <c r="Q2603" s="25"/>
      <c r="R2603" s="2"/>
    </row>
    <row r="2604" spans="1:18" ht="18" customHeight="1">
      <c r="A2604" s="35"/>
      <c r="B2604" s="31"/>
      <c r="C2604" s="31"/>
      <c r="D2604" s="133"/>
      <c r="E2604" s="133"/>
      <c r="F2604" s="133"/>
      <c r="G2604" s="133"/>
      <c r="H2604" s="133"/>
      <c r="I2604" s="133"/>
      <c r="J2604" s="133"/>
      <c r="K2604" s="134"/>
      <c r="L2604" s="135"/>
      <c r="M2604" s="135"/>
      <c r="N2604" s="135"/>
      <c r="O2604" s="2"/>
      <c r="P2604" s="31"/>
      <c r="Q2604" s="25"/>
      <c r="R2604" s="2"/>
    </row>
    <row r="2605" spans="1:18" ht="18" customHeight="1">
      <c r="A2605" s="35"/>
      <c r="B2605" s="31"/>
      <c r="C2605" s="31"/>
      <c r="D2605" s="133"/>
      <c r="E2605" s="133"/>
      <c r="F2605" s="133"/>
      <c r="G2605" s="133"/>
      <c r="H2605" s="133"/>
      <c r="I2605" s="133"/>
      <c r="J2605" s="133"/>
      <c r="K2605" s="134"/>
      <c r="L2605" s="135"/>
      <c r="M2605" s="135"/>
      <c r="N2605" s="135"/>
      <c r="O2605" s="2"/>
      <c r="P2605" s="31"/>
      <c r="Q2605" s="25"/>
      <c r="R2605" s="2"/>
    </row>
    <row r="2606" spans="1:18" ht="18" customHeight="1">
      <c r="A2606" s="35"/>
      <c r="B2606" s="31"/>
      <c r="C2606" s="31"/>
      <c r="D2606" s="133"/>
      <c r="E2606" s="133"/>
      <c r="F2606" s="133"/>
      <c r="G2606" s="133"/>
      <c r="H2606" s="133"/>
      <c r="I2606" s="133"/>
      <c r="J2606" s="133"/>
      <c r="K2606" s="134"/>
      <c r="L2606" s="135"/>
      <c r="M2606" s="135"/>
      <c r="N2606" s="135"/>
      <c r="O2606" s="2"/>
      <c r="P2606" s="31"/>
      <c r="Q2606" s="25"/>
      <c r="R2606" s="2"/>
    </row>
    <row r="2607" spans="1:18" ht="18" customHeight="1">
      <c r="A2607" s="35"/>
      <c r="B2607" s="31"/>
      <c r="C2607" s="31"/>
      <c r="D2607" s="133"/>
      <c r="E2607" s="133"/>
      <c r="F2607" s="133"/>
      <c r="G2607" s="133"/>
      <c r="H2607" s="133"/>
      <c r="I2607" s="133"/>
      <c r="J2607" s="133"/>
      <c r="K2607" s="134"/>
      <c r="L2607" s="135"/>
      <c r="M2607" s="135"/>
      <c r="N2607" s="135"/>
      <c r="O2607" s="2"/>
      <c r="P2607" s="31"/>
      <c r="Q2607" s="25"/>
      <c r="R2607" s="2"/>
    </row>
    <row r="2608" spans="1:18" ht="18" customHeight="1">
      <c r="A2608" s="35"/>
      <c r="B2608" s="31"/>
      <c r="C2608" s="31"/>
      <c r="D2608" s="133"/>
      <c r="E2608" s="133"/>
      <c r="F2608" s="133"/>
      <c r="G2608" s="133"/>
      <c r="H2608" s="133"/>
      <c r="I2608" s="133"/>
      <c r="J2608" s="133"/>
      <c r="K2608" s="134"/>
      <c r="L2608" s="135"/>
      <c r="M2608" s="135"/>
      <c r="N2608" s="135"/>
      <c r="O2608" s="2"/>
      <c r="P2608" s="31"/>
      <c r="Q2608" s="25"/>
      <c r="R2608" s="2"/>
    </row>
    <row r="2609" spans="1:18" ht="18" customHeight="1">
      <c r="A2609" s="35"/>
      <c r="B2609" s="31"/>
      <c r="C2609" s="31"/>
      <c r="D2609" s="133"/>
      <c r="E2609" s="133"/>
      <c r="F2609" s="133"/>
      <c r="G2609" s="133"/>
      <c r="H2609" s="133"/>
      <c r="I2609" s="133"/>
      <c r="J2609" s="133"/>
      <c r="K2609" s="134"/>
      <c r="L2609" s="135"/>
      <c r="M2609" s="135"/>
      <c r="N2609" s="135"/>
      <c r="O2609" s="2"/>
      <c r="P2609" s="31"/>
      <c r="Q2609" s="25"/>
      <c r="R2609" s="2"/>
    </row>
    <row r="2610" spans="1:18" ht="18" customHeight="1">
      <c r="A2610" s="35"/>
      <c r="B2610" s="31"/>
      <c r="C2610" s="31"/>
      <c r="D2610" s="133"/>
      <c r="E2610" s="133"/>
      <c r="F2610" s="133"/>
      <c r="G2610" s="133"/>
      <c r="H2610" s="133"/>
      <c r="I2610" s="133"/>
      <c r="J2610" s="133"/>
      <c r="K2610" s="134"/>
      <c r="L2610" s="135"/>
      <c r="M2610" s="135"/>
      <c r="N2610" s="135"/>
      <c r="O2610" s="2"/>
      <c r="P2610" s="31"/>
      <c r="Q2610" s="25"/>
      <c r="R2610" s="2"/>
    </row>
    <row r="2611" spans="1:18" ht="18" customHeight="1">
      <c r="A2611" s="35"/>
      <c r="B2611" s="31"/>
      <c r="C2611" s="31"/>
      <c r="D2611" s="133"/>
      <c r="E2611" s="133"/>
      <c r="F2611" s="133"/>
      <c r="G2611" s="133"/>
      <c r="H2611" s="133"/>
      <c r="I2611" s="133"/>
      <c r="J2611" s="133"/>
      <c r="K2611" s="134"/>
      <c r="L2611" s="135"/>
      <c r="M2611" s="135"/>
      <c r="N2611" s="135"/>
      <c r="O2611" s="2"/>
      <c r="P2611" s="31"/>
      <c r="Q2611" s="25"/>
      <c r="R2611" s="2"/>
    </row>
    <row r="2612" spans="1:18" ht="18" customHeight="1">
      <c r="A2612" s="35"/>
      <c r="B2612" s="31"/>
      <c r="C2612" s="31"/>
      <c r="D2612" s="133"/>
      <c r="E2612" s="133"/>
      <c r="F2612" s="133"/>
      <c r="G2612" s="133"/>
      <c r="H2612" s="133"/>
      <c r="I2612" s="133"/>
      <c r="J2612" s="133"/>
      <c r="K2612" s="134"/>
      <c r="L2612" s="135"/>
      <c r="M2612" s="135"/>
      <c r="N2612" s="135"/>
      <c r="O2612" s="2"/>
      <c r="P2612" s="31"/>
      <c r="Q2612" s="25"/>
      <c r="R2612" s="2"/>
    </row>
    <row r="2613" spans="1:18" ht="18" customHeight="1">
      <c r="A2613" s="35"/>
      <c r="B2613" s="31"/>
      <c r="C2613" s="31"/>
      <c r="D2613" s="133"/>
      <c r="E2613" s="133"/>
      <c r="F2613" s="133"/>
      <c r="G2613" s="133"/>
      <c r="H2613" s="133"/>
      <c r="I2613" s="133"/>
      <c r="J2613" s="133"/>
      <c r="K2613" s="134"/>
      <c r="L2613" s="135"/>
      <c r="M2613" s="135"/>
      <c r="N2613" s="135"/>
      <c r="O2613" s="2"/>
      <c r="P2613" s="31"/>
      <c r="Q2613" s="25"/>
      <c r="R2613" s="2"/>
    </row>
    <row r="2614" spans="1:18" ht="18" customHeight="1">
      <c r="A2614" s="35"/>
      <c r="B2614" s="31"/>
      <c r="C2614" s="31"/>
      <c r="D2614" s="133"/>
      <c r="E2614" s="133"/>
      <c r="F2614" s="133"/>
      <c r="G2614" s="133"/>
      <c r="H2614" s="133"/>
      <c r="I2614" s="133"/>
      <c r="J2614" s="133"/>
      <c r="K2614" s="134"/>
      <c r="L2614" s="135"/>
      <c r="M2614" s="135"/>
      <c r="N2614" s="135"/>
      <c r="O2614" s="2"/>
      <c r="P2614" s="31"/>
      <c r="Q2614" s="25"/>
      <c r="R2614" s="2"/>
    </row>
    <row r="2615" spans="1:18" ht="18" customHeight="1">
      <c r="A2615" s="35"/>
      <c r="B2615" s="31"/>
      <c r="C2615" s="31"/>
      <c r="D2615" s="133"/>
      <c r="E2615" s="133"/>
      <c r="F2615" s="133"/>
      <c r="G2615" s="133"/>
      <c r="H2615" s="133"/>
      <c r="I2615" s="133"/>
      <c r="J2615" s="133"/>
      <c r="K2615" s="134"/>
      <c r="L2615" s="135"/>
      <c r="M2615" s="135"/>
      <c r="N2615" s="135"/>
      <c r="O2615" s="2"/>
      <c r="P2615" s="31"/>
      <c r="Q2615" s="25"/>
      <c r="R2615" s="2"/>
    </row>
    <row r="2616" spans="1:18" ht="18" customHeight="1">
      <c r="A2616" s="35"/>
      <c r="B2616" s="31"/>
      <c r="C2616" s="31"/>
      <c r="D2616" s="133"/>
      <c r="E2616" s="133"/>
      <c r="F2616" s="133"/>
      <c r="G2616" s="133"/>
      <c r="H2616" s="133"/>
      <c r="I2616" s="133"/>
      <c r="J2616" s="133"/>
      <c r="K2616" s="134"/>
      <c r="L2616" s="135"/>
      <c r="M2616" s="135"/>
      <c r="N2616" s="135"/>
      <c r="O2616" s="2"/>
      <c r="P2616" s="31"/>
      <c r="Q2616" s="25"/>
      <c r="R2616" s="2"/>
    </row>
    <row r="2617" spans="1:18" ht="18" customHeight="1">
      <c r="A2617" s="35"/>
      <c r="B2617" s="31"/>
      <c r="C2617" s="31"/>
      <c r="D2617" s="133"/>
      <c r="E2617" s="133"/>
      <c r="F2617" s="133"/>
      <c r="G2617" s="133"/>
      <c r="H2617" s="133"/>
      <c r="I2617" s="133"/>
      <c r="J2617" s="133"/>
      <c r="K2617" s="134"/>
      <c r="L2617" s="135"/>
      <c r="M2617" s="135"/>
      <c r="N2617" s="135"/>
      <c r="O2617" s="2"/>
      <c r="P2617" s="31"/>
      <c r="Q2617" s="25"/>
      <c r="R2617" s="2"/>
    </row>
    <row r="2618" spans="1:18" ht="18" customHeight="1">
      <c r="A2618" s="35"/>
      <c r="B2618" s="31"/>
      <c r="C2618" s="31"/>
      <c r="D2618" s="133"/>
      <c r="E2618" s="133"/>
      <c r="F2618" s="133"/>
      <c r="G2618" s="133"/>
      <c r="H2618" s="133"/>
      <c r="I2618" s="133"/>
      <c r="J2618" s="133"/>
      <c r="K2618" s="134"/>
      <c r="L2618" s="135"/>
      <c r="M2618" s="135"/>
      <c r="N2618" s="135"/>
      <c r="O2618" s="2"/>
      <c r="P2618" s="31"/>
      <c r="Q2618" s="25"/>
      <c r="R2618" s="2"/>
    </row>
    <row r="2619" spans="1:18" ht="18" customHeight="1">
      <c r="A2619" s="35"/>
      <c r="B2619" s="31"/>
      <c r="C2619" s="31"/>
      <c r="D2619" s="133"/>
      <c r="E2619" s="133"/>
      <c r="F2619" s="133"/>
      <c r="G2619" s="133"/>
      <c r="H2619" s="133"/>
      <c r="I2619" s="133"/>
      <c r="J2619" s="133"/>
      <c r="K2619" s="134"/>
      <c r="L2619" s="135"/>
      <c r="M2619" s="135"/>
      <c r="N2619" s="135"/>
      <c r="O2619" s="2"/>
      <c r="P2619" s="31"/>
      <c r="Q2619" s="25"/>
      <c r="R2619" s="2"/>
    </row>
    <row r="2620" spans="1:18" ht="18" customHeight="1">
      <c r="A2620" s="35"/>
      <c r="B2620" s="31"/>
      <c r="C2620" s="31"/>
      <c r="D2620" s="133"/>
      <c r="E2620" s="133"/>
      <c r="F2620" s="133"/>
      <c r="G2620" s="133"/>
      <c r="H2620" s="133"/>
      <c r="I2620" s="133"/>
      <c r="J2620" s="133"/>
      <c r="K2620" s="134"/>
      <c r="L2620" s="135"/>
      <c r="M2620" s="135"/>
      <c r="N2620" s="135"/>
      <c r="O2620" s="2"/>
      <c r="P2620" s="31"/>
      <c r="Q2620" s="25"/>
      <c r="R2620" s="2"/>
    </row>
    <row r="2621" spans="1:18" ht="18" customHeight="1">
      <c r="A2621" s="35"/>
      <c r="B2621" s="31"/>
      <c r="C2621" s="31"/>
      <c r="D2621" s="133"/>
      <c r="E2621" s="133"/>
      <c r="F2621" s="133"/>
      <c r="G2621" s="133"/>
      <c r="H2621" s="133"/>
      <c r="I2621" s="133"/>
      <c r="J2621" s="133"/>
      <c r="K2621" s="134"/>
      <c r="L2621" s="135"/>
      <c r="M2621" s="135"/>
      <c r="N2621" s="135"/>
      <c r="O2621" s="2"/>
      <c r="P2621" s="31"/>
      <c r="Q2621" s="25"/>
      <c r="R2621" s="2"/>
    </row>
    <row r="2622" spans="1:18" ht="18" customHeight="1">
      <c r="A2622" s="35"/>
      <c r="B2622" s="31"/>
      <c r="C2622" s="31"/>
      <c r="D2622" s="133"/>
      <c r="E2622" s="133"/>
      <c r="F2622" s="133"/>
      <c r="G2622" s="133"/>
      <c r="H2622" s="133"/>
      <c r="I2622" s="133"/>
      <c r="J2622" s="133"/>
      <c r="K2622" s="134"/>
      <c r="L2622" s="135"/>
      <c r="M2622" s="135"/>
      <c r="N2622" s="135"/>
      <c r="O2622" s="2"/>
      <c r="P2622" s="31"/>
      <c r="Q2622" s="25"/>
      <c r="R2622" s="2"/>
    </row>
    <row r="2623" spans="1:18" ht="18" customHeight="1">
      <c r="A2623" s="35"/>
      <c r="B2623" s="31"/>
      <c r="C2623" s="31"/>
      <c r="D2623" s="133"/>
      <c r="E2623" s="133"/>
      <c r="F2623" s="133"/>
      <c r="G2623" s="133"/>
      <c r="H2623" s="133"/>
      <c r="I2623" s="133"/>
      <c r="J2623" s="133"/>
      <c r="K2623" s="134"/>
      <c r="L2623" s="135"/>
      <c r="M2623" s="135"/>
      <c r="N2623" s="135"/>
      <c r="O2623" s="2"/>
      <c r="P2623" s="31"/>
      <c r="Q2623" s="25"/>
      <c r="R2623" s="2"/>
    </row>
    <row r="2624" spans="1:18" ht="18" customHeight="1">
      <c r="A2624" s="35"/>
      <c r="B2624" s="31"/>
      <c r="C2624" s="31"/>
      <c r="D2624" s="133"/>
      <c r="E2624" s="133"/>
      <c r="F2624" s="133"/>
      <c r="G2624" s="133"/>
      <c r="H2624" s="133"/>
      <c r="I2624" s="133"/>
      <c r="J2624" s="133"/>
      <c r="K2624" s="134"/>
      <c r="L2624" s="135"/>
      <c r="M2624" s="135"/>
      <c r="N2624" s="135"/>
      <c r="O2624" s="2"/>
      <c r="P2624" s="31"/>
      <c r="Q2624" s="25"/>
      <c r="R2624" s="2"/>
    </row>
    <row r="2625" spans="1:18" ht="18" customHeight="1">
      <c r="A2625" s="35"/>
      <c r="B2625" s="31"/>
      <c r="C2625" s="31"/>
      <c r="D2625" s="133"/>
      <c r="E2625" s="133"/>
      <c r="F2625" s="133"/>
      <c r="G2625" s="133"/>
      <c r="H2625" s="133"/>
      <c r="I2625" s="133"/>
      <c r="J2625" s="133"/>
      <c r="K2625" s="134"/>
      <c r="L2625" s="135"/>
      <c r="M2625" s="135"/>
      <c r="N2625" s="135"/>
      <c r="O2625" s="2"/>
      <c r="P2625" s="31"/>
      <c r="Q2625" s="25"/>
      <c r="R2625" s="2"/>
    </row>
    <row r="2626" spans="1:18" ht="18" customHeight="1">
      <c r="A2626" s="35"/>
      <c r="B2626" s="31"/>
      <c r="C2626" s="31"/>
      <c r="D2626" s="133"/>
      <c r="E2626" s="133"/>
      <c r="F2626" s="133"/>
      <c r="G2626" s="133"/>
      <c r="H2626" s="133"/>
      <c r="I2626" s="133"/>
      <c r="J2626" s="133"/>
      <c r="K2626" s="134"/>
      <c r="L2626" s="135"/>
      <c r="M2626" s="135"/>
      <c r="N2626" s="135"/>
      <c r="O2626" s="2"/>
      <c r="P2626" s="31"/>
      <c r="Q2626" s="25"/>
      <c r="R2626" s="2"/>
    </row>
    <row r="2627" spans="1:18" ht="18" customHeight="1">
      <c r="A2627" s="35"/>
      <c r="B2627" s="31"/>
      <c r="C2627" s="31"/>
      <c r="D2627" s="133"/>
      <c r="E2627" s="133"/>
      <c r="F2627" s="133"/>
      <c r="G2627" s="133"/>
      <c r="H2627" s="133"/>
      <c r="I2627" s="133"/>
      <c r="J2627" s="133"/>
      <c r="K2627" s="134"/>
      <c r="L2627" s="135"/>
      <c r="M2627" s="135"/>
      <c r="N2627" s="135"/>
      <c r="O2627" s="2"/>
      <c r="P2627" s="31"/>
      <c r="Q2627" s="25"/>
      <c r="R2627" s="2"/>
    </row>
    <row r="2628" spans="1:18" ht="18" customHeight="1">
      <c r="A2628" s="35"/>
      <c r="B2628" s="31"/>
      <c r="C2628" s="31"/>
      <c r="D2628" s="133"/>
      <c r="E2628" s="133"/>
      <c r="F2628" s="133"/>
      <c r="G2628" s="133"/>
      <c r="H2628" s="133"/>
      <c r="I2628" s="133"/>
      <c r="J2628" s="133"/>
      <c r="K2628" s="134"/>
      <c r="L2628" s="135"/>
      <c r="M2628" s="135"/>
      <c r="N2628" s="135"/>
      <c r="O2628" s="2"/>
      <c r="P2628" s="31"/>
      <c r="Q2628" s="25"/>
      <c r="R2628" s="2"/>
    </row>
    <row r="2629" spans="1:18" ht="18" customHeight="1">
      <c r="A2629" s="35"/>
      <c r="B2629" s="31"/>
      <c r="C2629" s="31"/>
      <c r="D2629" s="133"/>
      <c r="E2629" s="133"/>
      <c r="F2629" s="133"/>
      <c r="G2629" s="133"/>
      <c r="H2629" s="133"/>
      <c r="I2629" s="133"/>
      <c r="J2629" s="133"/>
      <c r="K2629" s="134"/>
      <c r="L2629" s="135"/>
      <c r="M2629" s="135"/>
      <c r="N2629" s="135"/>
      <c r="O2629" s="2"/>
      <c r="P2629" s="31"/>
      <c r="Q2629" s="25"/>
      <c r="R2629" s="2"/>
    </row>
    <row r="2630" spans="1:18" ht="18" customHeight="1">
      <c r="A2630" s="35"/>
      <c r="B2630" s="31"/>
      <c r="C2630" s="31"/>
      <c r="D2630" s="133"/>
      <c r="E2630" s="133"/>
      <c r="F2630" s="133"/>
      <c r="G2630" s="133"/>
      <c r="H2630" s="133"/>
      <c r="I2630" s="133"/>
      <c r="J2630" s="133"/>
      <c r="K2630" s="134"/>
      <c r="L2630" s="135"/>
      <c r="M2630" s="135"/>
      <c r="N2630" s="135"/>
      <c r="O2630" s="2"/>
      <c r="P2630" s="31"/>
      <c r="Q2630" s="25"/>
      <c r="R2630" s="2"/>
    </row>
    <row r="2631" spans="1:18" ht="18" customHeight="1">
      <c r="A2631" s="35"/>
      <c r="B2631" s="31"/>
      <c r="C2631" s="31"/>
      <c r="D2631" s="133"/>
      <c r="E2631" s="133"/>
      <c r="F2631" s="133"/>
      <c r="G2631" s="133"/>
      <c r="H2631" s="133"/>
      <c r="I2631" s="133"/>
      <c r="J2631" s="133"/>
      <c r="K2631" s="134"/>
      <c r="L2631" s="135"/>
      <c r="M2631" s="135"/>
      <c r="N2631" s="135"/>
      <c r="O2631" s="2"/>
      <c r="P2631" s="31"/>
      <c r="Q2631" s="25"/>
      <c r="R2631" s="2"/>
    </row>
    <row r="2632" spans="1:18" ht="18" customHeight="1">
      <c r="A2632" s="35"/>
      <c r="B2632" s="31"/>
      <c r="C2632" s="31"/>
      <c r="D2632" s="133"/>
      <c r="E2632" s="133"/>
      <c r="F2632" s="133"/>
      <c r="G2632" s="133"/>
      <c r="H2632" s="133"/>
      <c r="I2632" s="133"/>
      <c r="J2632" s="133"/>
      <c r="K2632" s="134"/>
      <c r="L2632" s="135"/>
      <c r="M2632" s="135"/>
      <c r="N2632" s="135"/>
      <c r="O2632" s="2"/>
      <c r="P2632" s="31"/>
      <c r="Q2632" s="25"/>
      <c r="R2632" s="2"/>
    </row>
    <row r="2633" spans="1:18" ht="18" customHeight="1">
      <c r="A2633" s="35"/>
      <c r="B2633" s="31"/>
      <c r="C2633" s="31"/>
      <c r="D2633" s="133"/>
      <c r="E2633" s="133"/>
      <c r="F2633" s="133"/>
      <c r="G2633" s="133"/>
      <c r="H2633" s="133"/>
      <c r="I2633" s="133"/>
      <c r="J2633" s="133"/>
      <c r="K2633" s="134"/>
      <c r="L2633" s="135"/>
      <c r="M2633" s="135"/>
      <c r="N2633" s="135"/>
      <c r="O2633" s="2"/>
      <c r="P2633" s="31"/>
      <c r="Q2633" s="25"/>
      <c r="R2633" s="2"/>
    </row>
    <row r="2634" spans="1:18" ht="18" customHeight="1">
      <c r="A2634" s="35"/>
      <c r="B2634" s="31"/>
      <c r="C2634" s="31"/>
      <c r="D2634" s="133"/>
      <c r="E2634" s="133"/>
      <c r="F2634" s="133"/>
      <c r="G2634" s="133"/>
      <c r="H2634" s="133"/>
      <c r="I2634" s="133"/>
      <c r="J2634" s="133"/>
      <c r="K2634" s="134"/>
      <c r="L2634" s="135"/>
      <c r="M2634" s="135"/>
      <c r="N2634" s="135"/>
      <c r="O2634" s="2"/>
      <c r="P2634" s="31"/>
      <c r="Q2634" s="25"/>
      <c r="R2634" s="2"/>
    </row>
    <row r="2635" spans="1:18" ht="18" customHeight="1">
      <c r="A2635" s="35"/>
      <c r="B2635" s="31"/>
      <c r="C2635" s="31"/>
      <c r="D2635" s="133"/>
      <c r="E2635" s="133"/>
      <c r="F2635" s="133"/>
      <c r="G2635" s="133"/>
      <c r="H2635" s="133"/>
      <c r="I2635" s="133"/>
      <c r="J2635" s="133"/>
      <c r="K2635" s="134"/>
      <c r="L2635" s="135"/>
      <c r="M2635" s="135"/>
      <c r="N2635" s="135"/>
      <c r="O2635" s="2"/>
      <c r="P2635" s="31"/>
      <c r="Q2635" s="25"/>
      <c r="R2635" s="2"/>
    </row>
    <row r="2636" spans="1:18" ht="18" customHeight="1">
      <c r="A2636" s="35"/>
      <c r="B2636" s="31"/>
      <c r="C2636" s="31"/>
      <c r="D2636" s="133"/>
      <c r="E2636" s="133"/>
      <c r="F2636" s="133"/>
      <c r="G2636" s="133"/>
      <c r="H2636" s="133"/>
      <c r="I2636" s="133"/>
      <c r="J2636" s="133"/>
      <c r="K2636" s="134"/>
      <c r="L2636" s="135"/>
      <c r="M2636" s="135"/>
      <c r="N2636" s="135"/>
      <c r="O2636" s="2"/>
      <c r="P2636" s="31"/>
      <c r="Q2636" s="25"/>
      <c r="R2636" s="2"/>
    </row>
    <row r="2637" spans="1:18" ht="18" customHeight="1">
      <c r="A2637" s="35"/>
      <c r="B2637" s="31"/>
      <c r="C2637" s="31"/>
      <c r="D2637" s="133"/>
      <c r="E2637" s="133"/>
      <c r="F2637" s="133"/>
      <c r="G2637" s="133"/>
      <c r="H2637" s="133"/>
      <c r="I2637" s="133"/>
      <c r="J2637" s="133"/>
      <c r="K2637" s="134"/>
      <c r="L2637" s="135"/>
      <c r="M2637" s="135"/>
      <c r="N2637" s="135"/>
      <c r="O2637" s="2"/>
      <c r="P2637" s="31"/>
      <c r="Q2637" s="25"/>
      <c r="R2637" s="2"/>
    </row>
    <row r="2638" spans="1:18" ht="18" customHeight="1">
      <c r="A2638" s="35"/>
      <c r="B2638" s="31"/>
      <c r="C2638" s="31"/>
      <c r="D2638" s="133"/>
      <c r="E2638" s="133"/>
      <c r="F2638" s="133"/>
      <c r="G2638" s="133"/>
      <c r="H2638" s="133"/>
      <c r="I2638" s="133"/>
      <c r="J2638" s="133"/>
      <c r="K2638" s="134"/>
      <c r="L2638" s="135"/>
      <c r="M2638" s="135"/>
      <c r="N2638" s="135"/>
      <c r="O2638" s="2"/>
      <c r="P2638" s="31"/>
      <c r="Q2638" s="25"/>
      <c r="R2638" s="2"/>
    </row>
    <row r="2639" spans="1:18" ht="18" customHeight="1">
      <c r="A2639" s="35"/>
      <c r="B2639" s="31"/>
      <c r="C2639" s="31"/>
      <c r="D2639" s="133"/>
      <c r="E2639" s="133"/>
      <c r="F2639" s="133"/>
      <c r="G2639" s="133"/>
      <c r="H2639" s="133"/>
      <c r="I2639" s="133"/>
      <c r="J2639" s="133"/>
      <c r="K2639" s="134"/>
      <c r="L2639" s="135"/>
      <c r="M2639" s="135"/>
      <c r="N2639" s="135"/>
      <c r="O2639" s="2"/>
      <c r="P2639" s="31"/>
      <c r="Q2639" s="25"/>
      <c r="R2639" s="2"/>
    </row>
    <row r="2640" spans="1:18" ht="18" customHeight="1">
      <c r="A2640" s="35"/>
      <c r="B2640" s="31"/>
      <c r="C2640" s="31"/>
      <c r="D2640" s="133"/>
      <c r="E2640" s="133"/>
      <c r="F2640" s="133"/>
      <c r="G2640" s="133"/>
      <c r="H2640" s="133"/>
      <c r="I2640" s="133"/>
      <c r="J2640" s="133"/>
      <c r="K2640" s="134"/>
      <c r="L2640" s="135"/>
      <c r="M2640" s="135"/>
      <c r="N2640" s="135"/>
      <c r="O2640" s="2"/>
      <c r="P2640" s="31"/>
      <c r="Q2640" s="25"/>
      <c r="R2640" s="2"/>
    </row>
    <row r="2641" spans="1:18" ht="18" customHeight="1">
      <c r="A2641" s="35"/>
      <c r="B2641" s="31"/>
      <c r="C2641" s="31"/>
      <c r="D2641" s="133"/>
      <c r="E2641" s="133"/>
      <c r="F2641" s="133"/>
      <c r="G2641" s="133"/>
      <c r="H2641" s="133"/>
      <c r="I2641" s="133"/>
      <c r="J2641" s="133"/>
      <c r="K2641" s="134"/>
      <c r="L2641" s="135"/>
      <c r="M2641" s="135"/>
      <c r="N2641" s="135"/>
      <c r="O2641" s="2"/>
      <c r="P2641" s="31"/>
      <c r="Q2641" s="25"/>
      <c r="R2641" s="2"/>
    </row>
    <row r="2642" spans="1:18" ht="18" customHeight="1">
      <c r="A2642" s="35"/>
      <c r="B2642" s="31"/>
      <c r="C2642" s="31"/>
      <c r="D2642" s="133"/>
      <c r="E2642" s="133"/>
      <c r="F2642" s="133"/>
      <c r="G2642" s="133"/>
      <c r="H2642" s="133"/>
      <c r="I2642" s="133"/>
      <c r="J2642" s="133"/>
      <c r="K2642" s="134"/>
      <c r="L2642" s="135"/>
      <c r="M2642" s="135"/>
      <c r="N2642" s="135"/>
      <c r="O2642" s="2"/>
      <c r="P2642" s="31"/>
      <c r="Q2642" s="25"/>
      <c r="R2642" s="2"/>
    </row>
    <row r="2643" spans="1:18" ht="18" customHeight="1">
      <c r="A2643" s="35"/>
      <c r="B2643" s="31"/>
      <c r="C2643" s="31"/>
      <c r="D2643" s="133"/>
      <c r="E2643" s="133"/>
      <c r="F2643" s="133"/>
      <c r="G2643" s="133"/>
      <c r="H2643" s="133"/>
      <c r="I2643" s="133"/>
      <c r="J2643" s="133"/>
      <c r="K2643" s="134"/>
      <c r="L2643" s="135"/>
      <c r="M2643" s="135"/>
      <c r="N2643" s="135"/>
      <c r="O2643" s="2"/>
      <c r="P2643" s="31"/>
      <c r="Q2643" s="25"/>
      <c r="R2643" s="2"/>
    </row>
    <row r="2644" spans="1:18" ht="18" customHeight="1">
      <c r="A2644" s="35"/>
      <c r="B2644" s="31"/>
      <c r="C2644" s="31"/>
      <c r="D2644" s="133"/>
      <c r="E2644" s="133"/>
      <c r="F2644" s="133"/>
      <c r="G2644" s="133"/>
      <c r="H2644" s="133"/>
      <c r="I2644" s="133"/>
      <c r="J2644" s="133"/>
      <c r="K2644" s="134"/>
      <c r="L2644" s="135"/>
      <c r="M2644" s="135"/>
      <c r="N2644" s="135"/>
      <c r="O2644" s="2"/>
      <c r="P2644" s="31"/>
      <c r="Q2644" s="25"/>
      <c r="R2644" s="2"/>
    </row>
    <row r="2645" spans="1:18" ht="18" customHeight="1">
      <c r="A2645" s="35"/>
      <c r="B2645" s="31"/>
      <c r="C2645" s="31"/>
      <c r="D2645" s="133"/>
      <c r="E2645" s="133"/>
      <c r="F2645" s="133"/>
      <c r="G2645" s="133"/>
      <c r="H2645" s="133"/>
      <c r="I2645" s="133"/>
      <c r="J2645" s="133"/>
      <c r="K2645" s="134"/>
      <c r="L2645" s="135"/>
      <c r="M2645" s="135"/>
      <c r="N2645" s="135"/>
      <c r="O2645" s="2"/>
      <c r="P2645" s="31"/>
      <c r="Q2645" s="25"/>
      <c r="R2645" s="2"/>
    </row>
    <row r="2646" spans="1:18" ht="18" customHeight="1">
      <c r="A2646" s="35"/>
      <c r="B2646" s="31"/>
      <c r="C2646" s="31"/>
      <c r="D2646" s="133"/>
      <c r="E2646" s="133"/>
      <c r="F2646" s="133"/>
      <c r="G2646" s="133"/>
      <c r="H2646" s="133"/>
      <c r="I2646" s="133"/>
      <c r="J2646" s="133"/>
      <c r="K2646" s="134"/>
      <c r="L2646" s="135"/>
      <c r="M2646" s="135"/>
      <c r="N2646" s="135"/>
      <c r="O2646" s="2"/>
      <c r="P2646" s="31"/>
      <c r="Q2646" s="25"/>
      <c r="R2646" s="2"/>
    </row>
    <row r="2647" spans="1:18" ht="18" customHeight="1">
      <c r="A2647" s="35"/>
      <c r="B2647" s="31"/>
      <c r="C2647" s="31"/>
      <c r="D2647" s="133"/>
      <c r="E2647" s="133"/>
      <c r="F2647" s="133"/>
      <c r="G2647" s="133"/>
      <c r="H2647" s="133"/>
      <c r="I2647" s="133"/>
      <c r="J2647" s="133"/>
      <c r="K2647" s="134"/>
      <c r="L2647" s="135"/>
      <c r="M2647" s="135"/>
      <c r="N2647" s="135"/>
      <c r="O2647" s="2"/>
      <c r="P2647" s="31"/>
      <c r="Q2647" s="25"/>
      <c r="R2647" s="2"/>
    </row>
    <row r="2648" spans="1:18" ht="18" customHeight="1">
      <c r="A2648" s="35"/>
      <c r="B2648" s="31"/>
      <c r="C2648" s="31"/>
      <c r="D2648" s="133"/>
      <c r="E2648" s="133"/>
      <c r="F2648" s="133"/>
      <c r="G2648" s="133"/>
      <c r="H2648" s="133"/>
      <c r="I2648" s="133"/>
      <c r="J2648" s="133"/>
      <c r="K2648" s="134"/>
      <c r="L2648" s="135"/>
      <c r="M2648" s="135"/>
      <c r="N2648" s="135"/>
      <c r="O2648" s="2"/>
      <c r="P2648" s="31"/>
      <c r="Q2648" s="25"/>
      <c r="R2648" s="2"/>
    </row>
    <row r="2649" spans="1:18" ht="18" customHeight="1">
      <c r="A2649" s="35"/>
      <c r="B2649" s="31"/>
      <c r="C2649" s="31"/>
      <c r="D2649" s="133"/>
      <c r="E2649" s="133"/>
      <c r="F2649" s="133"/>
      <c r="G2649" s="133"/>
      <c r="H2649" s="133"/>
      <c r="I2649" s="133"/>
      <c r="J2649" s="133"/>
      <c r="K2649" s="134"/>
      <c r="L2649" s="135"/>
      <c r="M2649" s="135"/>
      <c r="N2649" s="135"/>
      <c r="O2649" s="2"/>
      <c r="P2649" s="31"/>
      <c r="Q2649" s="25"/>
      <c r="R2649" s="2"/>
    </row>
    <row r="2650" spans="1:18" ht="18" customHeight="1">
      <c r="A2650" s="35"/>
      <c r="B2650" s="31"/>
      <c r="C2650" s="31"/>
      <c r="D2650" s="133"/>
      <c r="E2650" s="133"/>
      <c r="F2650" s="133"/>
      <c r="G2650" s="133"/>
      <c r="H2650" s="133"/>
      <c r="I2650" s="133"/>
      <c r="J2650" s="133"/>
      <c r="K2650" s="134"/>
      <c r="L2650" s="135"/>
      <c r="M2650" s="135"/>
      <c r="N2650" s="135"/>
      <c r="O2650" s="2"/>
      <c r="P2650" s="31"/>
      <c r="Q2650" s="25"/>
      <c r="R2650" s="2"/>
    </row>
    <row r="2651" spans="1:18" ht="18" customHeight="1">
      <c r="A2651" s="35"/>
      <c r="B2651" s="31"/>
      <c r="C2651" s="31"/>
      <c r="D2651" s="133"/>
      <c r="E2651" s="133"/>
      <c r="F2651" s="133"/>
      <c r="G2651" s="133"/>
      <c r="H2651" s="133"/>
      <c r="I2651" s="133"/>
      <c r="J2651" s="133"/>
      <c r="K2651" s="134"/>
      <c r="L2651" s="135"/>
      <c r="M2651" s="135"/>
      <c r="N2651" s="135"/>
      <c r="O2651" s="2"/>
      <c r="P2651" s="31"/>
      <c r="Q2651" s="25"/>
      <c r="R2651" s="2"/>
    </row>
    <row r="2652" spans="1:18" ht="18" customHeight="1">
      <c r="A2652" s="35"/>
      <c r="B2652" s="31"/>
      <c r="C2652" s="31"/>
      <c r="D2652" s="133"/>
      <c r="E2652" s="133"/>
      <c r="F2652" s="133"/>
      <c r="G2652" s="133"/>
      <c r="H2652" s="133"/>
      <c r="I2652" s="133"/>
      <c r="J2652" s="133"/>
      <c r="K2652" s="134"/>
      <c r="L2652" s="135"/>
      <c r="M2652" s="135"/>
      <c r="N2652" s="135"/>
      <c r="O2652" s="2"/>
      <c r="P2652" s="31"/>
      <c r="Q2652" s="25"/>
      <c r="R2652" s="2"/>
    </row>
    <row r="2653" spans="1:18" ht="18" customHeight="1">
      <c r="A2653" s="35"/>
      <c r="B2653" s="31"/>
      <c r="C2653" s="31"/>
      <c r="D2653" s="133"/>
      <c r="E2653" s="133"/>
      <c r="F2653" s="133"/>
      <c r="G2653" s="133"/>
      <c r="H2653" s="133"/>
      <c r="I2653" s="133"/>
      <c r="J2653" s="133"/>
      <c r="K2653" s="134"/>
      <c r="L2653" s="135"/>
      <c r="M2653" s="135"/>
      <c r="N2653" s="135"/>
      <c r="O2653" s="2"/>
      <c r="P2653" s="31"/>
      <c r="Q2653" s="25"/>
      <c r="R2653" s="2"/>
    </row>
    <row r="2654" spans="1:18" ht="18" customHeight="1">
      <c r="A2654" s="35"/>
      <c r="B2654" s="31"/>
      <c r="C2654" s="31"/>
      <c r="D2654" s="133"/>
      <c r="E2654" s="133"/>
      <c r="F2654" s="133"/>
      <c r="G2654" s="133"/>
      <c r="H2654" s="133"/>
      <c r="I2654" s="133"/>
      <c r="J2654" s="133"/>
      <c r="K2654" s="134"/>
      <c r="L2654" s="135"/>
      <c r="M2654" s="135"/>
      <c r="N2654" s="135"/>
      <c r="O2654" s="2"/>
      <c r="P2654" s="31"/>
      <c r="Q2654" s="25"/>
      <c r="R2654" s="2"/>
    </row>
    <row r="2655" spans="1:18" ht="18" customHeight="1">
      <c r="A2655" s="35"/>
      <c r="B2655" s="31"/>
      <c r="C2655" s="31"/>
      <c r="D2655" s="133"/>
      <c r="E2655" s="133"/>
      <c r="F2655" s="133"/>
      <c r="G2655" s="133"/>
      <c r="H2655" s="133"/>
      <c r="I2655" s="133"/>
      <c r="J2655" s="133"/>
      <c r="K2655" s="134"/>
      <c r="L2655" s="135"/>
      <c r="M2655" s="135"/>
      <c r="N2655" s="135"/>
      <c r="O2655" s="2"/>
      <c r="P2655" s="31"/>
      <c r="Q2655" s="25"/>
      <c r="R2655" s="2"/>
    </row>
    <row r="2656" spans="1:18" ht="18" customHeight="1">
      <c r="A2656" s="35"/>
      <c r="B2656" s="31"/>
      <c r="C2656" s="31"/>
      <c r="D2656" s="133"/>
      <c r="E2656" s="133"/>
      <c r="F2656" s="133"/>
      <c r="G2656" s="133"/>
      <c r="H2656" s="133"/>
      <c r="I2656" s="133"/>
      <c r="J2656" s="133"/>
      <c r="K2656" s="134"/>
      <c r="L2656" s="135"/>
      <c r="M2656" s="135"/>
      <c r="N2656" s="135"/>
      <c r="O2656" s="2"/>
      <c r="P2656" s="31"/>
      <c r="Q2656" s="25"/>
      <c r="R2656" s="2"/>
    </row>
    <row r="2657" spans="1:18" ht="18" customHeight="1">
      <c r="A2657" s="35"/>
      <c r="B2657" s="31"/>
      <c r="C2657" s="31"/>
      <c r="D2657" s="133"/>
      <c r="E2657" s="133"/>
      <c r="F2657" s="133"/>
      <c r="G2657" s="133"/>
      <c r="H2657" s="133"/>
      <c r="I2657" s="133"/>
      <c r="J2657" s="133"/>
      <c r="K2657" s="134"/>
      <c r="L2657" s="135"/>
      <c r="M2657" s="135"/>
      <c r="N2657" s="135"/>
      <c r="O2657" s="2"/>
      <c r="P2657" s="31"/>
      <c r="Q2657" s="25"/>
      <c r="R2657" s="2"/>
    </row>
    <row r="2658" spans="1:18" ht="18" customHeight="1">
      <c r="A2658" s="35"/>
      <c r="B2658" s="31"/>
      <c r="C2658" s="31"/>
      <c r="D2658" s="133"/>
      <c r="E2658" s="133"/>
      <c r="F2658" s="133"/>
      <c r="G2658" s="133"/>
      <c r="H2658" s="133"/>
      <c r="I2658" s="133"/>
      <c r="J2658" s="133"/>
      <c r="K2658" s="134"/>
      <c r="L2658" s="135"/>
      <c r="M2658" s="135"/>
      <c r="N2658" s="135"/>
      <c r="O2658" s="2"/>
      <c r="P2658" s="31"/>
      <c r="Q2658" s="25"/>
      <c r="R2658" s="2"/>
    </row>
    <row r="2659" spans="1:18" ht="18" customHeight="1">
      <c r="A2659" s="35"/>
      <c r="B2659" s="31"/>
      <c r="C2659" s="31"/>
      <c r="D2659" s="133"/>
      <c r="E2659" s="133"/>
      <c r="F2659" s="133"/>
      <c r="G2659" s="133"/>
      <c r="H2659" s="133"/>
      <c r="I2659" s="133"/>
      <c r="J2659" s="133"/>
      <c r="K2659" s="134"/>
      <c r="L2659" s="135"/>
      <c r="M2659" s="135"/>
      <c r="N2659" s="135"/>
      <c r="O2659" s="2"/>
      <c r="P2659" s="31"/>
      <c r="Q2659" s="25"/>
      <c r="R2659" s="2"/>
    </row>
    <row r="2660" spans="1:18" ht="18" customHeight="1">
      <c r="A2660" s="35"/>
      <c r="B2660" s="31"/>
      <c r="C2660" s="31"/>
      <c r="D2660" s="133"/>
      <c r="E2660" s="133"/>
      <c r="F2660" s="133"/>
      <c r="G2660" s="133"/>
      <c r="H2660" s="133"/>
      <c r="I2660" s="133"/>
      <c r="J2660" s="133"/>
      <c r="K2660" s="134"/>
      <c r="L2660" s="135"/>
      <c r="M2660" s="135"/>
      <c r="N2660" s="135"/>
      <c r="O2660" s="2"/>
      <c r="P2660" s="31"/>
      <c r="Q2660" s="25"/>
      <c r="R2660" s="2"/>
    </row>
    <row r="2661" spans="1:18" ht="18" customHeight="1">
      <c r="A2661" s="35"/>
      <c r="B2661" s="31"/>
      <c r="C2661" s="31"/>
      <c r="D2661" s="133"/>
      <c r="E2661" s="133"/>
      <c r="F2661" s="133"/>
      <c r="G2661" s="133"/>
      <c r="H2661" s="133"/>
      <c r="I2661" s="133"/>
      <c r="J2661" s="133"/>
      <c r="K2661" s="134"/>
      <c r="L2661" s="135"/>
      <c r="M2661" s="135"/>
      <c r="N2661" s="135"/>
      <c r="O2661" s="2"/>
      <c r="P2661" s="31"/>
      <c r="Q2661" s="25"/>
      <c r="R2661" s="2"/>
    </row>
    <row r="2662" spans="1:18" ht="18" customHeight="1">
      <c r="A2662" s="35"/>
      <c r="B2662" s="31"/>
      <c r="C2662" s="31"/>
      <c r="D2662" s="133"/>
      <c r="E2662" s="133"/>
      <c r="F2662" s="133"/>
      <c r="G2662" s="133"/>
      <c r="H2662" s="133"/>
      <c r="I2662" s="133"/>
      <c r="J2662" s="133"/>
      <c r="K2662" s="134"/>
      <c r="L2662" s="135"/>
      <c r="M2662" s="135"/>
      <c r="N2662" s="135"/>
      <c r="O2662" s="2"/>
      <c r="P2662" s="31"/>
      <c r="Q2662" s="25"/>
      <c r="R2662" s="2"/>
    </row>
    <row r="2663" spans="1:18" ht="18" customHeight="1">
      <c r="A2663" s="35"/>
      <c r="B2663" s="31"/>
      <c r="C2663" s="31"/>
      <c r="D2663" s="133"/>
      <c r="E2663" s="133"/>
      <c r="F2663" s="133"/>
      <c r="G2663" s="133"/>
      <c r="H2663" s="133"/>
      <c r="I2663" s="133"/>
      <c r="J2663" s="133"/>
      <c r="K2663" s="134"/>
      <c r="L2663" s="135"/>
      <c r="M2663" s="135"/>
      <c r="N2663" s="135"/>
      <c r="O2663" s="2"/>
      <c r="P2663" s="31"/>
      <c r="Q2663" s="25"/>
      <c r="R2663" s="2"/>
    </row>
    <row r="2664" spans="1:18" ht="18" customHeight="1">
      <c r="A2664" s="35"/>
      <c r="B2664" s="31"/>
      <c r="C2664" s="31"/>
      <c r="D2664" s="133"/>
      <c r="E2664" s="133"/>
      <c r="F2664" s="133"/>
      <c r="G2664" s="133"/>
      <c r="H2664" s="133"/>
      <c r="I2664" s="133"/>
      <c r="J2664" s="133"/>
      <c r="K2664" s="134"/>
      <c r="L2664" s="135"/>
      <c r="M2664" s="135"/>
      <c r="N2664" s="135"/>
      <c r="O2664" s="2"/>
      <c r="P2664" s="31"/>
      <c r="Q2664" s="25"/>
      <c r="R2664" s="2"/>
    </row>
    <row r="2665" spans="1:18" ht="18" customHeight="1">
      <c r="A2665" s="35"/>
      <c r="B2665" s="31"/>
      <c r="C2665" s="31"/>
      <c r="D2665" s="133"/>
      <c r="E2665" s="133"/>
      <c r="F2665" s="133"/>
      <c r="G2665" s="133"/>
      <c r="H2665" s="133"/>
      <c r="I2665" s="133"/>
      <c r="J2665" s="133"/>
      <c r="K2665" s="134"/>
      <c r="L2665" s="135"/>
      <c r="M2665" s="135"/>
      <c r="N2665" s="135"/>
      <c r="O2665" s="2"/>
      <c r="P2665" s="31"/>
      <c r="Q2665" s="25"/>
      <c r="R2665" s="2"/>
    </row>
    <row r="2666" spans="1:18" ht="18" customHeight="1">
      <c r="A2666" s="35"/>
      <c r="B2666" s="31"/>
      <c r="C2666" s="31"/>
      <c r="D2666" s="133"/>
      <c r="E2666" s="133"/>
      <c r="F2666" s="133"/>
      <c r="G2666" s="133"/>
      <c r="H2666" s="133"/>
      <c r="I2666" s="133"/>
      <c r="J2666" s="133"/>
      <c r="K2666" s="134"/>
      <c r="L2666" s="135"/>
      <c r="M2666" s="135"/>
      <c r="N2666" s="135"/>
      <c r="O2666" s="2"/>
      <c r="P2666" s="31"/>
      <c r="Q2666" s="25"/>
      <c r="R2666" s="2"/>
    </row>
    <row r="2667" spans="1:18" ht="18" customHeight="1">
      <c r="A2667" s="35"/>
      <c r="B2667" s="31"/>
      <c r="C2667" s="31"/>
      <c r="D2667" s="133"/>
      <c r="E2667" s="133"/>
      <c r="F2667" s="133"/>
      <c r="G2667" s="133"/>
      <c r="H2667" s="133"/>
      <c r="I2667" s="133"/>
      <c r="J2667" s="133"/>
      <c r="K2667" s="134"/>
      <c r="L2667" s="135"/>
      <c r="M2667" s="135"/>
      <c r="N2667" s="135"/>
      <c r="O2667" s="2"/>
      <c r="P2667" s="31"/>
      <c r="Q2667" s="25"/>
      <c r="R2667" s="2"/>
    </row>
    <row r="2668" spans="1:18" ht="18" customHeight="1">
      <c r="A2668" s="35"/>
      <c r="B2668" s="31"/>
      <c r="C2668" s="31"/>
      <c r="D2668" s="133"/>
      <c r="E2668" s="133"/>
      <c r="F2668" s="133"/>
      <c r="G2668" s="133"/>
      <c r="H2668" s="133"/>
      <c r="I2668" s="133"/>
      <c r="J2668" s="133"/>
      <c r="K2668" s="134"/>
      <c r="L2668" s="135"/>
      <c r="M2668" s="135"/>
      <c r="N2668" s="135"/>
      <c r="O2668" s="2"/>
      <c r="P2668" s="31"/>
      <c r="Q2668" s="25"/>
      <c r="R2668" s="2"/>
    </row>
    <row r="2669" spans="1:18" ht="18" customHeight="1">
      <c r="A2669" s="35"/>
      <c r="B2669" s="31"/>
      <c r="C2669" s="31"/>
      <c r="D2669" s="133"/>
      <c r="E2669" s="133"/>
      <c r="F2669" s="133"/>
      <c r="G2669" s="133"/>
      <c r="H2669" s="133"/>
      <c r="I2669" s="133"/>
      <c r="J2669" s="133"/>
      <c r="K2669" s="134"/>
      <c r="L2669" s="135"/>
      <c r="M2669" s="135"/>
      <c r="N2669" s="135"/>
      <c r="O2669" s="2"/>
      <c r="P2669" s="31"/>
      <c r="Q2669" s="25"/>
      <c r="R2669" s="2"/>
    </row>
    <row r="2670" spans="1:18" ht="18" customHeight="1">
      <c r="A2670" s="35"/>
      <c r="B2670" s="31"/>
      <c r="C2670" s="31"/>
      <c r="D2670" s="133"/>
      <c r="E2670" s="133"/>
      <c r="F2670" s="133"/>
      <c r="G2670" s="133"/>
      <c r="H2670" s="133"/>
      <c r="I2670" s="133"/>
      <c r="J2670" s="133"/>
      <c r="K2670" s="134"/>
      <c r="L2670" s="135"/>
      <c r="M2670" s="135"/>
      <c r="N2670" s="135"/>
      <c r="O2670" s="2"/>
      <c r="P2670" s="31"/>
      <c r="Q2670" s="25"/>
      <c r="R2670" s="2"/>
    </row>
    <row r="2671" spans="1:18" ht="18" customHeight="1">
      <c r="A2671" s="35"/>
      <c r="B2671" s="31"/>
      <c r="C2671" s="31"/>
      <c r="D2671" s="133"/>
      <c r="E2671" s="133"/>
      <c r="F2671" s="133"/>
      <c r="G2671" s="133"/>
      <c r="H2671" s="133"/>
      <c r="I2671" s="133"/>
      <c r="J2671" s="133"/>
      <c r="K2671" s="134"/>
      <c r="L2671" s="135"/>
      <c r="M2671" s="135"/>
      <c r="N2671" s="135"/>
      <c r="O2671" s="2"/>
      <c r="P2671" s="31"/>
      <c r="Q2671" s="25"/>
      <c r="R2671" s="2"/>
    </row>
    <row r="2672" spans="1:18" ht="18" customHeight="1">
      <c r="A2672" s="35"/>
      <c r="B2672" s="31"/>
      <c r="C2672" s="31"/>
      <c r="D2672" s="133"/>
      <c r="E2672" s="133"/>
      <c r="F2672" s="133"/>
      <c r="G2672" s="133"/>
      <c r="H2672" s="133"/>
      <c r="I2672" s="133"/>
      <c r="J2672" s="133"/>
      <c r="K2672" s="134"/>
      <c r="L2672" s="135"/>
      <c r="M2672" s="135"/>
      <c r="N2672" s="135"/>
      <c r="O2672" s="2"/>
      <c r="P2672" s="31"/>
      <c r="Q2672" s="25"/>
      <c r="R2672" s="2"/>
    </row>
    <row r="2673" spans="1:18" ht="18" customHeight="1">
      <c r="A2673" s="35"/>
      <c r="B2673" s="31"/>
      <c r="C2673" s="31"/>
      <c r="D2673" s="133"/>
      <c r="E2673" s="133"/>
      <c r="F2673" s="133"/>
      <c r="G2673" s="133"/>
      <c r="H2673" s="133"/>
      <c r="I2673" s="133"/>
      <c r="J2673" s="133"/>
      <c r="K2673" s="134"/>
      <c r="L2673" s="135"/>
      <c r="M2673" s="135"/>
      <c r="N2673" s="135"/>
      <c r="O2673" s="2"/>
      <c r="P2673" s="31"/>
      <c r="Q2673" s="25"/>
      <c r="R2673" s="2"/>
    </row>
    <row r="2674" spans="1:18" ht="18" customHeight="1">
      <c r="A2674" s="35"/>
      <c r="B2674" s="31"/>
      <c r="C2674" s="31"/>
      <c r="D2674" s="133"/>
      <c r="E2674" s="133"/>
      <c r="F2674" s="133"/>
      <c r="G2674" s="133"/>
      <c r="H2674" s="133"/>
      <c r="I2674" s="133"/>
      <c r="J2674" s="133"/>
      <c r="K2674" s="134"/>
      <c r="L2674" s="135"/>
      <c r="M2674" s="135"/>
      <c r="N2674" s="135"/>
      <c r="O2674" s="2"/>
      <c r="P2674" s="31"/>
      <c r="Q2674" s="25"/>
      <c r="R2674" s="2"/>
    </row>
    <row r="2675" spans="1:18" ht="18" customHeight="1">
      <c r="A2675" s="35"/>
      <c r="B2675" s="31"/>
      <c r="C2675" s="31"/>
      <c r="D2675" s="133"/>
      <c r="E2675" s="133"/>
      <c r="F2675" s="133"/>
      <c r="G2675" s="133"/>
      <c r="H2675" s="133"/>
      <c r="I2675" s="133"/>
      <c r="J2675" s="133"/>
      <c r="K2675" s="134"/>
      <c r="L2675" s="135"/>
      <c r="M2675" s="135"/>
      <c r="N2675" s="135"/>
      <c r="O2675" s="2"/>
      <c r="P2675" s="31"/>
      <c r="Q2675" s="25"/>
      <c r="R2675" s="2"/>
    </row>
    <row r="2676" spans="1:18" ht="18" customHeight="1">
      <c r="A2676" s="35"/>
      <c r="B2676" s="31"/>
      <c r="C2676" s="31"/>
      <c r="D2676" s="133"/>
      <c r="E2676" s="133"/>
      <c r="F2676" s="133"/>
      <c r="G2676" s="133"/>
      <c r="H2676" s="133"/>
      <c r="I2676" s="133"/>
      <c r="J2676" s="133"/>
      <c r="K2676" s="134"/>
      <c r="L2676" s="135"/>
      <c r="M2676" s="135"/>
      <c r="N2676" s="135"/>
      <c r="O2676" s="2"/>
      <c r="P2676" s="31"/>
      <c r="Q2676" s="25"/>
      <c r="R2676" s="2"/>
    </row>
    <row r="2677" spans="1:18" ht="18" customHeight="1">
      <c r="A2677" s="35"/>
      <c r="B2677" s="31"/>
      <c r="C2677" s="31"/>
      <c r="D2677" s="133"/>
      <c r="E2677" s="133"/>
      <c r="F2677" s="133"/>
      <c r="G2677" s="133"/>
      <c r="H2677" s="133"/>
      <c r="I2677" s="133"/>
      <c r="J2677" s="133"/>
      <c r="K2677" s="134"/>
      <c r="L2677" s="135"/>
      <c r="M2677" s="135"/>
      <c r="N2677" s="135"/>
      <c r="O2677" s="2"/>
      <c r="P2677" s="31"/>
      <c r="Q2677" s="25"/>
      <c r="R2677" s="2"/>
    </row>
    <row r="2678" spans="1:18" ht="18" customHeight="1">
      <c r="A2678" s="35"/>
      <c r="B2678" s="31"/>
      <c r="C2678" s="31"/>
      <c r="D2678" s="133"/>
      <c r="E2678" s="133"/>
      <c r="F2678" s="133"/>
      <c r="G2678" s="133"/>
      <c r="H2678" s="133"/>
      <c r="I2678" s="133"/>
      <c r="J2678" s="133"/>
      <c r="K2678" s="134"/>
      <c r="L2678" s="135"/>
      <c r="M2678" s="135"/>
      <c r="N2678" s="135"/>
      <c r="O2678" s="2"/>
      <c r="P2678" s="31"/>
      <c r="Q2678" s="25"/>
      <c r="R2678" s="2"/>
    </row>
    <row r="2679" spans="1:18" ht="18" customHeight="1">
      <c r="A2679" s="35"/>
      <c r="B2679" s="31"/>
      <c r="C2679" s="31"/>
      <c r="D2679" s="133"/>
      <c r="E2679" s="133"/>
      <c r="F2679" s="133"/>
      <c r="G2679" s="133"/>
      <c r="H2679" s="133"/>
      <c r="I2679" s="133"/>
      <c r="J2679" s="133"/>
      <c r="K2679" s="134"/>
      <c r="L2679" s="135"/>
      <c r="M2679" s="135"/>
      <c r="N2679" s="135"/>
      <c r="O2679" s="2"/>
      <c r="P2679" s="31"/>
      <c r="Q2679" s="25"/>
      <c r="R2679" s="2"/>
    </row>
    <row r="2680" spans="1:18" ht="18" customHeight="1">
      <c r="A2680" s="35"/>
      <c r="B2680" s="31"/>
      <c r="C2680" s="31"/>
      <c r="D2680" s="133"/>
      <c r="E2680" s="133"/>
      <c r="F2680" s="133"/>
      <c r="G2680" s="133"/>
      <c r="H2680" s="133"/>
      <c r="I2680" s="133"/>
      <c r="J2680" s="133"/>
      <c r="K2680" s="134"/>
      <c r="L2680" s="135"/>
      <c r="M2680" s="135"/>
      <c r="N2680" s="135"/>
      <c r="O2680" s="2"/>
      <c r="P2680" s="31"/>
      <c r="Q2680" s="25"/>
      <c r="R2680" s="2"/>
    </row>
    <row r="2681" spans="1:18" ht="18" customHeight="1">
      <c r="A2681" s="35"/>
      <c r="B2681" s="31"/>
      <c r="C2681" s="31"/>
      <c r="D2681" s="133"/>
      <c r="E2681" s="133"/>
      <c r="F2681" s="133"/>
      <c r="G2681" s="133"/>
      <c r="H2681" s="133"/>
      <c r="I2681" s="133"/>
      <c r="J2681" s="133"/>
      <c r="K2681" s="134"/>
      <c r="L2681" s="135"/>
      <c r="M2681" s="135"/>
      <c r="N2681" s="135"/>
      <c r="O2681" s="2"/>
      <c r="P2681" s="31"/>
      <c r="Q2681" s="25"/>
      <c r="R2681" s="2"/>
    </row>
    <row r="2682" spans="1:18" ht="18" customHeight="1">
      <c r="A2682" s="35"/>
      <c r="B2682" s="31"/>
      <c r="C2682" s="31"/>
      <c r="D2682" s="133"/>
      <c r="E2682" s="133"/>
      <c r="F2682" s="133"/>
      <c r="G2682" s="133"/>
      <c r="H2682" s="133"/>
      <c r="I2682" s="133"/>
      <c r="J2682" s="133"/>
      <c r="K2682" s="134"/>
      <c r="L2682" s="135"/>
      <c r="M2682" s="135"/>
      <c r="N2682" s="135"/>
      <c r="O2682" s="2"/>
      <c r="P2682" s="31"/>
      <c r="Q2682" s="25"/>
      <c r="R2682" s="2"/>
    </row>
    <row r="2683" spans="1:18" ht="18" customHeight="1">
      <c r="A2683" s="35"/>
      <c r="B2683" s="31"/>
      <c r="C2683" s="31"/>
      <c r="D2683" s="133"/>
      <c r="E2683" s="133"/>
      <c r="F2683" s="133"/>
      <c r="G2683" s="133"/>
      <c r="H2683" s="133"/>
      <c r="I2683" s="133"/>
      <c r="J2683" s="133"/>
      <c r="K2683" s="134"/>
      <c r="L2683" s="135"/>
      <c r="M2683" s="135"/>
      <c r="N2683" s="135"/>
      <c r="O2683" s="2"/>
      <c r="P2683" s="31"/>
      <c r="Q2683" s="25"/>
      <c r="R2683" s="2"/>
    </row>
    <row r="2684" spans="1:18" ht="18" customHeight="1">
      <c r="A2684" s="35"/>
      <c r="B2684" s="31"/>
      <c r="C2684" s="31"/>
      <c r="D2684" s="133"/>
      <c r="E2684" s="133"/>
      <c r="F2684" s="133"/>
      <c r="G2684" s="133"/>
      <c r="H2684" s="133"/>
      <c r="I2684" s="133"/>
      <c r="J2684" s="133"/>
      <c r="K2684" s="134"/>
      <c r="L2684" s="135"/>
      <c r="M2684" s="135"/>
      <c r="N2684" s="135"/>
      <c r="O2684" s="2"/>
      <c r="P2684" s="31"/>
      <c r="Q2684" s="25"/>
      <c r="R2684" s="2"/>
    </row>
    <row r="2685" spans="1:18" ht="18" customHeight="1">
      <c r="A2685" s="35"/>
      <c r="B2685" s="31"/>
      <c r="C2685" s="31"/>
      <c r="D2685" s="133"/>
      <c r="E2685" s="133"/>
      <c r="F2685" s="133"/>
      <c r="G2685" s="133"/>
      <c r="H2685" s="133"/>
      <c r="I2685" s="133"/>
      <c r="J2685" s="133"/>
      <c r="K2685" s="134"/>
      <c r="L2685" s="135"/>
      <c r="M2685" s="135"/>
      <c r="N2685" s="135"/>
      <c r="O2685" s="2"/>
      <c r="P2685" s="31"/>
      <c r="Q2685" s="25"/>
      <c r="R2685" s="2"/>
    </row>
    <row r="2686" spans="1:18" ht="18" customHeight="1">
      <c r="A2686" s="35"/>
      <c r="B2686" s="31"/>
      <c r="C2686" s="31"/>
      <c r="D2686" s="133"/>
      <c r="E2686" s="133"/>
      <c r="F2686" s="133"/>
      <c r="G2686" s="133"/>
      <c r="H2686" s="133"/>
      <c r="I2686" s="133"/>
      <c r="J2686" s="133"/>
      <c r="K2686" s="134"/>
      <c r="L2686" s="135"/>
      <c r="M2686" s="135"/>
      <c r="N2686" s="135"/>
      <c r="O2686" s="2"/>
      <c r="P2686" s="31"/>
      <c r="Q2686" s="25"/>
      <c r="R2686" s="2"/>
    </row>
    <row r="2687" spans="1:18" ht="18" customHeight="1">
      <c r="A2687" s="35"/>
      <c r="B2687" s="31"/>
      <c r="C2687" s="31"/>
      <c r="D2687" s="133"/>
      <c r="E2687" s="133"/>
      <c r="F2687" s="133"/>
      <c r="G2687" s="133"/>
      <c r="H2687" s="133"/>
      <c r="I2687" s="133"/>
      <c r="J2687" s="133"/>
      <c r="K2687" s="134"/>
      <c r="L2687" s="135"/>
      <c r="M2687" s="135"/>
      <c r="N2687" s="135"/>
      <c r="O2687" s="2"/>
      <c r="P2687" s="31"/>
      <c r="Q2687" s="25"/>
      <c r="R2687" s="2"/>
    </row>
    <row r="2688" spans="1:18" ht="18" customHeight="1">
      <c r="A2688" s="35"/>
      <c r="B2688" s="31"/>
      <c r="C2688" s="31"/>
      <c r="D2688" s="133"/>
      <c r="E2688" s="133"/>
      <c r="F2688" s="133"/>
      <c r="G2688" s="133"/>
      <c r="H2688" s="133"/>
      <c r="I2688" s="133"/>
      <c r="J2688" s="133"/>
      <c r="K2688" s="134"/>
      <c r="L2688" s="135"/>
      <c r="M2688" s="135"/>
      <c r="N2688" s="135"/>
      <c r="O2688" s="2"/>
      <c r="P2688" s="31"/>
      <c r="Q2688" s="25"/>
      <c r="R2688" s="2"/>
    </row>
    <row r="2689" spans="1:18" ht="18" customHeight="1">
      <c r="A2689" s="35"/>
      <c r="B2689" s="31"/>
      <c r="C2689" s="31"/>
      <c r="D2689" s="133"/>
      <c r="E2689" s="133"/>
      <c r="F2689" s="133"/>
      <c r="G2689" s="133"/>
      <c r="H2689" s="133"/>
      <c r="I2689" s="133"/>
      <c r="J2689" s="133"/>
      <c r="K2689" s="134"/>
      <c r="L2689" s="135"/>
      <c r="M2689" s="135"/>
      <c r="N2689" s="135"/>
      <c r="O2689" s="2"/>
      <c r="P2689" s="31"/>
      <c r="Q2689" s="25"/>
      <c r="R2689" s="2"/>
    </row>
    <row r="2690" spans="1:18" ht="18" customHeight="1">
      <c r="A2690" s="35"/>
      <c r="B2690" s="31"/>
      <c r="C2690" s="31"/>
      <c r="D2690" s="133"/>
      <c r="E2690" s="133"/>
      <c r="F2690" s="133"/>
      <c r="G2690" s="133"/>
      <c r="H2690" s="133"/>
      <c r="I2690" s="133"/>
      <c r="J2690" s="133"/>
      <c r="K2690" s="134"/>
      <c r="L2690" s="135"/>
      <c r="M2690" s="135"/>
      <c r="N2690" s="135"/>
      <c r="O2690" s="2"/>
      <c r="P2690" s="31"/>
      <c r="Q2690" s="25"/>
      <c r="R2690" s="2"/>
    </row>
    <row r="2691" spans="1:18" ht="18" customHeight="1">
      <c r="A2691" s="35"/>
      <c r="B2691" s="31"/>
      <c r="C2691" s="31"/>
      <c r="D2691" s="133"/>
      <c r="E2691" s="133"/>
      <c r="F2691" s="133"/>
      <c r="G2691" s="133"/>
      <c r="H2691" s="133"/>
      <c r="I2691" s="133"/>
      <c r="J2691" s="133"/>
      <c r="K2691" s="134"/>
      <c r="L2691" s="135"/>
      <c r="M2691" s="135"/>
      <c r="N2691" s="135"/>
      <c r="O2691" s="2"/>
      <c r="P2691" s="31"/>
      <c r="Q2691" s="25"/>
      <c r="R2691" s="2"/>
    </row>
    <row r="2692" spans="1:18" ht="18" customHeight="1">
      <c r="A2692" s="35"/>
      <c r="B2692" s="31"/>
      <c r="C2692" s="31"/>
      <c r="D2692" s="133"/>
      <c r="E2692" s="133"/>
      <c r="F2692" s="133"/>
      <c r="G2692" s="133"/>
      <c r="H2692" s="133"/>
      <c r="I2692" s="133"/>
      <c r="J2692" s="133"/>
      <c r="K2692" s="134"/>
      <c r="L2692" s="135"/>
      <c r="M2692" s="135"/>
      <c r="N2692" s="135"/>
      <c r="O2692" s="2"/>
      <c r="P2692" s="31"/>
      <c r="Q2692" s="25"/>
      <c r="R2692" s="2"/>
    </row>
    <row r="2693" spans="1:18" ht="18" customHeight="1">
      <c r="A2693" s="35"/>
      <c r="B2693" s="31"/>
      <c r="C2693" s="31"/>
      <c r="D2693" s="133"/>
      <c r="E2693" s="133"/>
      <c r="F2693" s="133"/>
      <c r="G2693" s="133"/>
      <c r="H2693" s="133"/>
      <c r="I2693" s="133"/>
      <c r="J2693" s="133"/>
      <c r="K2693" s="134"/>
      <c r="L2693" s="135"/>
      <c r="M2693" s="135"/>
      <c r="N2693" s="135"/>
      <c r="O2693" s="2"/>
      <c r="P2693" s="31"/>
      <c r="Q2693" s="25"/>
      <c r="R2693" s="2"/>
    </row>
    <row r="2694" spans="1:18" ht="18" customHeight="1">
      <c r="A2694" s="35"/>
      <c r="B2694" s="31"/>
      <c r="C2694" s="31"/>
      <c r="D2694" s="133"/>
      <c r="E2694" s="133"/>
      <c r="F2694" s="133"/>
      <c r="G2694" s="133"/>
      <c r="H2694" s="133"/>
      <c r="I2694" s="133"/>
      <c r="J2694" s="133"/>
      <c r="K2694" s="134"/>
      <c r="L2694" s="135"/>
      <c r="M2694" s="135"/>
      <c r="N2694" s="135"/>
      <c r="O2694" s="2"/>
      <c r="P2694" s="31"/>
      <c r="Q2694" s="25"/>
      <c r="R2694" s="2"/>
    </row>
    <row r="2695" spans="1:18" ht="18" customHeight="1">
      <c r="A2695" s="35"/>
      <c r="B2695" s="31"/>
      <c r="C2695" s="31"/>
      <c r="D2695" s="133"/>
      <c r="E2695" s="133"/>
      <c r="F2695" s="133"/>
      <c r="G2695" s="133"/>
      <c r="H2695" s="133"/>
      <c r="I2695" s="133"/>
      <c r="J2695" s="133"/>
      <c r="K2695" s="134"/>
      <c r="L2695" s="135"/>
      <c r="M2695" s="135"/>
      <c r="N2695" s="135"/>
      <c r="O2695" s="2"/>
      <c r="P2695" s="31"/>
      <c r="Q2695" s="25"/>
      <c r="R2695" s="2"/>
    </row>
    <row r="2696" spans="1:18" ht="18" customHeight="1">
      <c r="A2696" s="35"/>
      <c r="B2696" s="31"/>
      <c r="C2696" s="31"/>
      <c r="D2696" s="133"/>
      <c r="E2696" s="133"/>
      <c r="F2696" s="133"/>
      <c r="G2696" s="133"/>
      <c r="H2696" s="133"/>
      <c r="I2696" s="133"/>
      <c r="J2696" s="133"/>
      <c r="K2696" s="134"/>
      <c r="L2696" s="135"/>
      <c r="M2696" s="135"/>
      <c r="N2696" s="135"/>
      <c r="O2696" s="2"/>
      <c r="P2696" s="31"/>
      <c r="Q2696" s="25"/>
      <c r="R2696" s="2"/>
    </row>
    <row r="2697" spans="1:18" ht="18" customHeight="1">
      <c r="A2697" s="35"/>
      <c r="B2697" s="31"/>
      <c r="C2697" s="31"/>
      <c r="D2697" s="133"/>
      <c r="E2697" s="133"/>
      <c r="F2697" s="133"/>
      <c r="G2697" s="133"/>
      <c r="H2697" s="133"/>
      <c r="I2697" s="133"/>
      <c r="J2697" s="133"/>
      <c r="K2697" s="134"/>
      <c r="L2697" s="135"/>
      <c r="M2697" s="135"/>
      <c r="N2697" s="135"/>
      <c r="O2697" s="2"/>
      <c r="P2697" s="31"/>
      <c r="Q2697" s="25"/>
      <c r="R2697" s="2"/>
    </row>
    <row r="2698" spans="1:18" ht="18" customHeight="1">
      <c r="A2698" s="35"/>
      <c r="B2698" s="31"/>
      <c r="C2698" s="31"/>
      <c r="D2698" s="133"/>
      <c r="E2698" s="133"/>
      <c r="F2698" s="133"/>
      <c r="G2698" s="133"/>
      <c r="H2698" s="133"/>
      <c r="I2698" s="133"/>
      <c r="J2698" s="133"/>
      <c r="K2698" s="134"/>
      <c r="L2698" s="135"/>
      <c r="M2698" s="135"/>
      <c r="N2698" s="135"/>
      <c r="O2698" s="2"/>
      <c r="P2698" s="31"/>
      <c r="Q2698" s="25"/>
      <c r="R2698" s="2"/>
    </row>
    <row r="2699" spans="1:18" ht="18" customHeight="1">
      <c r="A2699" s="35"/>
      <c r="B2699" s="31"/>
      <c r="C2699" s="31"/>
      <c r="D2699" s="133"/>
      <c r="E2699" s="133"/>
      <c r="F2699" s="133"/>
      <c r="G2699" s="133"/>
      <c r="H2699" s="133"/>
      <c r="I2699" s="133"/>
      <c r="J2699" s="133"/>
      <c r="K2699" s="134"/>
      <c r="L2699" s="135"/>
      <c r="M2699" s="135"/>
      <c r="N2699" s="135"/>
      <c r="O2699" s="2"/>
      <c r="P2699" s="31"/>
      <c r="Q2699" s="25"/>
      <c r="R2699" s="2"/>
    </row>
    <row r="2700" spans="1:18" ht="18" customHeight="1">
      <c r="A2700" s="35"/>
      <c r="B2700" s="31"/>
      <c r="C2700" s="31"/>
      <c r="D2700" s="133"/>
      <c r="E2700" s="133"/>
      <c r="F2700" s="133"/>
      <c r="G2700" s="133"/>
      <c r="H2700" s="133"/>
      <c r="I2700" s="133"/>
      <c r="J2700" s="133"/>
      <c r="K2700" s="134"/>
      <c r="L2700" s="135"/>
      <c r="M2700" s="135"/>
      <c r="N2700" s="135"/>
      <c r="O2700" s="2"/>
      <c r="P2700" s="31"/>
      <c r="Q2700" s="25"/>
      <c r="R2700" s="2"/>
    </row>
    <row r="2701" spans="1:18" ht="18" customHeight="1">
      <c r="A2701" s="35"/>
      <c r="B2701" s="31"/>
      <c r="C2701" s="31"/>
      <c r="D2701" s="133"/>
      <c r="E2701" s="133"/>
      <c r="F2701" s="133"/>
      <c r="G2701" s="133"/>
      <c r="H2701" s="133"/>
      <c r="I2701" s="133"/>
      <c r="J2701" s="133"/>
      <c r="K2701" s="134"/>
      <c r="L2701" s="135"/>
      <c r="M2701" s="135"/>
      <c r="N2701" s="135"/>
      <c r="O2701" s="2"/>
      <c r="P2701" s="31"/>
      <c r="Q2701" s="25"/>
      <c r="R2701" s="2"/>
    </row>
    <row r="2702" spans="1:18" ht="18" customHeight="1">
      <c r="A2702" s="35"/>
      <c r="B2702" s="31"/>
      <c r="C2702" s="31"/>
      <c r="D2702" s="133"/>
      <c r="E2702" s="133"/>
      <c r="F2702" s="133"/>
      <c r="G2702" s="133"/>
      <c r="H2702" s="133"/>
      <c r="I2702" s="133"/>
      <c r="J2702" s="133"/>
      <c r="K2702" s="134"/>
      <c r="L2702" s="135"/>
      <c r="M2702" s="135"/>
      <c r="N2702" s="135"/>
      <c r="O2702" s="2"/>
      <c r="P2702" s="31"/>
      <c r="Q2702" s="25"/>
      <c r="R2702" s="2"/>
    </row>
    <row r="2703" spans="1:18" ht="18" customHeight="1">
      <c r="A2703" s="35"/>
      <c r="B2703" s="31"/>
      <c r="C2703" s="31"/>
      <c r="D2703" s="133"/>
      <c r="E2703" s="133"/>
      <c r="F2703" s="133"/>
      <c r="G2703" s="133"/>
      <c r="H2703" s="133"/>
      <c r="I2703" s="133"/>
      <c r="J2703" s="133"/>
      <c r="K2703" s="134"/>
      <c r="L2703" s="135"/>
      <c r="M2703" s="135"/>
      <c r="N2703" s="135"/>
      <c r="O2703" s="2"/>
      <c r="P2703" s="31"/>
      <c r="Q2703" s="25"/>
      <c r="R2703" s="2"/>
    </row>
    <row r="2704" spans="1:18" ht="18" customHeight="1">
      <c r="A2704" s="35"/>
      <c r="B2704" s="31"/>
      <c r="C2704" s="31"/>
      <c r="D2704" s="133"/>
      <c r="E2704" s="133"/>
      <c r="F2704" s="133"/>
      <c r="G2704" s="133"/>
      <c r="H2704" s="133"/>
      <c r="I2704" s="133"/>
      <c r="J2704" s="133"/>
      <c r="K2704" s="134"/>
      <c r="L2704" s="135"/>
      <c r="M2704" s="135"/>
      <c r="N2704" s="135"/>
      <c r="O2704" s="2"/>
      <c r="P2704" s="31"/>
      <c r="Q2704" s="25"/>
      <c r="R2704" s="2"/>
    </row>
    <row r="2705" spans="1:18" ht="18" customHeight="1">
      <c r="A2705" s="35"/>
      <c r="B2705" s="31"/>
      <c r="C2705" s="31"/>
      <c r="D2705" s="133"/>
      <c r="E2705" s="133"/>
      <c r="F2705" s="133"/>
      <c r="G2705" s="133"/>
      <c r="H2705" s="133"/>
      <c r="I2705" s="133"/>
      <c r="J2705" s="133"/>
      <c r="K2705" s="134"/>
      <c r="L2705" s="135"/>
      <c r="M2705" s="135"/>
      <c r="N2705" s="135"/>
      <c r="O2705" s="2"/>
      <c r="P2705" s="31"/>
      <c r="Q2705" s="25"/>
      <c r="R2705" s="2"/>
    </row>
    <row r="2706" spans="1:18" ht="18" customHeight="1">
      <c r="A2706" s="35"/>
      <c r="B2706" s="31"/>
      <c r="C2706" s="31"/>
      <c r="D2706" s="133"/>
      <c r="E2706" s="133"/>
      <c r="F2706" s="133"/>
      <c r="G2706" s="133"/>
      <c r="H2706" s="133"/>
      <c r="I2706" s="133"/>
      <c r="J2706" s="133"/>
      <c r="K2706" s="134"/>
      <c r="L2706" s="135"/>
      <c r="M2706" s="135"/>
      <c r="N2706" s="135"/>
      <c r="O2706" s="2"/>
      <c r="P2706" s="31"/>
      <c r="Q2706" s="25"/>
      <c r="R2706" s="2"/>
    </row>
    <row r="2707" spans="1:18" ht="18" customHeight="1">
      <c r="A2707" s="35"/>
      <c r="B2707" s="31"/>
      <c r="C2707" s="31"/>
      <c r="D2707" s="133"/>
      <c r="E2707" s="133"/>
      <c r="F2707" s="133"/>
      <c r="G2707" s="133"/>
      <c r="H2707" s="133"/>
      <c r="I2707" s="133"/>
      <c r="J2707" s="133"/>
      <c r="K2707" s="134"/>
      <c r="L2707" s="135"/>
      <c r="M2707" s="135"/>
      <c r="N2707" s="135"/>
      <c r="O2707" s="2"/>
      <c r="P2707" s="31"/>
      <c r="Q2707" s="25"/>
      <c r="R2707" s="2"/>
    </row>
    <row r="2708" spans="1:18" ht="18" customHeight="1">
      <c r="A2708" s="35"/>
      <c r="B2708" s="31"/>
      <c r="C2708" s="31"/>
      <c r="D2708" s="133"/>
      <c r="E2708" s="133"/>
      <c r="F2708" s="133"/>
      <c r="G2708" s="133"/>
      <c r="H2708" s="133"/>
      <c r="I2708" s="133"/>
      <c r="J2708" s="133"/>
      <c r="K2708" s="134"/>
      <c r="L2708" s="135"/>
      <c r="M2708" s="135"/>
      <c r="N2708" s="135"/>
      <c r="O2708" s="2"/>
      <c r="P2708" s="31"/>
      <c r="Q2708" s="25"/>
      <c r="R2708" s="2"/>
    </row>
    <row r="2709" spans="1:18" ht="18" customHeight="1">
      <c r="A2709" s="35"/>
      <c r="B2709" s="31"/>
      <c r="C2709" s="31"/>
      <c r="D2709" s="133"/>
      <c r="E2709" s="133"/>
      <c r="F2709" s="133"/>
      <c r="G2709" s="133"/>
      <c r="H2709" s="133"/>
      <c r="I2709" s="133"/>
      <c r="J2709" s="133"/>
      <c r="K2709" s="134"/>
      <c r="L2709" s="135"/>
      <c r="M2709" s="135"/>
      <c r="N2709" s="135"/>
      <c r="O2709" s="2"/>
      <c r="P2709" s="31"/>
      <c r="Q2709" s="25"/>
      <c r="R2709" s="2"/>
    </row>
    <row r="2710" spans="1:18" ht="18" customHeight="1">
      <c r="A2710" s="35"/>
      <c r="B2710" s="31"/>
      <c r="C2710" s="31"/>
      <c r="D2710" s="133"/>
      <c r="E2710" s="133"/>
      <c r="F2710" s="133"/>
      <c r="G2710" s="133"/>
      <c r="H2710" s="133"/>
      <c r="I2710" s="133"/>
      <c r="J2710" s="133"/>
      <c r="K2710" s="134"/>
      <c r="L2710" s="135"/>
      <c r="M2710" s="135"/>
      <c r="N2710" s="135"/>
      <c r="O2710" s="2"/>
      <c r="P2710" s="31"/>
      <c r="Q2710" s="25"/>
      <c r="R2710" s="2"/>
    </row>
    <row r="2711" spans="1:18" ht="18" customHeight="1">
      <c r="A2711" s="35"/>
      <c r="B2711" s="31"/>
      <c r="C2711" s="31"/>
      <c r="D2711" s="133"/>
      <c r="E2711" s="133"/>
      <c r="F2711" s="133"/>
      <c r="G2711" s="133"/>
      <c r="H2711" s="133"/>
      <c r="I2711" s="133"/>
      <c r="J2711" s="133"/>
      <c r="K2711" s="134"/>
      <c r="L2711" s="135"/>
      <c r="M2711" s="135"/>
      <c r="N2711" s="135"/>
      <c r="O2711" s="2"/>
      <c r="P2711" s="31"/>
      <c r="Q2711" s="25"/>
      <c r="R2711" s="2"/>
    </row>
    <row r="2712" spans="1:18" ht="18" customHeight="1">
      <c r="A2712" s="35"/>
      <c r="B2712" s="31"/>
      <c r="C2712" s="31"/>
      <c r="D2712" s="133"/>
      <c r="E2712" s="133"/>
      <c r="F2712" s="133"/>
      <c r="G2712" s="133"/>
      <c r="H2712" s="133"/>
      <c r="I2712" s="133"/>
      <c r="J2712" s="133"/>
      <c r="K2712" s="134"/>
      <c r="L2712" s="135"/>
      <c r="M2712" s="135"/>
      <c r="N2712" s="135"/>
      <c r="O2712" s="2"/>
      <c r="P2712" s="31"/>
      <c r="Q2712" s="25"/>
      <c r="R2712" s="2"/>
    </row>
    <row r="2713" spans="1:18" ht="18" customHeight="1">
      <c r="A2713" s="35"/>
      <c r="B2713" s="31"/>
      <c r="C2713" s="31"/>
      <c r="D2713" s="133"/>
      <c r="E2713" s="133"/>
      <c r="F2713" s="133"/>
      <c r="G2713" s="133"/>
      <c r="H2713" s="133"/>
      <c r="I2713" s="133"/>
      <c r="J2713" s="133"/>
      <c r="K2713" s="134"/>
      <c r="L2713" s="135"/>
      <c r="M2713" s="135"/>
      <c r="N2713" s="135"/>
      <c r="O2713" s="2"/>
      <c r="P2713" s="31"/>
      <c r="Q2713" s="25"/>
      <c r="R2713" s="2"/>
    </row>
    <row r="2714" spans="1:18" ht="18" customHeight="1">
      <c r="A2714" s="35"/>
      <c r="B2714" s="31"/>
      <c r="C2714" s="31"/>
      <c r="D2714" s="133"/>
      <c r="E2714" s="133"/>
      <c r="F2714" s="133"/>
      <c r="G2714" s="133"/>
      <c r="H2714" s="133"/>
      <c r="I2714" s="133"/>
      <c r="J2714" s="133"/>
      <c r="K2714" s="134"/>
      <c r="L2714" s="135"/>
      <c r="M2714" s="135"/>
      <c r="N2714" s="135"/>
      <c r="O2714" s="2"/>
      <c r="P2714" s="31"/>
      <c r="Q2714" s="25"/>
      <c r="R2714" s="2"/>
    </row>
    <row r="2715" spans="1:18" ht="18" customHeight="1">
      <c r="A2715" s="35"/>
      <c r="B2715" s="31"/>
      <c r="C2715" s="31"/>
      <c r="D2715" s="133"/>
      <c r="E2715" s="133"/>
      <c r="F2715" s="133"/>
      <c r="G2715" s="133"/>
      <c r="H2715" s="133"/>
      <c r="I2715" s="133"/>
      <c r="J2715" s="133"/>
      <c r="K2715" s="134"/>
      <c r="L2715" s="135"/>
      <c r="M2715" s="135"/>
      <c r="N2715" s="135"/>
      <c r="O2715" s="2"/>
      <c r="P2715" s="31"/>
      <c r="Q2715" s="25"/>
      <c r="R2715" s="2"/>
    </row>
    <row r="2716" spans="1:18" ht="18" customHeight="1">
      <c r="A2716" s="35"/>
      <c r="B2716" s="31"/>
      <c r="C2716" s="31"/>
      <c r="D2716" s="133"/>
      <c r="E2716" s="133"/>
      <c r="F2716" s="133"/>
      <c r="G2716" s="133"/>
      <c r="H2716" s="133"/>
      <c r="I2716" s="133"/>
      <c r="J2716" s="133"/>
      <c r="K2716" s="134"/>
      <c r="L2716" s="135"/>
      <c r="M2716" s="135"/>
      <c r="N2716" s="135"/>
      <c r="O2716" s="2"/>
      <c r="P2716" s="31"/>
      <c r="Q2716" s="25"/>
      <c r="R2716" s="2"/>
    </row>
    <row r="2717" spans="1:18" ht="18" customHeight="1">
      <c r="A2717" s="35"/>
      <c r="B2717" s="31"/>
      <c r="C2717" s="31"/>
      <c r="D2717" s="133"/>
      <c r="E2717" s="133"/>
      <c r="F2717" s="133"/>
      <c r="G2717" s="133"/>
      <c r="H2717" s="133"/>
      <c r="I2717" s="133"/>
      <c r="J2717" s="133"/>
      <c r="K2717" s="134"/>
      <c r="L2717" s="135"/>
      <c r="M2717" s="135"/>
      <c r="N2717" s="135"/>
      <c r="O2717" s="2"/>
      <c r="P2717" s="31"/>
      <c r="Q2717" s="25"/>
      <c r="R2717" s="2"/>
    </row>
    <row r="2718" spans="1:18" ht="18" customHeight="1">
      <c r="A2718" s="35"/>
      <c r="B2718" s="31"/>
      <c r="C2718" s="31"/>
      <c r="D2718" s="133"/>
      <c r="E2718" s="133"/>
      <c r="F2718" s="133"/>
      <c r="G2718" s="133"/>
      <c r="H2718" s="133"/>
      <c r="I2718" s="133"/>
      <c r="J2718" s="133"/>
      <c r="K2718" s="134"/>
      <c r="L2718" s="135"/>
      <c r="M2718" s="135"/>
      <c r="N2718" s="135"/>
      <c r="O2718" s="2"/>
      <c r="P2718" s="31"/>
      <c r="Q2718" s="25"/>
      <c r="R2718" s="2"/>
    </row>
    <row r="2719" spans="1:18" ht="18" customHeight="1">
      <c r="A2719" s="35"/>
      <c r="B2719" s="31"/>
      <c r="C2719" s="31"/>
      <c r="D2719" s="133"/>
      <c r="E2719" s="133"/>
      <c r="F2719" s="133"/>
      <c r="G2719" s="133"/>
      <c r="H2719" s="133"/>
      <c r="I2719" s="133"/>
      <c r="J2719" s="133"/>
      <c r="K2719" s="134"/>
      <c r="L2719" s="135"/>
      <c r="M2719" s="135"/>
      <c r="N2719" s="135"/>
      <c r="O2719" s="2"/>
      <c r="P2719" s="31"/>
      <c r="Q2719" s="25"/>
      <c r="R2719" s="2"/>
    </row>
    <row r="2720" spans="1:18" ht="18" customHeight="1">
      <c r="A2720" s="35"/>
      <c r="B2720" s="31"/>
      <c r="C2720" s="31"/>
      <c r="D2720" s="133"/>
      <c r="E2720" s="133"/>
      <c r="F2720" s="133"/>
      <c r="G2720" s="133"/>
      <c r="H2720" s="133"/>
      <c r="I2720" s="133"/>
      <c r="J2720" s="133"/>
      <c r="K2720" s="134"/>
      <c r="L2720" s="135"/>
      <c r="M2720" s="135"/>
      <c r="N2720" s="135"/>
      <c r="O2720" s="2"/>
      <c r="P2720" s="31"/>
      <c r="Q2720" s="25"/>
      <c r="R2720" s="2"/>
    </row>
    <row r="2721" spans="1:18" ht="18" customHeight="1">
      <c r="A2721" s="35"/>
      <c r="B2721" s="31"/>
      <c r="C2721" s="31"/>
      <c r="D2721" s="133"/>
      <c r="E2721" s="133"/>
      <c r="F2721" s="133"/>
      <c r="G2721" s="133"/>
      <c r="H2721" s="133"/>
      <c r="I2721" s="133"/>
      <c r="J2721" s="133"/>
      <c r="K2721" s="134"/>
      <c r="L2721" s="135"/>
      <c r="M2721" s="135"/>
      <c r="N2721" s="135"/>
      <c r="O2721" s="2"/>
      <c r="P2721" s="31"/>
      <c r="Q2721" s="25"/>
      <c r="R2721" s="2"/>
    </row>
    <row r="2722" spans="1:18" ht="18" customHeight="1">
      <c r="A2722" s="35"/>
      <c r="B2722" s="31"/>
      <c r="C2722" s="31"/>
      <c r="D2722" s="133"/>
      <c r="E2722" s="133"/>
      <c r="F2722" s="133"/>
      <c r="G2722" s="133"/>
      <c r="H2722" s="133"/>
      <c r="I2722" s="133"/>
      <c r="J2722" s="133"/>
      <c r="K2722" s="134"/>
      <c r="L2722" s="135"/>
      <c r="M2722" s="135"/>
      <c r="N2722" s="135"/>
      <c r="O2722" s="2"/>
      <c r="P2722" s="31"/>
      <c r="Q2722" s="25"/>
      <c r="R2722" s="2"/>
    </row>
    <row r="2723" spans="1:18" ht="18" customHeight="1">
      <c r="A2723" s="35"/>
      <c r="B2723" s="31"/>
      <c r="C2723" s="31"/>
      <c r="D2723" s="133"/>
      <c r="E2723" s="133"/>
      <c r="F2723" s="133"/>
      <c r="G2723" s="133"/>
      <c r="H2723" s="133"/>
      <c r="I2723" s="133"/>
      <c r="J2723" s="133"/>
      <c r="K2723" s="134"/>
      <c r="L2723" s="135"/>
      <c r="M2723" s="135"/>
      <c r="N2723" s="135"/>
      <c r="O2723" s="2"/>
      <c r="P2723" s="31"/>
      <c r="Q2723" s="25"/>
      <c r="R2723" s="2"/>
    </row>
    <row r="2724" spans="1:18" ht="18" customHeight="1">
      <c r="A2724" s="35"/>
      <c r="B2724" s="31"/>
      <c r="C2724" s="31"/>
      <c r="D2724" s="133"/>
      <c r="E2724" s="133"/>
      <c r="F2724" s="133"/>
      <c r="G2724" s="133"/>
      <c r="H2724" s="133"/>
      <c r="I2724" s="133"/>
      <c r="J2724" s="133"/>
      <c r="K2724" s="134"/>
      <c r="L2724" s="135"/>
      <c r="M2724" s="135"/>
      <c r="N2724" s="135"/>
      <c r="O2724" s="2"/>
      <c r="P2724" s="31"/>
      <c r="Q2724" s="25"/>
      <c r="R2724" s="2"/>
    </row>
    <row r="2725" spans="1:18" ht="18" customHeight="1">
      <c r="A2725" s="35"/>
      <c r="B2725" s="31"/>
      <c r="C2725" s="31"/>
      <c r="D2725" s="133"/>
      <c r="E2725" s="133"/>
      <c r="F2725" s="133"/>
      <c r="G2725" s="133"/>
      <c r="H2725" s="133"/>
      <c r="I2725" s="133"/>
      <c r="J2725" s="133"/>
      <c r="K2725" s="134"/>
      <c r="L2725" s="135"/>
      <c r="M2725" s="135"/>
      <c r="N2725" s="135"/>
      <c r="O2725" s="2"/>
      <c r="P2725" s="31"/>
      <c r="Q2725" s="25"/>
      <c r="R2725" s="2"/>
    </row>
    <row r="2726" spans="1:18" ht="18" customHeight="1">
      <c r="A2726" s="35"/>
      <c r="B2726" s="31"/>
      <c r="C2726" s="31"/>
      <c r="D2726" s="133"/>
      <c r="E2726" s="133"/>
      <c r="F2726" s="133"/>
      <c r="G2726" s="133"/>
      <c r="H2726" s="133"/>
      <c r="I2726" s="133"/>
      <c r="J2726" s="133"/>
      <c r="K2726" s="134"/>
      <c r="L2726" s="135"/>
      <c r="M2726" s="135"/>
      <c r="N2726" s="135"/>
      <c r="O2726" s="2"/>
      <c r="P2726" s="31"/>
      <c r="Q2726" s="25"/>
      <c r="R2726" s="2"/>
    </row>
    <row r="2727" spans="1:18" ht="18" customHeight="1">
      <c r="A2727" s="35"/>
      <c r="B2727" s="31"/>
      <c r="C2727" s="31"/>
      <c r="D2727" s="133"/>
      <c r="E2727" s="133"/>
      <c r="F2727" s="133"/>
      <c r="G2727" s="133"/>
      <c r="H2727" s="133"/>
      <c r="I2727" s="133"/>
      <c r="J2727" s="133"/>
      <c r="K2727" s="134"/>
      <c r="L2727" s="135"/>
      <c r="M2727" s="135"/>
      <c r="N2727" s="135"/>
      <c r="O2727" s="2"/>
      <c r="P2727" s="31"/>
      <c r="Q2727" s="25"/>
      <c r="R2727" s="2"/>
    </row>
    <row r="2728" spans="1:18" ht="18" customHeight="1">
      <c r="A2728" s="35"/>
      <c r="B2728" s="31"/>
      <c r="C2728" s="31"/>
      <c r="D2728" s="133"/>
      <c r="E2728" s="133"/>
      <c r="F2728" s="133"/>
      <c r="G2728" s="133"/>
      <c r="H2728" s="133"/>
      <c r="I2728" s="133"/>
      <c r="J2728" s="133"/>
      <c r="K2728" s="134"/>
      <c r="L2728" s="135"/>
      <c r="M2728" s="135"/>
      <c r="N2728" s="135"/>
      <c r="O2728" s="2"/>
      <c r="P2728" s="31"/>
      <c r="Q2728" s="25"/>
      <c r="R2728" s="2"/>
    </row>
    <row r="2729" spans="1:18" ht="18" customHeight="1">
      <c r="A2729" s="35"/>
      <c r="B2729" s="31"/>
      <c r="C2729" s="31"/>
      <c r="D2729" s="133"/>
      <c r="E2729" s="133"/>
      <c r="F2729" s="133"/>
      <c r="G2729" s="133"/>
      <c r="H2729" s="133"/>
      <c r="I2729" s="133"/>
      <c r="J2729" s="133"/>
      <c r="K2729" s="134"/>
      <c r="L2729" s="135"/>
      <c r="M2729" s="135"/>
      <c r="N2729" s="135"/>
      <c r="O2729" s="2"/>
      <c r="P2729" s="31"/>
      <c r="Q2729" s="25"/>
      <c r="R2729" s="2"/>
    </row>
    <row r="2730" spans="1:18" ht="18" customHeight="1">
      <c r="A2730" s="35"/>
      <c r="B2730" s="31"/>
      <c r="C2730" s="31"/>
      <c r="D2730" s="133"/>
      <c r="E2730" s="133"/>
      <c r="F2730" s="133"/>
      <c r="G2730" s="133"/>
      <c r="H2730" s="133"/>
      <c r="I2730" s="133"/>
      <c r="J2730" s="133"/>
      <c r="K2730" s="134"/>
      <c r="L2730" s="135"/>
      <c r="M2730" s="135"/>
      <c r="N2730" s="135"/>
      <c r="O2730" s="2"/>
      <c r="P2730" s="31"/>
      <c r="Q2730" s="25"/>
      <c r="R2730" s="2"/>
    </row>
    <row r="2731" spans="1:18" ht="18" customHeight="1">
      <c r="A2731" s="35"/>
      <c r="B2731" s="31"/>
      <c r="C2731" s="31"/>
      <c r="D2731" s="133"/>
      <c r="E2731" s="133"/>
      <c r="F2731" s="133"/>
      <c r="G2731" s="133"/>
      <c r="H2731" s="133"/>
      <c r="I2731" s="133"/>
      <c r="J2731" s="133"/>
      <c r="K2731" s="134"/>
      <c r="L2731" s="135"/>
      <c r="M2731" s="135"/>
      <c r="N2731" s="135"/>
      <c r="O2731" s="2"/>
      <c r="P2731" s="31"/>
      <c r="Q2731" s="25"/>
      <c r="R2731" s="2"/>
    </row>
    <row r="2732" spans="1:18" ht="18" customHeight="1">
      <c r="A2732" s="35"/>
      <c r="B2732" s="31"/>
      <c r="C2732" s="31"/>
      <c r="D2732" s="133"/>
      <c r="E2732" s="133"/>
      <c r="F2732" s="133"/>
      <c r="G2732" s="133"/>
      <c r="H2732" s="133"/>
      <c r="I2732" s="133"/>
      <c r="J2732" s="133"/>
      <c r="K2732" s="134"/>
      <c r="L2732" s="135"/>
      <c r="M2732" s="135"/>
      <c r="N2732" s="135"/>
      <c r="O2732" s="2"/>
      <c r="P2732" s="31"/>
      <c r="Q2732" s="25"/>
      <c r="R2732" s="2"/>
    </row>
    <row r="2733" spans="1:18" ht="18" customHeight="1">
      <c r="A2733" s="35"/>
      <c r="B2733" s="31"/>
      <c r="C2733" s="31"/>
      <c r="D2733" s="133"/>
      <c r="E2733" s="133"/>
      <c r="F2733" s="133"/>
      <c r="G2733" s="133"/>
      <c r="H2733" s="133"/>
      <c r="I2733" s="133"/>
      <c r="J2733" s="133"/>
      <c r="K2733" s="134"/>
      <c r="L2733" s="135"/>
      <c r="M2733" s="135"/>
      <c r="N2733" s="135"/>
      <c r="O2733" s="2"/>
      <c r="P2733" s="31"/>
      <c r="Q2733" s="25"/>
      <c r="R2733" s="2"/>
    </row>
    <row r="2734" spans="1:18" ht="18" customHeight="1">
      <c r="A2734" s="35"/>
      <c r="B2734" s="31"/>
      <c r="C2734" s="31"/>
      <c r="D2734" s="133"/>
      <c r="E2734" s="133"/>
      <c r="F2734" s="133"/>
      <c r="G2734" s="133"/>
      <c r="H2734" s="133"/>
      <c r="I2734" s="133"/>
      <c r="J2734" s="133"/>
      <c r="K2734" s="134"/>
      <c r="L2734" s="135"/>
      <c r="M2734" s="135"/>
      <c r="N2734" s="135"/>
      <c r="O2734" s="2"/>
      <c r="P2734" s="31"/>
      <c r="Q2734" s="25"/>
      <c r="R2734" s="2"/>
    </row>
    <row r="2735" spans="1:18" ht="18" customHeight="1">
      <c r="A2735" s="35"/>
      <c r="B2735" s="31"/>
      <c r="C2735" s="31"/>
      <c r="D2735" s="133"/>
      <c r="E2735" s="133"/>
      <c r="F2735" s="133"/>
      <c r="G2735" s="133"/>
      <c r="H2735" s="133"/>
      <c r="I2735" s="133"/>
      <c r="J2735" s="133"/>
      <c r="K2735" s="134"/>
      <c r="L2735" s="135"/>
      <c r="M2735" s="135"/>
      <c r="N2735" s="135"/>
      <c r="O2735" s="2"/>
      <c r="P2735" s="31"/>
      <c r="Q2735" s="25"/>
      <c r="R2735" s="2"/>
    </row>
    <row r="2736" spans="1:18" ht="18" customHeight="1">
      <c r="A2736" s="35"/>
      <c r="B2736" s="31"/>
      <c r="C2736" s="31"/>
      <c r="D2736" s="133"/>
      <c r="E2736" s="133"/>
      <c r="F2736" s="133"/>
      <c r="G2736" s="133"/>
      <c r="H2736" s="133"/>
      <c r="I2736" s="133"/>
      <c r="J2736" s="133"/>
      <c r="K2736" s="134"/>
      <c r="L2736" s="135"/>
      <c r="M2736" s="135"/>
      <c r="N2736" s="135"/>
      <c r="O2736" s="2"/>
      <c r="P2736" s="31"/>
      <c r="Q2736" s="25"/>
      <c r="R2736" s="2"/>
    </row>
    <row r="2737" spans="1:18" ht="18" customHeight="1">
      <c r="A2737" s="35"/>
      <c r="B2737" s="31"/>
      <c r="C2737" s="31"/>
      <c r="D2737" s="133"/>
      <c r="E2737" s="133"/>
      <c r="F2737" s="133"/>
      <c r="G2737" s="133"/>
      <c r="H2737" s="133"/>
      <c r="I2737" s="133"/>
      <c r="J2737" s="133"/>
      <c r="K2737" s="134"/>
      <c r="L2737" s="135"/>
      <c r="M2737" s="135"/>
      <c r="N2737" s="135"/>
      <c r="O2737" s="2"/>
      <c r="P2737" s="31"/>
      <c r="Q2737" s="25"/>
      <c r="R2737" s="2"/>
    </row>
    <row r="2738" spans="1:18" ht="18" customHeight="1">
      <c r="A2738" s="35"/>
      <c r="B2738" s="31"/>
      <c r="C2738" s="31"/>
      <c r="D2738" s="133"/>
      <c r="E2738" s="133"/>
      <c r="F2738" s="133"/>
      <c r="G2738" s="133"/>
      <c r="H2738" s="133"/>
      <c r="I2738" s="133"/>
      <c r="J2738" s="133"/>
      <c r="K2738" s="134"/>
      <c r="L2738" s="135"/>
      <c r="M2738" s="135"/>
      <c r="N2738" s="135"/>
      <c r="O2738" s="2"/>
      <c r="P2738" s="31"/>
      <c r="Q2738" s="25"/>
      <c r="R2738" s="2"/>
    </row>
    <row r="2739" spans="1:18" ht="18" customHeight="1">
      <c r="A2739" s="35"/>
      <c r="B2739" s="31"/>
      <c r="C2739" s="31"/>
      <c r="D2739" s="133"/>
      <c r="E2739" s="133"/>
      <c r="F2739" s="133"/>
      <c r="G2739" s="133"/>
      <c r="H2739" s="133"/>
      <c r="I2739" s="133"/>
      <c r="J2739" s="133"/>
      <c r="K2739" s="134"/>
      <c r="L2739" s="135"/>
      <c r="M2739" s="135"/>
      <c r="N2739" s="135"/>
      <c r="O2739" s="2"/>
      <c r="P2739" s="31"/>
      <c r="Q2739" s="25"/>
      <c r="R2739" s="2"/>
    </row>
    <row r="2740" spans="1:18" ht="18" customHeight="1">
      <c r="A2740" s="35"/>
      <c r="B2740" s="31"/>
      <c r="C2740" s="31"/>
      <c r="D2740" s="133"/>
      <c r="E2740" s="133"/>
      <c r="F2740" s="133"/>
      <c r="G2740" s="133"/>
      <c r="H2740" s="133"/>
      <c r="I2740" s="133"/>
      <c r="J2740" s="133"/>
      <c r="K2740" s="134"/>
      <c r="L2740" s="135"/>
      <c r="M2740" s="135"/>
      <c r="N2740" s="135"/>
      <c r="O2740" s="2"/>
      <c r="P2740" s="31"/>
      <c r="Q2740" s="25"/>
      <c r="R2740" s="2"/>
    </row>
    <row r="2741" spans="1:18" ht="18" customHeight="1">
      <c r="A2741" s="35"/>
      <c r="B2741" s="31"/>
      <c r="C2741" s="31"/>
      <c r="D2741" s="133"/>
      <c r="E2741" s="133"/>
      <c r="F2741" s="133"/>
      <c r="G2741" s="133"/>
      <c r="H2741" s="133"/>
      <c r="I2741" s="133"/>
      <c r="J2741" s="133"/>
      <c r="K2741" s="134"/>
      <c r="L2741" s="135"/>
      <c r="M2741" s="135"/>
      <c r="N2741" s="135"/>
      <c r="O2741" s="2"/>
      <c r="P2741" s="31"/>
      <c r="Q2741" s="25"/>
      <c r="R2741" s="2"/>
    </row>
    <row r="2742" spans="1:18" ht="18" customHeight="1">
      <c r="A2742" s="35"/>
      <c r="B2742" s="31"/>
      <c r="C2742" s="31"/>
      <c r="D2742" s="133"/>
      <c r="E2742" s="133"/>
      <c r="F2742" s="133"/>
      <c r="G2742" s="133"/>
      <c r="H2742" s="133"/>
      <c r="I2742" s="133"/>
      <c r="J2742" s="133"/>
      <c r="K2742" s="134"/>
      <c r="L2742" s="135"/>
      <c r="M2742" s="135"/>
      <c r="N2742" s="135"/>
      <c r="O2742" s="2"/>
      <c r="P2742" s="31"/>
      <c r="Q2742" s="25"/>
      <c r="R2742" s="2"/>
    </row>
    <row r="2743" spans="1:18" ht="18" customHeight="1">
      <c r="A2743" s="35"/>
      <c r="B2743" s="31"/>
      <c r="C2743" s="31"/>
      <c r="D2743" s="133"/>
      <c r="E2743" s="133"/>
      <c r="F2743" s="133"/>
      <c r="G2743" s="133"/>
      <c r="H2743" s="133"/>
      <c r="I2743" s="133"/>
      <c r="J2743" s="133"/>
      <c r="K2743" s="134"/>
      <c r="L2743" s="135"/>
      <c r="M2743" s="135"/>
      <c r="N2743" s="135"/>
      <c r="O2743" s="2"/>
      <c r="P2743" s="31"/>
      <c r="Q2743" s="25"/>
      <c r="R2743" s="2"/>
    </row>
    <row r="2744" spans="1:18" ht="18" customHeight="1">
      <c r="A2744" s="35"/>
      <c r="B2744" s="31"/>
      <c r="C2744" s="31"/>
      <c r="D2744" s="133"/>
      <c r="E2744" s="133"/>
      <c r="F2744" s="133"/>
      <c r="G2744" s="133"/>
      <c r="H2744" s="133"/>
      <c r="I2744" s="133"/>
      <c r="J2744" s="133"/>
      <c r="K2744" s="134"/>
      <c r="L2744" s="135"/>
      <c r="M2744" s="135"/>
      <c r="N2744" s="135"/>
      <c r="O2744" s="2"/>
      <c r="P2744" s="31"/>
      <c r="Q2744" s="25"/>
      <c r="R2744" s="2"/>
    </row>
    <row r="2745" spans="1:18" ht="18" customHeight="1">
      <c r="A2745" s="35"/>
      <c r="B2745" s="31"/>
      <c r="C2745" s="31"/>
      <c r="D2745" s="133"/>
      <c r="E2745" s="133"/>
      <c r="F2745" s="133"/>
      <c r="G2745" s="133"/>
      <c r="H2745" s="133"/>
      <c r="I2745" s="133"/>
      <c r="J2745" s="133"/>
      <c r="K2745" s="134"/>
      <c r="L2745" s="135"/>
      <c r="M2745" s="135"/>
      <c r="N2745" s="135"/>
      <c r="O2745" s="2"/>
      <c r="P2745" s="31"/>
      <c r="Q2745" s="25"/>
      <c r="R2745" s="2"/>
    </row>
    <row r="2746" spans="1:18" ht="18" customHeight="1">
      <c r="A2746" s="35"/>
      <c r="B2746" s="31"/>
      <c r="C2746" s="31"/>
      <c r="D2746" s="133"/>
      <c r="E2746" s="133"/>
      <c r="F2746" s="133"/>
      <c r="G2746" s="133"/>
      <c r="H2746" s="133"/>
      <c r="I2746" s="133"/>
      <c r="J2746" s="133"/>
      <c r="K2746" s="134"/>
      <c r="L2746" s="135"/>
      <c r="M2746" s="135"/>
      <c r="N2746" s="135"/>
      <c r="O2746" s="2"/>
      <c r="P2746" s="31"/>
      <c r="Q2746" s="25"/>
      <c r="R2746" s="2"/>
    </row>
    <row r="2747" spans="1:18" ht="18" customHeight="1">
      <c r="A2747" s="35"/>
      <c r="B2747" s="31"/>
      <c r="C2747" s="31"/>
      <c r="D2747" s="133"/>
      <c r="E2747" s="133"/>
      <c r="F2747" s="133"/>
      <c r="G2747" s="133"/>
      <c r="H2747" s="133"/>
      <c r="I2747" s="133"/>
      <c r="J2747" s="133"/>
      <c r="K2747" s="134"/>
      <c r="L2747" s="135"/>
      <c r="M2747" s="135"/>
      <c r="N2747" s="135"/>
      <c r="O2747" s="2"/>
      <c r="P2747" s="31"/>
      <c r="Q2747" s="25"/>
      <c r="R2747" s="2"/>
    </row>
    <row r="2748" spans="1:18" ht="18" customHeight="1">
      <c r="A2748" s="35"/>
      <c r="B2748" s="31"/>
      <c r="C2748" s="31"/>
      <c r="D2748" s="133"/>
      <c r="E2748" s="133"/>
      <c r="F2748" s="133"/>
      <c r="G2748" s="133"/>
      <c r="H2748" s="133"/>
      <c r="I2748" s="133"/>
      <c r="J2748" s="133"/>
      <c r="K2748" s="134"/>
      <c r="L2748" s="135"/>
      <c r="M2748" s="135"/>
      <c r="N2748" s="135"/>
      <c r="O2748" s="2"/>
      <c r="P2748" s="31"/>
      <c r="Q2748" s="25"/>
      <c r="R2748" s="2"/>
    </row>
    <row r="2749" spans="1:18" ht="18" customHeight="1">
      <c r="A2749" s="35"/>
      <c r="B2749" s="31"/>
      <c r="C2749" s="31"/>
      <c r="D2749" s="133"/>
      <c r="E2749" s="133"/>
      <c r="F2749" s="133"/>
      <c r="G2749" s="133"/>
      <c r="H2749" s="133"/>
      <c r="I2749" s="133"/>
      <c r="J2749" s="133"/>
      <c r="K2749" s="134"/>
      <c r="L2749" s="135"/>
      <c r="M2749" s="135"/>
      <c r="N2749" s="135"/>
      <c r="O2749" s="2"/>
      <c r="P2749" s="31"/>
      <c r="Q2749" s="25"/>
      <c r="R2749" s="2"/>
    </row>
    <row r="2750" spans="1:18" ht="18" customHeight="1">
      <c r="A2750" s="35"/>
      <c r="B2750" s="31"/>
      <c r="C2750" s="31"/>
      <c r="D2750" s="133"/>
      <c r="E2750" s="133"/>
      <c r="F2750" s="133"/>
      <c r="G2750" s="133"/>
      <c r="H2750" s="133"/>
      <c r="I2750" s="133"/>
      <c r="J2750" s="133"/>
      <c r="K2750" s="134"/>
      <c r="L2750" s="135"/>
      <c r="M2750" s="135"/>
      <c r="N2750" s="135"/>
      <c r="O2750" s="2"/>
      <c r="P2750" s="31"/>
      <c r="Q2750" s="25"/>
      <c r="R2750" s="2"/>
    </row>
    <row r="2751" spans="1:18" ht="18" customHeight="1">
      <c r="A2751" s="35"/>
      <c r="B2751" s="31"/>
      <c r="C2751" s="31"/>
      <c r="D2751" s="133"/>
      <c r="E2751" s="133"/>
      <c r="F2751" s="133"/>
      <c r="G2751" s="133"/>
      <c r="H2751" s="133"/>
      <c r="I2751" s="133"/>
      <c r="J2751" s="133"/>
      <c r="K2751" s="134"/>
      <c r="L2751" s="135"/>
      <c r="M2751" s="135"/>
      <c r="N2751" s="135"/>
      <c r="O2751" s="2"/>
      <c r="P2751" s="31"/>
      <c r="Q2751" s="25"/>
      <c r="R2751" s="2"/>
    </row>
    <row r="2752" spans="1:18" ht="18" customHeight="1">
      <c r="A2752" s="35"/>
      <c r="B2752" s="31"/>
      <c r="C2752" s="31"/>
      <c r="D2752" s="133"/>
      <c r="E2752" s="133"/>
      <c r="F2752" s="133"/>
      <c r="G2752" s="133"/>
      <c r="H2752" s="133"/>
      <c r="I2752" s="133"/>
      <c r="J2752" s="133"/>
      <c r="K2752" s="134"/>
      <c r="L2752" s="135"/>
      <c r="M2752" s="135"/>
      <c r="N2752" s="135"/>
      <c r="O2752" s="2"/>
      <c r="P2752" s="31"/>
      <c r="Q2752" s="25"/>
      <c r="R2752" s="2"/>
    </row>
    <row r="2753" spans="1:18" ht="18" customHeight="1">
      <c r="A2753" s="35"/>
      <c r="B2753" s="31"/>
      <c r="C2753" s="31"/>
      <c r="D2753" s="133"/>
      <c r="E2753" s="133"/>
      <c r="F2753" s="133"/>
      <c r="G2753" s="133"/>
      <c r="H2753" s="133"/>
      <c r="I2753" s="133"/>
      <c r="J2753" s="133"/>
      <c r="K2753" s="134"/>
      <c r="L2753" s="135"/>
      <c r="M2753" s="135"/>
      <c r="N2753" s="135"/>
      <c r="O2753" s="2"/>
      <c r="P2753" s="31"/>
      <c r="Q2753" s="25"/>
      <c r="R2753" s="2"/>
    </row>
    <row r="2754" spans="1:18" ht="18" customHeight="1">
      <c r="A2754" s="35"/>
      <c r="B2754" s="31"/>
      <c r="C2754" s="31"/>
      <c r="D2754" s="133"/>
      <c r="E2754" s="133"/>
      <c r="F2754" s="133"/>
      <c r="G2754" s="133"/>
      <c r="H2754" s="133"/>
      <c r="I2754" s="133"/>
      <c r="J2754" s="133"/>
      <c r="K2754" s="134"/>
      <c r="L2754" s="135"/>
      <c r="M2754" s="135"/>
      <c r="N2754" s="135"/>
      <c r="O2754" s="2"/>
      <c r="P2754" s="31"/>
      <c r="Q2754" s="25"/>
      <c r="R2754" s="2"/>
    </row>
    <row r="2755" spans="1:18" ht="18" customHeight="1">
      <c r="A2755" s="35"/>
      <c r="B2755" s="31"/>
      <c r="C2755" s="31"/>
      <c r="D2755" s="133"/>
      <c r="E2755" s="133"/>
      <c r="F2755" s="133"/>
      <c r="G2755" s="133"/>
      <c r="H2755" s="133"/>
      <c r="I2755" s="133"/>
      <c r="J2755" s="133"/>
      <c r="K2755" s="134"/>
      <c r="L2755" s="135"/>
      <c r="M2755" s="135"/>
      <c r="N2755" s="135"/>
      <c r="O2755" s="2"/>
      <c r="P2755" s="31"/>
      <c r="Q2755" s="25"/>
      <c r="R2755" s="2"/>
    </row>
    <row r="2756" spans="1:18" ht="18" customHeight="1">
      <c r="A2756" s="35"/>
      <c r="B2756" s="31"/>
      <c r="C2756" s="31"/>
      <c r="D2756" s="133"/>
      <c r="E2756" s="133"/>
      <c r="F2756" s="133"/>
      <c r="G2756" s="133"/>
      <c r="H2756" s="133"/>
      <c r="I2756" s="133"/>
      <c r="J2756" s="133"/>
      <c r="K2756" s="134"/>
      <c r="L2756" s="135"/>
      <c r="M2756" s="135"/>
      <c r="N2756" s="135"/>
      <c r="O2756" s="2"/>
      <c r="P2756" s="31"/>
      <c r="Q2756" s="25"/>
      <c r="R2756" s="2"/>
    </row>
    <row r="2757" spans="1:18" ht="18" customHeight="1">
      <c r="A2757" s="35"/>
      <c r="B2757" s="31"/>
      <c r="C2757" s="31"/>
      <c r="D2757" s="133"/>
      <c r="E2757" s="133"/>
      <c r="F2757" s="133"/>
      <c r="G2757" s="133"/>
      <c r="H2757" s="133"/>
      <c r="I2757" s="133"/>
      <c r="J2757" s="133"/>
      <c r="K2757" s="134"/>
      <c r="L2757" s="135"/>
      <c r="M2757" s="135"/>
      <c r="N2757" s="135"/>
      <c r="O2757" s="2"/>
      <c r="P2757" s="31"/>
      <c r="Q2757" s="25"/>
      <c r="R2757" s="2"/>
    </row>
    <row r="2758" spans="1:18" ht="18" customHeight="1">
      <c r="A2758" s="35"/>
      <c r="B2758" s="31"/>
      <c r="C2758" s="31"/>
      <c r="D2758" s="133"/>
      <c r="E2758" s="133"/>
      <c r="F2758" s="133"/>
      <c r="G2758" s="133"/>
      <c r="H2758" s="133"/>
      <c r="I2758" s="133"/>
      <c r="J2758" s="133"/>
      <c r="K2758" s="134"/>
      <c r="L2758" s="135"/>
      <c r="M2758" s="135"/>
      <c r="N2758" s="135"/>
      <c r="O2758" s="2"/>
      <c r="P2758" s="31"/>
      <c r="Q2758" s="25"/>
      <c r="R2758" s="2"/>
    </row>
    <row r="2759" spans="1:18" ht="18" customHeight="1">
      <c r="A2759" s="35"/>
      <c r="B2759" s="31"/>
      <c r="C2759" s="31"/>
      <c r="D2759" s="133"/>
      <c r="E2759" s="133"/>
      <c r="F2759" s="133"/>
      <c r="G2759" s="133"/>
      <c r="H2759" s="133"/>
      <c r="I2759" s="133"/>
      <c r="J2759" s="133"/>
      <c r="K2759" s="134"/>
      <c r="L2759" s="135"/>
      <c r="M2759" s="135"/>
      <c r="N2759" s="135"/>
      <c r="O2759" s="2"/>
      <c r="P2759" s="31"/>
      <c r="Q2759" s="25"/>
      <c r="R2759" s="2"/>
    </row>
    <row r="2760" spans="1:18" ht="18" customHeight="1">
      <c r="A2760" s="35"/>
      <c r="B2760" s="31"/>
      <c r="C2760" s="31"/>
      <c r="D2760" s="133"/>
      <c r="E2760" s="133"/>
      <c r="F2760" s="133"/>
      <c r="G2760" s="133"/>
      <c r="H2760" s="133"/>
      <c r="I2760" s="133"/>
      <c r="J2760" s="133"/>
      <c r="K2760" s="134"/>
      <c r="L2760" s="135"/>
      <c r="M2760" s="135"/>
      <c r="N2760" s="135"/>
      <c r="O2760" s="2"/>
      <c r="P2760" s="31"/>
      <c r="Q2760" s="25"/>
      <c r="R2760" s="2"/>
    </row>
    <row r="2761" spans="1:18" ht="18" customHeight="1">
      <c r="A2761" s="35"/>
      <c r="B2761" s="31"/>
      <c r="C2761" s="31"/>
      <c r="D2761" s="133"/>
      <c r="E2761" s="133"/>
      <c r="F2761" s="133"/>
      <c r="G2761" s="133"/>
      <c r="H2761" s="133"/>
      <c r="I2761" s="133"/>
      <c r="J2761" s="133"/>
      <c r="K2761" s="134"/>
      <c r="L2761" s="135"/>
      <c r="M2761" s="135"/>
      <c r="N2761" s="135"/>
      <c r="O2761" s="2"/>
      <c r="P2761" s="31"/>
      <c r="Q2761" s="25"/>
      <c r="R2761" s="2"/>
    </row>
    <row r="2762" spans="1:18" ht="18" customHeight="1">
      <c r="A2762" s="35"/>
      <c r="B2762" s="31"/>
      <c r="C2762" s="31"/>
      <c r="D2762" s="133"/>
      <c r="E2762" s="133"/>
      <c r="F2762" s="133"/>
      <c r="G2762" s="133"/>
      <c r="H2762" s="133"/>
      <c r="I2762" s="133"/>
      <c r="J2762" s="133"/>
      <c r="K2762" s="134"/>
      <c r="L2762" s="135"/>
      <c r="M2762" s="135"/>
      <c r="N2762" s="135"/>
      <c r="O2762" s="2"/>
      <c r="P2762" s="31"/>
      <c r="Q2762" s="25"/>
      <c r="R2762" s="2"/>
    </row>
    <row r="2763" spans="1:18" ht="18" customHeight="1">
      <c r="A2763" s="35"/>
      <c r="B2763" s="31"/>
      <c r="C2763" s="31"/>
      <c r="D2763" s="133"/>
      <c r="E2763" s="133"/>
      <c r="F2763" s="133"/>
      <c r="G2763" s="133"/>
      <c r="H2763" s="133"/>
      <c r="I2763" s="133"/>
      <c r="J2763" s="133"/>
      <c r="K2763" s="134"/>
      <c r="L2763" s="135"/>
      <c r="M2763" s="135"/>
      <c r="N2763" s="135"/>
      <c r="O2763" s="2"/>
      <c r="P2763" s="31"/>
      <c r="Q2763" s="25"/>
      <c r="R2763" s="2"/>
    </row>
    <row r="2764" spans="1:18" ht="18" customHeight="1">
      <c r="A2764" s="35"/>
      <c r="B2764" s="31"/>
      <c r="C2764" s="31"/>
      <c r="D2764" s="133"/>
      <c r="E2764" s="133"/>
      <c r="F2764" s="133"/>
      <c r="G2764" s="133"/>
      <c r="H2764" s="133"/>
      <c r="I2764" s="133"/>
      <c r="J2764" s="133"/>
      <c r="K2764" s="134"/>
      <c r="L2764" s="135"/>
      <c r="M2764" s="135"/>
      <c r="N2764" s="135"/>
      <c r="O2764" s="2"/>
      <c r="P2764" s="31"/>
      <c r="Q2764" s="25"/>
      <c r="R2764" s="2"/>
    </row>
    <row r="2765" spans="1:18" ht="18" customHeight="1">
      <c r="A2765" s="35"/>
      <c r="B2765" s="31"/>
      <c r="C2765" s="31"/>
      <c r="D2765" s="133"/>
      <c r="E2765" s="133"/>
      <c r="F2765" s="133"/>
      <c r="G2765" s="133"/>
      <c r="H2765" s="133"/>
      <c r="I2765" s="133"/>
      <c r="J2765" s="133"/>
      <c r="K2765" s="134"/>
      <c r="L2765" s="135"/>
      <c r="M2765" s="135"/>
      <c r="N2765" s="135"/>
      <c r="O2765" s="2"/>
      <c r="P2765" s="31"/>
      <c r="Q2765" s="25"/>
      <c r="R2765" s="2"/>
    </row>
    <row r="2766" spans="1:18" ht="18" customHeight="1">
      <c r="A2766" s="35"/>
      <c r="B2766" s="31"/>
      <c r="C2766" s="31"/>
      <c r="D2766" s="133"/>
      <c r="E2766" s="133"/>
      <c r="F2766" s="133"/>
      <c r="G2766" s="133"/>
      <c r="H2766" s="133"/>
      <c r="I2766" s="133"/>
      <c r="J2766" s="133"/>
      <c r="K2766" s="134"/>
      <c r="L2766" s="135"/>
      <c r="M2766" s="135"/>
      <c r="N2766" s="135"/>
      <c r="O2766" s="2"/>
      <c r="P2766" s="31"/>
      <c r="Q2766" s="25"/>
      <c r="R2766" s="2"/>
    </row>
    <row r="2767" spans="1:18" ht="18" customHeight="1">
      <c r="A2767" s="35"/>
      <c r="B2767" s="31"/>
      <c r="C2767" s="31"/>
      <c r="D2767" s="133"/>
      <c r="E2767" s="133"/>
      <c r="F2767" s="133"/>
      <c r="G2767" s="133"/>
      <c r="H2767" s="133"/>
      <c r="I2767" s="133"/>
      <c r="J2767" s="133"/>
      <c r="K2767" s="134"/>
      <c r="L2767" s="135"/>
      <c r="M2767" s="135"/>
      <c r="N2767" s="135"/>
      <c r="O2767" s="2"/>
      <c r="P2767" s="31"/>
      <c r="Q2767" s="25"/>
      <c r="R2767" s="2"/>
    </row>
    <row r="2768" spans="1:18" ht="18" customHeight="1">
      <c r="A2768" s="35"/>
      <c r="B2768" s="31"/>
      <c r="C2768" s="31"/>
      <c r="D2768" s="133"/>
      <c r="E2768" s="133"/>
      <c r="F2768" s="133"/>
      <c r="G2768" s="133"/>
      <c r="H2768" s="133"/>
      <c r="I2768" s="133"/>
      <c r="J2768" s="133"/>
      <c r="K2768" s="134"/>
      <c r="L2768" s="135"/>
      <c r="M2768" s="135"/>
      <c r="N2768" s="135"/>
      <c r="O2768" s="2"/>
      <c r="P2768" s="31"/>
      <c r="Q2768" s="25"/>
      <c r="R2768" s="2"/>
    </row>
    <row r="2769" spans="1:18" ht="18" customHeight="1">
      <c r="A2769" s="35"/>
      <c r="B2769" s="31"/>
      <c r="C2769" s="31"/>
      <c r="D2769" s="133"/>
      <c r="E2769" s="133"/>
      <c r="F2769" s="133"/>
      <c r="G2769" s="133"/>
      <c r="H2769" s="133"/>
      <c r="I2769" s="133"/>
      <c r="J2769" s="133"/>
      <c r="K2769" s="134"/>
      <c r="L2769" s="135"/>
      <c r="M2769" s="135"/>
      <c r="N2769" s="135"/>
      <c r="O2769" s="2"/>
      <c r="P2769" s="31"/>
      <c r="Q2769" s="25"/>
      <c r="R2769" s="2"/>
    </row>
    <row r="2770" spans="1:18" ht="18" customHeight="1">
      <c r="A2770" s="35"/>
      <c r="B2770" s="31"/>
      <c r="C2770" s="31"/>
      <c r="D2770" s="133"/>
      <c r="E2770" s="133"/>
      <c r="F2770" s="133"/>
      <c r="G2770" s="133"/>
      <c r="H2770" s="133"/>
      <c r="I2770" s="133"/>
      <c r="J2770" s="133"/>
      <c r="K2770" s="134"/>
      <c r="L2770" s="135"/>
      <c r="M2770" s="135"/>
      <c r="N2770" s="135"/>
      <c r="O2770" s="2"/>
      <c r="P2770" s="31"/>
      <c r="Q2770" s="25"/>
      <c r="R2770" s="2"/>
    </row>
    <row r="2771" spans="1:18" ht="18" customHeight="1">
      <c r="A2771" s="35"/>
      <c r="B2771" s="31"/>
      <c r="C2771" s="31"/>
      <c r="D2771" s="133"/>
      <c r="E2771" s="133"/>
      <c r="F2771" s="133"/>
      <c r="G2771" s="133"/>
      <c r="H2771" s="133"/>
      <c r="I2771" s="133"/>
      <c r="J2771" s="133"/>
      <c r="K2771" s="134"/>
      <c r="L2771" s="135"/>
      <c r="M2771" s="135"/>
      <c r="N2771" s="135"/>
      <c r="O2771" s="2"/>
      <c r="P2771" s="31"/>
      <c r="Q2771" s="25"/>
      <c r="R2771" s="2"/>
    </row>
    <row r="2772" spans="1:18" ht="18" customHeight="1">
      <c r="A2772" s="35"/>
      <c r="B2772" s="31"/>
      <c r="C2772" s="31"/>
      <c r="D2772" s="133"/>
      <c r="E2772" s="133"/>
      <c r="F2772" s="133"/>
      <c r="G2772" s="133"/>
      <c r="H2772" s="133"/>
      <c r="I2772" s="133"/>
      <c r="J2772" s="133"/>
      <c r="K2772" s="134"/>
      <c r="L2772" s="135"/>
      <c r="M2772" s="135"/>
      <c r="N2772" s="135"/>
      <c r="O2772" s="2"/>
      <c r="P2772" s="31"/>
      <c r="Q2772" s="25"/>
      <c r="R2772" s="2"/>
    </row>
    <row r="2773" spans="1:18" ht="18" customHeight="1">
      <c r="A2773" s="35"/>
      <c r="B2773" s="31"/>
      <c r="C2773" s="31"/>
      <c r="D2773" s="133"/>
      <c r="E2773" s="133"/>
      <c r="F2773" s="133"/>
      <c r="G2773" s="133"/>
      <c r="H2773" s="133"/>
      <c r="I2773" s="133"/>
      <c r="J2773" s="133"/>
      <c r="K2773" s="134"/>
      <c r="L2773" s="135"/>
      <c r="M2773" s="135"/>
      <c r="N2773" s="135"/>
      <c r="O2773" s="2"/>
      <c r="P2773" s="31"/>
      <c r="Q2773" s="25"/>
      <c r="R2773" s="2"/>
    </row>
    <row r="2774" spans="1:18" ht="18" customHeight="1">
      <c r="A2774" s="35"/>
      <c r="B2774" s="31"/>
      <c r="C2774" s="31"/>
      <c r="D2774" s="133"/>
      <c r="E2774" s="133"/>
      <c r="F2774" s="133"/>
      <c r="G2774" s="133"/>
      <c r="H2774" s="133"/>
      <c r="I2774" s="133"/>
      <c r="J2774" s="133"/>
      <c r="K2774" s="134"/>
      <c r="L2774" s="135"/>
      <c r="M2774" s="135"/>
      <c r="N2774" s="135"/>
      <c r="O2774" s="2"/>
      <c r="P2774" s="31"/>
      <c r="Q2774" s="25"/>
      <c r="R2774" s="2"/>
    </row>
    <row r="2775" spans="1:18" ht="18" customHeight="1">
      <c r="A2775" s="35"/>
      <c r="B2775" s="31"/>
      <c r="C2775" s="31"/>
      <c r="D2775" s="133"/>
      <c r="E2775" s="133"/>
      <c r="F2775" s="133"/>
      <c r="G2775" s="133"/>
      <c r="H2775" s="133"/>
      <c r="I2775" s="133"/>
      <c r="J2775" s="133"/>
      <c r="K2775" s="134"/>
      <c r="L2775" s="135"/>
      <c r="M2775" s="135"/>
      <c r="N2775" s="135"/>
      <c r="O2775" s="2"/>
      <c r="P2775" s="31"/>
      <c r="Q2775" s="25"/>
      <c r="R2775" s="2"/>
    </row>
    <row r="2776" spans="1:18" ht="18" customHeight="1">
      <c r="A2776" s="35"/>
      <c r="B2776" s="31"/>
      <c r="C2776" s="31"/>
      <c r="D2776" s="133"/>
      <c r="E2776" s="133"/>
      <c r="F2776" s="133"/>
      <c r="G2776" s="133"/>
      <c r="H2776" s="133"/>
      <c r="I2776" s="133"/>
      <c r="J2776" s="133"/>
      <c r="K2776" s="134"/>
      <c r="L2776" s="135"/>
      <c r="M2776" s="135"/>
      <c r="N2776" s="135"/>
      <c r="O2776" s="2"/>
      <c r="P2776" s="31"/>
      <c r="Q2776" s="25"/>
      <c r="R2776" s="2"/>
    </row>
    <row r="2777" spans="1:18" ht="18" customHeight="1">
      <c r="A2777" s="35"/>
      <c r="B2777" s="31"/>
      <c r="C2777" s="31"/>
      <c r="D2777" s="133"/>
      <c r="E2777" s="133"/>
      <c r="F2777" s="133"/>
      <c r="G2777" s="133"/>
      <c r="H2777" s="133"/>
      <c r="I2777" s="133"/>
      <c r="J2777" s="133"/>
      <c r="K2777" s="134"/>
      <c r="L2777" s="135"/>
      <c r="M2777" s="135"/>
      <c r="N2777" s="135"/>
      <c r="O2777" s="2"/>
      <c r="P2777" s="31"/>
      <c r="Q2777" s="25"/>
      <c r="R2777" s="2"/>
    </row>
    <row r="2778" spans="1:18" ht="18" customHeight="1">
      <c r="A2778" s="35"/>
      <c r="B2778" s="31"/>
      <c r="C2778" s="31"/>
      <c r="D2778" s="133"/>
      <c r="E2778" s="133"/>
      <c r="F2778" s="133"/>
      <c r="G2778" s="133"/>
      <c r="H2778" s="133"/>
      <c r="I2778" s="133"/>
      <c r="J2778" s="133"/>
      <c r="K2778" s="134"/>
      <c r="L2778" s="135"/>
      <c r="M2778" s="135"/>
      <c r="N2778" s="135"/>
      <c r="O2778" s="2"/>
      <c r="P2778" s="31"/>
      <c r="Q2778" s="25"/>
      <c r="R2778" s="2"/>
    </row>
    <row r="2779" spans="1:18" ht="18" customHeight="1">
      <c r="A2779" s="35"/>
      <c r="B2779" s="31"/>
      <c r="C2779" s="31"/>
      <c r="D2779" s="133"/>
      <c r="E2779" s="133"/>
      <c r="F2779" s="133"/>
      <c r="G2779" s="133"/>
      <c r="H2779" s="133"/>
      <c r="I2779" s="133"/>
      <c r="J2779" s="133"/>
      <c r="K2779" s="134"/>
      <c r="L2779" s="135"/>
      <c r="M2779" s="135"/>
      <c r="N2779" s="135"/>
      <c r="O2779" s="2"/>
      <c r="P2779" s="31"/>
      <c r="Q2779" s="25"/>
      <c r="R2779" s="2"/>
    </row>
    <row r="2780" spans="1:18" ht="18" customHeight="1">
      <c r="A2780" s="35"/>
      <c r="B2780" s="31"/>
      <c r="C2780" s="31"/>
      <c r="D2780" s="133"/>
      <c r="E2780" s="133"/>
      <c r="F2780" s="133"/>
      <c r="G2780" s="133"/>
      <c r="H2780" s="133"/>
      <c r="I2780" s="133"/>
      <c r="J2780" s="133"/>
      <c r="K2780" s="134"/>
      <c r="L2780" s="135"/>
      <c r="M2780" s="135"/>
      <c r="N2780" s="135"/>
      <c r="O2780" s="2"/>
      <c r="P2780" s="31"/>
      <c r="Q2780" s="25"/>
      <c r="R2780" s="2"/>
    </row>
    <row r="2781" spans="1:18" ht="18" customHeight="1">
      <c r="A2781" s="35"/>
      <c r="B2781" s="31"/>
      <c r="C2781" s="31"/>
      <c r="D2781" s="133"/>
      <c r="E2781" s="133"/>
      <c r="F2781" s="133"/>
      <c r="G2781" s="133"/>
      <c r="H2781" s="133"/>
      <c r="I2781" s="133"/>
      <c r="J2781" s="133"/>
      <c r="K2781" s="134"/>
      <c r="L2781" s="135"/>
      <c r="M2781" s="135"/>
      <c r="N2781" s="135"/>
      <c r="O2781" s="2"/>
      <c r="P2781" s="31"/>
      <c r="Q2781" s="25"/>
      <c r="R2781" s="2"/>
    </row>
    <row r="2782" spans="1:18" ht="18" customHeight="1">
      <c r="A2782" s="35"/>
      <c r="B2782" s="31"/>
      <c r="C2782" s="31"/>
      <c r="D2782" s="133"/>
      <c r="E2782" s="133"/>
      <c r="F2782" s="133"/>
      <c r="G2782" s="133"/>
      <c r="H2782" s="133"/>
      <c r="I2782" s="133"/>
      <c r="J2782" s="133"/>
      <c r="K2782" s="134"/>
      <c r="L2782" s="135"/>
      <c r="M2782" s="135"/>
      <c r="N2782" s="135"/>
      <c r="O2782" s="2"/>
      <c r="P2782" s="31"/>
      <c r="Q2782" s="25"/>
      <c r="R2782" s="2"/>
    </row>
    <row r="2783" spans="1:18" ht="18" customHeight="1">
      <c r="A2783" s="35"/>
      <c r="B2783" s="31"/>
      <c r="C2783" s="31"/>
      <c r="D2783" s="133"/>
      <c r="E2783" s="133"/>
      <c r="F2783" s="133"/>
      <c r="G2783" s="133"/>
      <c r="H2783" s="133"/>
      <c r="I2783" s="133"/>
      <c r="J2783" s="133"/>
      <c r="K2783" s="134"/>
      <c r="L2783" s="135"/>
      <c r="M2783" s="135"/>
      <c r="N2783" s="135"/>
      <c r="O2783" s="2"/>
      <c r="P2783" s="31"/>
      <c r="Q2783" s="25"/>
      <c r="R2783" s="2"/>
    </row>
    <row r="2784" spans="1:18" ht="18" customHeight="1">
      <c r="A2784" s="35"/>
      <c r="B2784" s="31"/>
      <c r="C2784" s="31"/>
      <c r="D2784" s="133"/>
      <c r="E2784" s="133"/>
      <c r="F2784" s="133"/>
      <c r="G2784" s="133"/>
      <c r="H2784" s="133"/>
      <c r="I2784" s="133"/>
      <c r="J2784" s="133"/>
      <c r="K2784" s="134"/>
      <c r="L2784" s="135"/>
      <c r="M2784" s="135"/>
      <c r="N2784" s="135"/>
      <c r="O2784" s="2"/>
      <c r="P2784" s="31"/>
      <c r="Q2784" s="25"/>
      <c r="R2784" s="2"/>
    </row>
    <row r="2785" spans="1:18" ht="18" customHeight="1">
      <c r="A2785" s="35"/>
      <c r="B2785" s="31"/>
      <c r="C2785" s="31"/>
      <c r="D2785" s="133"/>
      <c r="E2785" s="133"/>
      <c r="F2785" s="133"/>
      <c r="G2785" s="133"/>
      <c r="H2785" s="133"/>
      <c r="I2785" s="133"/>
      <c r="J2785" s="133"/>
      <c r="K2785" s="134"/>
      <c r="L2785" s="135"/>
      <c r="M2785" s="135"/>
      <c r="N2785" s="135"/>
      <c r="O2785" s="2"/>
      <c r="P2785" s="31"/>
      <c r="Q2785" s="25"/>
      <c r="R2785" s="2"/>
    </row>
    <row r="2786" spans="1:18" ht="18" customHeight="1">
      <c r="A2786" s="35"/>
      <c r="B2786" s="31"/>
      <c r="C2786" s="31"/>
      <c r="D2786" s="133"/>
      <c r="E2786" s="133"/>
      <c r="F2786" s="133"/>
      <c r="G2786" s="133"/>
      <c r="H2786" s="133"/>
      <c r="I2786" s="133"/>
      <c r="J2786" s="133"/>
      <c r="K2786" s="134"/>
      <c r="L2786" s="135"/>
      <c r="M2786" s="135"/>
      <c r="N2786" s="135"/>
      <c r="O2786" s="2"/>
      <c r="P2786" s="31"/>
      <c r="Q2786" s="25"/>
      <c r="R2786" s="2"/>
    </row>
    <row r="2787" spans="1:18" ht="18" customHeight="1">
      <c r="A2787" s="35"/>
      <c r="B2787" s="31"/>
      <c r="C2787" s="31"/>
      <c r="D2787" s="133"/>
      <c r="E2787" s="133"/>
      <c r="F2787" s="133"/>
      <c r="G2787" s="133"/>
      <c r="H2787" s="133"/>
      <c r="I2787" s="133"/>
      <c r="J2787" s="133"/>
      <c r="K2787" s="134"/>
      <c r="L2787" s="135"/>
      <c r="M2787" s="135"/>
      <c r="N2787" s="135"/>
      <c r="O2787" s="2"/>
      <c r="P2787" s="31"/>
      <c r="Q2787" s="25"/>
      <c r="R2787" s="2"/>
    </row>
    <row r="2788" spans="1:18" ht="18" customHeight="1">
      <c r="A2788" s="35"/>
      <c r="B2788" s="31"/>
      <c r="C2788" s="31"/>
      <c r="D2788" s="133"/>
      <c r="E2788" s="133"/>
      <c r="F2788" s="133"/>
      <c r="G2788" s="133"/>
      <c r="H2788" s="133"/>
      <c r="I2788" s="133"/>
      <c r="J2788" s="133"/>
      <c r="K2788" s="134"/>
      <c r="L2788" s="135"/>
      <c r="M2788" s="135"/>
      <c r="N2788" s="135"/>
      <c r="O2788" s="2"/>
      <c r="P2788" s="31"/>
      <c r="Q2788" s="25"/>
      <c r="R2788" s="2"/>
    </row>
    <row r="2789" spans="1:18" ht="18" customHeight="1">
      <c r="A2789" s="35"/>
      <c r="B2789" s="31"/>
      <c r="C2789" s="31"/>
      <c r="D2789" s="133"/>
      <c r="E2789" s="133"/>
      <c r="F2789" s="133"/>
      <c r="G2789" s="133"/>
      <c r="H2789" s="133"/>
      <c r="I2789" s="133"/>
      <c r="J2789" s="133"/>
      <c r="K2789" s="134"/>
      <c r="L2789" s="135"/>
      <c r="M2789" s="135"/>
      <c r="N2789" s="135"/>
      <c r="O2789" s="2"/>
      <c r="P2789" s="31"/>
      <c r="Q2789" s="25"/>
      <c r="R2789" s="2"/>
    </row>
    <row r="2790" spans="1:18" ht="18" customHeight="1">
      <c r="A2790" s="35"/>
      <c r="B2790" s="31"/>
      <c r="C2790" s="31"/>
      <c r="D2790" s="133"/>
      <c r="E2790" s="133"/>
      <c r="F2790" s="133"/>
      <c r="G2790" s="133"/>
      <c r="H2790" s="133"/>
      <c r="I2790" s="133"/>
      <c r="J2790" s="133"/>
      <c r="K2790" s="134"/>
      <c r="L2790" s="135"/>
      <c r="M2790" s="135"/>
      <c r="N2790" s="135"/>
      <c r="O2790" s="2"/>
      <c r="P2790" s="31"/>
      <c r="Q2790" s="25"/>
      <c r="R2790" s="2"/>
    </row>
    <row r="2791" spans="1:18" ht="18" customHeight="1">
      <c r="A2791" s="35"/>
      <c r="B2791" s="31"/>
      <c r="C2791" s="31"/>
      <c r="D2791" s="133"/>
      <c r="E2791" s="133"/>
      <c r="F2791" s="133"/>
      <c r="G2791" s="133"/>
      <c r="H2791" s="133"/>
      <c r="I2791" s="133"/>
      <c r="J2791" s="133"/>
      <c r="K2791" s="134"/>
      <c r="L2791" s="135"/>
      <c r="M2791" s="135"/>
      <c r="N2791" s="135"/>
      <c r="O2791" s="2"/>
      <c r="P2791" s="31"/>
      <c r="Q2791" s="25"/>
      <c r="R2791" s="2"/>
    </row>
    <row r="2792" spans="1:18" ht="18" customHeight="1">
      <c r="A2792" s="35"/>
      <c r="B2792" s="31"/>
      <c r="C2792" s="31"/>
      <c r="D2792" s="133"/>
      <c r="E2792" s="133"/>
      <c r="F2792" s="133"/>
      <c r="G2792" s="133"/>
      <c r="H2792" s="133"/>
      <c r="I2792" s="133"/>
      <c r="J2792" s="133"/>
      <c r="K2792" s="134"/>
      <c r="L2792" s="135"/>
      <c r="M2792" s="135"/>
      <c r="N2792" s="135"/>
      <c r="O2792" s="2"/>
      <c r="P2792" s="31"/>
      <c r="Q2792" s="25"/>
      <c r="R2792" s="2"/>
    </row>
    <row r="2793" spans="1:18" ht="18" customHeight="1">
      <c r="A2793" s="35"/>
      <c r="B2793" s="31"/>
      <c r="C2793" s="31"/>
      <c r="D2793" s="133"/>
      <c r="E2793" s="133"/>
      <c r="F2793" s="133"/>
      <c r="G2793" s="133"/>
      <c r="H2793" s="133"/>
      <c r="I2793" s="133"/>
      <c r="J2793" s="133"/>
      <c r="K2793" s="134"/>
      <c r="L2793" s="135"/>
      <c r="M2793" s="135"/>
      <c r="N2793" s="135"/>
      <c r="O2793" s="2"/>
      <c r="P2793" s="31"/>
      <c r="Q2793" s="25"/>
      <c r="R2793" s="2"/>
    </row>
    <row r="2794" spans="1:18" ht="18" customHeight="1">
      <c r="A2794" s="35"/>
      <c r="B2794" s="31"/>
      <c r="C2794" s="31"/>
      <c r="D2794" s="133"/>
      <c r="E2794" s="133"/>
      <c r="F2794" s="133"/>
      <c r="G2794" s="133"/>
      <c r="H2794" s="133"/>
      <c r="I2794" s="133"/>
      <c r="J2794" s="133"/>
      <c r="K2794" s="134"/>
      <c r="L2794" s="135"/>
      <c r="M2794" s="135"/>
      <c r="N2794" s="135"/>
      <c r="O2794" s="2"/>
      <c r="P2794" s="31"/>
      <c r="Q2794" s="25"/>
      <c r="R2794" s="2"/>
    </row>
    <row r="2795" spans="1:18" ht="18" customHeight="1">
      <c r="A2795" s="35"/>
      <c r="B2795" s="31"/>
      <c r="C2795" s="31"/>
      <c r="D2795" s="133"/>
      <c r="E2795" s="133"/>
      <c r="F2795" s="133"/>
      <c r="G2795" s="133"/>
      <c r="H2795" s="133"/>
      <c r="I2795" s="133"/>
      <c r="J2795" s="133"/>
      <c r="K2795" s="134"/>
      <c r="L2795" s="135"/>
      <c r="M2795" s="135"/>
      <c r="N2795" s="135"/>
      <c r="O2795" s="2"/>
      <c r="P2795" s="31"/>
      <c r="Q2795" s="25"/>
      <c r="R2795" s="2"/>
    </row>
    <row r="2796" spans="1:18" ht="18" customHeight="1">
      <c r="A2796" s="35"/>
      <c r="B2796" s="31"/>
      <c r="C2796" s="31"/>
      <c r="D2796" s="133"/>
      <c r="E2796" s="133"/>
      <c r="F2796" s="133"/>
      <c r="G2796" s="133"/>
      <c r="H2796" s="133"/>
      <c r="I2796" s="133"/>
      <c r="J2796" s="133"/>
      <c r="K2796" s="134"/>
      <c r="L2796" s="135"/>
      <c r="M2796" s="135"/>
      <c r="N2796" s="135"/>
      <c r="O2796" s="2"/>
      <c r="P2796" s="31"/>
      <c r="Q2796" s="25"/>
      <c r="R2796" s="2"/>
    </row>
    <row r="2797" spans="1:18" ht="18" customHeight="1">
      <c r="A2797" s="35"/>
      <c r="B2797" s="31"/>
      <c r="C2797" s="31"/>
      <c r="D2797" s="133"/>
      <c r="E2797" s="133"/>
      <c r="F2797" s="133"/>
      <c r="G2797" s="133"/>
      <c r="H2797" s="133"/>
      <c r="I2797" s="133"/>
      <c r="J2797" s="133"/>
      <c r="K2797" s="134"/>
      <c r="L2797" s="135"/>
      <c r="M2797" s="135"/>
      <c r="N2797" s="135"/>
      <c r="O2797" s="2"/>
      <c r="P2797" s="31"/>
      <c r="Q2797" s="25"/>
      <c r="R2797" s="2"/>
    </row>
    <row r="2798" spans="1:18" ht="18" customHeight="1">
      <c r="A2798" s="35"/>
      <c r="B2798" s="31"/>
      <c r="C2798" s="31"/>
      <c r="D2798" s="133"/>
      <c r="E2798" s="133"/>
      <c r="F2798" s="133"/>
      <c r="G2798" s="133"/>
      <c r="H2798" s="133"/>
      <c r="I2798" s="133"/>
      <c r="J2798" s="133"/>
      <c r="K2798" s="134"/>
      <c r="L2798" s="135"/>
      <c r="M2798" s="135"/>
      <c r="N2798" s="135"/>
      <c r="O2798" s="2"/>
      <c r="P2798" s="31"/>
      <c r="Q2798" s="25"/>
      <c r="R2798" s="2"/>
    </row>
    <row r="2799" spans="1:18" ht="18" customHeight="1">
      <c r="A2799" s="35"/>
      <c r="B2799" s="31"/>
      <c r="C2799" s="31"/>
      <c r="D2799" s="133"/>
      <c r="E2799" s="133"/>
      <c r="F2799" s="133"/>
      <c r="G2799" s="133"/>
      <c r="H2799" s="133"/>
      <c r="I2799" s="133"/>
      <c r="J2799" s="133"/>
      <c r="K2799" s="134"/>
      <c r="L2799" s="135"/>
      <c r="M2799" s="135"/>
      <c r="N2799" s="135"/>
      <c r="O2799" s="2"/>
      <c r="P2799" s="31"/>
      <c r="Q2799" s="25"/>
      <c r="R2799" s="2"/>
    </row>
    <row r="2800" spans="1:18" ht="18" customHeight="1">
      <c r="A2800" s="35"/>
      <c r="B2800" s="31"/>
      <c r="C2800" s="31"/>
      <c r="D2800" s="133"/>
      <c r="E2800" s="133"/>
      <c r="F2800" s="133"/>
      <c r="G2800" s="133"/>
      <c r="H2800" s="133"/>
      <c r="I2800" s="133"/>
      <c r="J2800" s="133"/>
      <c r="K2800" s="134"/>
      <c r="L2800" s="135"/>
      <c r="M2800" s="135"/>
      <c r="N2800" s="135"/>
      <c r="O2800" s="2"/>
      <c r="P2800" s="31"/>
      <c r="Q2800" s="25"/>
      <c r="R2800" s="2"/>
    </row>
    <row r="2801" spans="1:18" ht="18" customHeight="1">
      <c r="A2801" s="35"/>
      <c r="B2801" s="31"/>
      <c r="C2801" s="31"/>
      <c r="D2801" s="133"/>
      <c r="E2801" s="133"/>
      <c r="F2801" s="133"/>
      <c r="G2801" s="133"/>
      <c r="H2801" s="133"/>
      <c r="I2801" s="133"/>
      <c r="J2801" s="133"/>
      <c r="K2801" s="134"/>
      <c r="L2801" s="135"/>
      <c r="M2801" s="135"/>
      <c r="N2801" s="135"/>
      <c r="O2801" s="2"/>
      <c r="P2801" s="31"/>
      <c r="Q2801" s="25"/>
      <c r="R2801" s="2"/>
    </row>
    <row r="2802" spans="1:18" ht="18" customHeight="1">
      <c r="A2802" s="35"/>
      <c r="B2802" s="31"/>
      <c r="C2802" s="31"/>
      <c r="D2802" s="133"/>
      <c r="E2802" s="133"/>
      <c r="F2802" s="133"/>
      <c r="G2802" s="133"/>
      <c r="H2802" s="133"/>
      <c r="I2802" s="133"/>
      <c r="J2802" s="133"/>
      <c r="K2802" s="134"/>
      <c r="L2802" s="135"/>
      <c r="M2802" s="135"/>
      <c r="N2802" s="135"/>
      <c r="O2802" s="2"/>
      <c r="P2802" s="31"/>
      <c r="Q2802" s="25"/>
      <c r="R2802" s="2"/>
    </row>
    <row r="2803" spans="1:18" ht="18" customHeight="1">
      <c r="A2803" s="35"/>
      <c r="B2803" s="31"/>
      <c r="C2803" s="31"/>
      <c r="D2803" s="133"/>
      <c r="E2803" s="133"/>
      <c r="F2803" s="133"/>
      <c r="G2803" s="133"/>
      <c r="H2803" s="133"/>
      <c r="I2803" s="133"/>
      <c r="J2803" s="133"/>
      <c r="K2803" s="134"/>
      <c r="L2803" s="135"/>
      <c r="M2803" s="135"/>
      <c r="N2803" s="135"/>
      <c r="O2803" s="2"/>
      <c r="P2803" s="31"/>
      <c r="Q2803" s="25"/>
      <c r="R2803" s="2"/>
    </row>
    <row r="2804" spans="1:18" ht="18" customHeight="1">
      <c r="A2804" s="35"/>
      <c r="B2804" s="31"/>
      <c r="C2804" s="31"/>
      <c r="D2804" s="133"/>
      <c r="E2804" s="133"/>
      <c r="F2804" s="133"/>
      <c r="G2804" s="133"/>
      <c r="H2804" s="133"/>
      <c r="I2804" s="133"/>
      <c r="J2804" s="133"/>
      <c r="K2804" s="134"/>
      <c r="L2804" s="135"/>
      <c r="M2804" s="135"/>
      <c r="N2804" s="135"/>
      <c r="O2804" s="2"/>
      <c r="P2804" s="31"/>
      <c r="Q2804" s="25"/>
      <c r="R2804" s="2"/>
    </row>
    <row r="2805" spans="1:18" ht="18" customHeight="1">
      <c r="A2805" s="35"/>
      <c r="B2805" s="31"/>
      <c r="C2805" s="31"/>
      <c r="D2805" s="133"/>
      <c r="E2805" s="133"/>
      <c r="F2805" s="133"/>
      <c r="G2805" s="133"/>
      <c r="H2805" s="133"/>
      <c r="I2805" s="133"/>
      <c r="J2805" s="133"/>
      <c r="K2805" s="134"/>
      <c r="L2805" s="135"/>
      <c r="M2805" s="135"/>
      <c r="N2805" s="135"/>
      <c r="O2805" s="2"/>
      <c r="P2805" s="31"/>
      <c r="Q2805" s="25"/>
      <c r="R2805" s="2"/>
    </row>
    <row r="2806" spans="1:18" ht="18" customHeight="1">
      <c r="A2806" s="35"/>
      <c r="B2806" s="31"/>
      <c r="C2806" s="31"/>
      <c r="D2806" s="133"/>
      <c r="E2806" s="133"/>
      <c r="F2806" s="133"/>
      <c r="G2806" s="133"/>
      <c r="H2806" s="133"/>
      <c r="I2806" s="133"/>
      <c r="J2806" s="133"/>
      <c r="K2806" s="134"/>
      <c r="L2806" s="135"/>
      <c r="M2806" s="135"/>
      <c r="N2806" s="135"/>
      <c r="O2806" s="2"/>
      <c r="P2806" s="31"/>
      <c r="Q2806" s="25"/>
      <c r="R2806" s="2"/>
    </row>
    <row r="2807" spans="1:18" ht="18" customHeight="1">
      <c r="A2807" s="35"/>
      <c r="B2807" s="31"/>
      <c r="C2807" s="31"/>
      <c r="D2807" s="133"/>
      <c r="E2807" s="133"/>
      <c r="F2807" s="133"/>
      <c r="G2807" s="133"/>
      <c r="H2807" s="133"/>
      <c r="I2807" s="133"/>
      <c r="J2807" s="133"/>
      <c r="K2807" s="134"/>
      <c r="L2807" s="135"/>
      <c r="M2807" s="135"/>
      <c r="N2807" s="135"/>
      <c r="O2807" s="2"/>
      <c r="P2807" s="31"/>
      <c r="Q2807" s="25"/>
      <c r="R2807" s="2"/>
    </row>
    <row r="2808" spans="1:18" ht="18" customHeight="1">
      <c r="A2808" s="35"/>
      <c r="B2808" s="31"/>
      <c r="C2808" s="31"/>
      <c r="D2808" s="133"/>
      <c r="E2808" s="133"/>
      <c r="F2808" s="133"/>
      <c r="G2808" s="133"/>
      <c r="H2808" s="133"/>
      <c r="I2808" s="133"/>
      <c r="J2808" s="133"/>
      <c r="K2808" s="134"/>
      <c r="L2808" s="135"/>
      <c r="M2808" s="135"/>
      <c r="N2808" s="135"/>
      <c r="O2808" s="2"/>
      <c r="P2808" s="31"/>
      <c r="Q2808" s="25"/>
      <c r="R2808" s="2"/>
    </row>
    <row r="2809" spans="1:18" ht="18" customHeight="1">
      <c r="A2809" s="35"/>
      <c r="B2809" s="31"/>
      <c r="C2809" s="31"/>
      <c r="D2809" s="133"/>
      <c r="E2809" s="133"/>
      <c r="F2809" s="133"/>
      <c r="G2809" s="133"/>
      <c r="H2809" s="133"/>
      <c r="I2809" s="133"/>
      <c r="J2809" s="133"/>
      <c r="K2809" s="134"/>
      <c r="L2809" s="135"/>
      <c r="M2809" s="135"/>
      <c r="N2809" s="135"/>
      <c r="O2809" s="2"/>
      <c r="P2809" s="31"/>
      <c r="Q2809" s="25"/>
      <c r="R2809" s="2"/>
    </row>
    <row r="2810" spans="1:18" ht="18" customHeight="1">
      <c r="A2810" s="35"/>
      <c r="B2810" s="31"/>
      <c r="C2810" s="31"/>
      <c r="D2810" s="133"/>
      <c r="E2810" s="133"/>
      <c r="F2810" s="133"/>
      <c r="G2810" s="133"/>
      <c r="H2810" s="133"/>
      <c r="I2810" s="133"/>
      <c r="J2810" s="133"/>
      <c r="K2810" s="134"/>
      <c r="L2810" s="135"/>
      <c r="M2810" s="135"/>
      <c r="N2810" s="135"/>
      <c r="O2810" s="2"/>
      <c r="P2810" s="31"/>
      <c r="Q2810" s="25"/>
      <c r="R2810" s="2"/>
    </row>
    <row r="2811" spans="1:18" ht="18" customHeight="1">
      <c r="A2811" s="35"/>
      <c r="B2811" s="31"/>
      <c r="C2811" s="31"/>
      <c r="D2811" s="133"/>
      <c r="E2811" s="133"/>
      <c r="F2811" s="133"/>
      <c r="G2811" s="133"/>
      <c r="H2811" s="133"/>
      <c r="I2811" s="133"/>
      <c r="J2811" s="133"/>
      <c r="K2811" s="134"/>
      <c r="L2811" s="135"/>
      <c r="M2811" s="135"/>
      <c r="N2811" s="135"/>
      <c r="O2811" s="2"/>
      <c r="P2811" s="31"/>
      <c r="Q2811" s="25"/>
      <c r="R2811" s="2"/>
    </row>
    <row r="2812" spans="1:18" ht="18" customHeight="1">
      <c r="A2812" s="35"/>
      <c r="B2812" s="31"/>
      <c r="C2812" s="31"/>
      <c r="D2812" s="133"/>
      <c r="E2812" s="133"/>
      <c r="F2812" s="133"/>
      <c r="G2812" s="133"/>
      <c r="H2812" s="133"/>
      <c r="I2812" s="133"/>
      <c r="J2812" s="133"/>
      <c r="K2812" s="134"/>
      <c r="L2812" s="135"/>
      <c r="M2812" s="135"/>
      <c r="N2812" s="135"/>
      <c r="O2812" s="2"/>
      <c r="P2812" s="31"/>
      <c r="Q2812" s="25"/>
      <c r="R2812" s="2"/>
    </row>
    <row r="2813" spans="1:18" ht="18" customHeight="1">
      <c r="A2813" s="35"/>
      <c r="B2813" s="31"/>
      <c r="C2813" s="31"/>
      <c r="D2813" s="133"/>
      <c r="E2813" s="133"/>
      <c r="F2813" s="133"/>
      <c r="G2813" s="133"/>
      <c r="H2813" s="133"/>
      <c r="I2813" s="133"/>
      <c r="J2813" s="133"/>
      <c r="K2813" s="134"/>
      <c r="L2813" s="135"/>
      <c r="M2813" s="135"/>
      <c r="N2813" s="135"/>
      <c r="O2813" s="2"/>
      <c r="P2813" s="31"/>
      <c r="Q2813" s="25"/>
      <c r="R2813" s="2"/>
    </row>
    <row r="2814" spans="1:18" ht="18" customHeight="1">
      <c r="A2814" s="35"/>
      <c r="B2814" s="31"/>
      <c r="C2814" s="31"/>
      <c r="D2814" s="133"/>
      <c r="E2814" s="133"/>
      <c r="F2814" s="133"/>
      <c r="G2814" s="133"/>
      <c r="H2814" s="133"/>
      <c r="I2814" s="133"/>
      <c r="J2814" s="133"/>
      <c r="K2814" s="134"/>
      <c r="L2814" s="135"/>
      <c r="M2814" s="135"/>
      <c r="N2814" s="135"/>
      <c r="O2814" s="2"/>
      <c r="P2814" s="31"/>
      <c r="Q2814" s="25"/>
      <c r="R2814" s="2"/>
    </row>
    <row r="2815" spans="1:18" ht="18" customHeight="1">
      <c r="A2815" s="35"/>
      <c r="B2815" s="31"/>
      <c r="C2815" s="31"/>
      <c r="D2815" s="133"/>
      <c r="E2815" s="133"/>
      <c r="F2815" s="133"/>
      <c r="G2815" s="133"/>
      <c r="H2815" s="133"/>
      <c r="I2815" s="133"/>
      <c r="J2815" s="133"/>
      <c r="K2815" s="134"/>
      <c r="L2815" s="135"/>
      <c r="M2815" s="135"/>
      <c r="N2815" s="135"/>
      <c r="O2815" s="2"/>
      <c r="P2815" s="31"/>
      <c r="Q2815" s="25"/>
      <c r="R2815" s="2"/>
    </row>
    <row r="2816" spans="1:18" ht="18" customHeight="1">
      <c r="A2816" s="35"/>
      <c r="B2816" s="31"/>
      <c r="C2816" s="31"/>
      <c r="D2816" s="133"/>
      <c r="E2816" s="133"/>
      <c r="F2816" s="133"/>
      <c r="G2816" s="133"/>
      <c r="H2816" s="133"/>
      <c r="I2816" s="133"/>
      <c r="J2816" s="133"/>
      <c r="K2816" s="134"/>
      <c r="L2816" s="135"/>
      <c r="M2816" s="135"/>
      <c r="N2816" s="135"/>
      <c r="O2816" s="2"/>
      <c r="P2816" s="31"/>
      <c r="Q2816" s="25"/>
      <c r="R2816" s="2"/>
    </row>
    <row r="2817" spans="1:18" ht="18" customHeight="1">
      <c r="A2817" s="35"/>
      <c r="B2817" s="31"/>
      <c r="C2817" s="31"/>
      <c r="D2817" s="133"/>
      <c r="E2817" s="133"/>
      <c r="F2817" s="133"/>
      <c r="G2817" s="133"/>
      <c r="H2817" s="133"/>
      <c r="I2817" s="133"/>
      <c r="J2817" s="133"/>
      <c r="K2817" s="134"/>
      <c r="L2817" s="135"/>
      <c r="M2817" s="135"/>
      <c r="N2817" s="135"/>
      <c r="O2817" s="2"/>
      <c r="P2817" s="31"/>
      <c r="Q2817" s="25"/>
      <c r="R2817" s="2"/>
    </row>
    <row r="2818" spans="1:18" ht="18" customHeight="1">
      <c r="A2818" s="35"/>
      <c r="B2818" s="31"/>
      <c r="C2818" s="31"/>
      <c r="D2818" s="133"/>
      <c r="E2818" s="133"/>
      <c r="F2818" s="133"/>
      <c r="G2818" s="133"/>
      <c r="H2818" s="133"/>
      <c r="I2818" s="133"/>
      <c r="J2818" s="133"/>
      <c r="K2818" s="134"/>
      <c r="L2818" s="135"/>
      <c r="M2818" s="135"/>
      <c r="N2818" s="135"/>
      <c r="O2818" s="2"/>
      <c r="P2818" s="31"/>
      <c r="Q2818" s="25"/>
      <c r="R2818" s="2"/>
    </row>
    <row r="2819" spans="1:18" ht="18" customHeight="1">
      <c r="A2819" s="35"/>
      <c r="B2819" s="31"/>
      <c r="C2819" s="31"/>
      <c r="D2819" s="133"/>
      <c r="E2819" s="133"/>
      <c r="F2819" s="133"/>
      <c r="G2819" s="133"/>
      <c r="H2819" s="133"/>
      <c r="I2819" s="133"/>
      <c r="J2819" s="133"/>
      <c r="K2819" s="134"/>
      <c r="L2819" s="135"/>
      <c r="M2819" s="135"/>
      <c r="N2819" s="135"/>
      <c r="O2819" s="2"/>
      <c r="P2819" s="31"/>
      <c r="Q2819" s="25"/>
      <c r="R2819" s="2"/>
    </row>
    <row r="2820" spans="1:18" ht="18" customHeight="1">
      <c r="A2820" s="35"/>
      <c r="B2820" s="31"/>
      <c r="C2820" s="31"/>
      <c r="D2820" s="133"/>
      <c r="E2820" s="133"/>
      <c r="F2820" s="133"/>
      <c r="G2820" s="133"/>
      <c r="H2820" s="133"/>
      <c r="I2820" s="133"/>
      <c r="J2820" s="133"/>
      <c r="K2820" s="134"/>
      <c r="L2820" s="135"/>
      <c r="M2820" s="135"/>
      <c r="N2820" s="135"/>
      <c r="O2820" s="2"/>
      <c r="P2820" s="31"/>
      <c r="Q2820" s="25"/>
      <c r="R2820" s="2"/>
    </row>
    <row r="2821" spans="1:18" ht="18" customHeight="1">
      <c r="A2821" s="35"/>
      <c r="B2821" s="31"/>
      <c r="C2821" s="31"/>
      <c r="D2821" s="133"/>
      <c r="E2821" s="133"/>
      <c r="F2821" s="133"/>
      <c r="G2821" s="133"/>
      <c r="H2821" s="133"/>
      <c r="I2821" s="133"/>
      <c r="J2821" s="133"/>
      <c r="K2821" s="134"/>
      <c r="L2821" s="135"/>
      <c r="M2821" s="135"/>
      <c r="N2821" s="135"/>
      <c r="O2821" s="2"/>
      <c r="P2821" s="31"/>
      <c r="Q2821" s="25"/>
      <c r="R2821" s="2"/>
    </row>
    <row r="2822" spans="1:18" ht="18" customHeight="1">
      <c r="A2822" s="35"/>
      <c r="B2822" s="31"/>
      <c r="C2822" s="31"/>
      <c r="D2822" s="133"/>
      <c r="E2822" s="133"/>
      <c r="F2822" s="133"/>
      <c r="G2822" s="133"/>
      <c r="H2822" s="133"/>
      <c r="I2822" s="133"/>
      <c r="J2822" s="133"/>
      <c r="K2822" s="134"/>
      <c r="L2822" s="135"/>
      <c r="M2822" s="135"/>
      <c r="N2822" s="135"/>
      <c r="O2822" s="2"/>
      <c r="P2822" s="31"/>
      <c r="Q2822" s="25"/>
      <c r="R2822" s="2"/>
    </row>
    <row r="2823" spans="1:18" ht="18" customHeight="1">
      <c r="A2823" s="35"/>
      <c r="B2823" s="31"/>
      <c r="C2823" s="31"/>
      <c r="D2823" s="133"/>
      <c r="E2823" s="133"/>
      <c r="F2823" s="133"/>
      <c r="G2823" s="133"/>
      <c r="H2823" s="133"/>
      <c r="I2823" s="133"/>
      <c r="J2823" s="133"/>
      <c r="K2823" s="134"/>
      <c r="L2823" s="135"/>
      <c r="M2823" s="135"/>
      <c r="N2823" s="135"/>
      <c r="O2823" s="2"/>
      <c r="P2823" s="31"/>
      <c r="Q2823" s="25"/>
      <c r="R2823" s="2"/>
    </row>
    <row r="2824" spans="1:18" ht="18" customHeight="1">
      <c r="A2824" s="35"/>
      <c r="B2824" s="31"/>
      <c r="C2824" s="31"/>
      <c r="D2824" s="133"/>
      <c r="E2824" s="133"/>
      <c r="F2824" s="133"/>
      <c r="G2824" s="133"/>
      <c r="H2824" s="133"/>
      <c r="I2824" s="133"/>
      <c r="J2824" s="133"/>
      <c r="K2824" s="134"/>
      <c r="L2824" s="135"/>
      <c r="M2824" s="135"/>
      <c r="N2824" s="135"/>
      <c r="O2824" s="2"/>
      <c r="P2824" s="31"/>
      <c r="Q2824" s="25"/>
      <c r="R2824" s="2"/>
    </row>
    <row r="2825" spans="1:18" ht="18" customHeight="1">
      <c r="A2825" s="35"/>
      <c r="B2825" s="31"/>
      <c r="C2825" s="31"/>
      <c r="D2825" s="133"/>
      <c r="E2825" s="133"/>
      <c r="F2825" s="133"/>
      <c r="G2825" s="133"/>
      <c r="H2825" s="133"/>
      <c r="I2825" s="133"/>
      <c r="J2825" s="133"/>
      <c r="K2825" s="134"/>
      <c r="L2825" s="135"/>
      <c r="M2825" s="135"/>
      <c r="N2825" s="135"/>
      <c r="O2825" s="2"/>
      <c r="P2825" s="31"/>
      <c r="Q2825" s="25"/>
      <c r="R2825" s="2"/>
    </row>
    <row r="2826" spans="1:18" ht="18" customHeight="1">
      <c r="A2826" s="35"/>
      <c r="B2826" s="31"/>
      <c r="C2826" s="31"/>
      <c r="D2826" s="133"/>
      <c r="E2826" s="133"/>
      <c r="F2826" s="133"/>
      <c r="G2826" s="133"/>
      <c r="H2826" s="133"/>
      <c r="I2826" s="133"/>
      <c r="J2826" s="133"/>
      <c r="K2826" s="134"/>
      <c r="L2826" s="135"/>
      <c r="M2826" s="135"/>
      <c r="N2826" s="135"/>
      <c r="O2826" s="2"/>
      <c r="P2826" s="31"/>
      <c r="Q2826" s="25"/>
      <c r="R2826" s="2"/>
    </row>
    <row r="2827" spans="1:18" ht="18" customHeight="1">
      <c r="A2827" s="35"/>
      <c r="B2827" s="31"/>
      <c r="C2827" s="31"/>
      <c r="D2827" s="133"/>
      <c r="E2827" s="133"/>
      <c r="F2827" s="133"/>
      <c r="G2827" s="133"/>
      <c r="H2827" s="133"/>
      <c r="I2827" s="133"/>
      <c r="J2827" s="133"/>
      <c r="K2827" s="134"/>
      <c r="L2827" s="135"/>
      <c r="M2827" s="135"/>
      <c r="N2827" s="135"/>
      <c r="O2827" s="2"/>
      <c r="P2827" s="31"/>
      <c r="Q2827" s="25"/>
      <c r="R2827" s="2"/>
    </row>
    <row r="2828" spans="1:18" ht="18" customHeight="1">
      <c r="A2828" s="35"/>
      <c r="B2828" s="31"/>
      <c r="C2828" s="31"/>
      <c r="D2828" s="133"/>
      <c r="E2828" s="133"/>
      <c r="F2828" s="133"/>
      <c r="G2828" s="133"/>
      <c r="H2828" s="133"/>
      <c r="I2828" s="133"/>
      <c r="J2828" s="133"/>
      <c r="K2828" s="134"/>
      <c r="L2828" s="135"/>
      <c r="M2828" s="135"/>
      <c r="N2828" s="135"/>
      <c r="O2828" s="2"/>
      <c r="P2828" s="31"/>
      <c r="Q2828" s="25"/>
      <c r="R2828" s="2"/>
    </row>
    <row r="2829" spans="1:18" ht="18" customHeight="1">
      <c r="A2829" s="35"/>
      <c r="B2829" s="31"/>
      <c r="C2829" s="31"/>
      <c r="D2829" s="133"/>
      <c r="E2829" s="133"/>
      <c r="F2829" s="133"/>
      <c r="G2829" s="133"/>
      <c r="H2829" s="133"/>
      <c r="I2829" s="133"/>
      <c r="J2829" s="133"/>
      <c r="K2829" s="134"/>
      <c r="L2829" s="135"/>
      <c r="M2829" s="135"/>
      <c r="N2829" s="135"/>
      <c r="O2829" s="2"/>
      <c r="P2829" s="31"/>
      <c r="Q2829" s="25"/>
      <c r="R2829" s="2"/>
    </row>
    <row r="2830" spans="1:18" ht="18" customHeight="1">
      <c r="A2830" s="35"/>
      <c r="B2830" s="31"/>
      <c r="C2830" s="31"/>
      <c r="D2830" s="133"/>
      <c r="E2830" s="133"/>
      <c r="F2830" s="133"/>
      <c r="G2830" s="133"/>
      <c r="H2830" s="133"/>
      <c r="I2830" s="133"/>
      <c r="J2830" s="133"/>
      <c r="K2830" s="134"/>
      <c r="L2830" s="135"/>
      <c r="M2830" s="135"/>
      <c r="N2830" s="135"/>
      <c r="O2830" s="2"/>
      <c r="P2830" s="31"/>
      <c r="Q2830" s="25"/>
      <c r="R2830" s="2"/>
    </row>
    <row r="2831" spans="1:18" ht="18" customHeight="1">
      <c r="A2831" s="35"/>
      <c r="B2831" s="31"/>
      <c r="C2831" s="31"/>
      <c r="D2831" s="133"/>
      <c r="E2831" s="133"/>
      <c r="F2831" s="133"/>
      <c r="G2831" s="133"/>
      <c r="H2831" s="133"/>
      <c r="I2831" s="133"/>
      <c r="J2831" s="133"/>
      <c r="K2831" s="134"/>
      <c r="L2831" s="135"/>
      <c r="M2831" s="135"/>
      <c r="N2831" s="135"/>
      <c r="O2831" s="2"/>
      <c r="P2831" s="31"/>
      <c r="Q2831" s="25"/>
      <c r="R2831" s="2"/>
    </row>
    <row r="2832" spans="1:18" ht="18" customHeight="1">
      <c r="A2832" s="35"/>
      <c r="B2832" s="31"/>
      <c r="C2832" s="31"/>
      <c r="D2832" s="133"/>
      <c r="E2832" s="133"/>
      <c r="F2832" s="133"/>
      <c r="G2832" s="133"/>
      <c r="H2832" s="133"/>
      <c r="I2832" s="133"/>
      <c r="J2832" s="133"/>
      <c r="K2832" s="134"/>
      <c r="L2832" s="135"/>
      <c r="M2832" s="135"/>
      <c r="N2832" s="135"/>
      <c r="O2832" s="2"/>
      <c r="P2832" s="31"/>
      <c r="Q2832" s="25"/>
      <c r="R2832" s="2"/>
    </row>
    <row r="2833" spans="1:18" ht="18" customHeight="1">
      <c r="A2833" s="35"/>
      <c r="B2833" s="31"/>
      <c r="C2833" s="31"/>
      <c r="D2833" s="133"/>
      <c r="E2833" s="133"/>
      <c r="F2833" s="133"/>
      <c r="G2833" s="133"/>
      <c r="H2833" s="133"/>
      <c r="I2833" s="133"/>
      <c r="J2833" s="133"/>
      <c r="K2833" s="134"/>
      <c r="L2833" s="135"/>
      <c r="M2833" s="135"/>
      <c r="N2833" s="135"/>
      <c r="O2833" s="2"/>
      <c r="P2833" s="31"/>
      <c r="Q2833" s="25"/>
      <c r="R2833" s="2"/>
    </row>
    <row r="2834" spans="1:18" ht="18" customHeight="1">
      <c r="A2834" s="35"/>
      <c r="B2834" s="31"/>
      <c r="C2834" s="31"/>
      <c r="D2834" s="133"/>
      <c r="E2834" s="133"/>
      <c r="F2834" s="133"/>
      <c r="G2834" s="133"/>
      <c r="H2834" s="133"/>
      <c r="I2834" s="133"/>
      <c r="J2834" s="133"/>
      <c r="K2834" s="134"/>
      <c r="L2834" s="135"/>
      <c r="M2834" s="135"/>
      <c r="N2834" s="135"/>
      <c r="O2834" s="2"/>
      <c r="P2834" s="31"/>
      <c r="Q2834" s="25"/>
      <c r="R2834" s="2"/>
    </row>
    <row r="2835" spans="1:18" ht="18" customHeight="1">
      <c r="A2835" s="35"/>
      <c r="B2835" s="31"/>
      <c r="C2835" s="31"/>
      <c r="D2835" s="133"/>
      <c r="E2835" s="133"/>
      <c r="F2835" s="133"/>
      <c r="G2835" s="133"/>
      <c r="H2835" s="133"/>
      <c r="I2835" s="133"/>
      <c r="J2835" s="133"/>
      <c r="K2835" s="134"/>
      <c r="L2835" s="135"/>
      <c r="M2835" s="135"/>
      <c r="N2835" s="135"/>
      <c r="O2835" s="2"/>
      <c r="P2835" s="31"/>
      <c r="Q2835" s="25"/>
      <c r="R2835" s="2"/>
    </row>
    <row r="2836" spans="1:18" ht="18" customHeight="1">
      <c r="A2836" s="35"/>
      <c r="B2836" s="31"/>
      <c r="C2836" s="31"/>
      <c r="D2836" s="133"/>
      <c r="E2836" s="133"/>
      <c r="F2836" s="133"/>
      <c r="G2836" s="133"/>
      <c r="H2836" s="133"/>
      <c r="I2836" s="133"/>
      <c r="J2836" s="133"/>
      <c r="K2836" s="134"/>
      <c r="L2836" s="135"/>
      <c r="M2836" s="135"/>
      <c r="N2836" s="135"/>
      <c r="O2836" s="2"/>
      <c r="P2836" s="31"/>
      <c r="Q2836" s="25"/>
      <c r="R2836" s="2"/>
    </row>
    <row r="2837" spans="1:18" ht="18" customHeight="1">
      <c r="A2837" s="35"/>
      <c r="B2837" s="31"/>
      <c r="C2837" s="31"/>
      <c r="D2837" s="133"/>
      <c r="E2837" s="133"/>
      <c r="F2837" s="133"/>
      <c r="G2837" s="133"/>
      <c r="H2837" s="133"/>
      <c r="I2837" s="133"/>
      <c r="J2837" s="133"/>
      <c r="K2837" s="134"/>
      <c r="L2837" s="135"/>
      <c r="M2837" s="135"/>
      <c r="N2837" s="135"/>
      <c r="O2837" s="2"/>
      <c r="P2837" s="31"/>
      <c r="Q2837" s="25"/>
      <c r="R2837" s="2"/>
    </row>
    <row r="2838" spans="1:18" ht="18" customHeight="1">
      <c r="A2838" s="35"/>
      <c r="B2838" s="31"/>
      <c r="C2838" s="31"/>
      <c r="D2838" s="133"/>
      <c r="E2838" s="133"/>
      <c r="F2838" s="133"/>
      <c r="G2838" s="133"/>
      <c r="H2838" s="133"/>
      <c r="I2838" s="133"/>
      <c r="J2838" s="133"/>
      <c r="K2838" s="134"/>
      <c r="L2838" s="135"/>
      <c r="M2838" s="135"/>
      <c r="N2838" s="135"/>
      <c r="O2838" s="2"/>
      <c r="P2838" s="31"/>
      <c r="Q2838" s="25"/>
      <c r="R2838" s="2"/>
    </row>
    <row r="2839" spans="1:18" ht="18" customHeight="1">
      <c r="A2839" s="35"/>
      <c r="B2839" s="31"/>
      <c r="C2839" s="31"/>
      <c r="D2839" s="133"/>
      <c r="E2839" s="133"/>
      <c r="F2839" s="133"/>
      <c r="G2839" s="133"/>
      <c r="H2839" s="133"/>
      <c r="I2839" s="133"/>
      <c r="J2839" s="133"/>
      <c r="K2839" s="134"/>
      <c r="L2839" s="135"/>
      <c r="M2839" s="135"/>
      <c r="N2839" s="135"/>
      <c r="O2839" s="2"/>
      <c r="P2839" s="31"/>
      <c r="Q2839" s="25"/>
      <c r="R2839" s="2"/>
    </row>
    <row r="2840" spans="1:18" ht="18" customHeight="1">
      <c r="A2840" s="35"/>
      <c r="B2840" s="31"/>
      <c r="C2840" s="31"/>
      <c r="D2840" s="133"/>
      <c r="E2840" s="133"/>
      <c r="F2840" s="133"/>
      <c r="G2840" s="133"/>
      <c r="H2840" s="133"/>
      <c r="I2840" s="133"/>
      <c r="J2840" s="133"/>
      <c r="K2840" s="134"/>
      <c r="L2840" s="135"/>
      <c r="M2840" s="135"/>
      <c r="N2840" s="135"/>
      <c r="O2840" s="2"/>
      <c r="P2840" s="31"/>
      <c r="Q2840" s="25"/>
      <c r="R2840" s="2"/>
    </row>
    <row r="2841" spans="1:18" ht="18" customHeight="1">
      <c r="A2841" s="35"/>
      <c r="B2841" s="31"/>
      <c r="C2841" s="31"/>
      <c r="D2841" s="133"/>
      <c r="E2841" s="133"/>
      <c r="F2841" s="133"/>
      <c r="G2841" s="133"/>
      <c r="H2841" s="133"/>
      <c r="I2841" s="133"/>
      <c r="J2841" s="133"/>
      <c r="K2841" s="134"/>
      <c r="L2841" s="135"/>
      <c r="M2841" s="135"/>
      <c r="N2841" s="135"/>
      <c r="O2841" s="2"/>
      <c r="P2841" s="31"/>
      <c r="Q2841" s="25"/>
      <c r="R2841" s="2"/>
    </row>
    <row r="2842" spans="1:18" ht="18" customHeight="1">
      <c r="A2842" s="35"/>
      <c r="B2842" s="31"/>
      <c r="C2842" s="31"/>
      <c r="D2842" s="133"/>
      <c r="E2842" s="133"/>
      <c r="F2842" s="133"/>
      <c r="G2842" s="133"/>
      <c r="H2842" s="133"/>
      <c r="I2842" s="133"/>
      <c r="J2842" s="133"/>
      <c r="K2842" s="134"/>
      <c r="L2842" s="135"/>
      <c r="M2842" s="135"/>
      <c r="N2842" s="135"/>
      <c r="O2842" s="2"/>
      <c r="P2842" s="31"/>
      <c r="Q2842" s="25"/>
      <c r="R2842" s="2"/>
    </row>
    <row r="2843" spans="1:18" ht="18" customHeight="1">
      <c r="A2843" s="35"/>
      <c r="B2843" s="31"/>
      <c r="C2843" s="31"/>
      <c r="D2843" s="133"/>
      <c r="E2843" s="133"/>
      <c r="F2843" s="133"/>
      <c r="G2843" s="133"/>
      <c r="H2843" s="133"/>
      <c r="I2843" s="133"/>
      <c r="J2843" s="133"/>
      <c r="K2843" s="134"/>
      <c r="L2843" s="135"/>
      <c r="M2843" s="135"/>
      <c r="N2843" s="135"/>
      <c r="O2843" s="2"/>
      <c r="P2843" s="31"/>
      <c r="Q2843" s="25"/>
      <c r="R2843" s="2"/>
    </row>
    <row r="2844" spans="1:18" ht="18" customHeight="1">
      <c r="A2844" s="35"/>
      <c r="B2844" s="31"/>
      <c r="C2844" s="31"/>
      <c r="D2844" s="133"/>
      <c r="E2844" s="133"/>
      <c r="F2844" s="133"/>
      <c r="G2844" s="133"/>
      <c r="H2844" s="133"/>
      <c r="I2844" s="133"/>
      <c r="J2844" s="133"/>
      <c r="K2844" s="134"/>
      <c r="L2844" s="135"/>
      <c r="M2844" s="135"/>
      <c r="N2844" s="135"/>
      <c r="O2844" s="2"/>
      <c r="P2844" s="31"/>
      <c r="Q2844" s="25"/>
      <c r="R2844" s="2"/>
    </row>
    <row r="2845" spans="1:18" ht="18" customHeight="1">
      <c r="A2845" s="35"/>
      <c r="B2845" s="31"/>
      <c r="C2845" s="31"/>
      <c r="D2845" s="133"/>
      <c r="E2845" s="133"/>
      <c r="F2845" s="133"/>
      <c r="G2845" s="133"/>
      <c r="H2845" s="133"/>
      <c r="I2845" s="133"/>
      <c r="J2845" s="133"/>
      <c r="K2845" s="134"/>
      <c r="L2845" s="135"/>
      <c r="M2845" s="135"/>
      <c r="N2845" s="135"/>
      <c r="O2845" s="2"/>
      <c r="P2845" s="31"/>
      <c r="Q2845" s="25"/>
      <c r="R2845" s="2"/>
    </row>
    <row r="2846" spans="1:18" ht="18" customHeight="1">
      <c r="A2846" s="35"/>
      <c r="B2846" s="31"/>
      <c r="C2846" s="31"/>
      <c r="D2846" s="133"/>
      <c r="E2846" s="133"/>
      <c r="F2846" s="133"/>
      <c r="G2846" s="133"/>
      <c r="H2846" s="133"/>
      <c r="I2846" s="133"/>
      <c r="J2846" s="133"/>
      <c r="K2846" s="134"/>
      <c r="L2846" s="135"/>
      <c r="M2846" s="135"/>
      <c r="N2846" s="135"/>
      <c r="O2846" s="2"/>
      <c r="P2846" s="31"/>
      <c r="Q2846" s="25"/>
      <c r="R2846" s="2"/>
    </row>
    <row r="2847" spans="1:18" ht="18" customHeight="1">
      <c r="A2847" s="35"/>
      <c r="B2847" s="31"/>
      <c r="C2847" s="31"/>
      <c r="D2847" s="133"/>
      <c r="E2847" s="133"/>
      <c r="F2847" s="133"/>
      <c r="G2847" s="133"/>
      <c r="H2847" s="133"/>
      <c r="I2847" s="133"/>
      <c r="J2847" s="133"/>
      <c r="K2847" s="134"/>
      <c r="L2847" s="135"/>
      <c r="M2847" s="135"/>
      <c r="N2847" s="135"/>
      <c r="O2847" s="2"/>
      <c r="P2847" s="31"/>
      <c r="Q2847" s="25"/>
      <c r="R2847" s="2"/>
    </row>
    <row r="2848" spans="1:18" ht="18" customHeight="1">
      <c r="A2848" s="35"/>
      <c r="B2848" s="31"/>
      <c r="C2848" s="31"/>
      <c r="D2848" s="133"/>
      <c r="E2848" s="133"/>
      <c r="F2848" s="133"/>
      <c r="G2848" s="133"/>
      <c r="H2848" s="133"/>
      <c r="I2848" s="133"/>
      <c r="J2848" s="133"/>
      <c r="K2848" s="134"/>
      <c r="L2848" s="135"/>
      <c r="M2848" s="135"/>
      <c r="N2848" s="135"/>
      <c r="O2848" s="2"/>
      <c r="P2848" s="31"/>
      <c r="Q2848" s="25"/>
      <c r="R2848" s="2"/>
    </row>
    <row r="2849" spans="1:18" ht="18" customHeight="1">
      <c r="A2849" s="35"/>
      <c r="B2849" s="31"/>
      <c r="C2849" s="31"/>
      <c r="D2849" s="133"/>
      <c r="E2849" s="133"/>
      <c r="F2849" s="133"/>
      <c r="G2849" s="133"/>
      <c r="H2849" s="133"/>
      <c r="I2849" s="133"/>
      <c r="J2849" s="133"/>
      <c r="K2849" s="134"/>
      <c r="L2849" s="135"/>
      <c r="M2849" s="135"/>
      <c r="N2849" s="135"/>
      <c r="O2849" s="2"/>
      <c r="P2849" s="31"/>
      <c r="Q2849" s="25"/>
      <c r="R2849" s="2"/>
    </row>
    <row r="2850" spans="1:18" ht="18" customHeight="1">
      <c r="A2850" s="35"/>
      <c r="B2850" s="31"/>
      <c r="C2850" s="31"/>
      <c r="D2850" s="133"/>
      <c r="E2850" s="133"/>
      <c r="F2850" s="133"/>
      <c r="G2850" s="133"/>
      <c r="H2850" s="133"/>
      <c r="I2850" s="133"/>
      <c r="J2850" s="133"/>
      <c r="K2850" s="134"/>
      <c r="L2850" s="135"/>
      <c r="M2850" s="135"/>
      <c r="N2850" s="135"/>
      <c r="O2850" s="2"/>
      <c r="P2850" s="31"/>
      <c r="Q2850" s="25"/>
      <c r="R2850" s="2"/>
    </row>
    <row r="2851" spans="1:18" ht="18" customHeight="1">
      <c r="A2851" s="35"/>
      <c r="B2851" s="31"/>
      <c r="C2851" s="31"/>
      <c r="D2851" s="133"/>
      <c r="E2851" s="133"/>
      <c r="F2851" s="133"/>
      <c r="G2851" s="133"/>
      <c r="H2851" s="133"/>
      <c r="I2851" s="133"/>
      <c r="J2851" s="133"/>
      <c r="K2851" s="134"/>
      <c r="L2851" s="135"/>
      <c r="M2851" s="135"/>
      <c r="N2851" s="135"/>
      <c r="O2851" s="2"/>
      <c r="P2851" s="31"/>
      <c r="Q2851" s="25"/>
      <c r="R2851" s="2"/>
    </row>
    <row r="2852" spans="1:18" ht="18" customHeight="1">
      <c r="A2852" s="35"/>
      <c r="B2852" s="31"/>
      <c r="C2852" s="31"/>
      <c r="D2852" s="133"/>
      <c r="E2852" s="133"/>
      <c r="F2852" s="133"/>
      <c r="G2852" s="133"/>
      <c r="H2852" s="133"/>
      <c r="I2852" s="133"/>
      <c r="J2852" s="133"/>
      <c r="K2852" s="134"/>
      <c r="L2852" s="135"/>
      <c r="M2852" s="135"/>
      <c r="N2852" s="135"/>
      <c r="O2852" s="2"/>
      <c r="P2852" s="31"/>
      <c r="Q2852" s="25"/>
      <c r="R2852" s="2"/>
    </row>
    <row r="2853" spans="1:18" ht="18" customHeight="1">
      <c r="A2853" s="35"/>
      <c r="B2853" s="31"/>
      <c r="C2853" s="31"/>
      <c r="D2853" s="133"/>
      <c r="E2853" s="133"/>
      <c r="F2853" s="133"/>
      <c r="G2853" s="133"/>
      <c r="H2853" s="133"/>
      <c r="I2853" s="133"/>
      <c r="J2853" s="133"/>
      <c r="K2853" s="134"/>
      <c r="L2853" s="135"/>
      <c r="M2853" s="135"/>
      <c r="N2853" s="135"/>
      <c r="O2853" s="2"/>
      <c r="P2853" s="31"/>
      <c r="Q2853" s="25"/>
      <c r="R2853" s="2"/>
    </row>
    <row r="2854" spans="1:18" ht="18" customHeight="1">
      <c r="A2854" s="35"/>
      <c r="B2854" s="31"/>
      <c r="C2854" s="31"/>
      <c r="D2854" s="133"/>
      <c r="E2854" s="133"/>
      <c r="F2854" s="133"/>
      <c r="G2854" s="133"/>
      <c r="H2854" s="133"/>
      <c r="I2854" s="133"/>
      <c r="J2854" s="133"/>
      <c r="K2854" s="134"/>
      <c r="L2854" s="135"/>
      <c r="M2854" s="135"/>
      <c r="N2854" s="135"/>
      <c r="O2854" s="2"/>
      <c r="P2854" s="31"/>
      <c r="Q2854" s="25"/>
      <c r="R2854" s="2"/>
    </row>
    <row r="2855" spans="1:18" ht="18" customHeight="1">
      <c r="A2855" s="35"/>
      <c r="B2855" s="31"/>
      <c r="C2855" s="31"/>
      <c r="D2855" s="133"/>
      <c r="E2855" s="133"/>
      <c r="F2855" s="133"/>
      <c r="G2855" s="133"/>
      <c r="H2855" s="133"/>
      <c r="I2855" s="133"/>
      <c r="J2855" s="133"/>
      <c r="K2855" s="134"/>
      <c r="L2855" s="135"/>
      <c r="M2855" s="135"/>
      <c r="N2855" s="135"/>
      <c r="O2855" s="2"/>
      <c r="P2855" s="31"/>
      <c r="Q2855" s="25"/>
      <c r="R2855" s="2"/>
    </row>
    <row r="2856" spans="1:18" ht="18" customHeight="1">
      <c r="A2856" s="35"/>
      <c r="B2856" s="31"/>
      <c r="C2856" s="31"/>
      <c r="D2856" s="133"/>
      <c r="E2856" s="133"/>
      <c r="F2856" s="133"/>
      <c r="G2856" s="133"/>
      <c r="H2856" s="133"/>
      <c r="I2856" s="133"/>
      <c r="J2856" s="133"/>
      <c r="K2856" s="134"/>
      <c r="L2856" s="135"/>
      <c r="M2856" s="135"/>
      <c r="N2856" s="135"/>
      <c r="O2856" s="2"/>
      <c r="P2856" s="31"/>
      <c r="Q2856" s="25"/>
      <c r="R2856" s="2"/>
    </row>
    <row r="2857" spans="1:18" ht="18" customHeight="1">
      <c r="A2857" s="35"/>
      <c r="B2857" s="31"/>
      <c r="C2857" s="31"/>
      <c r="D2857" s="133"/>
      <c r="E2857" s="133"/>
      <c r="F2857" s="133"/>
      <c r="G2857" s="133"/>
      <c r="H2857" s="133"/>
      <c r="I2857" s="133"/>
      <c r="J2857" s="133"/>
      <c r="K2857" s="134"/>
      <c r="L2857" s="135"/>
      <c r="M2857" s="135"/>
      <c r="N2857" s="135"/>
      <c r="O2857" s="2"/>
      <c r="P2857" s="31"/>
      <c r="Q2857" s="25"/>
      <c r="R2857" s="2"/>
    </row>
    <row r="2858" spans="1:18" ht="18" customHeight="1">
      <c r="A2858" s="35"/>
      <c r="B2858" s="31"/>
      <c r="C2858" s="31"/>
      <c r="D2858" s="133"/>
      <c r="E2858" s="133"/>
      <c r="F2858" s="133"/>
      <c r="G2858" s="133"/>
      <c r="H2858" s="133"/>
      <c r="I2858" s="133"/>
      <c r="J2858" s="133"/>
      <c r="K2858" s="134"/>
      <c r="L2858" s="135"/>
      <c r="M2858" s="135"/>
      <c r="N2858" s="135"/>
      <c r="O2858" s="2"/>
      <c r="P2858" s="31"/>
      <c r="Q2858" s="25"/>
      <c r="R2858" s="2"/>
    </row>
    <row r="2859" spans="1:18" ht="18" customHeight="1">
      <c r="A2859" s="35"/>
      <c r="B2859" s="31"/>
      <c r="C2859" s="31"/>
      <c r="D2859" s="133"/>
      <c r="E2859" s="133"/>
      <c r="F2859" s="133"/>
      <c r="G2859" s="133"/>
      <c r="H2859" s="133"/>
      <c r="I2859" s="133"/>
      <c r="J2859" s="133"/>
      <c r="K2859" s="134"/>
      <c r="L2859" s="135"/>
      <c r="M2859" s="135"/>
      <c r="N2859" s="135"/>
      <c r="O2859" s="2"/>
      <c r="P2859" s="31"/>
      <c r="Q2859" s="25"/>
      <c r="R2859" s="2"/>
    </row>
    <row r="2860" spans="1:18" ht="18" customHeight="1">
      <c r="A2860" s="35"/>
      <c r="B2860" s="31"/>
      <c r="C2860" s="31"/>
      <c r="D2860" s="133"/>
      <c r="E2860" s="133"/>
      <c r="F2860" s="133"/>
      <c r="G2860" s="133"/>
      <c r="H2860" s="133"/>
      <c r="I2860" s="133"/>
      <c r="J2860" s="133"/>
      <c r="K2860" s="134"/>
      <c r="L2860" s="135"/>
      <c r="M2860" s="135"/>
      <c r="N2860" s="135"/>
      <c r="O2860" s="2"/>
      <c r="P2860" s="31"/>
      <c r="Q2860" s="25"/>
      <c r="R2860" s="2"/>
    </row>
    <row r="2861" spans="1:18" ht="18" customHeight="1">
      <c r="A2861" s="35"/>
      <c r="B2861" s="31"/>
      <c r="C2861" s="31"/>
      <c r="D2861" s="133"/>
      <c r="E2861" s="133"/>
      <c r="F2861" s="133"/>
      <c r="G2861" s="133"/>
      <c r="H2861" s="133"/>
      <c r="I2861" s="133"/>
      <c r="J2861" s="133"/>
      <c r="K2861" s="134"/>
      <c r="L2861" s="135"/>
      <c r="M2861" s="135"/>
      <c r="N2861" s="135"/>
      <c r="O2861" s="2"/>
      <c r="P2861" s="31"/>
      <c r="Q2861" s="25"/>
      <c r="R2861" s="2"/>
    </row>
    <row r="2862" spans="1:18" ht="18" customHeight="1">
      <c r="A2862" s="35"/>
      <c r="B2862" s="31"/>
      <c r="C2862" s="31"/>
      <c r="D2862" s="133"/>
      <c r="E2862" s="133"/>
      <c r="F2862" s="133"/>
      <c r="G2862" s="133"/>
      <c r="H2862" s="133"/>
      <c r="I2862" s="133"/>
      <c r="J2862" s="133"/>
      <c r="K2862" s="134"/>
      <c r="L2862" s="135"/>
      <c r="M2862" s="135"/>
      <c r="N2862" s="135"/>
      <c r="O2862" s="2"/>
      <c r="P2862" s="31"/>
      <c r="Q2862" s="25"/>
      <c r="R2862" s="2"/>
    </row>
    <row r="2863" spans="1:18" ht="18" customHeight="1">
      <c r="A2863" s="35"/>
      <c r="B2863" s="31"/>
      <c r="C2863" s="31"/>
      <c r="D2863" s="133"/>
      <c r="E2863" s="133"/>
      <c r="F2863" s="133"/>
      <c r="G2863" s="133"/>
      <c r="H2863" s="133"/>
      <c r="I2863" s="133"/>
      <c r="J2863" s="133"/>
      <c r="K2863" s="134"/>
      <c r="L2863" s="135"/>
      <c r="M2863" s="135"/>
      <c r="N2863" s="135"/>
      <c r="O2863" s="2"/>
      <c r="P2863" s="31"/>
      <c r="Q2863" s="25"/>
      <c r="R2863" s="2"/>
    </row>
    <row r="2864" spans="1:18" ht="18" customHeight="1">
      <c r="A2864" s="35"/>
      <c r="B2864" s="31"/>
      <c r="C2864" s="31"/>
      <c r="D2864" s="133"/>
      <c r="E2864" s="133"/>
      <c r="F2864" s="133"/>
      <c r="G2864" s="133"/>
      <c r="H2864" s="133"/>
      <c r="I2864" s="133"/>
      <c r="J2864" s="133"/>
      <c r="K2864" s="134"/>
      <c r="L2864" s="135"/>
      <c r="M2864" s="135"/>
      <c r="N2864" s="135"/>
      <c r="O2864" s="2"/>
      <c r="P2864" s="31"/>
      <c r="Q2864" s="25"/>
      <c r="R2864" s="2"/>
    </row>
    <row r="2865" spans="1:18" ht="18" customHeight="1">
      <c r="A2865" s="35"/>
      <c r="B2865" s="31"/>
      <c r="C2865" s="31"/>
      <c r="D2865" s="133"/>
      <c r="E2865" s="133"/>
      <c r="F2865" s="133"/>
      <c r="G2865" s="133"/>
      <c r="H2865" s="133"/>
      <c r="I2865" s="133"/>
      <c r="J2865" s="133"/>
      <c r="K2865" s="134"/>
      <c r="L2865" s="135"/>
      <c r="M2865" s="135"/>
      <c r="N2865" s="135"/>
      <c r="O2865" s="2"/>
      <c r="P2865" s="31"/>
      <c r="Q2865" s="25"/>
      <c r="R2865" s="2"/>
    </row>
    <row r="2866" spans="1:18" ht="18" customHeight="1">
      <c r="A2866" s="35"/>
      <c r="B2866" s="31"/>
      <c r="C2866" s="31"/>
      <c r="D2866" s="133"/>
      <c r="E2866" s="133"/>
      <c r="F2866" s="133"/>
      <c r="G2866" s="133"/>
      <c r="H2866" s="133"/>
      <c r="I2866" s="133"/>
      <c r="J2866" s="133"/>
      <c r="K2866" s="134"/>
      <c r="L2866" s="135"/>
      <c r="M2866" s="135"/>
      <c r="N2866" s="135"/>
      <c r="O2866" s="2"/>
      <c r="P2866" s="31"/>
      <c r="Q2866" s="25"/>
      <c r="R2866" s="2"/>
    </row>
    <row r="2867" spans="1:18" ht="18" customHeight="1">
      <c r="A2867" s="35"/>
      <c r="B2867" s="31"/>
      <c r="C2867" s="31"/>
      <c r="D2867" s="133"/>
      <c r="E2867" s="133"/>
      <c r="F2867" s="133"/>
      <c r="G2867" s="133"/>
      <c r="H2867" s="133"/>
      <c r="I2867" s="133"/>
      <c r="J2867" s="133"/>
      <c r="K2867" s="134"/>
      <c r="L2867" s="135"/>
      <c r="M2867" s="135"/>
      <c r="N2867" s="135"/>
      <c r="O2867" s="2"/>
      <c r="P2867" s="31"/>
      <c r="Q2867" s="25"/>
      <c r="R2867" s="2"/>
    </row>
    <row r="2868" spans="1:18" ht="18" customHeight="1">
      <c r="A2868" s="35"/>
      <c r="B2868" s="31"/>
      <c r="C2868" s="31"/>
      <c r="D2868" s="133"/>
      <c r="E2868" s="133"/>
      <c r="F2868" s="133"/>
      <c r="G2868" s="133"/>
      <c r="H2868" s="133"/>
      <c r="I2868" s="133"/>
      <c r="J2868" s="133"/>
      <c r="K2868" s="134"/>
      <c r="L2868" s="135"/>
      <c r="M2868" s="135"/>
      <c r="N2868" s="135"/>
      <c r="O2868" s="2"/>
      <c r="P2868" s="31"/>
      <c r="Q2868" s="25"/>
      <c r="R2868" s="2"/>
    </row>
    <row r="2869" spans="1:18" ht="18" customHeight="1">
      <c r="A2869" s="35"/>
      <c r="B2869" s="31"/>
      <c r="C2869" s="31"/>
      <c r="D2869" s="133"/>
      <c r="E2869" s="133"/>
      <c r="F2869" s="133"/>
      <c r="G2869" s="133"/>
      <c r="H2869" s="133"/>
      <c r="I2869" s="133"/>
      <c r="J2869" s="133"/>
      <c r="K2869" s="134"/>
      <c r="L2869" s="135"/>
      <c r="M2869" s="135"/>
      <c r="N2869" s="135"/>
      <c r="O2869" s="2"/>
      <c r="P2869" s="31"/>
      <c r="Q2869" s="25"/>
      <c r="R2869" s="2"/>
    </row>
    <row r="2870" spans="1:18" ht="18" customHeight="1">
      <c r="A2870" s="35"/>
      <c r="B2870" s="31"/>
      <c r="C2870" s="31"/>
      <c r="D2870" s="133"/>
      <c r="E2870" s="133"/>
      <c r="F2870" s="133"/>
      <c r="G2870" s="133"/>
      <c r="H2870" s="133"/>
      <c r="I2870" s="133"/>
      <c r="J2870" s="133"/>
      <c r="K2870" s="134"/>
      <c r="L2870" s="135"/>
      <c r="M2870" s="135"/>
      <c r="N2870" s="135"/>
      <c r="O2870" s="2"/>
      <c r="P2870" s="31"/>
      <c r="Q2870" s="25"/>
      <c r="R2870" s="2"/>
    </row>
    <row r="2871" spans="1:18" ht="18" customHeight="1">
      <c r="A2871" s="35"/>
      <c r="B2871" s="31"/>
      <c r="C2871" s="31"/>
      <c r="D2871" s="133"/>
      <c r="E2871" s="133"/>
      <c r="F2871" s="133"/>
      <c r="G2871" s="133"/>
      <c r="H2871" s="133"/>
      <c r="I2871" s="133"/>
      <c r="J2871" s="133"/>
      <c r="K2871" s="134"/>
      <c r="L2871" s="135"/>
      <c r="M2871" s="135"/>
      <c r="N2871" s="135"/>
      <c r="O2871" s="2"/>
      <c r="P2871" s="31"/>
      <c r="Q2871" s="25"/>
      <c r="R2871" s="2"/>
    </row>
    <row r="2872" spans="1:18" ht="18" customHeight="1">
      <c r="A2872" s="35"/>
      <c r="B2872" s="31"/>
      <c r="C2872" s="31"/>
      <c r="D2872" s="133"/>
      <c r="E2872" s="133"/>
      <c r="F2872" s="133"/>
      <c r="G2872" s="133"/>
      <c r="H2872" s="133"/>
      <c r="I2872" s="133"/>
      <c r="J2872" s="133"/>
      <c r="K2872" s="134"/>
      <c r="L2872" s="135"/>
      <c r="M2872" s="135"/>
      <c r="N2872" s="135"/>
      <c r="O2872" s="2"/>
      <c r="P2872" s="31"/>
      <c r="Q2872" s="25"/>
      <c r="R2872" s="2"/>
    </row>
    <row r="2873" spans="1:18" ht="18" customHeight="1">
      <c r="A2873" s="35"/>
      <c r="B2873" s="31"/>
      <c r="C2873" s="31"/>
      <c r="D2873" s="133"/>
      <c r="E2873" s="133"/>
      <c r="F2873" s="133"/>
      <c r="G2873" s="133"/>
      <c r="H2873" s="133"/>
      <c r="I2873" s="133"/>
      <c r="J2873" s="133"/>
      <c r="K2873" s="134"/>
      <c r="L2873" s="135"/>
      <c r="M2873" s="135"/>
      <c r="N2873" s="135"/>
      <c r="O2873" s="2"/>
      <c r="P2873" s="31"/>
      <c r="Q2873" s="25"/>
      <c r="R2873" s="2"/>
    </row>
    <row r="2874" spans="1:18" ht="18" customHeight="1">
      <c r="A2874" s="35"/>
      <c r="B2874" s="31"/>
      <c r="C2874" s="31"/>
      <c r="D2874" s="133"/>
      <c r="E2874" s="133"/>
      <c r="F2874" s="133"/>
      <c r="G2874" s="133"/>
      <c r="H2874" s="133"/>
      <c r="I2874" s="133"/>
      <c r="J2874" s="133"/>
      <c r="K2874" s="134"/>
      <c r="L2874" s="135"/>
      <c r="M2874" s="135"/>
      <c r="N2874" s="135"/>
      <c r="O2874" s="2"/>
      <c r="P2874" s="31"/>
      <c r="Q2874" s="25"/>
      <c r="R2874" s="2"/>
    </row>
    <row r="2875" spans="1:18" ht="18" customHeight="1">
      <c r="A2875" s="35"/>
      <c r="B2875" s="31"/>
      <c r="C2875" s="31"/>
      <c r="D2875" s="133"/>
      <c r="E2875" s="133"/>
      <c r="F2875" s="133"/>
      <c r="G2875" s="133"/>
      <c r="H2875" s="133"/>
      <c r="I2875" s="133"/>
      <c r="J2875" s="133"/>
      <c r="K2875" s="134"/>
      <c r="L2875" s="135"/>
      <c r="M2875" s="135"/>
      <c r="N2875" s="135"/>
      <c r="O2875" s="2"/>
      <c r="P2875" s="31"/>
      <c r="Q2875" s="25"/>
      <c r="R2875" s="2"/>
    </row>
    <row r="2876" spans="1:18" ht="18" customHeight="1">
      <c r="A2876" s="35"/>
      <c r="B2876" s="31"/>
      <c r="C2876" s="31"/>
      <c r="D2876" s="133"/>
      <c r="E2876" s="133"/>
      <c r="F2876" s="133"/>
      <c r="G2876" s="133"/>
      <c r="H2876" s="133"/>
      <c r="I2876" s="133"/>
      <c r="J2876" s="133"/>
      <c r="K2876" s="134"/>
      <c r="L2876" s="135"/>
      <c r="M2876" s="135"/>
      <c r="N2876" s="135"/>
      <c r="O2876" s="2"/>
      <c r="P2876" s="31"/>
      <c r="Q2876" s="25"/>
      <c r="R2876" s="2"/>
    </row>
    <row r="2877" spans="1:18" ht="18" customHeight="1">
      <c r="A2877" s="35"/>
      <c r="B2877" s="31"/>
      <c r="C2877" s="31"/>
      <c r="D2877" s="133"/>
      <c r="E2877" s="133"/>
      <c r="F2877" s="133"/>
      <c r="G2877" s="133"/>
      <c r="H2877" s="133"/>
      <c r="I2877" s="133"/>
      <c r="J2877" s="133"/>
      <c r="K2877" s="134"/>
      <c r="L2877" s="135"/>
      <c r="M2877" s="135"/>
      <c r="N2877" s="135"/>
      <c r="O2877" s="2"/>
      <c r="P2877" s="31"/>
      <c r="Q2877" s="25"/>
      <c r="R2877" s="2"/>
    </row>
    <row r="2878" spans="1:18" ht="18" customHeight="1">
      <c r="A2878" s="35"/>
      <c r="B2878" s="31"/>
      <c r="C2878" s="31"/>
      <c r="D2878" s="133"/>
      <c r="E2878" s="133"/>
      <c r="F2878" s="133"/>
      <c r="G2878" s="133"/>
      <c r="H2878" s="133"/>
      <c r="I2878" s="133"/>
      <c r="J2878" s="133"/>
      <c r="K2878" s="134"/>
      <c r="L2878" s="135"/>
      <c r="M2878" s="135"/>
      <c r="N2878" s="135"/>
      <c r="O2878" s="2"/>
      <c r="P2878" s="31"/>
      <c r="Q2878" s="25"/>
      <c r="R2878" s="2"/>
    </row>
    <row r="2879" spans="1:18" ht="18" customHeight="1">
      <c r="A2879" s="35"/>
      <c r="B2879" s="31"/>
      <c r="C2879" s="31"/>
      <c r="D2879" s="133"/>
      <c r="E2879" s="133"/>
      <c r="F2879" s="133"/>
      <c r="G2879" s="133"/>
      <c r="H2879" s="133"/>
      <c r="I2879" s="133"/>
      <c r="J2879" s="133"/>
      <c r="K2879" s="134"/>
      <c r="L2879" s="135"/>
      <c r="M2879" s="135"/>
      <c r="N2879" s="135"/>
      <c r="O2879" s="2"/>
      <c r="P2879" s="31"/>
      <c r="Q2879" s="25"/>
      <c r="R2879" s="2"/>
    </row>
    <row r="2880" spans="1:18" ht="18" customHeight="1">
      <c r="A2880" s="35"/>
      <c r="B2880" s="31"/>
      <c r="C2880" s="31"/>
      <c r="D2880" s="133"/>
      <c r="E2880" s="133"/>
      <c r="F2880" s="133"/>
      <c r="G2880" s="133"/>
      <c r="H2880" s="133"/>
      <c r="I2880" s="133"/>
      <c r="J2880" s="133"/>
      <c r="K2880" s="134"/>
      <c r="L2880" s="135"/>
      <c r="M2880" s="135"/>
      <c r="N2880" s="135"/>
      <c r="O2880" s="2"/>
      <c r="P2880" s="31"/>
      <c r="Q2880" s="25"/>
      <c r="R2880" s="2"/>
    </row>
    <row r="2881" spans="1:18" ht="18" customHeight="1">
      <c r="A2881" s="35"/>
      <c r="B2881" s="31"/>
      <c r="C2881" s="31"/>
      <c r="D2881" s="133"/>
      <c r="E2881" s="133"/>
      <c r="F2881" s="133"/>
      <c r="G2881" s="133"/>
      <c r="H2881" s="133"/>
      <c r="I2881" s="133"/>
      <c r="J2881" s="133"/>
      <c r="K2881" s="134"/>
      <c r="L2881" s="135"/>
      <c r="M2881" s="135"/>
      <c r="N2881" s="135"/>
      <c r="O2881" s="2"/>
      <c r="P2881" s="31"/>
      <c r="Q2881" s="25"/>
      <c r="R2881" s="2"/>
    </row>
    <row r="2882" spans="1:18" ht="18" customHeight="1">
      <c r="A2882" s="35"/>
      <c r="B2882" s="31"/>
      <c r="C2882" s="31"/>
      <c r="D2882" s="133"/>
      <c r="E2882" s="133"/>
      <c r="F2882" s="133"/>
      <c r="G2882" s="133"/>
      <c r="H2882" s="133"/>
      <c r="I2882" s="133"/>
      <c r="J2882" s="133"/>
      <c r="K2882" s="134"/>
      <c r="L2882" s="135"/>
      <c r="M2882" s="135"/>
      <c r="N2882" s="135"/>
      <c r="O2882" s="2"/>
      <c r="P2882" s="31"/>
      <c r="Q2882" s="25"/>
      <c r="R2882" s="2"/>
    </row>
    <row r="2883" spans="1:18" ht="18" customHeight="1">
      <c r="A2883" s="35"/>
      <c r="B2883" s="31"/>
      <c r="C2883" s="31"/>
      <c r="D2883" s="133"/>
      <c r="E2883" s="133"/>
      <c r="F2883" s="133"/>
      <c r="G2883" s="133"/>
      <c r="H2883" s="133"/>
      <c r="I2883" s="133"/>
      <c r="J2883" s="133"/>
      <c r="K2883" s="134"/>
      <c r="L2883" s="135"/>
      <c r="M2883" s="135"/>
      <c r="N2883" s="135"/>
      <c r="O2883" s="2"/>
      <c r="P2883" s="31"/>
      <c r="Q2883" s="25"/>
      <c r="R2883" s="2"/>
    </row>
    <row r="2884" spans="1:18" ht="18" customHeight="1">
      <c r="A2884" s="35"/>
      <c r="B2884" s="31"/>
      <c r="C2884" s="31"/>
      <c r="D2884" s="133"/>
      <c r="E2884" s="133"/>
      <c r="F2884" s="133"/>
      <c r="G2884" s="133"/>
      <c r="H2884" s="133"/>
      <c r="I2884" s="133"/>
      <c r="J2884" s="133"/>
      <c r="K2884" s="134"/>
      <c r="L2884" s="135"/>
      <c r="M2884" s="135"/>
      <c r="N2884" s="135"/>
      <c r="O2884" s="2"/>
      <c r="P2884" s="31"/>
      <c r="Q2884" s="25"/>
      <c r="R2884" s="2"/>
    </row>
    <row r="2885" spans="1:18" ht="18" customHeight="1">
      <c r="A2885" s="35"/>
      <c r="B2885" s="31"/>
      <c r="C2885" s="31"/>
      <c r="D2885" s="133"/>
      <c r="E2885" s="133"/>
      <c r="F2885" s="133"/>
      <c r="G2885" s="133"/>
      <c r="H2885" s="133"/>
      <c r="I2885" s="133"/>
      <c r="J2885" s="133"/>
      <c r="K2885" s="134"/>
      <c r="L2885" s="135"/>
      <c r="M2885" s="135"/>
      <c r="N2885" s="135"/>
      <c r="O2885" s="2"/>
      <c r="P2885" s="31"/>
      <c r="Q2885" s="25"/>
      <c r="R2885" s="2"/>
    </row>
    <row r="2886" spans="1:18" ht="18" customHeight="1">
      <c r="A2886" s="35"/>
      <c r="B2886" s="31"/>
      <c r="C2886" s="31"/>
      <c r="D2886" s="133"/>
      <c r="E2886" s="133"/>
      <c r="F2886" s="133"/>
      <c r="G2886" s="133"/>
      <c r="H2886" s="133"/>
      <c r="I2886" s="133"/>
      <c r="J2886" s="133"/>
      <c r="K2886" s="134"/>
      <c r="L2886" s="135"/>
      <c r="M2886" s="135"/>
      <c r="N2886" s="135"/>
      <c r="O2886" s="2"/>
      <c r="P2886" s="31"/>
      <c r="Q2886" s="25"/>
      <c r="R2886" s="2"/>
    </row>
    <row r="2887" spans="1:18" ht="18" customHeight="1">
      <c r="A2887" s="35"/>
      <c r="B2887" s="31"/>
      <c r="C2887" s="31"/>
      <c r="D2887" s="133"/>
      <c r="E2887" s="133"/>
      <c r="F2887" s="133"/>
      <c r="G2887" s="133"/>
      <c r="H2887" s="133"/>
      <c r="I2887" s="133"/>
      <c r="J2887" s="133"/>
      <c r="K2887" s="134"/>
      <c r="L2887" s="135"/>
      <c r="M2887" s="135"/>
      <c r="N2887" s="135"/>
      <c r="O2887" s="2"/>
      <c r="P2887" s="31"/>
      <c r="Q2887" s="25"/>
      <c r="R2887" s="2"/>
    </row>
    <row r="2888" spans="1:18" ht="18" customHeight="1">
      <c r="A2888" s="35"/>
      <c r="B2888" s="31"/>
      <c r="C2888" s="31"/>
      <c r="D2888" s="133"/>
      <c r="E2888" s="133"/>
      <c r="F2888" s="133"/>
      <c r="G2888" s="133"/>
      <c r="H2888" s="133"/>
      <c r="I2888" s="133"/>
      <c r="J2888" s="133"/>
      <c r="K2888" s="134"/>
      <c r="L2888" s="135"/>
      <c r="M2888" s="135"/>
      <c r="N2888" s="135"/>
      <c r="O2888" s="2"/>
      <c r="P2888" s="31"/>
      <c r="Q2888" s="25"/>
      <c r="R2888" s="2"/>
    </row>
    <row r="2889" spans="1:18" ht="18" customHeight="1">
      <c r="A2889" s="35"/>
      <c r="B2889" s="31"/>
      <c r="C2889" s="31"/>
      <c r="D2889" s="133"/>
      <c r="E2889" s="133"/>
      <c r="F2889" s="133"/>
      <c r="G2889" s="133"/>
      <c r="H2889" s="133"/>
      <c r="I2889" s="133"/>
      <c r="J2889" s="133"/>
      <c r="K2889" s="134"/>
      <c r="L2889" s="135"/>
      <c r="M2889" s="135"/>
      <c r="N2889" s="135"/>
      <c r="O2889" s="2"/>
      <c r="P2889" s="31"/>
      <c r="Q2889" s="25"/>
      <c r="R2889" s="2"/>
    </row>
    <row r="2890" spans="1:18" ht="18" customHeight="1">
      <c r="A2890" s="35"/>
      <c r="B2890" s="31"/>
      <c r="C2890" s="31"/>
      <c r="D2890" s="133"/>
      <c r="E2890" s="133"/>
      <c r="F2890" s="133"/>
      <c r="G2890" s="133"/>
      <c r="H2890" s="133"/>
      <c r="I2890" s="133"/>
      <c r="J2890" s="133"/>
      <c r="K2890" s="134"/>
      <c r="L2890" s="135"/>
      <c r="M2890" s="135"/>
      <c r="N2890" s="135"/>
      <c r="O2890" s="2"/>
      <c r="P2890" s="31"/>
      <c r="Q2890" s="25"/>
      <c r="R2890" s="2"/>
    </row>
    <row r="2891" spans="1:18" ht="18" customHeight="1">
      <c r="A2891" s="35"/>
      <c r="B2891" s="31"/>
      <c r="C2891" s="31"/>
      <c r="D2891" s="133"/>
      <c r="E2891" s="133"/>
      <c r="F2891" s="133"/>
      <c r="G2891" s="133"/>
      <c r="H2891" s="133"/>
      <c r="I2891" s="133"/>
      <c r="J2891" s="133"/>
      <c r="K2891" s="134"/>
      <c r="L2891" s="135"/>
      <c r="M2891" s="135"/>
      <c r="N2891" s="135"/>
      <c r="O2891" s="2"/>
      <c r="P2891" s="31"/>
      <c r="Q2891" s="25"/>
      <c r="R2891" s="2"/>
    </row>
    <row r="2892" spans="1:18" ht="18" customHeight="1">
      <c r="A2892" s="35"/>
      <c r="B2892" s="31"/>
      <c r="C2892" s="31"/>
      <c r="D2892" s="133"/>
      <c r="E2892" s="133"/>
      <c r="F2892" s="133"/>
      <c r="G2892" s="133"/>
      <c r="H2892" s="133"/>
      <c r="I2892" s="133"/>
      <c r="J2892" s="133"/>
      <c r="K2892" s="134"/>
      <c r="L2892" s="135"/>
      <c r="M2892" s="135"/>
      <c r="N2892" s="135"/>
      <c r="O2892" s="2"/>
      <c r="P2892" s="31"/>
      <c r="Q2892" s="25"/>
      <c r="R2892" s="2"/>
    </row>
    <row r="2893" spans="1:18" ht="18" customHeight="1">
      <c r="A2893" s="35"/>
      <c r="B2893" s="31"/>
      <c r="C2893" s="31"/>
      <c r="D2893" s="133"/>
      <c r="E2893" s="133"/>
      <c r="F2893" s="133"/>
      <c r="G2893" s="133"/>
      <c r="H2893" s="133"/>
      <c r="I2893" s="133"/>
      <c r="J2893" s="133"/>
      <c r="K2893" s="134"/>
      <c r="L2893" s="135"/>
      <c r="M2893" s="135"/>
      <c r="N2893" s="135"/>
      <c r="O2893" s="2"/>
      <c r="P2893" s="31"/>
      <c r="Q2893" s="25"/>
      <c r="R2893" s="2"/>
    </row>
    <row r="2894" spans="1:18" ht="18" customHeight="1">
      <c r="A2894" s="35"/>
      <c r="B2894" s="31"/>
      <c r="C2894" s="31"/>
      <c r="D2894" s="133"/>
      <c r="E2894" s="133"/>
      <c r="F2894" s="133"/>
      <c r="G2894" s="133"/>
      <c r="H2894" s="133"/>
      <c r="I2894" s="133"/>
      <c r="J2894" s="133"/>
      <c r="K2894" s="134"/>
      <c r="L2894" s="135"/>
      <c r="M2894" s="135"/>
      <c r="N2894" s="135"/>
      <c r="O2894" s="2"/>
      <c r="P2894" s="31"/>
      <c r="Q2894" s="25"/>
      <c r="R2894" s="2"/>
    </row>
    <row r="2895" spans="1:18" ht="18" customHeight="1">
      <c r="A2895" s="35"/>
      <c r="B2895" s="31"/>
      <c r="C2895" s="31"/>
      <c r="D2895" s="133"/>
      <c r="E2895" s="133"/>
      <c r="F2895" s="133"/>
      <c r="G2895" s="133"/>
      <c r="H2895" s="133"/>
      <c r="I2895" s="133"/>
      <c r="J2895" s="133"/>
      <c r="K2895" s="134"/>
      <c r="L2895" s="135"/>
      <c r="M2895" s="135"/>
      <c r="N2895" s="135"/>
      <c r="O2895" s="2"/>
      <c r="P2895" s="31"/>
      <c r="Q2895" s="25"/>
      <c r="R2895" s="2"/>
    </row>
    <row r="2896" spans="1:18" ht="18" customHeight="1">
      <c r="A2896" s="35"/>
      <c r="B2896" s="31"/>
      <c r="C2896" s="31"/>
      <c r="D2896" s="133"/>
      <c r="E2896" s="133"/>
      <c r="F2896" s="133"/>
      <c r="G2896" s="133"/>
      <c r="H2896" s="133"/>
      <c r="I2896" s="133"/>
      <c r="J2896" s="133"/>
      <c r="K2896" s="134"/>
      <c r="L2896" s="135"/>
      <c r="M2896" s="135"/>
      <c r="N2896" s="135"/>
      <c r="O2896" s="2"/>
      <c r="P2896" s="31"/>
      <c r="Q2896" s="25"/>
      <c r="R2896" s="2"/>
    </row>
    <row r="2897" spans="1:18" ht="18" customHeight="1">
      <c r="A2897" s="35"/>
      <c r="B2897" s="31"/>
      <c r="C2897" s="31"/>
      <c r="D2897" s="133"/>
      <c r="E2897" s="133"/>
      <c r="F2897" s="133"/>
      <c r="G2897" s="133"/>
      <c r="H2897" s="133"/>
      <c r="I2897" s="133"/>
      <c r="J2897" s="133"/>
      <c r="K2897" s="134"/>
      <c r="L2897" s="135"/>
      <c r="M2897" s="135"/>
      <c r="N2897" s="135"/>
      <c r="O2897" s="2"/>
      <c r="P2897" s="31"/>
      <c r="Q2897" s="25"/>
      <c r="R2897" s="2"/>
    </row>
    <row r="2898" spans="1:18" ht="18" customHeight="1">
      <c r="A2898" s="35"/>
      <c r="B2898" s="31"/>
      <c r="C2898" s="31"/>
      <c r="D2898" s="133"/>
      <c r="E2898" s="133"/>
      <c r="F2898" s="133"/>
      <c r="G2898" s="133"/>
      <c r="H2898" s="133"/>
      <c r="I2898" s="133"/>
      <c r="J2898" s="133"/>
      <c r="K2898" s="134"/>
      <c r="L2898" s="135"/>
      <c r="M2898" s="135"/>
      <c r="N2898" s="135"/>
      <c r="O2898" s="2"/>
      <c r="P2898" s="31"/>
      <c r="Q2898" s="25"/>
      <c r="R2898" s="2"/>
    </row>
    <row r="2899" spans="1:18" ht="18" customHeight="1">
      <c r="A2899" s="35"/>
      <c r="B2899" s="31"/>
      <c r="C2899" s="31"/>
      <c r="D2899" s="133"/>
      <c r="E2899" s="133"/>
      <c r="F2899" s="133"/>
      <c r="G2899" s="133"/>
      <c r="H2899" s="133"/>
      <c r="I2899" s="133"/>
      <c r="J2899" s="133"/>
      <c r="K2899" s="134"/>
      <c r="L2899" s="135"/>
      <c r="M2899" s="135"/>
      <c r="N2899" s="135"/>
      <c r="O2899" s="2"/>
      <c r="P2899" s="31"/>
      <c r="Q2899" s="25"/>
      <c r="R2899" s="2"/>
    </row>
    <row r="2900" spans="1:18" ht="18" customHeight="1">
      <c r="A2900" s="35"/>
      <c r="B2900" s="31"/>
      <c r="C2900" s="31"/>
      <c r="D2900" s="133"/>
      <c r="E2900" s="133"/>
      <c r="F2900" s="133"/>
      <c r="G2900" s="133"/>
      <c r="H2900" s="133"/>
      <c r="I2900" s="133"/>
      <c r="J2900" s="133"/>
      <c r="K2900" s="134"/>
      <c r="L2900" s="135"/>
      <c r="M2900" s="135"/>
      <c r="N2900" s="135"/>
      <c r="O2900" s="2"/>
      <c r="P2900" s="31"/>
      <c r="Q2900" s="25"/>
      <c r="R2900" s="2"/>
    </row>
    <row r="2901" spans="1:18" ht="18" customHeight="1">
      <c r="A2901" s="35"/>
      <c r="B2901" s="31"/>
      <c r="C2901" s="31"/>
      <c r="D2901" s="133"/>
      <c r="E2901" s="133"/>
      <c r="F2901" s="133"/>
      <c r="G2901" s="133"/>
      <c r="H2901" s="133"/>
      <c r="I2901" s="133"/>
      <c r="J2901" s="133"/>
      <c r="K2901" s="134"/>
      <c r="L2901" s="135"/>
      <c r="M2901" s="135"/>
      <c r="N2901" s="135"/>
      <c r="O2901" s="2"/>
      <c r="P2901" s="31"/>
      <c r="Q2901" s="25"/>
      <c r="R2901" s="2"/>
    </row>
    <row r="2902" spans="1:18" ht="18" customHeight="1">
      <c r="A2902" s="35"/>
      <c r="B2902" s="31"/>
      <c r="C2902" s="31"/>
      <c r="D2902" s="133"/>
      <c r="E2902" s="133"/>
      <c r="F2902" s="133"/>
      <c r="G2902" s="133"/>
      <c r="H2902" s="133"/>
      <c r="I2902" s="133"/>
      <c r="J2902" s="133"/>
      <c r="K2902" s="134"/>
      <c r="L2902" s="135"/>
      <c r="M2902" s="135"/>
      <c r="N2902" s="135"/>
      <c r="O2902" s="2"/>
      <c r="P2902" s="31"/>
      <c r="Q2902" s="25"/>
      <c r="R2902" s="2"/>
    </row>
    <row r="2903" spans="1:18" ht="18" customHeight="1">
      <c r="A2903" s="35"/>
      <c r="B2903" s="31"/>
      <c r="C2903" s="31"/>
      <c r="D2903" s="133"/>
      <c r="E2903" s="133"/>
      <c r="F2903" s="133"/>
      <c r="G2903" s="133"/>
      <c r="H2903" s="133"/>
      <c r="I2903" s="133"/>
      <c r="J2903" s="133"/>
      <c r="K2903" s="134"/>
      <c r="L2903" s="135"/>
      <c r="M2903" s="135"/>
      <c r="N2903" s="135"/>
      <c r="O2903" s="2"/>
      <c r="P2903" s="31"/>
      <c r="Q2903" s="25"/>
      <c r="R2903" s="2"/>
    </row>
    <row r="2904" spans="1:18" ht="18" customHeight="1">
      <c r="A2904" s="35"/>
      <c r="B2904" s="31"/>
      <c r="C2904" s="31"/>
      <c r="D2904" s="133"/>
      <c r="E2904" s="133"/>
      <c r="F2904" s="133"/>
      <c r="G2904" s="133"/>
      <c r="H2904" s="133"/>
      <c r="I2904" s="133"/>
      <c r="J2904" s="133"/>
      <c r="K2904" s="134"/>
      <c r="L2904" s="135"/>
      <c r="M2904" s="135"/>
      <c r="N2904" s="135"/>
      <c r="O2904" s="2"/>
      <c r="P2904" s="31"/>
      <c r="Q2904" s="25"/>
      <c r="R2904" s="2"/>
    </row>
    <row r="2905" spans="1:18" ht="18" customHeight="1">
      <c r="A2905" s="35"/>
      <c r="B2905" s="31"/>
      <c r="C2905" s="31"/>
      <c r="D2905" s="133"/>
      <c r="E2905" s="133"/>
      <c r="F2905" s="133"/>
      <c r="G2905" s="133"/>
      <c r="H2905" s="133"/>
      <c r="I2905" s="133"/>
      <c r="J2905" s="133"/>
      <c r="K2905" s="134"/>
      <c r="L2905" s="135"/>
      <c r="M2905" s="135"/>
      <c r="N2905" s="135"/>
      <c r="O2905" s="2"/>
      <c r="P2905" s="31"/>
      <c r="Q2905" s="25"/>
      <c r="R2905" s="2"/>
    </row>
    <row r="2906" spans="1:18" ht="18" customHeight="1">
      <c r="A2906" s="35"/>
      <c r="B2906" s="31"/>
      <c r="C2906" s="31"/>
      <c r="D2906" s="133"/>
      <c r="E2906" s="133"/>
      <c r="F2906" s="133"/>
      <c r="G2906" s="133"/>
      <c r="H2906" s="133"/>
      <c r="I2906" s="133"/>
      <c r="J2906" s="133"/>
      <c r="K2906" s="134"/>
      <c r="L2906" s="135"/>
      <c r="M2906" s="135"/>
      <c r="N2906" s="135"/>
      <c r="O2906" s="2"/>
      <c r="P2906" s="31"/>
      <c r="Q2906" s="25"/>
      <c r="R2906" s="2"/>
    </row>
    <row r="2907" spans="1:18" ht="18" customHeight="1">
      <c r="A2907" s="35"/>
      <c r="B2907" s="31"/>
      <c r="C2907" s="31"/>
      <c r="D2907" s="133"/>
      <c r="E2907" s="133"/>
      <c r="F2907" s="133"/>
      <c r="G2907" s="133"/>
      <c r="H2907" s="133"/>
      <c r="I2907" s="133"/>
      <c r="J2907" s="133"/>
      <c r="K2907" s="134"/>
      <c r="L2907" s="135"/>
      <c r="M2907" s="135"/>
      <c r="N2907" s="135"/>
      <c r="O2907" s="2"/>
      <c r="P2907" s="31"/>
      <c r="Q2907" s="25"/>
      <c r="R2907" s="2"/>
    </row>
    <row r="2908" spans="1:18" ht="18" customHeight="1">
      <c r="A2908" s="35"/>
      <c r="B2908" s="31"/>
      <c r="C2908" s="31"/>
      <c r="D2908" s="133"/>
      <c r="E2908" s="133"/>
      <c r="F2908" s="133"/>
      <c r="G2908" s="133"/>
      <c r="H2908" s="133"/>
      <c r="I2908" s="133"/>
      <c r="J2908" s="133"/>
      <c r="K2908" s="134"/>
      <c r="L2908" s="135"/>
      <c r="M2908" s="135"/>
      <c r="N2908" s="135"/>
      <c r="O2908" s="2"/>
      <c r="P2908" s="31"/>
      <c r="Q2908" s="25"/>
      <c r="R2908" s="2"/>
    </row>
    <row r="2909" spans="1:18" ht="18" customHeight="1">
      <c r="A2909" s="35"/>
      <c r="B2909" s="31"/>
      <c r="C2909" s="31"/>
      <c r="D2909" s="133"/>
      <c r="E2909" s="133"/>
      <c r="F2909" s="133"/>
      <c r="G2909" s="133"/>
      <c r="H2909" s="133"/>
      <c r="I2909" s="133"/>
      <c r="J2909" s="133"/>
      <c r="K2909" s="134"/>
      <c r="L2909" s="135"/>
      <c r="M2909" s="135"/>
      <c r="N2909" s="135"/>
      <c r="O2909" s="2"/>
      <c r="P2909" s="31"/>
      <c r="Q2909" s="25"/>
      <c r="R2909" s="2"/>
    </row>
    <row r="2910" spans="1:18" ht="18" customHeight="1">
      <c r="A2910" s="35"/>
      <c r="B2910" s="31"/>
      <c r="C2910" s="31"/>
      <c r="D2910" s="133"/>
      <c r="E2910" s="133"/>
      <c r="F2910" s="133"/>
      <c r="G2910" s="133"/>
      <c r="H2910" s="133"/>
      <c r="I2910" s="133"/>
      <c r="J2910" s="133"/>
      <c r="K2910" s="134"/>
      <c r="L2910" s="135"/>
      <c r="M2910" s="135"/>
      <c r="N2910" s="135"/>
      <c r="O2910" s="2"/>
      <c r="P2910" s="31"/>
      <c r="Q2910" s="25"/>
      <c r="R2910" s="2"/>
    </row>
    <row r="2911" spans="1:18" ht="18" customHeight="1">
      <c r="A2911" s="35"/>
      <c r="B2911" s="31"/>
      <c r="C2911" s="31"/>
      <c r="D2911" s="133"/>
      <c r="E2911" s="133"/>
      <c r="F2911" s="133"/>
      <c r="G2911" s="133"/>
      <c r="H2911" s="133"/>
      <c r="I2911" s="133"/>
      <c r="J2911" s="133"/>
      <c r="K2911" s="134"/>
      <c r="L2911" s="135"/>
      <c r="M2911" s="135"/>
      <c r="N2911" s="135"/>
      <c r="O2911" s="2"/>
      <c r="P2911" s="31"/>
      <c r="Q2911" s="25"/>
      <c r="R2911" s="2"/>
    </row>
    <row r="2912" spans="1:18" ht="18" customHeight="1">
      <c r="A2912" s="35"/>
      <c r="B2912" s="31"/>
      <c r="C2912" s="31"/>
      <c r="D2912" s="133"/>
      <c r="E2912" s="133"/>
      <c r="F2912" s="133"/>
      <c r="G2912" s="133"/>
      <c r="H2912" s="133"/>
      <c r="I2912" s="133"/>
      <c r="J2912" s="133"/>
      <c r="K2912" s="134"/>
      <c r="L2912" s="135"/>
      <c r="M2912" s="135"/>
      <c r="N2912" s="135"/>
      <c r="O2912" s="2"/>
      <c r="P2912" s="31"/>
      <c r="Q2912" s="25"/>
      <c r="R2912" s="2"/>
    </row>
    <row r="2913" spans="1:18" ht="18" customHeight="1">
      <c r="A2913" s="35"/>
      <c r="B2913" s="31"/>
      <c r="C2913" s="31"/>
      <c r="D2913" s="133"/>
      <c r="E2913" s="133"/>
      <c r="F2913" s="133"/>
      <c r="G2913" s="133"/>
      <c r="H2913" s="133"/>
      <c r="I2913" s="133"/>
      <c r="J2913" s="133"/>
      <c r="K2913" s="134"/>
      <c r="L2913" s="135"/>
      <c r="M2913" s="135"/>
      <c r="N2913" s="135"/>
      <c r="O2913" s="2"/>
      <c r="P2913" s="31"/>
      <c r="Q2913" s="25"/>
      <c r="R2913" s="2"/>
    </row>
    <row r="2914" spans="1:18" ht="18" customHeight="1">
      <c r="A2914" s="35"/>
      <c r="B2914" s="31"/>
      <c r="C2914" s="31"/>
      <c r="D2914" s="133"/>
      <c r="E2914" s="133"/>
      <c r="F2914" s="133"/>
      <c r="G2914" s="133"/>
      <c r="H2914" s="133"/>
      <c r="I2914" s="133"/>
      <c r="J2914" s="133"/>
      <c r="K2914" s="134"/>
      <c r="L2914" s="135"/>
      <c r="M2914" s="135"/>
      <c r="N2914" s="135"/>
      <c r="O2914" s="2"/>
      <c r="P2914" s="31"/>
      <c r="Q2914" s="25"/>
      <c r="R2914" s="2"/>
    </row>
    <row r="2915" spans="1:18" ht="18" customHeight="1">
      <c r="A2915" s="35"/>
      <c r="B2915" s="31"/>
      <c r="C2915" s="31"/>
      <c r="D2915" s="133"/>
      <c r="E2915" s="133"/>
      <c r="F2915" s="133"/>
      <c r="G2915" s="133"/>
      <c r="H2915" s="133"/>
      <c r="I2915" s="133"/>
      <c r="J2915" s="133"/>
      <c r="K2915" s="134"/>
      <c r="L2915" s="135"/>
      <c r="M2915" s="135"/>
      <c r="N2915" s="135"/>
      <c r="O2915" s="2"/>
      <c r="P2915" s="31"/>
      <c r="Q2915" s="25"/>
      <c r="R2915" s="2"/>
    </row>
    <row r="2916" spans="1:18" ht="18" customHeight="1">
      <c r="A2916" s="35"/>
      <c r="B2916" s="31"/>
      <c r="C2916" s="31"/>
      <c r="D2916" s="133"/>
      <c r="E2916" s="133"/>
      <c r="F2916" s="133"/>
      <c r="G2916" s="133"/>
      <c r="H2916" s="133"/>
      <c r="I2916" s="133"/>
      <c r="J2916" s="133"/>
      <c r="K2916" s="134"/>
      <c r="L2916" s="135"/>
      <c r="M2916" s="135"/>
      <c r="N2916" s="135"/>
      <c r="O2916" s="2"/>
      <c r="P2916" s="31"/>
      <c r="Q2916" s="25"/>
      <c r="R2916" s="2"/>
    </row>
    <row r="2917" spans="1:18" ht="18" customHeight="1">
      <c r="A2917" s="35"/>
      <c r="B2917" s="31"/>
      <c r="C2917" s="31"/>
      <c r="D2917" s="133"/>
      <c r="E2917" s="133"/>
      <c r="F2917" s="133"/>
      <c r="G2917" s="133"/>
      <c r="H2917" s="133"/>
      <c r="I2917" s="133"/>
      <c r="J2917" s="133"/>
      <c r="K2917" s="134"/>
      <c r="L2917" s="135"/>
      <c r="M2917" s="135"/>
      <c r="N2917" s="135"/>
      <c r="O2917" s="2"/>
      <c r="P2917" s="31"/>
      <c r="Q2917" s="25"/>
      <c r="R2917" s="2"/>
    </row>
    <row r="2918" spans="1:18" ht="18" customHeight="1">
      <c r="A2918" s="35"/>
      <c r="B2918" s="31"/>
      <c r="C2918" s="31"/>
      <c r="D2918" s="133"/>
      <c r="E2918" s="133"/>
      <c r="F2918" s="133"/>
      <c r="G2918" s="133"/>
      <c r="H2918" s="133"/>
      <c r="I2918" s="133"/>
      <c r="J2918" s="133"/>
      <c r="K2918" s="134"/>
      <c r="L2918" s="135"/>
      <c r="M2918" s="135"/>
      <c r="N2918" s="135"/>
      <c r="O2918" s="2"/>
      <c r="P2918" s="31"/>
      <c r="Q2918" s="25"/>
      <c r="R2918" s="2"/>
    </row>
    <row r="2919" spans="1:18" ht="18" customHeight="1">
      <c r="A2919" s="35"/>
      <c r="B2919" s="31"/>
      <c r="C2919" s="31"/>
      <c r="D2919" s="133"/>
      <c r="E2919" s="133"/>
      <c r="F2919" s="133"/>
      <c r="G2919" s="133"/>
      <c r="H2919" s="133"/>
      <c r="I2919" s="133"/>
      <c r="J2919" s="133"/>
      <c r="K2919" s="134"/>
      <c r="L2919" s="135"/>
      <c r="M2919" s="135"/>
      <c r="N2919" s="135"/>
      <c r="O2919" s="2"/>
      <c r="P2919" s="31"/>
      <c r="Q2919" s="25"/>
      <c r="R2919" s="2"/>
    </row>
    <row r="2920" spans="1:18" ht="18" customHeight="1">
      <c r="A2920" s="35"/>
      <c r="B2920" s="31"/>
      <c r="C2920" s="31"/>
      <c r="D2920" s="133"/>
      <c r="E2920" s="133"/>
      <c r="F2920" s="133"/>
      <c r="G2920" s="133"/>
      <c r="H2920" s="133"/>
      <c r="I2920" s="133"/>
      <c r="J2920" s="133"/>
      <c r="K2920" s="134"/>
      <c r="L2920" s="135"/>
      <c r="M2920" s="135"/>
      <c r="N2920" s="135"/>
      <c r="O2920" s="2"/>
      <c r="P2920" s="31"/>
      <c r="Q2920" s="25"/>
      <c r="R2920" s="2"/>
    </row>
    <row r="2921" spans="1:18" ht="18" customHeight="1">
      <c r="A2921" s="35"/>
      <c r="B2921" s="31"/>
      <c r="C2921" s="31"/>
      <c r="D2921" s="133"/>
      <c r="E2921" s="133"/>
      <c r="F2921" s="133"/>
      <c r="G2921" s="133"/>
      <c r="H2921" s="133"/>
      <c r="I2921" s="133"/>
      <c r="J2921" s="133"/>
      <c r="K2921" s="134"/>
      <c r="L2921" s="135"/>
      <c r="M2921" s="135"/>
      <c r="N2921" s="135"/>
      <c r="O2921" s="2"/>
      <c r="P2921" s="31"/>
      <c r="Q2921" s="25"/>
      <c r="R2921" s="2"/>
    </row>
    <row r="2922" spans="1:18" ht="18" customHeight="1">
      <c r="A2922" s="35"/>
      <c r="B2922" s="31"/>
      <c r="C2922" s="31"/>
      <c r="D2922" s="133"/>
      <c r="E2922" s="133"/>
      <c r="F2922" s="133"/>
      <c r="G2922" s="133"/>
      <c r="H2922" s="133"/>
      <c r="I2922" s="133"/>
      <c r="J2922" s="133"/>
      <c r="K2922" s="134"/>
      <c r="L2922" s="135"/>
      <c r="M2922" s="135"/>
      <c r="N2922" s="135"/>
      <c r="O2922" s="2"/>
      <c r="P2922" s="31"/>
      <c r="Q2922" s="25"/>
      <c r="R2922" s="2"/>
    </row>
    <row r="2923" spans="1:18" ht="18" customHeight="1">
      <c r="A2923" s="35"/>
      <c r="B2923" s="31"/>
      <c r="C2923" s="31"/>
      <c r="D2923" s="133"/>
      <c r="E2923" s="133"/>
      <c r="F2923" s="133"/>
      <c r="G2923" s="133"/>
      <c r="H2923" s="133"/>
      <c r="I2923" s="133"/>
      <c r="J2923" s="133"/>
      <c r="K2923" s="134"/>
      <c r="L2923" s="135"/>
      <c r="M2923" s="135"/>
      <c r="N2923" s="135"/>
      <c r="O2923" s="2"/>
      <c r="P2923" s="31"/>
      <c r="Q2923" s="25"/>
      <c r="R2923" s="2"/>
    </row>
    <row r="2924" spans="1:18" ht="18" customHeight="1">
      <c r="A2924" s="35"/>
      <c r="B2924" s="31"/>
      <c r="C2924" s="31"/>
      <c r="D2924" s="133"/>
      <c r="E2924" s="133"/>
      <c r="F2924" s="133"/>
      <c r="G2924" s="133"/>
      <c r="H2924" s="133"/>
      <c r="I2924" s="133"/>
      <c r="J2924" s="133"/>
      <c r="K2924" s="134"/>
      <c r="L2924" s="135"/>
      <c r="M2924" s="135"/>
      <c r="N2924" s="135"/>
      <c r="O2924" s="2"/>
      <c r="P2924" s="31"/>
      <c r="Q2924" s="25"/>
      <c r="R2924" s="2"/>
    </row>
    <row r="2925" spans="1:18" ht="18" customHeight="1">
      <c r="A2925" s="35"/>
      <c r="B2925" s="31"/>
      <c r="C2925" s="31"/>
      <c r="D2925" s="133"/>
      <c r="E2925" s="133"/>
      <c r="F2925" s="133"/>
      <c r="G2925" s="133"/>
      <c r="H2925" s="133"/>
      <c r="I2925" s="133"/>
      <c r="J2925" s="133"/>
      <c r="K2925" s="134"/>
      <c r="L2925" s="135"/>
      <c r="M2925" s="135"/>
      <c r="N2925" s="135"/>
      <c r="O2925" s="2"/>
      <c r="P2925" s="31"/>
      <c r="Q2925" s="25"/>
      <c r="R2925" s="2"/>
    </row>
    <row r="2926" spans="1:18" ht="18" customHeight="1">
      <c r="A2926" s="35"/>
      <c r="B2926" s="31"/>
      <c r="C2926" s="31"/>
      <c r="D2926" s="133"/>
      <c r="E2926" s="133"/>
      <c r="F2926" s="133"/>
      <c r="G2926" s="133"/>
      <c r="H2926" s="133"/>
      <c r="I2926" s="133"/>
      <c r="J2926" s="133"/>
      <c r="K2926" s="134"/>
      <c r="L2926" s="135"/>
      <c r="M2926" s="135"/>
      <c r="N2926" s="135"/>
      <c r="O2926" s="2"/>
      <c r="P2926" s="31"/>
      <c r="Q2926" s="25"/>
      <c r="R2926" s="2"/>
    </row>
    <row r="2927" spans="1:18" ht="18" customHeight="1">
      <c r="A2927" s="35"/>
      <c r="B2927" s="31"/>
      <c r="C2927" s="31"/>
      <c r="D2927" s="133"/>
      <c r="E2927" s="133"/>
      <c r="F2927" s="133"/>
      <c r="G2927" s="133"/>
      <c r="H2927" s="133"/>
      <c r="I2927" s="133"/>
      <c r="J2927" s="133"/>
      <c r="K2927" s="134"/>
      <c r="L2927" s="135"/>
      <c r="M2927" s="135"/>
      <c r="N2927" s="135"/>
      <c r="O2927" s="2"/>
      <c r="P2927" s="31"/>
      <c r="Q2927" s="25"/>
      <c r="R2927" s="2"/>
    </row>
    <row r="2928" spans="1:18" ht="18" customHeight="1">
      <c r="A2928" s="35"/>
      <c r="B2928" s="31"/>
      <c r="C2928" s="31"/>
      <c r="D2928" s="133"/>
      <c r="E2928" s="133"/>
      <c r="F2928" s="133"/>
      <c r="G2928" s="133"/>
      <c r="H2928" s="133"/>
      <c r="I2928" s="133"/>
      <c r="J2928" s="133"/>
      <c r="K2928" s="134"/>
      <c r="L2928" s="135"/>
      <c r="M2928" s="135"/>
      <c r="N2928" s="135"/>
      <c r="O2928" s="2"/>
      <c r="P2928" s="31"/>
      <c r="Q2928" s="25"/>
      <c r="R2928" s="2"/>
    </row>
    <row r="2929" spans="1:18" ht="18" customHeight="1">
      <c r="A2929" s="35"/>
      <c r="B2929" s="31"/>
      <c r="C2929" s="31"/>
      <c r="D2929" s="133"/>
      <c r="E2929" s="133"/>
      <c r="F2929" s="133"/>
      <c r="G2929" s="133"/>
      <c r="H2929" s="133"/>
      <c r="I2929" s="133"/>
      <c r="J2929" s="133"/>
      <c r="K2929" s="134"/>
      <c r="L2929" s="135"/>
      <c r="M2929" s="135"/>
      <c r="N2929" s="135"/>
      <c r="O2929" s="2"/>
      <c r="P2929" s="31"/>
      <c r="Q2929" s="25"/>
      <c r="R2929" s="2"/>
    </row>
    <row r="2930" spans="1:18" ht="18" customHeight="1">
      <c r="A2930" s="35"/>
      <c r="B2930" s="31"/>
      <c r="C2930" s="31"/>
      <c r="D2930" s="133"/>
      <c r="E2930" s="133"/>
      <c r="F2930" s="133"/>
      <c r="G2930" s="133"/>
      <c r="H2930" s="133"/>
      <c r="I2930" s="133"/>
      <c r="J2930" s="133"/>
      <c r="K2930" s="134"/>
      <c r="L2930" s="135"/>
      <c r="M2930" s="135"/>
      <c r="N2930" s="135"/>
      <c r="O2930" s="2"/>
      <c r="P2930" s="31"/>
      <c r="Q2930" s="25"/>
      <c r="R2930" s="2"/>
    </row>
    <row r="2931" spans="1:18" ht="18" customHeight="1">
      <c r="A2931" s="35"/>
      <c r="B2931" s="31"/>
      <c r="C2931" s="31"/>
      <c r="D2931" s="133"/>
      <c r="E2931" s="133"/>
      <c r="F2931" s="133"/>
      <c r="G2931" s="133"/>
      <c r="H2931" s="133"/>
      <c r="I2931" s="133"/>
      <c r="J2931" s="133"/>
      <c r="K2931" s="134"/>
      <c r="L2931" s="135"/>
      <c r="M2931" s="135"/>
      <c r="N2931" s="135"/>
      <c r="O2931" s="2"/>
      <c r="P2931" s="31"/>
      <c r="Q2931" s="25"/>
      <c r="R2931" s="2"/>
    </row>
    <row r="2932" spans="1:18" ht="18" customHeight="1">
      <c r="A2932" s="35"/>
      <c r="B2932" s="31"/>
      <c r="C2932" s="31"/>
      <c r="D2932" s="133"/>
      <c r="E2932" s="133"/>
      <c r="F2932" s="133"/>
      <c r="G2932" s="133"/>
      <c r="H2932" s="133"/>
      <c r="I2932" s="133"/>
      <c r="J2932" s="133"/>
      <c r="K2932" s="134"/>
      <c r="L2932" s="135"/>
      <c r="M2932" s="135"/>
      <c r="N2932" s="135"/>
      <c r="O2932" s="2"/>
      <c r="P2932" s="31"/>
      <c r="Q2932" s="25"/>
      <c r="R2932" s="2"/>
    </row>
    <row r="2933" spans="1:18" ht="18" customHeight="1">
      <c r="A2933" s="35"/>
      <c r="B2933" s="31"/>
      <c r="C2933" s="31"/>
      <c r="D2933" s="133"/>
      <c r="E2933" s="133"/>
      <c r="F2933" s="133"/>
      <c r="G2933" s="133"/>
      <c r="H2933" s="133"/>
      <c r="I2933" s="133"/>
      <c r="J2933" s="133"/>
      <c r="K2933" s="134"/>
      <c r="L2933" s="135"/>
      <c r="M2933" s="135"/>
      <c r="N2933" s="135"/>
      <c r="O2933" s="2"/>
      <c r="P2933" s="31"/>
      <c r="Q2933" s="25"/>
      <c r="R2933" s="2"/>
    </row>
    <row r="2934" spans="1:18" ht="18" customHeight="1">
      <c r="A2934" s="35"/>
      <c r="B2934" s="31"/>
      <c r="C2934" s="31"/>
      <c r="D2934" s="133"/>
      <c r="E2934" s="133"/>
      <c r="F2934" s="133"/>
      <c r="G2934" s="133"/>
      <c r="H2934" s="133"/>
      <c r="I2934" s="133"/>
      <c r="J2934" s="133"/>
      <c r="K2934" s="134"/>
      <c r="L2934" s="135"/>
      <c r="M2934" s="135"/>
      <c r="N2934" s="135"/>
      <c r="O2934" s="2"/>
      <c r="P2934" s="31"/>
      <c r="Q2934" s="25"/>
      <c r="R2934" s="2"/>
    </row>
    <row r="2935" spans="1:18" ht="18" customHeight="1">
      <c r="A2935" s="35"/>
      <c r="B2935" s="31"/>
      <c r="C2935" s="31"/>
      <c r="D2935" s="133"/>
      <c r="E2935" s="133"/>
      <c r="F2935" s="133"/>
      <c r="G2935" s="133"/>
      <c r="H2935" s="133"/>
      <c r="I2935" s="133"/>
      <c r="J2935" s="133"/>
      <c r="K2935" s="134"/>
      <c r="L2935" s="135"/>
      <c r="M2935" s="135"/>
      <c r="N2935" s="135"/>
      <c r="O2935" s="2"/>
      <c r="P2935" s="31"/>
      <c r="Q2935" s="25"/>
      <c r="R2935" s="2"/>
    </row>
    <row r="2936" spans="1:18" ht="18" customHeight="1">
      <c r="A2936" s="35"/>
      <c r="B2936" s="31"/>
      <c r="C2936" s="31"/>
      <c r="D2936" s="133"/>
      <c r="E2936" s="133"/>
      <c r="F2936" s="133"/>
      <c r="G2936" s="133"/>
      <c r="H2936" s="133"/>
      <c r="I2936" s="133"/>
      <c r="J2936" s="133"/>
      <c r="K2936" s="134"/>
      <c r="L2936" s="135"/>
      <c r="M2936" s="135"/>
      <c r="N2936" s="135"/>
      <c r="O2936" s="2"/>
      <c r="P2936" s="31"/>
      <c r="Q2936" s="25"/>
      <c r="R2936" s="2"/>
    </row>
    <row r="2937" spans="1:18" ht="18" customHeight="1">
      <c r="A2937" s="35"/>
      <c r="B2937" s="31"/>
      <c r="C2937" s="31"/>
      <c r="D2937" s="133"/>
      <c r="E2937" s="133"/>
      <c r="F2937" s="133"/>
      <c r="G2937" s="133"/>
      <c r="H2937" s="133"/>
      <c r="I2937" s="133"/>
      <c r="J2937" s="133"/>
      <c r="K2937" s="134"/>
      <c r="L2937" s="135"/>
      <c r="M2937" s="135"/>
      <c r="N2937" s="135"/>
      <c r="O2937" s="2"/>
      <c r="P2937" s="31"/>
      <c r="Q2937" s="25"/>
      <c r="R2937" s="2"/>
    </row>
    <row r="2938" spans="1:18" ht="18" customHeight="1">
      <c r="A2938" s="35"/>
      <c r="B2938" s="31"/>
      <c r="C2938" s="31"/>
      <c r="D2938" s="133"/>
      <c r="E2938" s="133"/>
      <c r="F2938" s="133"/>
      <c r="G2938" s="133"/>
      <c r="H2938" s="133"/>
      <c r="I2938" s="133"/>
      <c r="J2938" s="133"/>
      <c r="K2938" s="134"/>
      <c r="L2938" s="135"/>
      <c r="M2938" s="135"/>
      <c r="N2938" s="135"/>
      <c r="O2938" s="2"/>
      <c r="P2938" s="31"/>
      <c r="Q2938" s="25"/>
      <c r="R2938" s="2"/>
    </row>
    <row r="2939" spans="1:18" ht="18" customHeight="1">
      <c r="A2939" s="35"/>
      <c r="B2939" s="31"/>
      <c r="C2939" s="31"/>
      <c r="D2939" s="133"/>
      <c r="E2939" s="133"/>
      <c r="F2939" s="133"/>
      <c r="G2939" s="133"/>
      <c r="H2939" s="133"/>
      <c r="I2939" s="133"/>
      <c r="J2939" s="133"/>
      <c r="K2939" s="134"/>
      <c r="L2939" s="135"/>
      <c r="M2939" s="135"/>
      <c r="N2939" s="135"/>
      <c r="O2939" s="2"/>
      <c r="P2939" s="31"/>
      <c r="Q2939" s="25"/>
      <c r="R2939" s="2"/>
    </row>
    <row r="2940" spans="1:18" ht="18" customHeight="1">
      <c r="A2940" s="35"/>
      <c r="B2940" s="31"/>
      <c r="C2940" s="31"/>
      <c r="D2940" s="133"/>
      <c r="E2940" s="133"/>
      <c r="F2940" s="133"/>
      <c r="G2940" s="133"/>
      <c r="H2940" s="133"/>
      <c r="I2940" s="133"/>
      <c r="J2940" s="133"/>
      <c r="K2940" s="134"/>
      <c r="L2940" s="135"/>
      <c r="M2940" s="135"/>
      <c r="N2940" s="135"/>
      <c r="O2940" s="2"/>
      <c r="P2940" s="31"/>
      <c r="Q2940" s="25"/>
      <c r="R2940" s="2"/>
    </row>
    <row r="2941" spans="1:18" ht="18" customHeight="1">
      <c r="A2941" s="35"/>
      <c r="B2941" s="31"/>
      <c r="C2941" s="31"/>
      <c r="D2941" s="133"/>
      <c r="E2941" s="133"/>
      <c r="F2941" s="133"/>
      <c r="G2941" s="133"/>
      <c r="H2941" s="133"/>
      <c r="I2941" s="133"/>
      <c r="J2941" s="133"/>
      <c r="K2941" s="134"/>
      <c r="L2941" s="135"/>
      <c r="M2941" s="135"/>
      <c r="N2941" s="135"/>
      <c r="O2941" s="2"/>
      <c r="P2941" s="31"/>
      <c r="Q2941" s="25"/>
      <c r="R2941" s="2"/>
    </row>
    <row r="2942" spans="1:18" ht="18" customHeight="1">
      <c r="A2942" s="35"/>
      <c r="B2942" s="31"/>
      <c r="C2942" s="31"/>
      <c r="D2942" s="133"/>
      <c r="E2942" s="133"/>
      <c r="F2942" s="133"/>
      <c r="G2942" s="133"/>
      <c r="H2942" s="133"/>
      <c r="I2942" s="133"/>
      <c r="J2942" s="133"/>
      <c r="K2942" s="134"/>
      <c r="L2942" s="135"/>
      <c r="M2942" s="135"/>
      <c r="N2942" s="135"/>
      <c r="O2942" s="2"/>
      <c r="P2942" s="31"/>
      <c r="Q2942" s="25"/>
      <c r="R2942" s="2"/>
    </row>
    <row r="2943" spans="1:18" ht="18" customHeight="1">
      <c r="A2943" s="35"/>
      <c r="B2943" s="31"/>
      <c r="C2943" s="31"/>
      <c r="D2943" s="133"/>
      <c r="E2943" s="133"/>
      <c r="F2943" s="133"/>
      <c r="G2943" s="133"/>
      <c r="H2943" s="133"/>
      <c r="I2943" s="133"/>
      <c r="J2943" s="133"/>
      <c r="K2943" s="134"/>
      <c r="L2943" s="135"/>
      <c r="M2943" s="135"/>
      <c r="N2943" s="135"/>
      <c r="O2943" s="2"/>
      <c r="P2943" s="31"/>
      <c r="Q2943" s="25"/>
      <c r="R2943" s="2"/>
    </row>
    <row r="2944" spans="1:18" ht="18" customHeight="1">
      <c r="A2944" s="35"/>
      <c r="B2944" s="31"/>
      <c r="C2944" s="31"/>
      <c r="D2944" s="133"/>
      <c r="E2944" s="133"/>
      <c r="F2944" s="133"/>
      <c r="G2944" s="133"/>
      <c r="H2944" s="133"/>
      <c r="I2944" s="133"/>
      <c r="J2944" s="133"/>
      <c r="K2944" s="134"/>
      <c r="L2944" s="135"/>
      <c r="M2944" s="135"/>
      <c r="N2944" s="135"/>
      <c r="O2944" s="2"/>
      <c r="P2944" s="31"/>
      <c r="Q2944" s="25"/>
      <c r="R2944" s="2"/>
    </row>
    <row r="2945" spans="1:18" ht="18" customHeight="1">
      <c r="A2945" s="35"/>
      <c r="B2945" s="31"/>
      <c r="C2945" s="31"/>
      <c r="D2945" s="133"/>
      <c r="E2945" s="133"/>
      <c r="F2945" s="133"/>
      <c r="G2945" s="133"/>
      <c r="H2945" s="133"/>
      <c r="I2945" s="133"/>
      <c r="J2945" s="133"/>
      <c r="K2945" s="134"/>
      <c r="L2945" s="135"/>
      <c r="M2945" s="135"/>
      <c r="N2945" s="135"/>
      <c r="O2945" s="2"/>
      <c r="P2945" s="31"/>
      <c r="Q2945" s="25"/>
      <c r="R2945" s="2"/>
    </row>
    <row r="2946" spans="1:18" ht="18" customHeight="1">
      <c r="A2946" s="35"/>
      <c r="B2946" s="31"/>
      <c r="C2946" s="31"/>
      <c r="D2946" s="133"/>
      <c r="E2946" s="133"/>
      <c r="F2946" s="133"/>
      <c r="G2946" s="133"/>
      <c r="H2946" s="133"/>
      <c r="I2946" s="133"/>
      <c r="J2946" s="133"/>
      <c r="K2946" s="134"/>
      <c r="L2946" s="135"/>
      <c r="M2946" s="135"/>
      <c r="N2946" s="135"/>
      <c r="O2946" s="2"/>
      <c r="P2946" s="31"/>
      <c r="Q2946" s="25"/>
      <c r="R2946" s="2"/>
    </row>
    <row r="2947" spans="1:18" ht="18" customHeight="1">
      <c r="A2947" s="35"/>
      <c r="B2947" s="31"/>
      <c r="C2947" s="31"/>
      <c r="D2947" s="133"/>
      <c r="E2947" s="133"/>
      <c r="F2947" s="133"/>
      <c r="G2947" s="133"/>
      <c r="H2947" s="133"/>
      <c r="I2947" s="133"/>
      <c r="J2947" s="133"/>
      <c r="K2947" s="134"/>
      <c r="L2947" s="135"/>
      <c r="M2947" s="135"/>
      <c r="N2947" s="135"/>
      <c r="O2947" s="2"/>
      <c r="P2947" s="31"/>
      <c r="Q2947" s="25"/>
      <c r="R2947" s="2"/>
    </row>
    <row r="2948" spans="1:18" ht="18" customHeight="1">
      <c r="A2948" s="35"/>
      <c r="B2948" s="31"/>
      <c r="C2948" s="31"/>
      <c r="D2948" s="133"/>
      <c r="E2948" s="133"/>
      <c r="F2948" s="133"/>
      <c r="G2948" s="133"/>
      <c r="H2948" s="133"/>
      <c r="I2948" s="133"/>
      <c r="J2948" s="133"/>
      <c r="K2948" s="134"/>
      <c r="L2948" s="135"/>
      <c r="M2948" s="135"/>
      <c r="N2948" s="135"/>
      <c r="O2948" s="2"/>
      <c r="P2948" s="31"/>
      <c r="Q2948" s="25"/>
      <c r="R2948" s="2"/>
    </row>
    <row r="2949" spans="1:18" ht="18" customHeight="1">
      <c r="A2949" s="35"/>
      <c r="B2949" s="31"/>
      <c r="C2949" s="31"/>
      <c r="D2949" s="133"/>
      <c r="E2949" s="133"/>
      <c r="F2949" s="133"/>
      <c r="G2949" s="133"/>
      <c r="H2949" s="133"/>
      <c r="I2949" s="133"/>
      <c r="J2949" s="133"/>
      <c r="K2949" s="134"/>
      <c r="L2949" s="135"/>
      <c r="M2949" s="135"/>
      <c r="N2949" s="135"/>
      <c r="O2949" s="2"/>
      <c r="P2949" s="31"/>
      <c r="Q2949" s="25"/>
      <c r="R2949" s="2"/>
    </row>
    <row r="2950" spans="1:18" ht="18" customHeight="1">
      <c r="A2950" s="35"/>
      <c r="B2950" s="31"/>
      <c r="C2950" s="31"/>
      <c r="D2950" s="133"/>
      <c r="E2950" s="133"/>
      <c r="F2950" s="133"/>
      <c r="G2950" s="133"/>
      <c r="H2950" s="133"/>
      <c r="I2950" s="133"/>
      <c r="J2950" s="133"/>
      <c r="K2950" s="134"/>
      <c r="L2950" s="135"/>
      <c r="M2950" s="135"/>
      <c r="N2950" s="135"/>
      <c r="O2950" s="2"/>
      <c r="P2950" s="31"/>
      <c r="Q2950" s="25"/>
      <c r="R2950" s="2"/>
    </row>
    <row r="2951" spans="1:18" ht="18" customHeight="1">
      <c r="A2951" s="35"/>
      <c r="B2951" s="31"/>
      <c r="C2951" s="31"/>
      <c r="D2951" s="133"/>
      <c r="E2951" s="133"/>
      <c r="F2951" s="133"/>
      <c r="G2951" s="133"/>
      <c r="H2951" s="133"/>
      <c r="I2951" s="133"/>
      <c r="J2951" s="133"/>
      <c r="K2951" s="134"/>
      <c r="L2951" s="135"/>
      <c r="M2951" s="135"/>
      <c r="N2951" s="135"/>
      <c r="O2951" s="2"/>
      <c r="P2951" s="31"/>
      <c r="Q2951" s="25"/>
      <c r="R2951" s="2"/>
    </row>
    <row r="2952" spans="1:18" ht="18" customHeight="1">
      <c r="A2952" s="35"/>
      <c r="B2952" s="31"/>
      <c r="C2952" s="31"/>
      <c r="D2952" s="133"/>
      <c r="E2952" s="133"/>
      <c r="F2952" s="133"/>
      <c r="G2952" s="133"/>
      <c r="H2952" s="133"/>
      <c r="I2952" s="133"/>
      <c r="J2952" s="133"/>
      <c r="K2952" s="134"/>
      <c r="L2952" s="135"/>
      <c r="M2952" s="135"/>
      <c r="N2952" s="135"/>
      <c r="O2952" s="2"/>
      <c r="P2952" s="31"/>
      <c r="Q2952" s="25"/>
      <c r="R2952" s="2"/>
    </row>
    <row r="2953" spans="1:18" ht="18" customHeight="1">
      <c r="A2953" s="35"/>
      <c r="B2953" s="31"/>
      <c r="C2953" s="31"/>
      <c r="D2953" s="133"/>
      <c r="E2953" s="133"/>
      <c r="F2953" s="133"/>
      <c r="G2953" s="133"/>
      <c r="H2953" s="133"/>
      <c r="I2953" s="133"/>
      <c r="J2953" s="133"/>
      <c r="K2953" s="134"/>
      <c r="L2953" s="135"/>
      <c r="M2953" s="135"/>
      <c r="N2953" s="135"/>
      <c r="O2953" s="2"/>
      <c r="P2953" s="31"/>
      <c r="Q2953" s="25"/>
      <c r="R2953" s="2"/>
    </row>
    <row r="2954" spans="1:18" ht="18" customHeight="1">
      <c r="A2954" s="35"/>
      <c r="B2954" s="31"/>
      <c r="C2954" s="31"/>
      <c r="D2954" s="133"/>
      <c r="E2954" s="133"/>
      <c r="F2954" s="133"/>
      <c r="G2954" s="133"/>
      <c r="H2954" s="133"/>
      <c r="I2954" s="133"/>
      <c r="J2954" s="133"/>
      <c r="K2954" s="134"/>
      <c r="L2954" s="135"/>
      <c r="M2954" s="135"/>
      <c r="N2954" s="135"/>
      <c r="O2954" s="2"/>
      <c r="P2954" s="31"/>
      <c r="Q2954" s="25"/>
      <c r="R2954" s="2"/>
    </row>
    <row r="2955" spans="1:18" ht="18" customHeight="1">
      <c r="A2955" s="35"/>
      <c r="B2955" s="31"/>
      <c r="C2955" s="31"/>
      <c r="D2955" s="133"/>
      <c r="E2955" s="133"/>
      <c r="F2955" s="133"/>
      <c r="G2955" s="133"/>
      <c r="H2955" s="133"/>
      <c r="I2955" s="133"/>
      <c r="J2955" s="133"/>
      <c r="K2955" s="134"/>
      <c r="L2955" s="135"/>
      <c r="M2955" s="135"/>
      <c r="N2955" s="135"/>
      <c r="O2955" s="2"/>
      <c r="P2955" s="31"/>
      <c r="Q2955" s="25"/>
      <c r="R2955" s="2"/>
    </row>
    <row r="2956" spans="1:18" ht="18" customHeight="1">
      <c r="A2956" s="35"/>
      <c r="B2956" s="31"/>
      <c r="C2956" s="31"/>
      <c r="D2956" s="133"/>
      <c r="E2956" s="133"/>
      <c r="F2956" s="133"/>
      <c r="G2956" s="133"/>
      <c r="H2956" s="133"/>
      <c r="I2956" s="133"/>
      <c r="J2956" s="133"/>
      <c r="K2956" s="134"/>
      <c r="L2956" s="135"/>
      <c r="M2956" s="135"/>
      <c r="N2956" s="135"/>
      <c r="O2956" s="2"/>
      <c r="P2956" s="31"/>
      <c r="Q2956" s="25"/>
      <c r="R2956" s="2"/>
    </row>
    <row r="2957" spans="1:18" ht="18" customHeight="1">
      <c r="A2957" s="35"/>
      <c r="B2957" s="31"/>
      <c r="C2957" s="31"/>
      <c r="D2957" s="133"/>
      <c r="E2957" s="133"/>
      <c r="F2957" s="133"/>
      <c r="G2957" s="133"/>
      <c r="H2957" s="133"/>
      <c r="I2957" s="133"/>
      <c r="J2957" s="133"/>
      <c r="K2957" s="134"/>
      <c r="L2957" s="135"/>
      <c r="M2957" s="135"/>
      <c r="N2957" s="135"/>
      <c r="O2957" s="2"/>
      <c r="P2957" s="31"/>
      <c r="Q2957" s="25"/>
      <c r="R2957" s="2"/>
    </row>
    <row r="2958" spans="1:18" ht="18" customHeight="1">
      <c r="A2958" s="35"/>
      <c r="B2958" s="31"/>
      <c r="C2958" s="31"/>
      <c r="D2958" s="133"/>
      <c r="E2958" s="133"/>
      <c r="F2958" s="133"/>
      <c r="G2958" s="133"/>
      <c r="H2958" s="133"/>
      <c r="I2958" s="133"/>
      <c r="J2958" s="133"/>
      <c r="K2958" s="134"/>
      <c r="L2958" s="135"/>
      <c r="M2958" s="135"/>
      <c r="N2958" s="135"/>
      <c r="O2958" s="2"/>
      <c r="P2958" s="31"/>
      <c r="Q2958" s="25"/>
      <c r="R2958" s="2"/>
    </row>
    <row r="2959" spans="1:18" ht="18" customHeight="1">
      <c r="A2959" s="35"/>
      <c r="B2959" s="31"/>
      <c r="C2959" s="31"/>
      <c r="D2959" s="133"/>
      <c r="E2959" s="133"/>
      <c r="F2959" s="133"/>
      <c r="G2959" s="133"/>
      <c r="H2959" s="133"/>
      <c r="I2959" s="133"/>
      <c r="J2959" s="133"/>
      <c r="K2959" s="134"/>
      <c r="L2959" s="135"/>
      <c r="M2959" s="135"/>
      <c r="N2959" s="135"/>
      <c r="O2959" s="2"/>
      <c r="P2959" s="31"/>
      <c r="Q2959" s="25"/>
      <c r="R2959" s="2"/>
    </row>
    <row r="2960" spans="1:18" ht="18" customHeight="1">
      <c r="A2960" s="35"/>
      <c r="B2960" s="31"/>
      <c r="C2960" s="31"/>
      <c r="D2960" s="133"/>
      <c r="E2960" s="133"/>
      <c r="F2960" s="133"/>
      <c r="G2960" s="133"/>
      <c r="H2960" s="133"/>
      <c r="I2960" s="133"/>
      <c r="J2960" s="133"/>
      <c r="K2960" s="134"/>
      <c r="L2960" s="135"/>
      <c r="M2960" s="135"/>
      <c r="N2960" s="135"/>
      <c r="O2960" s="2"/>
      <c r="P2960" s="31"/>
      <c r="Q2960" s="25"/>
      <c r="R2960" s="2"/>
    </row>
    <row r="2961" spans="1:18" ht="18" customHeight="1">
      <c r="A2961" s="35"/>
      <c r="B2961" s="31"/>
      <c r="C2961" s="31"/>
      <c r="D2961" s="133"/>
      <c r="E2961" s="133"/>
      <c r="F2961" s="133"/>
      <c r="G2961" s="133"/>
      <c r="H2961" s="133"/>
      <c r="I2961" s="133"/>
      <c r="J2961" s="133"/>
      <c r="K2961" s="134"/>
      <c r="L2961" s="135"/>
      <c r="M2961" s="135"/>
      <c r="N2961" s="135"/>
      <c r="O2961" s="2"/>
      <c r="P2961" s="31"/>
      <c r="Q2961" s="25"/>
      <c r="R2961" s="2"/>
    </row>
    <row r="2962" spans="1:18" ht="18" customHeight="1">
      <c r="A2962" s="35"/>
      <c r="B2962" s="31"/>
      <c r="C2962" s="31"/>
      <c r="D2962" s="133"/>
      <c r="E2962" s="133"/>
      <c r="F2962" s="133"/>
      <c r="G2962" s="133"/>
      <c r="H2962" s="133"/>
      <c r="I2962" s="133"/>
      <c r="J2962" s="133"/>
      <c r="K2962" s="134"/>
      <c r="L2962" s="135"/>
      <c r="M2962" s="135"/>
      <c r="N2962" s="135"/>
      <c r="O2962" s="2"/>
      <c r="P2962" s="31"/>
      <c r="Q2962" s="25"/>
      <c r="R2962" s="2"/>
    </row>
    <row r="2963" spans="1:18" ht="18" customHeight="1">
      <c r="A2963" s="35"/>
      <c r="B2963" s="31"/>
      <c r="C2963" s="31"/>
      <c r="D2963" s="133"/>
      <c r="E2963" s="133"/>
      <c r="F2963" s="133"/>
      <c r="G2963" s="133"/>
      <c r="H2963" s="133"/>
      <c r="I2963" s="133"/>
      <c r="J2963" s="133"/>
      <c r="K2963" s="134"/>
      <c r="L2963" s="135"/>
      <c r="M2963" s="135"/>
      <c r="N2963" s="135"/>
      <c r="O2963" s="2"/>
      <c r="P2963" s="31"/>
      <c r="Q2963" s="25"/>
      <c r="R2963" s="2"/>
    </row>
    <row r="2964" spans="1:18" ht="18" customHeight="1">
      <c r="A2964" s="35"/>
      <c r="B2964" s="31"/>
      <c r="C2964" s="31"/>
      <c r="D2964" s="133"/>
      <c r="E2964" s="133"/>
      <c r="F2964" s="133"/>
      <c r="G2964" s="133"/>
      <c r="H2964" s="133"/>
      <c r="I2964" s="133"/>
      <c r="J2964" s="133"/>
      <c r="K2964" s="134"/>
      <c r="L2964" s="135"/>
      <c r="M2964" s="135"/>
      <c r="N2964" s="135"/>
      <c r="O2964" s="2"/>
      <c r="P2964" s="31"/>
      <c r="Q2964" s="25"/>
      <c r="R2964" s="2"/>
    </row>
    <row r="2965" spans="1:18" ht="18" customHeight="1">
      <c r="A2965" s="35"/>
      <c r="B2965" s="31"/>
      <c r="C2965" s="31"/>
      <c r="D2965" s="133"/>
      <c r="E2965" s="133"/>
      <c r="F2965" s="133"/>
      <c r="G2965" s="133"/>
      <c r="H2965" s="133"/>
      <c r="I2965" s="133"/>
      <c r="J2965" s="133"/>
      <c r="K2965" s="134"/>
      <c r="L2965" s="135"/>
      <c r="M2965" s="135"/>
      <c r="N2965" s="135"/>
      <c r="O2965" s="2"/>
      <c r="P2965" s="31"/>
      <c r="Q2965" s="25"/>
      <c r="R2965" s="2"/>
    </row>
    <row r="2966" spans="1:18" ht="18" customHeight="1">
      <c r="A2966" s="35"/>
      <c r="B2966" s="31"/>
      <c r="C2966" s="31"/>
      <c r="D2966" s="133"/>
      <c r="E2966" s="133"/>
      <c r="F2966" s="133"/>
      <c r="G2966" s="133"/>
      <c r="H2966" s="133"/>
      <c r="I2966" s="133"/>
      <c r="J2966" s="133"/>
      <c r="K2966" s="134"/>
      <c r="L2966" s="135"/>
      <c r="M2966" s="135"/>
      <c r="N2966" s="135"/>
      <c r="O2966" s="2"/>
      <c r="P2966" s="31"/>
      <c r="Q2966" s="25"/>
      <c r="R2966" s="2"/>
    </row>
    <row r="2967" spans="1:18" ht="18" customHeight="1">
      <c r="A2967" s="35"/>
      <c r="B2967" s="31"/>
      <c r="C2967" s="31"/>
      <c r="D2967" s="133"/>
      <c r="E2967" s="133"/>
      <c r="F2967" s="133"/>
      <c r="G2967" s="133"/>
      <c r="H2967" s="133"/>
      <c r="I2967" s="133"/>
      <c r="J2967" s="133"/>
      <c r="K2967" s="134"/>
      <c r="L2967" s="135"/>
      <c r="M2967" s="135"/>
      <c r="N2967" s="135"/>
      <c r="O2967" s="2"/>
      <c r="P2967" s="31"/>
      <c r="Q2967" s="25"/>
      <c r="R2967" s="2"/>
    </row>
    <row r="2968" spans="1:18" ht="18" customHeight="1">
      <c r="A2968" s="35"/>
      <c r="B2968" s="31"/>
      <c r="C2968" s="31"/>
      <c r="D2968" s="133"/>
      <c r="E2968" s="133"/>
      <c r="F2968" s="133"/>
      <c r="G2968" s="133"/>
      <c r="H2968" s="133"/>
      <c r="I2968" s="133"/>
      <c r="J2968" s="133"/>
      <c r="K2968" s="134"/>
      <c r="L2968" s="135"/>
      <c r="M2968" s="135"/>
      <c r="N2968" s="135"/>
      <c r="O2968" s="2"/>
      <c r="P2968" s="31"/>
      <c r="Q2968" s="25"/>
      <c r="R2968" s="2"/>
    </row>
    <row r="2969" spans="1:18" ht="18" customHeight="1">
      <c r="A2969" s="35"/>
      <c r="B2969" s="31"/>
      <c r="C2969" s="31"/>
      <c r="D2969" s="133"/>
      <c r="E2969" s="133"/>
      <c r="F2969" s="133"/>
      <c r="G2969" s="133"/>
      <c r="H2969" s="133"/>
      <c r="I2969" s="133"/>
      <c r="J2969" s="133"/>
      <c r="K2969" s="134"/>
      <c r="L2969" s="135"/>
      <c r="M2969" s="135"/>
      <c r="N2969" s="135"/>
      <c r="O2969" s="2"/>
      <c r="P2969" s="31"/>
      <c r="Q2969" s="25"/>
      <c r="R2969" s="2"/>
    </row>
    <row r="2970" spans="1:18" ht="18" customHeight="1">
      <c r="A2970" s="35"/>
      <c r="B2970" s="31"/>
      <c r="C2970" s="31"/>
      <c r="D2970" s="133"/>
      <c r="E2970" s="133"/>
      <c r="F2970" s="133"/>
      <c r="G2970" s="133"/>
      <c r="H2970" s="133"/>
      <c r="I2970" s="133"/>
      <c r="J2970" s="133"/>
      <c r="K2970" s="134"/>
      <c r="L2970" s="135"/>
      <c r="M2970" s="135"/>
      <c r="N2970" s="135"/>
      <c r="O2970" s="2"/>
      <c r="P2970" s="31"/>
      <c r="Q2970" s="25"/>
      <c r="R2970" s="2"/>
    </row>
    <row r="2971" spans="1:18" ht="18" customHeight="1">
      <c r="A2971" s="35"/>
      <c r="B2971" s="31"/>
      <c r="C2971" s="31"/>
      <c r="D2971" s="133"/>
      <c r="E2971" s="133"/>
      <c r="F2971" s="133"/>
      <c r="G2971" s="133"/>
      <c r="H2971" s="133"/>
      <c r="I2971" s="133"/>
      <c r="J2971" s="133"/>
      <c r="K2971" s="134"/>
      <c r="L2971" s="135"/>
      <c r="M2971" s="135"/>
      <c r="N2971" s="135"/>
      <c r="O2971" s="2"/>
      <c r="P2971" s="31"/>
      <c r="Q2971" s="25"/>
      <c r="R2971" s="2"/>
    </row>
    <row r="2972" spans="1:18" ht="18" customHeight="1">
      <c r="A2972" s="35"/>
      <c r="B2972" s="31"/>
      <c r="C2972" s="31"/>
      <c r="D2972" s="133"/>
      <c r="E2972" s="133"/>
      <c r="F2972" s="133"/>
      <c r="G2972" s="133"/>
      <c r="H2972" s="133"/>
      <c r="I2972" s="133"/>
      <c r="J2972" s="133"/>
      <c r="K2972" s="134"/>
      <c r="L2972" s="135"/>
      <c r="M2972" s="135"/>
      <c r="N2972" s="135"/>
      <c r="O2972" s="2"/>
      <c r="P2972" s="31"/>
      <c r="Q2972" s="25"/>
      <c r="R2972" s="2"/>
    </row>
    <row r="2973" spans="1:18" ht="18" customHeight="1">
      <c r="A2973" s="35"/>
      <c r="B2973" s="31"/>
      <c r="C2973" s="31"/>
      <c r="D2973" s="133"/>
      <c r="E2973" s="133"/>
      <c r="F2973" s="133"/>
      <c r="G2973" s="133"/>
      <c r="H2973" s="133"/>
      <c r="I2973" s="133"/>
      <c r="J2973" s="133"/>
      <c r="K2973" s="134"/>
      <c r="L2973" s="135"/>
      <c r="M2973" s="135"/>
      <c r="N2973" s="135"/>
      <c r="O2973" s="2"/>
      <c r="P2973" s="31"/>
      <c r="Q2973" s="25"/>
      <c r="R2973" s="2"/>
    </row>
    <row r="2974" spans="1:18" ht="18" customHeight="1">
      <c r="A2974" s="35"/>
      <c r="B2974" s="31"/>
      <c r="C2974" s="31"/>
      <c r="D2974" s="133"/>
      <c r="E2974" s="133"/>
      <c r="F2974" s="133"/>
      <c r="G2974" s="133"/>
      <c r="H2974" s="133"/>
      <c r="I2974" s="133"/>
      <c r="J2974" s="133"/>
      <c r="K2974" s="134"/>
      <c r="L2974" s="135"/>
      <c r="M2974" s="135"/>
      <c r="N2974" s="135"/>
      <c r="O2974" s="2"/>
      <c r="P2974" s="31"/>
      <c r="Q2974" s="25"/>
      <c r="R2974" s="2"/>
    </row>
    <row r="2975" spans="1:18" ht="18" customHeight="1">
      <c r="A2975" s="35"/>
      <c r="B2975" s="31"/>
      <c r="C2975" s="31"/>
      <c r="D2975" s="133"/>
      <c r="E2975" s="133"/>
      <c r="F2975" s="133"/>
      <c r="G2975" s="133"/>
      <c r="H2975" s="133"/>
      <c r="I2975" s="133"/>
      <c r="J2975" s="133"/>
      <c r="K2975" s="134"/>
      <c r="L2975" s="135"/>
      <c r="M2975" s="135"/>
      <c r="N2975" s="135"/>
      <c r="O2975" s="2"/>
      <c r="P2975" s="31"/>
      <c r="Q2975" s="25"/>
      <c r="R2975" s="2"/>
    </row>
    <row r="2976" spans="1:18" ht="18" customHeight="1">
      <c r="A2976" s="35"/>
      <c r="B2976" s="31"/>
      <c r="C2976" s="31"/>
      <c r="D2976" s="133"/>
      <c r="E2976" s="133"/>
      <c r="F2976" s="133"/>
      <c r="G2976" s="133"/>
      <c r="H2976" s="133"/>
      <c r="I2976" s="133"/>
      <c r="J2976" s="133"/>
      <c r="K2976" s="134"/>
      <c r="L2976" s="135"/>
      <c r="M2976" s="135"/>
      <c r="N2976" s="135"/>
      <c r="O2976" s="2"/>
      <c r="P2976" s="31"/>
      <c r="Q2976" s="25"/>
      <c r="R2976" s="2"/>
    </row>
    <row r="2977" spans="1:18" ht="18" customHeight="1">
      <c r="A2977" s="35"/>
      <c r="B2977" s="31"/>
      <c r="C2977" s="31"/>
      <c r="D2977" s="133"/>
      <c r="E2977" s="133"/>
      <c r="F2977" s="133"/>
      <c r="G2977" s="133"/>
      <c r="H2977" s="133"/>
      <c r="I2977" s="133"/>
      <c r="J2977" s="133"/>
      <c r="K2977" s="134"/>
      <c r="L2977" s="135"/>
      <c r="M2977" s="135"/>
      <c r="N2977" s="135"/>
      <c r="O2977" s="2"/>
      <c r="P2977" s="31"/>
      <c r="Q2977" s="25"/>
      <c r="R2977" s="2"/>
    </row>
    <row r="2978" spans="1:18" ht="18" customHeight="1">
      <c r="A2978" s="35"/>
      <c r="B2978" s="31"/>
      <c r="C2978" s="31"/>
      <c r="D2978" s="133"/>
      <c r="E2978" s="133"/>
      <c r="F2978" s="133"/>
      <c r="G2978" s="133"/>
      <c r="H2978" s="133"/>
      <c r="I2978" s="133"/>
      <c r="J2978" s="133"/>
      <c r="K2978" s="134"/>
      <c r="L2978" s="135"/>
      <c r="M2978" s="135"/>
      <c r="N2978" s="135"/>
      <c r="O2978" s="2"/>
      <c r="P2978" s="31"/>
      <c r="Q2978" s="25"/>
      <c r="R2978" s="2"/>
    </row>
    <row r="2979" spans="1:18" ht="18" customHeight="1">
      <c r="A2979" s="35"/>
      <c r="B2979" s="31"/>
      <c r="C2979" s="31"/>
      <c r="D2979" s="133"/>
      <c r="E2979" s="133"/>
      <c r="F2979" s="133"/>
      <c r="G2979" s="133"/>
      <c r="H2979" s="133"/>
      <c r="I2979" s="133"/>
      <c r="J2979" s="133"/>
      <c r="K2979" s="134"/>
      <c r="L2979" s="135"/>
      <c r="M2979" s="135"/>
      <c r="N2979" s="135"/>
      <c r="O2979" s="2"/>
      <c r="P2979" s="31"/>
      <c r="Q2979" s="25"/>
      <c r="R2979" s="2"/>
    </row>
    <row r="2980" spans="1:18" ht="18" customHeight="1">
      <c r="A2980" s="35"/>
      <c r="B2980" s="31"/>
      <c r="C2980" s="31"/>
      <c r="D2980" s="133"/>
      <c r="E2980" s="133"/>
      <c r="F2980" s="133"/>
      <c r="G2980" s="133"/>
      <c r="H2980" s="133"/>
      <c r="I2980" s="133"/>
      <c r="J2980" s="133"/>
      <c r="K2980" s="134"/>
      <c r="L2980" s="135"/>
      <c r="M2980" s="135"/>
      <c r="N2980" s="135"/>
      <c r="O2980" s="2"/>
      <c r="P2980" s="31"/>
      <c r="Q2980" s="25"/>
      <c r="R2980" s="2"/>
    </row>
    <row r="2981" spans="1:18" ht="18" customHeight="1">
      <c r="A2981" s="35"/>
      <c r="B2981" s="31"/>
      <c r="C2981" s="31"/>
      <c r="D2981" s="133"/>
      <c r="E2981" s="133"/>
      <c r="F2981" s="133"/>
      <c r="G2981" s="133"/>
      <c r="H2981" s="133"/>
      <c r="I2981" s="133"/>
      <c r="J2981" s="133"/>
      <c r="K2981" s="134"/>
      <c r="L2981" s="135"/>
      <c r="M2981" s="135"/>
      <c r="N2981" s="135"/>
      <c r="O2981" s="2"/>
      <c r="P2981" s="31"/>
      <c r="Q2981" s="25"/>
      <c r="R2981" s="2"/>
    </row>
    <row r="2982" spans="1:18" ht="18" customHeight="1">
      <c r="A2982" s="35"/>
      <c r="B2982" s="31"/>
      <c r="C2982" s="31"/>
      <c r="D2982" s="133"/>
      <c r="E2982" s="133"/>
      <c r="F2982" s="133"/>
      <c r="G2982" s="133"/>
      <c r="H2982" s="133"/>
      <c r="I2982" s="133"/>
      <c r="J2982" s="133"/>
      <c r="K2982" s="134"/>
      <c r="L2982" s="135"/>
      <c r="M2982" s="135"/>
      <c r="N2982" s="135"/>
      <c r="O2982" s="2"/>
      <c r="P2982" s="31"/>
      <c r="Q2982" s="25"/>
      <c r="R2982" s="2"/>
    </row>
    <row r="2983" spans="1:18" ht="18" customHeight="1">
      <c r="A2983" s="35"/>
      <c r="B2983" s="31"/>
      <c r="C2983" s="31"/>
      <c r="D2983" s="133"/>
      <c r="E2983" s="133"/>
      <c r="F2983" s="133"/>
      <c r="G2983" s="133"/>
      <c r="H2983" s="133"/>
      <c r="I2983" s="133"/>
      <c r="J2983" s="133"/>
      <c r="K2983" s="134"/>
      <c r="L2983" s="135"/>
      <c r="M2983" s="135"/>
      <c r="N2983" s="135"/>
      <c r="O2983" s="2"/>
      <c r="P2983" s="31"/>
      <c r="Q2983" s="25"/>
      <c r="R2983" s="2"/>
    </row>
    <row r="2984" spans="1:18" ht="18" customHeight="1">
      <c r="A2984" s="35"/>
      <c r="B2984" s="31"/>
      <c r="C2984" s="31"/>
      <c r="D2984" s="133"/>
      <c r="E2984" s="133"/>
      <c r="F2984" s="133"/>
      <c r="G2984" s="133"/>
      <c r="H2984" s="133"/>
      <c r="I2984" s="133"/>
      <c r="J2984" s="133"/>
      <c r="K2984" s="134"/>
      <c r="L2984" s="135"/>
      <c r="M2984" s="135"/>
      <c r="N2984" s="135"/>
      <c r="O2984" s="2"/>
      <c r="P2984" s="31"/>
      <c r="Q2984" s="25"/>
      <c r="R2984" s="2"/>
    </row>
    <row r="2985" spans="1:18" ht="18" customHeight="1">
      <c r="A2985" s="35"/>
      <c r="B2985" s="31"/>
      <c r="C2985" s="31"/>
      <c r="D2985" s="133"/>
      <c r="E2985" s="133"/>
      <c r="F2985" s="133"/>
      <c r="G2985" s="133"/>
      <c r="H2985" s="133"/>
      <c r="I2985" s="133"/>
      <c r="J2985" s="133"/>
      <c r="K2985" s="134"/>
      <c r="L2985" s="135"/>
      <c r="M2985" s="135"/>
      <c r="N2985" s="135"/>
      <c r="O2985" s="2"/>
      <c r="P2985" s="31"/>
      <c r="Q2985" s="25"/>
      <c r="R2985" s="2"/>
    </row>
    <row r="2986" spans="1:18" ht="18" customHeight="1">
      <c r="A2986" s="35"/>
      <c r="B2986" s="31"/>
      <c r="C2986" s="31"/>
      <c r="D2986" s="133"/>
      <c r="E2986" s="133"/>
      <c r="F2986" s="133"/>
      <c r="G2986" s="133"/>
      <c r="H2986" s="133"/>
      <c r="I2986" s="133"/>
      <c r="J2986" s="133"/>
      <c r="K2986" s="134"/>
      <c r="L2986" s="135"/>
      <c r="M2986" s="135"/>
      <c r="N2986" s="135"/>
      <c r="O2986" s="2"/>
      <c r="P2986" s="31"/>
      <c r="Q2986" s="25"/>
      <c r="R2986" s="2"/>
    </row>
    <row r="2987" spans="1:18" ht="18" customHeight="1">
      <c r="A2987" s="35"/>
      <c r="B2987" s="31"/>
      <c r="C2987" s="31"/>
      <c r="D2987" s="133"/>
      <c r="E2987" s="133"/>
      <c r="F2987" s="133"/>
      <c r="G2987" s="133"/>
      <c r="H2987" s="133"/>
      <c r="I2987" s="133"/>
      <c r="J2987" s="133"/>
      <c r="K2987" s="134"/>
      <c r="L2987" s="135"/>
      <c r="M2987" s="135"/>
      <c r="N2987" s="135"/>
      <c r="O2987" s="2"/>
      <c r="P2987" s="31"/>
      <c r="Q2987" s="25"/>
      <c r="R2987" s="2"/>
    </row>
    <row r="2988" spans="1:18" ht="18" customHeight="1">
      <c r="A2988" s="35"/>
      <c r="B2988" s="31"/>
      <c r="C2988" s="31"/>
      <c r="D2988" s="133"/>
      <c r="E2988" s="133"/>
      <c r="F2988" s="133"/>
      <c r="G2988" s="133"/>
      <c r="H2988" s="133"/>
      <c r="I2988" s="133"/>
      <c r="J2988" s="133"/>
      <c r="K2988" s="134"/>
      <c r="L2988" s="135"/>
      <c r="M2988" s="135"/>
      <c r="N2988" s="135"/>
      <c r="O2988" s="2"/>
      <c r="P2988" s="31"/>
      <c r="Q2988" s="25"/>
      <c r="R2988" s="2"/>
    </row>
    <row r="2989" spans="1:18" ht="18" customHeight="1">
      <c r="A2989" s="35"/>
      <c r="B2989" s="31"/>
      <c r="C2989" s="31"/>
      <c r="D2989" s="133"/>
      <c r="E2989" s="133"/>
      <c r="F2989" s="133"/>
      <c r="G2989" s="133"/>
      <c r="H2989" s="133"/>
      <c r="I2989" s="133"/>
      <c r="J2989" s="133"/>
      <c r="K2989" s="134"/>
      <c r="L2989" s="135"/>
      <c r="M2989" s="135"/>
      <c r="N2989" s="135"/>
      <c r="O2989" s="2"/>
      <c r="P2989" s="31"/>
      <c r="Q2989" s="25"/>
      <c r="R2989" s="2"/>
    </row>
    <row r="2990" spans="1:18" ht="18" customHeight="1">
      <c r="A2990" s="35"/>
      <c r="B2990" s="31"/>
      <c r="C2990" s="31"/>
      <c r="D2990" s="133"/>
      <c r="E2990" s="133"/>
      <c r="F2990" s="133"/>
      <c r="G2990" s="133"/>
      <c r="H2990" s="133"/>
      <c r="I2990" s="133"/>
      <c r="J2990" s="133"/>
      <c r="K2990" s="134"/>
      <c r="L2990" s="135"/>
      <c r="M2990" s="135"/>
      <c r="N2990" s="135"/>
      <c r="O2990" s="2"/>
      <c r="P2990" s="31"/>
      <c r="Q2990" s="25"/>
      <c r="R2990" s="2"/>
    </row>
    <row r="2991" spans="1:18" ht="18" customHeight="1">
      <c r="A2991" s="35"/>
      <c r="B2991" s="31"/>
      <c r="C2991" s="31"/>
      <c r="D2991" s="133"/>
      <c r="E2991" s="133"/>
      <c r="F2991" s="133"/>
      <c r="G2991" s="133"/>
      <c r="H2991" s="133"/>
      <c r="I2991" s="133"/>
      <c r="J2991" s="133"/>
      <c r="K2991" s="134"/>
      <c r="L2991" s="135"/>
      <c r="M2991" s="135"/>
      <c r="N2991" s="135"/>
      <c r="O2991" s="2"/>
      <c r="P2991" s="31"/>
      <c r="Q2991" s="25"/>
      <c r="R2991" s="2"/>
    </row>
    <row r="2992" spans="1:18" ht="18" customHeight="1">
      <c r="A2992" s="35"/>
      <c r="B2992" s="31"/>
      <c r="C2992" s="31"/>
      <c r="D2992" s="133"/>
      <c r="E2992" s="133"/>
      <c r="F2992" s="133"/>
      <c r="G2992" s="133"/>
      <c r="H2992" s="133"/>
      <c r="I2992" s="133"/>
      <c r="J2992" s="133"/>
      <c r="K2992" s="134"/>
      <c r="L2992" s="135"/>
      <c r="M2992" s="135"/>
      <c r="N2992" s="135"/>
      <c r="O2992" s="2"/>
      <c r="P2992" s="31"/>
      <c r="Q2992" s="25"/>
      <c r="R2992" s="2"/>
    </row>
    <row r="2993" spans="1:18" ht="18" customHeight="1">
      <c r="A2993" s="35"/>
      <c r="B2993" s="31"/>
      <c r="C2993" s="31"/>
      <c r="D2993" s="133"/>
      <c r="E2993" s="133"/>
      <c r="F2993" s="133"/>
      <c r="G2993" s="133"/>
      <c r="H2993" s="133"/>
      <c r="I2993" s="133"/>
      <c r="J2993" s="133"/>
      <c r="K2993" s="134"/>
      <c r="L2993" s="135"/>
      <c r="M2993" s="135"/>
      <c r="N2993" s="135"/>
      <c r="O2993" s="2"/>
      <c r="P2993" s="31"/>
      <c r="Q2993" s="25"/>
      <c r="R2993" s="2"/>
    </row>
    <row r="2994" spans="1:18" ht="18" customHeight="1">
      <c r="A2994" s="35"/>
      <c r="B2994" s="31"/>
      <c r="C2994" s="31"/>
      <c r="D2994" s="133"/>
      <c r="E2994" s="133"/>
      <c r="F2994" s="133"/>
      <c r="G2994" s="133"/>
      <c r="H2994" s="133"/>
      <c r="I2994" s="133"/>
      <c r="J2994" s="133"/>
      <c r="K2994" s="134"/>
      <c r="L2994" s="135"/>
      <c r="M2994" s="135"/>
      <c r="N2994" s="135"/>
      <c r="O2994" s="2"/>
      <c r="P2994" s="31"/>
      <c r="Q2994" s="25"/>
      <c r="R2994" s="2"/>
    </row>
    <row r="2995" spans="1:18" ht="18" customHeight="1">
      <c r="A2995" s="35"/>
      <c r="B2995" s="31"/>
      <c r="C2995" s="31"/>
      <c r="D2995" s="133"/>
      <c r="E2995" s="133"/>
      <c r="F2995" s="133"/>
      <c r="G2995" s="133"/>
      <c r="H2995" s="133"/>
      <c r="I2995" s="133"/>
      <c r="J2995" s="133"/>
      <c r="K2995" s="134"/>
      <c r="L2995" s="135"/>
      <c r="M2995" s="135"/>
      <c r="N2995" s="135"/>
      <c r="O2995" s="2"/>
      <c r="P2995" s="31"/>
      <c r="Q2995" s="25"/>
      <c r="R2995" s="2"/>
    </row>
    <row r="2996" spans="1:18" ht="18" customHeight="1">
      <c r="A2996" s="35"/>
      <c r="B2996" s="31"/>
      <c r="C2996" s="31"/>
      <c r="D2996" s="133"/>
      <c r="E2996" s="133"/>
      <c r="F2996" s="133"/>
      <c r="G2996" s="133"/>
      <c r="H2996" s="133"/>
      <c r="I2996" s="133"/>
      <c r="J2996" s="133"/>
      <c r="K2996" s="134"/>
      <c r="L2996" s="135"/>
      <c r="M2996" s="135"/>
      <c r="N2996" s="135"/>
      <c r="O2996" s="2"/>
      <c r="P2996" s="31"/>
      <c r="Q2996" s="25"/>
      <c r="R2996" s="2"/>
    </row>
    <row r="2997" spans="1:18" ht="18" customHeight="1">
      <c r="A2997" s="35"/>
      <c r="B2997" s="31"/>
      <c r="C2997" s="31"/>
      <c r="D2997" s="133"/>
      <c r="E2997" s="133"/>
      <c r="F2997" s="133"/>
      <c r="G2997" s="133"/>
      <c r="H2997" s="133"/>
      <c r="I2997" s="133"/>
      <c r="J2997" s="133"/>
      <c r="K2997" s="134"/>
      <c r="L2997" s="135"/>
      <c r="M2997" s="135"/>
      <c r="N2997" s="135"/>
      <c r="O2997" s="2"/>
      <c r="P2997" s="31"/>
      <c r="Q2997" s="25"/>
      <c r="R2997" s="2"/>
    </row>
    <row r="2998" spans="1:18" ht="18" customHeight="1">
      <c r="A2998" s="35"/>
      <c r="B2998" s="31"/>
      <c r="C2998" s="31"/>
      <c r="D2998" s="133"/>
      <c r="E2998" s="133"/>
      <c r="F2998" s="133"/>
      <c r="G2998" s="133"/>
      <c r="H2998" s="133"/>
      <c r="I2998" s="133"/>
      <c r="J2998" s="133"/>
      <c r="K2998" s="134"/>
      <c r="L2998" s="135"/>
      <c r="M2998" s="135"/>
      <c r="N2998" s="135"/>
      <c r="O2998" s="2"/>
      <c r="P2998" s="31"/>
      <c r="Q2998" s="25"/>
      <c r="R2998" s="2"/>
    </row>
    <row r="2999" spans="1:18" ht="18" customHeight="1">
      <c r="A2999" s="35"/>
      <c r="B2999" s="31"/>
      <c r="C2999" s="31"/>
      <c r="D2999" s="133"/>
      <c r="E2999" s="133"/>
      <c r="F2999" s="133"/>
      <c r="G2999" s="133"/>
      <c r="H2999" s="133"/>
      <c r="I2999" s="133"/>
      <c r="J2999" s="133"/>
      <c r="K2999" s="134"/>
      <c r="L2999" s="135"/>
      <c r="M2999" s="135"/>
      <c r="N2999" s="135"/>
      <c r="O2999" s="2"/>
      <c r="P2999" s="31"/>
      <c r="Q2999" s="25"/>
      <c r="R2999" s="2"/>
    </row>
    <row r="3000" spans="1:18" ht="18" customHeight="1">
      <c r="A3000" s="35"/>
      <c r="B3000" s="31"/>
      <c r="C3000" s="31"/>
      <c r="D3000" s="133"/>
      <c r="E3000" s="133"/>
      <c r="F3000" s="133"/>
      <c r="G3000" s="133"/>
      <c r="H3000" s="133"/>
      <c r="I3000" s="133"/>
      <c r="J3000" s="133"/>
      <c r="K3000" s="134"/>
      <c r="L3000" s="135"/>
      <c r="M3000" s="135"/>
      <c r="N3000" s="135"/>
      <c r="O3000" s="2"/>
      <c r="P3000" s="31"/>
      <c r="Q3000" s="25"/>
      <c r="R3000" s="2"/>
    </row>
    <row r="3001" spans="1:18" ht="18" customHeight="1">
      <c r="A3001" s="35"/>
      <c r="B3001" s="31"/>
      <c r="C3001" s="31"/>
      <c r="D3001" s="133"/>
      <c r="E3001" s="133"/>
      <c r="F3001" s="133"/>
      <c r="G3001" s="133"/>
      <c r="H3001" s="133"/>
      <c r="I3001" s="133"/>
      <c r="J3001" s="133"/>
      <c r="K3001" s="134"/>
      <c r="L3001" s="135"/>
      <c r="M3001" s="135"/>
      <c r="N3001" s="135"/>
      <c r="O3001" s="2"/>
      <c r="P3001" s="31"/>
      <c r="Q3001" s="25"/>
      <c r="R3001" s="2"/>
    </row>
    <row r="3002" spans="1:18" ht="18" customHeight="1">
      <c r="A3002" s="35"/>
      <c r="B3002" s="31"/>
      <c r="C3002" s="31"/>
      <c r="D3002" s="133"/>
      <c r="E3002" s="133"/>
      <c r="F3002" s="133"/>
      <c r="G3002" s="133"/>
      <c r="H3002" s="133"/>
      <c r="I3002" s="133"/>
      <c r="J3002" s="133"/>
      <c r="K3002" s="134"/>
      <c r="L3002" s="135"/>
      <c r="M3002" s="135"/>
      <c r="N3002" s="135"/>
      <c r="O3002" s="2"/>
      <c r="P3002" s="31"/>
      <c r="Q3002" s="25"/>
      <c r="R3002" s="2"/>
    </row>
    <row r="3003" spans="1:18" ht="18" customHeight="1">
      <c r="A3003" s="35"/>
      <c r="B3003" s="31"/>
      <c r="C3003" s="31"/>
      <c r="D3003" s="133"/>
      <c r="E3003" s="133"/>
      <c r="F3003" s="133"/>
      <c r="G3003" s="133"/>
      <c r="H3003" s="133"/>
      <c r="I3003" s="133"/>
      <c r="J3003" s="133"/>
      <c r="K3003" s="134"/>
      <c r="L3003" s="135"/>
      <c r="M3003" s="135"/>
      <c r="N3003" s="135"/>
      <c r="O3003" s="2"/>
      <c r="P3003" s="31"/>
      <c r="Q3003" s="25"/>
      <c r="R3003" s="2"/>
    </row>
    <row r="3004" spans="1:18" ht="18" customHeight="1">
      <c r="A3004" s="35"/>
      <c r="B3004" s="31"/>
      <c r="C3004" s="31"/>
      <c r="D3004" s="133"/>
      <c r="E3004" s="133"/>
      <c r="F3004" s="133"/>
      <c r="G3004" s="133"/>
      <c r="H3004" s="133"/>
      <c r="I3004" s="133"/>
      <c r="J3004" s="133"/>
      <c r="K3004" s="134"/>
      <c r="L3004" s="135"/>
      <c r="M3004" s="135"/>
      <c r="N3004" s="135"/>
      <c r="O3004" s="2"/>
      <c r="P3004" s="31"/>
      <c r="Q3004" s="25"/>
      <c r="R3004" s="2"/>
    </row>
    <row r="3005" spans="1:18" ht="18" customHeight="1">
      <c r="A3005" s="35"/>
      <c r="B3005" s="31"/>
      <c r="C3005" s="31"/>
      <c r="D3005" s="133"/>
      <c r="E3005" s="133"/>
      <c r="F3005" s="133"/>
      <c r="G3005" s="133"/>
      <c r="H3005" s="133"/>
      <c r="I3005" s="133"/>
      <c r="J3005" s="133"/>
      <c r="K3005" s="134"/>
      <c r="L3005" s="135"/>
      <c r="M3005" s="135"/>
      <c r="N3005" s="135"/>
      <c r="O3005" s="2"/>
      <c r="P3005" s="31"/>
      <c r="Q3005" s="25"/>
      <c r="R3005" s="2"/>
    </row>
    <row r="3006" spans="1:18" ht="18" customHeight="1">
      <c r="A3006" s="35"/>
      <c r="B3006" s="31"/>
      <c r="C3006" s="31"/>
      <c r="D3006" s="133"/>
      <c r="E3006" s="133"/>
      <c r="F3006" s="133"/>
      <c r="G3006" s="133"/>
      <c r="H3006" s="133"/>
      <c r="I3006" s="133"/>
      <c r="J3006" s="133"/>
      <c r="K3006" s="134"/>
      <c r="L3006" s="135"/>
      <c r="M3006" s="135"/>
      <c r="N3006" s="135"/>
      <c r="O3006" s="2"/>
      <c r="P3006" s="31"/>
      <c r="Q3006" s="25"/>
      <c r="R3006" s="2"/>
    </row>
    <row r="3007" spans="1:18" ht="18" customHeight="1">
      <c r="A3007" s="35"/>
      <c r="B3007" s="31"/>
      <c r="C3007" s="31"/>
      <c r="D3007" s="133"/>
      <c r="E3007" s="133"/>
      <c r="F3007" s="133"/>
      <c r="G3007" s="133"/>
      <c r="H3007" s="133"/>
      <c r="I3007" s="133"/>
      <c r="J3007" s="133"/>
      <c r="K3007" s="134"/>
      <c r="L3007" s="135"/>
      <c r="M3007" s="135"/>
      <c r="N3007" s="135"/>
      <c r="O3007" s="2"/>
      <c r="P3007" s="31"/>
      <c r="Q3007" s="25"/>
      <c r="R3007" s="2"/>
    </row>
    <row r="3008" spans="1:18" ht="18" customHeight="1">
      <c r="A3008" s="35"/>
      <c r="B3008" s="31"/>
      <c r="C3008" s="31"/>
      <c r="D3008" s="133"/>
      <c r="E3008" s="133"/>
      <c r="F3008" s="133"/>
      <c r="G3008" s="133"/>
      <c r="H3008" s="133"/>
      <c r="I3008" s="133"/>
      <c r="J3008" s="133"/>
      <c r="K3008" s="134"/>
      <c r="L3008" s="135"/>
      <c r="M3008" s="135"/>
      <c r="N3008" s="135"/>
      <c r="O3008" s="2"/>
      <c r="P3008" s="31"/>
      <c r="Q3008" s="25"/>
      <c r="R3008" s="2"/>
    </row>
    <row r="3009" spans="1:18" ht="18" customHeight="1">
      <c r="A3009" s="35"/>
      <c r="B3009" s="31"/>
      <c r="C3009" s="31"/>
      <c r="D3009" s="133"/>
      <c r="E3009" s="133"/>
      <c r="F3009" s="133"/>
      <c r="G3009" s="133"/>
      <c r="H3009" s="133"/>
      <c r="I3009" s="133"/>
      <c r="J3009" s="133"/>
      <c r="K3009" s="134"/>
      <c r="L3009" s="135"/>
      <c r="M3009" s="135"/>
      <c r="N3009" s="135"/>
      <c r="O3009" s="2"/>
      <c r="P3009" s="31"/>
      <c r="Q3009" s="25"/>
      <c r="R3009" s="2"/>
    </row>
    <row r="3010" spans="1:18" ht="18" customHeight="1">
      <c r="A3010" s="35"/>
      <c r="B3010" s="31"/>
      <c r="C3010" s="31"/>
      <c r="D3010" s="133"/>
      <c r="E3010" s="133"/>
      <c r="F3010" s="133"/>
      <c r="G3010" s="133"/>
      <c r="H3010" s="133"/>
      <c r="I3010" s="133"/>
      <c r="J3010" s="133"/>
      <c r="K3010" s="134"/>
      <c r="L3010" s="135"/>
      <c r="M3010" s="135"/>
      <c r="N3010" s="135"/>
      <c r="O3010" s="2"/>
      <c r="P3010" s="31"/>
      <c r="Q3010" s="25"/>
      <c r="R3010" s="2"/>
    </row>
    <row r="3011" spans="1:18" ht="18" customHeight="1">
      <c r="A3011" s="35"/>
      <c r="B3011" s="31"/>
      <c r="C3011" s="31"/>
      <c r="D3011" s="133"/>
      <c r="E3011" s="133"/>
      <c r="F3011" s="133"/>
      <c r="G3011" s="133"/>
      <c r="H3011" s="133"/>
      <c r="I3011" s="133"/>
      <c r="J3011" s="133"/>
      <c r="K3011" s="134"/>
      <c r="L3011" s="135"/>
      <c r="M3011" s="135"/>
      <c r="N3011" s="135"/>
      <c r="O3011" s="2"/>
      <c r="P3011" s="31"/>
      <c r="Q3011" s="25"/>
      <c r="R3011" s="2"/>
    </row>
    <row r="3012" spans="1:18" ht="18" customHeight="1">
      <c r="A3012" s="35"/>
      <c r="B3012" s="31"/>
      <c r="C3012" s="31"/>
      <c r="D3012" s="133"/>
      <c r="E3012" s="133"/>
      <c r="F3012" s="133"/>
      <c r="G3012" s="133"/>
      <c r="H3012" s="133"/>
      <c r="I3012" s="133"/>
      <c r="J3012" s="133"/>
      <c r="K3012" s="134"/>
      <c r="L3012" s="135"/>
      <c r="M3012" s="135"/>
      <c r="N3012" s="135"/>
      <c r="O3012" s="2"/>
      <c r="P3012" s="31"/>
      <c r="Q3012" s="25"/>
      <c r="R3012" s="2"/>
    </row>
    <row r="3013" spans="1:18" ht="18" customHeight="1">
      <c r="A3013" s="35"/>
      <c r="B3013" s="31"/>
      <c r="C3013" s="31"/>
      <c r="D3013" s="133"/>
      <c r="E3013" s="133"/>
      <c r="F3013" s="133"/>
      <c r="G3013" s="133"/>
      <c r="H3013" s="133"/>
      <c r="I3013" s="133"/>
      <c r="J3013" s="133"/>
      <c r="K3013" s="134"/>
      <c r="L3013" s="135"/>
      <c r="M3013" s="135"/>
      <c r="N3013" s="135"/>
      <c r="O3013" s="2"/>
      <c r="P3013" s="31"/>
      <c r="Q3013" s="25"/>
      <c r="R3013" s="2"/>
    </row>
    <row r="3014" spans="1:18" ht="18" customHeight="1">
      <c r="A3014" s="35"/>
      <c r="B3014" s="31"/>
      <c r="C3014" s="31"/>
      <c r="D3014" s="133"/>
      <c r="E3014" s="133"/>
      <c r="F3014" s="133"/>
      <c r="G3014" s="133"/>
      <c r="H3014" s="133"/>
      <c r="I3014" s="133"/>
      <c r="J3014" s="133"/>
      <c r="K3014" s="134"/>
      <c r="L3014" s="135"/>
      <c r="M3014" s="135"/>
      <c r="N3014" s="135"/>
      <c r="O3014" s="2"/>
      <c r="P3014" s="31"/>
      <c r="Q3014" s="25"/>
      <c r="R3014" s="2"/>
    </row>
    <row r="3015" spans="1:18" ht="18" customHeight="1">
      <c r="A3015" s="35"/>
      <c r="B3015" s="31"/>
      <c r="C3015" s="31"/>
      <c r="D3015" s="133"/>
      <c r="E3015" s="133"/>
      <c r="F3015" s="133"/>
      <c r="G3015" s="133"/>
      <c r="H3015" s="133"/>
      <c r="I3015" s="133"/>
      <c r="J3015" s="133"/>
      <c r="K3015" s="134"/>
      <c r="L3015" s="135"/>
      <c r="M3015" s="135"/>
      <c r="N3015" s="135"/>
      <c r="O3015" s="2"/>
      <c r="P3015" s="31"/>
      <c r="Q3015" s="25"/>
      <c r="R3015" s="2"/>
    </row>
    <row r="3016" spans="1:18" ht="18" customHeight="1">
      <c r="A3016" s="35"/>
      <c r="B3016" s="31"/>
      <c r="C3016" s="31"/>
      <c r="D3016" s="133"/>
      <c r="E3016" s="133"/>
      <c r="F3016" s="133"/>
      <c r="G3016" s="133"/>
      <c r="H3016" s="133"/>
      <c r="I3016" s="133"/>
      <c r="J3016" s="133"/>
      <c r="K3016" s="134"/>
      <c r="L3016" s="135"/>
      <c r="M3016" s="135"/>
      <c r="N3016" s="135"/>
      <c r="O3016" s="2"/>
      <c r="P3016" s="31"/>
      <c r="Q3016" s="25"/>
      <c r="R3016" s="2"/>
    </row>
    <row r="3017" spans="1:18" ht="18" customHeight="1">
      <c r="A3017" s="35"/>
      <c r="B3017" s="31"/>
      <c r="C3017" s="31"/>
      <c r="D3017" s="133"/>
      <c r="E3017" s="133"/>
      <c r="F3017" s="133"/>
      <c r="G3017" s="133"/>
      <c r="H3017" s="133"/>
      <c r="I3017" s="133"/>
      <c r="J3017" s="133"/>
      <c r="K3017" s="134"/>
      <c r="L3017" s="135"/>
      <c r="M3017" s="135"/>
      <c r="N3017" s="135"/>
      <c r="O3017" s="2"/>
      <c r="P3017" s="31"/>
      <c r="Q3017" s="25"/>
      <c r="R3017" s="2"/>
    </row>
    <row r="3018" spans="1:18" ht="18" customHeight="1">
      <c r="A3018" s="35"/>
      <c r="B3018" s="31"/>
      <c r="C3018" s="31"/>
      <c r="D3018" s="133"/>
      <c r="E3018" s="133"/>
      <c r="F3018" s="133"/>
      <c r="G3018" s="133"/>
      <c r="H3018" s="133"/>
      <c r="I3018" s="133"/>
      <c r="J3018" s="133"/>
      <c r="K3018" s="134"/>
      <c r="L3018" s="135"/>
      <c r="M3018" s="135"/>
      <c r="N3018" s="135"/>
      <c r="O3018" s="2"/>
      <c r="P3018" s="31"/>
      <c r="Q3018" s="25"/>
      <c r="R3018" s="2"/>
    </row>
    <row r="3019" spans="1:18" ht="18" customHeight="1">
      <c r="A3019" s="35"/>
      <c r="B3019" s="31"/>
      <c r="C3019" s="31"/>
      <c r="D3019" s="133"/>
      <c r="E3019" s="133"/>
      <c r="F3019" s="133"/>
      <c r="G3019" s="133"/>
      <c r="H3019" s="133"/>
      <c r="I3019" s="133"/>
      <c r="J3019" s="133"/>
      <c r="K3019" s="134"/>
      <c r="L3019" s="135"/>
      <c r="M3019" s="135"/>
      <c r="N3019" s="135"/>
      <c r="O3019" s="2"/>
      <c r="P3019" s="31"/>
      <c r="Q3019" s="25"/>
      <c r="R3019" s="2"/>
    </row>
    <row r="3020" spans="1:18" ht="18" customHeight="1">
      <c r="A3020" s="35"/>
      <c r="B3020" s="31"/>
      <c r="C3020" s="31"/>
      <c r="D3020" s="133"/>
      <c r="E3020" s="133"/>
      <c r="F3020" s="133"/>
      <c r="G3020" s="133"/>
      <c r="H3020" s="133"/>
      <c r="I3020" s="133"/>
      <c r="J3020" s="133"/>
      <c r="K3020" s="134"/>
      <c r="L3020" s="135"/>
      <c r="M3020" s="135"/>
      <c r="N3020" s="135"/>
      <c r="O3020" s="2"/>
      <c r="P3020" s="31"/>
      <c r="Q3020" s="25"/>
      <c r="R3020" s="2"/>
    </row>
    <row r="3021" spans="1:18" ht="18" customHeight="1">
      <c r="A3021" s="35"/>
      <c r="B3021" s="31"/>
      <c r="C3021" s="31"/>
      <c r="D3021" s="133"/>
      <c r="E3021" s="133"/>
      <c r="F3021" s="133"/>
      <c r="G3021" s="133"/>
      <c r="H3021" s="133"/>
      <c r="I3021" s="133"/>
      <c r="J3021" s="133"/>
      <c r="K3021" s="134"/>
      <c r="L3021" s="135"/>
      <c r="M3021" s="135"/>
      <c r="N3021" s="135"/>
      <c r="O3021" s="2"/>
      <c r="P3021" s="31"/>
      <c r="Q3021" s="25"/>
      <c r="R3021" s="2"/>
    </row>
    <row r="3022" spans="1:18" ht="18" customHeight="1">
      <c r="A3022" s="35"/>
      <c r="B3022" s="31"/>
      <c r="C3022" s="31"/>
      <c r="D3022" s="133"/>
      <c r="E3022" s="133"/>
      <c r="F3022" s="133"/>
      <c r="G3022" s="133"/>
      <c r="H3022" s="133"/>
      <c r="I3022" s="133"/>
      <c r="J3022" s="133"/>
      <c r="K3022" s="134"/>
      <c r="L3022" s="135"/>
      <c r="M3022" s="135"/>
      <c r="N3022" s="135"/>
      <c r="O3022" s="2"/>
      <c r="P3022" s="31"/>
      <c r="Q3022" s="25"/>
      <c r="R3022" s="2"/>
    </row>
    <row r="3023" spans="1:18" ht="18" customHeight="1">
      <c r="A3023" s="35"/>
      <c r="B3023" s="31"/>
      <c r="C3023" s="31"/>
      <c r="D3023" s="133"/>
      <c r="E3023" s="133"/>
      <c r="F3023" s="133"/>
      <c r="G3023" s="133"/>
      <c r="H3023" s="133"/>
      <c r="I3023" s="133"/>
      <c r="J3023" s="133"/>
      <c r="K3023" s="134"/>
      <c r="L3023" s="135"/>
      <c r="M3023" s="135"/>
      <c r="N3023" s="135"/>
      <c r="O3023" s="2"/>
      <c r="P3023" s="31"/>
      <c r="Q3023" s="25"/>
      <c r="R3023" s="2"/>
    </row>
    <row r="3024" spans="1:18" ht="18" customHeight="1">
      <c r="A3024" s="35"/>
      <c r="B3024" s="31"/>
      <c r="C3024" s="31"/>
      <c r="D3024" s="133"/>
      <c r="E3024" s="133"/>
      <c r="F3024" s="133"/>
      <c r="G3024" s="133"/>
      <c r="H3024" s="133"/>
      <c r="I3024" s="133"/>
      <c r="J3024" s="133"/>
      <c r="K3024" s="134"/>
      <c r="L3024" s="135"/>
      <c r="M3024" s="135"/>
      <c r="N3024" s="135"/>
      <c r="O3024" s="2"/>
      <c r="P3024" s="31"/>
      <c r="Q3024" s="25"/>
      <c r="R3024" s="2"/>
    </row>
    <row r="3025" spans="1:18" ht="18" customHeight="1">
      <c r="A3025" s="35"/>
      <c r="B3025" s="31"/>
      <c r="C3025" s="31"/>
      <c r="D3025" s="133"/>
      <c r="E3025" s="133"/>
      <c r="F3025" s="133"/>
      <c r="G3025" s="133"/>
      <c r="H3025" s="133"/>
      <c r="I3025" s="133"/>
      <c r="J3025" s="133"/>
      <c r="K3025" s="134"/>
      <c r="L3025" s="135"/>
      <c r="M3025" s="135"/>
      <c r="N3025" s="135"/>
      <c r="O3025" s="2"/>
      <c r="P3025" s="31"/>
      <c r="Q3025" s="25"/>
      <c r="R3025" s="2"/>
    </row>
    <row r="3026" spans="1:18" ht="18" customHeight="1">
      <c r="A3026" s="35"/>
      <c r="B3026" s="31"/>
      <c r="C3026" s="31"/>
      <c r="D3026" s="133"/>
      <c r="E3026" s="133"/>
      <c r="F3026" s="133"/>
      <c r="G3026" s="133"/>
      <c r="H3026" s="133"/>
      <c r="I3026" s="133"/>
      <c r="J3026" s="133"/>
      <c r="K3026" s="134"/>
      <c r="L3026" s="135"/>
      <c r="M3026" s="135"/>
      <c r="N3026" s="135"/>
      <c r="O3026" s="2"/>
      <c r="P3026" s="31"/>
      <c r="Q3026" s="25"/>
      <c r="R3026" s="2"/>
    </row>
    <row r="3027" spans="1:18" ht="18" customHeight="1">
      <c r="A3027" s="35"/>
      <c r="B3027" s="31"/>
      <c r="C3027" s="31"/>
      <c r="D3027" s="133"/>
      <c r="E3027" s="133"/>
      <c r="F3027" s="133"/>
      <c r="G3027" s="133"/>
      <c r="H3027" s="133"/>
      <c r="I3027" s="133"/>
      <c r="J3027" s="133"/>
      <c r="K3027" s="134"/>
      <c r="L3027" s="135"/>
      <c r="M3027" s="135"/>
      <c r="N3027" s="135"/>
      <c r="O3027" s="2"/>
      <c r="P3027" s="31"/>
      <c r="Q3027" s="25"/>
      <c r="R3027" s="2"/>
    </row>
    <row r="3028" spans="1:18" ht="18" customHeight="1">
      <c r="A3028" s="35"/>
      <c r="B3028" s="31"/>
      <c r="C3028" s="31"/>
      <c r="D3028" s="133"/>
      <c r="E3028" s="133"/>
      <c r="F3028" s="133"/>
      <c r="G3028" s="133"/>
      <c r="H3028" s="133"/>
      <c r="I3028" s="133"/>
      <c r="J3028" s="133"/>
      <c r="K3028" s="134"/>
      <c r="L3028" s="135"/>
      <c r="M3028" s="135"/>
      <c r="N3028" s="135"/>
      <c r="O3028" s="2"/>
      <c r="P3028" s="31"/>
      <c r="Q3028" s="25"/>
      <c r="R3028" s="2"/>
    </row>
    <row r="3029" spans="1:18" ht="18" customHeight="1">
      <c r="A3029" s="35"/>
      <c r="B3029" s="31"/>
      <c r="C3029" s="31"/>
      <c r="D3029" s="133"/>
      <c r="E3029" s="133"/>
      <c r="F3029" s="133"/>
      <c r="G3029" s="133"/>
      <c r="H3029" s="133"/>
      <c r="I3029" s="133"/>
      <c r="J3029" s="133"/>
      <c r="K3029" s="134"/>
      <c r="L3029" s="135"/>
      <c r="M3029" s="135"/>
      <c r="N3029" s="135"/>
      <c r="O3029" s="2"/>
      <c r="P3029" s="31"/>
      <c r="Q3029" s="25"/>
      <c r="R3029" s="2"/>
    </row>
    <row r="3030" spans="1:18" ht="18" customHeight="1">
      <c r="A3030" s="35"/>
      <c r="B3030" s="31"/>
      <c r="C3030" s="31"/>
      <c r="D3030" s="133"/>
      <c r="E3030" s="133"/>
      <c r="F3030" s="133"/>
      <c r="G3030" s="133"/>
      <c r="H3030" s="133"/>
      <c r="I3030" s="133"/>
      <c r="J3030" s="133"/>
      <c r="K3030" s="134"/>
      <c r="L3030" s="135"/>
      <c r="M3030" s="135"/>
      <c r="N3030" s="135"/>
      <c r="O3030" s="2"/>
      <c r="P3030" s="31"/>
      <c r="Q3030" s="25"/>
      <c r="R3030" s="2"/>
    </row>
    <row r="3031" spans="1:18" ht="18" customHeight="1">
      <c r="A3031" s="35"/>
      <c r="B3031" s="31"/>
      <c r="C3031" s="31"/>
      <c r="D3031" s="133"/>
      <c r="E3031" s="133"/>
      <c r="F3031" s="133"/>
      <c r="G3031" s="133"/>
      <c r="H3031" s="133"/>
      <c r="I3031" s="133"/>
      <c r="J3031" s="133"/>
      <c r="K3031" s="134"/>
      <c r="L3031" s="135"/>
      <c r="M3031" s="135"/>
      <c r="N3031" s="135"/>
      <c r="O3031" s="2"/>
      <c r="P3031" s="31"/>
      <c r="Q3031" s="25"/>
      <c r="R3031" s="2"/>
    </row>
    <row r="3032" spans="1:18" ht="18" customHeight="1">
      <c r="A3032" s="35"/>
      <c r="B3032" s="31"/>
      <c r="C3032" s="31"/>
      <c r="D3032" s="133"/>
      <c r="E3032" s="133"/>
      <c r="F3032" s="133"/>
      <c r="G3032" s="133"/>
      <c r="H3032" s="133"/>
      <c r="I3032" s="133"/>
      <c r="J3032" s="133"/>
      <c r="K3032" s="134"/>
      <c r="L3032" s="135"/>
      <c r="M3032" s="135"/>
      <c r="N3032" s="135"/>
      <c r="O3032" s="2"/>
      <c r="P3032" s="31"/>
      <c r="Q3032" s="25"/>
      <c r="R3032" s="2"/>
    </row>
    <row r="3033" spans="1:18" ht="18" customHeight="1">
      <c r="A3033" s="35"/>
      <c r="B3033" s="31"/>
      <c r="C3033" s="31"/>
      <c r="D3033" s="133"/>
      <c r="E3033" s="133"/>
      <c r="F3033" s="133"/>
      <c r="G3033" s="133"/>
      <c r="H3033" s="133"/>
      <c r="I3033" s="133"/>
      <c r="J3033" s="133"/>
      <c r="K3033" s="134"/>
      <c r="L3033" s="135"/>
      <c r="M3033" s="135"/>
      <c r="N3033" s="135"/>
      <c r="O3033" s="2"/>
      <c r="P3033" s="31"/>
      <c r="Q3033" s="25"/>
      <c r="R3033" s="2"/>
    </row>
    <row r="3034" spans="1:18" ht="18" customHeight="1">
      <c r="A3034" s="35"/>
      <c r="B3034" s="31"/>
      <c r="C3034" s="31"/>
      <c r="D3034" s="133"/>
      <c r="E3034" s="133"/>
      <c r="F3034" s="133"/>
      <c r="G3034" s="133"/>
      <c r="H3034" s="133"/>
      <c r="I3034" s="133"/>
      <c r="J3034" s="133"/>
      <c r="K3034" s="134"/>
      <c r="L3034" s="135"/>
      <c r="M3034" s="135"/>
      <c r="N3034" s="135"/>
      <c r="O3034" s="2"/>
      <c r="P3034" s="31"/>
      <c r="Q3034" s="25"/>
      <c r="R3034" s="2"/>
    </row>
    <row r="3035" spans="1:18" ht="18" customHeight="1">
      <c r="A3035" s="35"/>
      <c r="B3035" s="31"/>
      <c r="C3035" s="31"/>
      <c r="D3035" s="133"/>
      <c r="E3035" s="133"/>
      <c r="F3035" s="133"/>
      <c r="G3035" s="133"/>
      <c r="H3035" s="133"/>
      <c r="I3035" s="133"/>
      <c r="J3035" s="133"/>
      <c r="K3035" s="134"/>
      <c r="L3035" s="135"/>
      <c r="M3035" s="135"/>
      <c r="N3035" s="135"/>
      <c r="O3035" s="2"/>
      <c r="P3035" s="31"/>
      <c r="Q3035" s="25"/>
      <c r="R3035" s="2"/>
    </row>
    <row r="3036" spans="1:18" ht="18" customHeight="1">
      <c r="A3036" s="35"/>
      <c r="B3036" s="31"/>
      <c r="C3036" s="31"/>
      <c r="D3036" s="133"/>
      <c r="E3036" s="133"/>
      <c r="F3036" s="133"/>
      <c r="G3036" s="133"/>
      <c r="H3036" s="133"/>
      <c r="I3036" s="133"/>
      <c r="J3036" s="133"/>
      <c r="K3036" s="134"/>
      <c r="L3036" s="135"/>
      <c r="M3036" s="135"/>
      <c r="N3036" s="135"/>
      <c r="O3036" s="2"/>
      <c r="P3036" s="31"/>
      <c r="Q3036" s="25"/>
      <c r="R3036" s="2"/>
    </row>
  </sheetData>
  <mergeCells count="373">
    <mergeCell ref="Q1103:Q1104"/>
    <mergeCell ref="C1120:I1120"/>
    <mergeCell ref="A1103:A1104"/>
    <mergeCell ref="B1103:I1103"/>
    <mergeCell ref="J1103:J1104"/>
    <mergeCell ref="K1103:K1104"/>
    <mergeCell ref="L1103:L1104"/>
    <mergeCell ref="M1103:M1104"/>
    <mergeCell ref="N1103:N1104"/>
    <mergeCell ref="O1103:O1104"/>
    <mergeCell ref="P1103:P1104"/>
    <mergeCell ref="Q1082:Q1083"/>
    <mergeCell ref="C1099:I1099"/>
    <mergeCell ref="A1082:A1083"/>
    <mergeCell ref="B1082:I1082"/>
    <mergeCell ref="J1082:J1083"/>
    <mergeCell ref="K1082:K1083"/>
    <mergeCell ref="L1082:L1083"/>
    <mergeCell ref="M1082:M1083"/>
    <mergeCell ref="N1082:N1083"/>
    <mergeCell ref="O1082:O1083"/>
    <mergeCell ref="P1082:P1083"/>
    <mergeCell ref="Q1061:Q1062"/>
    <mergeCell ref="C1078:I1078"/>
    <mergeCell ref="A1061:A1062"/>
    <mergeCell ref="B1061:I1061"/>
    <mergeCell ref="J1061:J1062"/>
    <mergeCell ref="K1061:K1062"/>
    <mergeCell ref="L1061:L1062"/>
    <mergeCell ref="M1061:M1062"/>
    <mergeCell ref="N1061:N1062"/>
    <mergeCell ref="O1061:O1062"/>
    <mergeCell ref="P1061:P1062"/>
    <mergeCell ref="D707:J707"/>
    <mergeCell ref="B710:J710"/>
    <mergeCell ref="R734:R735"/>
    <mergeCell ref="Q826:Q827"/>
    <mergeCell ref="B826:I826"/>
    <mergeCell ref="J826:J827"/>
    <mergeCell ref="N914:N915"/>
    <mergeCell ref="R550:R551"/>
    <mergeCell ref="P803:P804"/>
    <mergeCell ref="Q803:Q804"/>
    <mergeCell ref="R803:R804"/>
    <mergeCell ref="R757:R758"/>
    <mergeCell ref="P780:P781"/>
    <mergeCell ref="Q780:Q781"/>
    <mergeCell ref="R780:R781"/>
    <mergeCell ref="R711:R712"/>
    <mergeCell ref="N803:N804"/>
    <mergeCell ref="O803:O804"/>
    <mergeCell ref="D753:J753"/>
    <mergeCell ref="B756:J756"/>
    <mergeCell ref="K826:K827"/>
    <mergeCell ref="L826:L827"/>
    <mergeCell ref="M826:M827"/>
    <mergeCell ref="N826:N827"/>
    <mergeCell ref="A757:A758"/>
    <mergeCell ref="B757:J757"/>
    <mergeCell ref="K757:K758"/>
    <mergeCell ref="L757:L758"/>
    <mergeCell ref="M757:M758"/>
    <mergeCell ref="N780:N781"/>
    <mergeCell ref="O780:O781"/>
    <mergeCell ref="D776:J776"/>
    <mergeCell ref="B779:J779"/>
    <mergeCell ref="A780:A781"/>
    <mergeCell ref="B780:J780"/>
    <mergeCell ref="K780:K781"/>
    <mergeCell ref="L780:L781"/>
    <mergeCell ref="M780:M781"/>
    <mergeCell ref="A527:A528"/>
    <mergeCell ref="B527:J527"/>
    <mergeCell ref="K527:K528"/>
    <mergeCell ref="L527:L528"/>
    <mergeCell ref="M527:M528"/>
    <mergeCell ref="N550:N551"/>
    <mergeCell ref="O550:O551"/>
    <mergeCell ref="P550:P551"/>
    <mergeCell ref="Q550:Q551"/>
    <mergeCell ref="D546:J546"/>
    <mergeCell ref="B549:J549"/>
    <mergeCell ref="A550:A551"/>
    <mergeCell ref="B550:J550"/>
    <mergeCell ref="K550:K551"/>
    <mergeCell ref="L550:L551"/>
    <mergeCell ref="M550:M551"/>
    <mergeCell ref="L504:L505"/>
    <mergeCell ref="M504:M505"/>
    <mergeCell ref="N527:N528"/>
    <mergeCell ref="O527:O528"/>
    <mergeCell ref="P527:P528"/>
    <mergeCell ref="Q527:Q528"/>
    <mergeCell ref="R527:R528"/>
    <mergeCell ref="D523:J523"/>
    <mergeCell ref="B526:J526"/>
    <mergeCell ref="A711:A712"/>
    <mergeCell ref="B711:J711"/>
    <mergeCell ref="K711:K712"/>
    <mergeCell ref="L711:L712"/>
    <mergeCell ref="M711:M712"/>
    <mergeCell ref="N734:N735"/>
    <mergeCell ref="O734:O735"/>
    <mergeCell ref="P734:P735"/>
    <mergeCell ref="Q734:Q735"/>
    <mergeCell ref="D730:J730"/>
    <mergeCell ref="B733:J733"/>
    <mergeCell ref="A734:A735"/>
    <mergeCell ref="B734:J734"/>
    <mergeCell ref="K734:K735"/>
    <mergeCell ref="L734:L735"/>
    <mergeCell ref="M734:M735"/>
    <mergeCell ref="Q956:Q957"/>
    <mergeCell ref="C952:I952"/>
    <mergeCell ref="B956:I956"/>
    <mergeCell ref="J956:J957"/>
    <mergeCell ref="K956:K957"/>
    <mergeCell ref="L956:L957"/>
    <mergeCell ref="M956:M957"/>
    <mergeCell ref="N956:N957"/>
    <mergeCell ref="N711:N712"/>
    <mergeCell ref="O711:O712"/>
    <mergeCell ref="P711:P712"/>
    <mergeCell ref="Q711:Q712"/>
    <mergeCell ref="N757:N758"/>
    <mergeCell ref="O757:O758"/>
    <mergeCell ref="P757:P758"/>
    <mergeCell ref="Q757:Q758"/>
    <mergeCell ref="O871:O872"/>
    <mergeCell ref="P871:P872"/>
    <mergeCell ref="Q871:Q872"/>
    <mergeCell ref="C867:I867"/>
    <mergeCell ref="B871:I871"/>
    <mergeCell ref="J871:J872"/>
    <mergeCell ref="K871:K872"/>
    <mergeCell ref="L871:L872"/>
    <mergeCell ref="O826:O827"/>
    <mergeCell ref="O849:O850"/>
    <mergeCell ref="P849:P850"/>
    <mergeCell ref="Q849:Q850"/>
    <mergeCell ref="C845:I845"/>
    <mergeCell ref="B849:I849"/>
    <mergeCell ref="J849:J850"/>
    <mergeCell ref="K849:K850"/>
    <mergeCell ref="L849:L850"/>
    <mergeCell ref="M849:M850"/>
    <mergeCell ref="N849:N850"/>
    <mergeCell ref="C1057:I1057"/>
    <mergeCell ref="D799:J799"/>
    <mergeCell ref="B802:J802"/>
    <mergeCell ref="B803:J803"/>
    <mergeCell ref="K803:K804"/>
    <mergeCell ref="L803:L804"/>
    <mergeCell ref="M803:M804"/>
    <mergeCell ref="D822:J822"/>
    <mergeCell ref="P826:P827"/>
    <mergeCell ref="O956:O957"/>
    <mergeCell ref="P956:P957"/>
    <mergeCell ref="M871:M872"/>
    <mergeCell ref="N871:N872"/>
    <mergeCell ref="O914:O915"/>
    <mergeCell ref="P914:P915"/>
    <mergeCell ref="O1040:O1041"/>
    <mergeCell ref="P1040:P1041"/>
    <mergeCell ref="C1015:I1015"/>
    <mergeCell ref="O998:O999"/>
    <mergeCell ref="P998:P999"/>
    <mergeCell ref="C973:I973"/>
    <mergeCell ref="O935:O936"/>
    <mergeCell ref="P935:P936"/>
    <mergeCell ref="C888:I888"/>
    <mergeCell ref="Q1040:Q1041"/>
    <mergeCell ref="C1036:I1036"/>
    <mergeCell ref="B1040:I1040"/>
    <mergeCell ref="J1040:J1041"/>
    <mergeCell ref="K1040:K1041"/>
    <mergeCell ref="L1040:L1041"/>
    <mergeCell ref="M1040:M1041"/>
    <mergeCell ref="N1040:N1041"/>
    <mergeCell ref="O1019:O1020"/>
    <mergeCell ref="P1019:P1020"/>
    <mergeCell ref="Q1019:Q1020"/>
    <mergeCell ref="B1019:I1019"/>
    <mergeCell ref="J1019:J1020"/>
    <mergeCell ref="K1019:K1020"/>
    <mergeCell ref="L1019:L1020"/>
    <mergeCell ref="M1019:M1020"/>
    <mergeCell ref="N1019:N1020"/>
    <mergeCell ref="Q998:Q999"/>
    <mergeCell ref="C994:I994"/>
    <mergeCell ref="B998:I998"/>
    <mergeCell ref="J998:J999"/>
    <mergeCell ref="K998:K999"/>
    <mergeCell ref="L998:L999"/>
    <mergeCell ref="M998:M999"/>
    <mergeCell ref="N998:N999"/>
    <mergeCell ref="O977:O978"/>
    <mergeCell ref="P977:P978"/>
    <mergeCell ref="Q977:Q978"/>
    <mergeCell ref="B977:I977"/>
    <mergeCell ref="J977:J978"/>
    <mergeCell ref="K977:K978"/>
    <mergeCell ref="L977:L978"/>
    <mergeCell ref="M977:M978"/>
    <mergeCell ref="N977:N978"/>
    <mergeCell ref="A956:A957"/>
    <mergeCell ref="A977:A978"/>
    <mergeCell ref="A998:A999"/>
    <mergeCell ref="A1019:A1020"/>
    <mergeCell ref="A1040:A1041"/>
    <mergeCell ref="A803:A804"/>
    <mergeCell ref="A826:A827"/>
    <mergeCell ref="A849:A850"/>
    <mergeCell ref="A871:A872"/>
    <mergeCell ref="A893:A894"/>
    <mergeCell ref="A914:A915"/>
    <mergeCell ref="A935:A936"/>
    <mergeCell ref="Q935:Q936"/>
    <mergeCell ref="C931:I931"/>
    <mergeCell ref="B935:I935"/>
    <mergeCell ref="J935:J936"/>
    <mergeCell ref="K935:K936"/>
    <mergeCell ref="L935:L936"/>
    <mergeCell ref="M935:M936"/>
    <mergeCell ref="N935:N936"/>
    <mergeCell ref="O893:O894"/>
    <mergeCell ref="P893:P894"/>
    <mergeCell ref="Q893:Q894"/>
    <mergeCell ref="B893:I893"/>
    <mergeCell ref="J893:J894"/>
    <mergeCell ref="K893:K894"/>
    <mergeCell ref="L893:L894"/>
    <mergeCell ref="M893:M894"/>
    <mergeCell ref="N893:N894"/>
    <mergeCell ref="Q914:Q915"/>
    <mergeCell ref="C910:I910"/>
    <mergeCell ref="B914:I914"/>
    <mergeCell ref="J914:J915"/>
    <mergeCell ref="K914:K915"/>
    <mergeCell ref="L914:L915"/>
    <mergeCell ref="M914:M915"/>
    <mergeCell ref="N688:N689"/>
    <mergeCell ref="O688:O689"/>
    <mergeCell ref="P688:P689"/>
    <mergeCell ref="Q688:Q689"/>
    <mergeCell ref="R688:R689"/>
    <mergeCell ref="D684:J684"/>
    <mergeCell ref="B687:J687"/>
    <mergeCell ref="A688:A689"/>
    <mergeCell ref="B688:J688"/>
    <mergeCell ref="K688:K689"/>
    <mergeCell ref="L688:L689"/>
    <mergeCell ref="M688:M689"/>
    <mergeCell ref="N665:N666"/>
    <mergeCell ref="O665:O666"/>
    <mergeCell ref="P665:P666"/>
    <mergeCell ref="Q665:Q666"/>
    <mergeCell ref="R665:R666"/>
    <mergeCell ref="D661:J661"/>
    <mergeCell ref="B664:J664"/>
    <mergeCell ref="A665:A666"/>
    <mergeCell ref="B665:J665"/>
    <mergeCell ref="K665:K666"/>
    <mergeCell ref="L665:L666"/>
    <mergeCell ref="M665:M666"/>
    <mergeCell ref="N642:N643"/>
    <mergeCell ref="O642:O643"/>
    <mergeCell ref="P642:P643"/>
    <mergeCell ref="Q642:Q643"/>
    <mergeCell ref="R642:R643"/>
    <mergeCell ref="D638:J638"/>
    <mergeCell ref="B641:J641"/>
    <mergeCell ref="A642:A643"/>
    <mergeCell ref="B642:J642"/>
    <mergeCell ref="K642:K643"/>
    <mergeCell ref="L642:L643"/>
    <mergeCell ref="M642:M643"/>
    <mergeCell ref="N619:N620"/>
    <mergeCell ref="O619:O620"/>
    <mergeCell ref="P619:P620"/>
    <mergeCell ref="Q619:Q620"/>
    <mergeCell ref="R619:R620"/>
    <mergeCell ref="D615:J615"/>
    <mergeCell ref="B618:J618"/>
    <mergeCell ref="A619:A620"/>
    <mergeCell ref="B619:J619"/>
    <mergeCell ref="K619:K620"/>
    <mergeCell ref="L619:L620"/>
    <mergeCell ref="M619:M620"/>
    <mergeCell ref="N596:N597"/>
    <mergeCell ref="O596:O597"/>
    <mergeCell ref="P596:P597"/>
    <mergeCell ref="Q596:Q597"/>
    <mergeCell ref="R596:R597"/>
    <mergeCell ref="D592:J592"/>
    <mergeCell ref="B595:J595"/>
    <mergeCell ref="A596:A597"/>
    <mergeCell ref="B596:J596"/>
    <mergeCell ref="K596:K597"/>
    <mergeCell ref="L596:L597"/>
    <mergeCell ref="M596:M597"/>
    <mergeCell ref="A481:A482"/>
    <mergeCell ref="B481:J481"/>
    <mergeCell ref="N573:N574"/>
    <mergeCell ref="O573:O574"/>
    <mergeCell ref="P573:P574"/>
    <mergeCell ref="Q573:Q574"/>
    <mergeCell ref="R573:R574"/>
    <mergeCell ref="D569:J569"/>
    <mergeCell ref="B572:J572"/>
    <mergeCell ref="A573:A574"/>
    <mergeCell ref="B573:J573"/>
    <mergeCell ref="K573:K574"/>
    <mergeCell ref="L573:L574"/>
    <mergeCell ref="M573:M574"/>
    <mergeCell ref="N504:N505"/>
    <mergeCell ref="O504:O505"/>
    <mergeCell ref="P504:P505"/>
    <mergeCell ref="Q504:Q505"/>
    <mergeCell ref="R504:R505"/>
    <mergeCell ref="D500:J500"/>
    <mergeCell ref="B503:J503"/>
    <mergeCell ref="A504:A505"/>
    <mergeCell ref="B504:J504"/>
    <mergeCell ref="K504:K505"/>
    <mergeCell ref="L481:L482"/>
    <mergeCell ref="M481:M482"/>
    <mergeCell ref="N481:N482"/>
    <mergeCell ref="O481:O482"/>
    <mergeCell ref="P481:P482"/>
    <mergeCell ref="Q481:Q482"/>
    <mergeCell ref="R481:R482"/>
    <mergeCell ref="B413:J413"/>
    <mergeCell ref="B429:J429"/>
    <mergeCell ref="B445:J445"/>
    <mergeCell ref="B460:J460"/>
    <mergeCell ref="B480:J480"/>
    <mergeCell ref="B276:J276"/>
    <mergeCell ref="B293:J293"/>
    <mergeCell ref="B313:J313"/>
    <mergeCell ref="B330:J330"/>
    <mergeCell ref="B347:J347"/>
    <mergeCell ref="B363:J363"/>
    <mergeCell ref="B381:J381"/>
    <mergeCell ref="B398:J398"/>
    <mergeCell ref="K481:K482"/>
    <mergeCell ref="B121:J121"/>
    <mergeCell ref="B137:J137"/>
    <mergeCell ref="B155:J155"/>
    <mergeCell ref="B173:J173"/>
    <mergeCell ref="B190:J190"/>
    <mergeCell ref="B206:J206"/>
    <mergeCell ref="B223:J223"/>
    <mergeCell ref="B241:J241"/>
    <mergeCell ref="B258:J258"/>
    <mergeCell ref="AA52:AJ52"/>
    <mergeCell ref="B56:J56"/>
    <mergeCell ref="S71:T71"/>
    <mergeCell ref="A78:D78"/>
    <mergeCell ref="D79:G79"/>
    <mergeCell ref="A80:G80"/>
    <mergeCell ref="B84:J84"/>
    <mergeCell ref="A100:D100"/>
    <mergeCell ref="B103:J103"/>
    <mergeCell ref="B3:J3"/>
    <mergeCell ref="AA4:AJ4"/>
    <mergeCell ref="A22:D22"/>
    <mergeCell ref="A24:G24"/>
    <mergeCell ref="AA28:AJ28"/>
    <mergeCell ref="B30:J30"/>
    <mergeCell ref="A48:D48"/>
    <mergeCell ref="C49:F49"/>
    <mergeCell ref="A50:G50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Y1957"/>
  <sheetViews>
    <sheetView tabSelected="1" topLeftCell="A829" workbookViewId="0">
      <selection activeCell="S851" sqref="S851"/>
    </sheetView>
  </sheetViews>
  <sheetFormatPr baseColWidth="10" defaultColWidth="12.5703125" defaultRowHeight="15" customHeight="1"/>
  <cols>
    <col min="1" max="1" width="11.42578125" customWidth="1"/>
    <col min="2" max="2" width="5.140625" customWidth="1"/>
    <col min="3" max="3" width="4.42578125" customWidth="1"/>
    <col min="4" max="4" width="5" customWidth="1"/>
    <col min="5" max="5" width="5.140625" customWidth="1"/>
    <col min="6" max="6" width="5.7109375" customWidth="1"/>
    <col min="7" max="8" width="5.140625" customWidth="1"/>
    <col min="9" max="10" width="3.7109375" customWidth="1"/>
    <col min="11" max="11" width="10.42578125" customWidth="1"/>
    <col min="12" max="15" width="11.42578125" customWidth="1"/>
    <col min="16" max="16" width="10" customWidth="1"/>
    <col min="17" max="17" width="11.5703125" customWidth="1"/>
    <col min="18" max="19" width="10" customWidth="1"/>
    <col min="20" max="20" width="8.140625" customWidth="1"/>
    <col min="21" max="41" width="10" customWidth="1"/>
    <col min="42" max="51" width="11.42578125" customWidth="1"/>
  </cols>
  <sheetData>
    <row r="1" spans="1:51" ht="12.7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AP1" s="31"/>
      <c r="AQ1" s="31"/>
      <c r="AR1" s="31"/>
      <c r="AS1" s="31"/>
      <c r="AT1" s="31"/>
      <c r="AU1" s="31"/>
      <c r="AV1" s="31"/>
      <c r="AW1" s="31"/>
      <c r="AX1" s="31"/>
      <c r="AY1" s="31"/>
    </row>
    <row r="2" spans="1:51" ht="12.75" customHeight="1">
      <c r="A2" s="46" t="s">
        <v>57</v>
      </c>
      <c r="L2" s="2"/>
      <c r="M2" s="2"/>
      <c r="O2" s="2"/>
      <c r="AP2" s="31"/>
      <c r="AQ2" s="31"/>
      <c r="AR2" s="31"/>
      <c r="AS2" s="31"/>
      <c r="AT2" s="31"/>
      <c r="AU2" s="31"/>
      <c r="AV2" s="31"/>
      <c r="AW2" s="31"/>
      <c r="AX2" s="31"/>
      <c r="AY2" s="31"/>
    </row>
    <row r="3" spans="1:51" ht="25.5" customHeight="1">
      <c r="B3" s="266" t="s">
        <v>2</v>
      </c>
      <c r="C3" s="267"/>
      <c r="D3" s="267"/>
      <c r="E3" s="267"/>
      <c r="F3" s="267"/>
      <c r="G3" s="267"/>
      <c r="H3" s="267"/>
      <c r="I3" s="267"/>
      <c r="J3" s="267"/>
      <c r="L3" s="5" t="s">
        <v>3</v>
      </c>
      <c r="M3" s="5" t="s">
        <v>4</v>
      </c>
      <c r="N3" s="6" t="s">
        <v>5</v>
      </c>
      <c r="O3" s="5" t="s">
        <v>6</v>
      </c>
      <c r="P3" s="7" t="s">
        <v>7</v>
      </c>
      <c r="Q3" s="7" t="s">
        <v>8</v>
      </c>
      <c r="R3" s="8" t="s">
        <v>9</v>
      </c>
      <c r="AE3" s="9" t="s">
        <v>6</v>
      </c>
      <c r="AF3" s="9"/>
      <c r="AG3" s="9"/>
      <c r="AH3" s="9"/>
      <c r="AI3" s="9"/>
      <c r="AJ3" s="9"/>
      <c r="AK3" s="9"/>
      <c r="AL3" s="9"/>
      <c r="AM3" s="9"/>
      <c r="AN3" s="9"/>
      <c r="AP3" s="31"/>
      <c r="AQ3" s="31"/>
      <c r="AR3" s="31"/>
      <c r="AS3" s="31"/>
      <c r="AT3" s="31"/>
      <c r="AU3" s="31"/>
      <c r="AV3" s="31"/>
      <c r="AW3" s="31"/>
      <c r="AX3" s="31"/>
      <c r="AY3" s="31"/>
    </row>
    <row r="4" spans="1:51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2" t="s">
        <v>11</v>
      </c>
      <c r="L4" s="13"/>
      <c r="M4" s="13"/>
      <c r="N4" s="14"/>
      <c r="O4" s="15"/>
      <c r="P4" s="16"/>
      <c r="Q4" s="16"/>
      <c r="R4" s="2"/>
      <c r="AE4" s="268" t="s">
        <v>12</v>
      </c>
      <c r="AF4" s="269"/>
      <c r="AG4" s="269"/>
      <c r="AH4" s="269"/>
      <c r="AI4" s="269"/>
      <c r="AJ4" s="269"/>
      <c r="AK4" s="269"/>
      <c r="AL4" s="269"/>
      <c r="AM4" s="269"/>
      <c r="AN4" s="269"/>
      <c r="AP4" s="31"/>
      <c r="AQ4" s="31"/>
      <c r="AR4" s="31"/>
      <c r="AS4" s="31"/>
      <c r="AT4" s="31"/>
      <c r="AU4" s="31"/>
      <c r="AV4" s="31"/>
      <c r="AW4" s="31"/>
      <c r="AX4" s="31"/>
      <c r="AY4" s="31"/>
    </row>
    <row r="5" spans="1:51" ht="12.75" customHeight="1">
      <c r="A5" s="17">
        <v>9902</v>
      </c>
      <c r="B5" s="17">
        <v>113</v>
      </c>
      <c r="C5" s="17"/>
      <c r="D5" s="17"/>
      <c r="E5" s="17"/>
      <c r="F5" s="17"/>
      <c r="G5" s="17"/>
      <c r="H5" s="17"/>
      <c r="I5" s="17"/>
      <c r="J5" s="17"/>
      <c r="K5" s="18"/>
      <c r="L5" s="13"/>
      <c r="M5" s="13"/>
      <c r="N5" s="14"/>
      <c r="O5" s="15"/>
      <c r="P5" s="19">
        <f>B5</f>
        <v>113</v>
      </c>
      <c r="Q5" s="16"/>
      <c r="R5" s="2"/>
      <c r="T5" s="3" t="s">
        <v>3</v>
      </c>
      <c r="AD5" s="20" t="s">
        <v>13</v>
      </c>
      <c r="AE5" s="22">
        <v>9902</v>
      </c>
      <c r="AF5" s="23" t="s">
        <v>14</v>
      </c>
      <c r="AG5" s="23" t="s">
        <v>15</v>
      </c>
      <c r="AH5" s="23" t="s">
        <v>16</v>
      </c>
      <c r="AI5" s="23" t="s">
        <v>17</v>
      </c>
      <c r="AJ5" s="23" t="s">
        <v>18</v>
      </c>
      <c r="AK5" s="23" t="s">
        <v>19</v>
      </c>
      <c r="AL5" s="23" t="s">
        <v>20</v>
      </c>
      <c r="AM5" s="23" t="s">
        <v>21</v>
      </c>
      <c r="AN5" s="23" t="s">
        <v>22</v>
      </c>
      <c r="AO5" s="23" t="s">
        <v>23</v>
      </c>
      <c r="AP5" s="31"/>
      <c r="AQ5" s="31"/>
      <c r="AR5" s="31"/>
      <c r="AS5" s="31"/>
      <c r="AT5" s="31"/>
      <c r="AU5" s="31"/>
      <c r="AV5" s="31"/>
      <c r="AW5" s="31"/>
      <c r="AX5" s="31"/>
      <c r="AY5" s="31"/>
    </row>
    <row r="6" spans="1:51" ht="12.75" customHeight="1">
      <c r="A6" s="30" t="s">
        <v>14</v>
      </c>
      <c r="B6" s="17"/>
      <c r="C6" s="17">
        <v>98</v>
      </c>
      <c r="D6" s="17"/>
      <c r="E6" s="17"/>
      <c r="F6" s="17"/>
      <c r="G6" s="17"/>
      <c r="H6" s="17"/>
      <c r="I6" s="17"/>
      <c r="J6" s="17"/>
      <c r="K6" s="18"/>
      <c r="L6" s="13"/>
      <c r="M6" s="13"/>
      <c r="N6" s="14"/>
      <c r="O6" s="15">
        <f>C6/B5</f>
        <v>0.86725663716814161</v>
      </c>
      <c r="P6" s="24">
        <v>98</v>
      </c>
      <c r="Q6" s="25">
        <f t="shared" ref="Q6:Q14" si="0">P6/P5</f>
        <v>0.86725663716814161</v>
      </c>
      <c r="R6" s="2">
        <f t="shared" ref="R6:R14" si="1">100%-Q6</f>
        <v>0.13274336283185839</v>
      </c>
      <c r="T6" s="31">
        <v>9902</v>
      </c>
      <c r="U6" s="2">
        <f>L20</f>
        <v>0.65486725663716816</v>
      </c>
      <c r="AD6" s="27" t="s">
        <v>25</v>
      </c>
      <c r="AE6" s="28">
        <f t="shared" ref="AE6:AE13" si="2">O6</f>
        <v>0.86725663716814161</v>
      </c>
      <c r="AF6" s="28">
        <f t="shared" ref="AF6:AF13" si="3">O27</f>
        <v>0.83193277310924374</v>
      </c>
      <c r="AG6" s="28">
        <f t="shared" ref="AG6:AG13" si="4">O49</f>
        <v>0.8951048951048951</v>
      </c>
      <c r="AH6" s="28">
        <f t="shared" ref="AH6:AH13" si="5">O69</f>
        <v>0.90756302521008403</v>
      </c>
      <c r="AI6" s="28">
        <f t="shared" ref="AI6:AI12" si="6">O89</f>
        <v>0.93965517241379315</v>
      </c>
      <c r="AJ6" s="2">
        <f t="shared" ref="AJ6:AJ11" si="7">O110</f>
        <v>0.91228070175438591</v>
      </c>
      <c r="AK6" s="2">
        <f t="shared" ref="AK6:AK10" si="8">O130</f>
        <v>0.88800000000000001</v>
      </c>
      <c r="AL6" s="2">
        <f t="shared" ref="AL6:AL9" si="9">O149</f>
        <v>0.88571428571428568</v>
      </c>
      <c r="AM6" s="2">
        <f t="shared" ref="AM6:AM8" si="10">O170</f>
        <v>0.91743119266055051</v>
      </c>
      <c r="AN6" s="2">
        <f t="shared" ref="AN6:AN7" si="11">O189</f>
        <v>0.98113207547169812</v>
      </c>
      <c r="AO6" s="2">
        <f>O207</f>
        <v>0.98230088495575218</v>
      </c>
      <c r="AP6" s="31"/>
      <c r="AQ6" s="31"/>
      <c r="AR6" s="31"/>
      <c r="AS6" s="31"/>
      <c r="AT6" s="31"/>
      <c r="AU6" s="31"/>
      <c r="AV6" s="31"/>
      <c r="AW6" s="31"/>
      <c r="AX6" s="31"/>
      <c r="AY6" s="31"/>
    </row>
    <row r="7" spans="1:51" ht="12.75" customHeight="1">
      <c r="A7" s="30" t="s">
        <v>15</v>
      </c>
      <c r="B7" s="17"/>
      <c r="C7" s="17"/>
      <c r="D7" s="17">
        <v>96</v>
      </c>
      <c r="E7" s="17"/>
      <c r="F7" s="17"/>
      <c r="G7" s="17"/>
      <c r="H7" s="17"/>
      <c r="I7" s="17"/>
      <c r="J7" s="17"/>
      <c r="K7" s="18"/>
      <c r="L7" s="13"/>
      <c r="M7" s="13"/>
      <c r="N7" s="14"/>
      <c r="O7" s="15">
        <f>D7/C6</f>
        <v>0.97959183673469385</v>
      </c>
      <c r="P7" s="24">
        <v>97</v>
      </c>
      <c r="Q7" s="25">
        <f t="shared" si="0"/>
        <v>0.98979591836734693</v>
      </c>
      <c r="R7" s="2">
        <f t="shared" si="1"/>
        <v>1.0204081632653073E-2</v>
      </c>
      <c r="T7" s="30" t="s">
        <v>14</v>
      </c>
      <c r="U7" s="2">
        <f>L42</f>
        <v>0.58823529411764708</v>
      </c>
      <c r="AD7" s="27" t="s">
        <v>26</v>
      </c>
      <c r="AE7" s="28">
        <f t="shared" si="2"/>
        <v>0.97959183673469385</v>
      </c>
      <c r="AF7" s="28">
        <f t="shared" si="3"/>
        <v>0.97979797979797978</v>
      </c>
      <c r="AG7" s="28">
        <f t="shared" si="4"/>
        <v>0.9296875</v>
      </c>
      <c r="AH7" s="28">
        <f t="shared" si="5"/>
        <v>0.92592592592592593</v>
      </c>
      <c r="AI7" s="28">
        <f t="shared" si="6"/>
        <v>0.95412844036697253</v>
      </c>
      <c r="AJ7" s="2">
        <f t="shared" si="7"/>
        <v>0.98076923076923073</v>
      </c>
      <c r="AK7" s="2">
        <f t="shared" si="8"/>
        <v>0.99099099099099097</v>
      </c>
      <c r="AL7" s="2">
        <f t="shared" si="9"/>
        <v>0.93548387096774188</v>
      </c>
      <c r="AM7" s="2">
        <f t="shared" si="10"/>
        <v>0.92</v>
      </c>
      <c r="AN7" s="2">
        <f t="shared" si="11"/>
        <v>0.95192307692307687</v>
      </c>
      <c r="AP7" s="31"/>
      <c r="AQ7" s="31"/>
      <c r="AR7" s="31"/>
      <c r="AS7" s="31"/>
      <c r="AT7" s="31"/>
      <c r="AU7" s="31"/>
      <c r="AV7" s="31"/>
      <c r="AW7" s="31"/>
      <c r="AX7" s="31"/>
      <c r="AY7" s="31"/>
    </row>
    <row r="8" spans="1:51" ht="12.75" customHeight="1">
      <c r="A8" s="30" t="s">
        <v>16</v>
      </c>
      <c r="B8" s="17"/>
      <c r="C8" s="17"/>
      <c r="D8" s="17"/>
      <c r="E8" s="17">
        <v>94</v>
      </c>
      <c r="F8" s="17"/>
      <c r="G8" s="17"/>
      <c r="H8" s="17"/>
      <c r="I8" s="17"/>
      <c r="J8" s="17"/>
      <c r="K8" s="18"/>
      <c r="L8" s="13"/>
      <c r="M8" s="13"/>
      <c r="N8" s="14"/>
      <c r="O8" s="15">
        <f>E8/D7</f>
        <v>0.97916666666666663</v>
      </c>
      <c r="P8" s="24">
        <v>95</v>
      </c>
      <c r="Q8" s="25">
        <f t="shared" si="0"/>
        <v>0.97938144329896903</v>
      </c>
      <c r="R8" s="2">
        <f t="shared" si="1"/>
        <v>2.0618556701030966E-2</v>
      </c>
      <c r="T8" s="30" t="s">
        <v>15</v>
      </c>
      <c r="U8" s="2">
        <f>L64</f>
        <v>0.6223776223776224</v>
      </c>
      <c r="AD8" s="27" t="s">
        <v>27</v>
      </c>
      <c r="AE8" s="28">
        <f t="shared" si="2"/>
        <v>0.97916666666666663</v>
      </c>
      <c r="AF8" s="28">
        <f t="shared" si="3"/>
        <v>0.94845360824742264</v>
      </c>
      <c r="AG8" s="28">
        <f t="shared" si="4"/>
        <v>0.9327731092436975</v>
      </c>
      <c r="AH8" s="28">
        <f t="shared" si="5"/>
        <v>0.93</v>
      </c>
      <c r="AI8" s="28">
        <f t="shared" si="6"/>
        <v>0.96153846153846156</v>
      </c>
      <c r="AJ8" s="2">
        <f t="shared" si="7"/>
        <v>0.91176470588235292</v>
      </c>
      <c r="AK8" s="2">
        <f t="shared" si="8"/>
        <v>1</v>
      </c>
      <c r="AL8" s="2">
        <f t="shared" si="9"/>
        <v>0.9568965517241379</v>
      </c>
      <c r="AM8" s="2">
        <f t="shared" si="10"/>
        <v>0.96739130434782605</v>
      </c>
      <c r="AN8" s="2" t="s">
        <v>30</v>
      </c>
      <c r="AP8" s="31"/>
      <c r="AQ8" s="31"/>
      <c r="AR8" s="31"/>
      <c r="AS8" s="31"/>
      <c r="AT8" s="31"/>
      <c r="AU8" s="31"/>
      <c r="AV8" s="31"/>
      <c r="AW8" s="31"/>
      <c r="AX8" s="31"/>
      <c r="AY8" s="31"/>
    </row>
    <row r="9" spans="1:51" ht="12.75" customHeight="1">
      <c r="A9" s="30" t="s">
        <v>17</v>
      </c>
      <c r="B9" s="17"/>
      <c r="C9" s="17"/>
      <c r="D9" s="17"/>
      <c r="E9" s="17"/>
      <c r="F9" s="17">
        <v>92</v>
      </c>
      <c r="G9" s="17"/>
      <c r="H9" s="17"/>
      <c r="I9" s="17"/>
      <c r="J9" s="17"/>
      <c r="K9" s="18"/>
      <c r="L9" s="13"/>
      <c r="M9" s="13"/>
      <c r="N9" s="14"/>
      <c r="O9" s="15">
        <f>F9/E8</f>
        <v>0.97872340425531912</v>
      </c>
      <c r="P9" s="24">
        <v>95</v>
      </c>
      <c r="Q9" s="25">
        <f t="shared" si="0"/>
        <v>1</v>
      </c>
      <c r="R9" s="2">
        <f t="shared" si="1"/>
        <v>0</v>
      </c>
      <c r="T9" s="30" t="s">
        <v>16</v>
      </c>
      <c r="U9" s="2">
        <f>L83</f>
        <v>0.50420168067226889</v>
      </c>
      <c r="AD9" s="27" t="s">
        <v>28</v>
      </c>
      <c r="AE9" s="28">
        <f t="shared" si="2"/>
        <v>0.97872340425531912</v>
      </c>
      <c r="AF9" s="28">
        <f t="shared" si="3"/>
        <v>0.93478260869565222</v>
      </c>
      <c r="AG9" s="28">
        <f t="shared" si="4"/>
        <v>0.94594594594594594</v>
      </c>
      <c r="AH9" s="28">
        <f t="shared" si="5"/>
        <v>0.92473118279569888</v>
      </c>
      <c r="AI9" s="28">
        <f t="shared" si="6"/>
        <v>1.02</v>
      </c>
      <c r="AJ9" s="2">
        <f t="shared" si="7"/>
        <v>0.956989247311828</v>
      </c>
      <c r="AK9" s="2">
        <f t="shared" si="8"/>
        <v>0.98181818181818181</v>
      </c>
      <c r="AL9" s="2">
        <f t="shared" si="9"/>
        <v>0.963963963963964</v>
      </c>
      <c r="AM9" s="2" t="s">
        <v>30</v>
      </c>
      <c r="AP9" s="31"/>
      <c r="AQ9" s="31"/>
      <c r="AR9" s="31"/>
      <c r="AS9" s="31"/>
      <c r="AT9" s="31"/>
      <c r="AU9" s="31"/>
      <c r="AV9" s="31"/>
      <c r="AW9" s="31"/>
      <c r="AX9" s="31"/>
      <c r="AY9" s="31"/>
    </row>
    <row r="10" spans="1:51" ht="12.75" customHeight="1">
      <c r="A10" s="30" t="s">
        <v>18</v>
      </c>
      <c r="B10" s="17"/>
      <c r="C10" s="17"/>
      <c r="D10" s="17"/>
      <c r="E10" s="17"/>
      <c r="F10" s="17"/>
      <c r="G10" s="17">
        <v>90</v>
      </c>
      <c r="H10" s="17"/>
      <c r="I10" s="17"/>
      <c r="J10" s="17"/>
      <c r="K10" s="18"/>
      <c r="L10" s="13"/>
      <c r="M10" s="13"/>
      <c r="N10" s="14"/>
      <c r="O10" s="15">
        <f>G10/F9</f>
        <v>0.97826086956521741</v>
      </c>
      <c r="P10" s="24">
        <v>93</v>
      </c>
      <c r="Q10" s="25">
        <f t="shared" si="0"/>
        <v>0.97894736842105268</v>
      </c>
      <c r="R10" s="2">
        <f t="shared" si="1"/>
        <v>2.1052631578947323E-2</v>
      </c>
      <c r="T10" s="30" t="s">
        <v>17</v>
      </c>
      <c r="U10" s="2">
        <f>L105</f>
        <v>0.73275862068965514</v>
      </c>
      <c r="AD10" s="27" t="s">
        <v>29</v>
      </c>
      <c r="AE10" s="28">
        <f t="shared" si="2"/>
        <v>0.97826086956521741</v>
      </c>
      <c r="AF10" s="28">
        <f t="shared" si="3"/>
        <v>0.94186046511627908</v>
      </c>
      <c r="AG10" s="28">
        <f t="shared" si="4"/>
        <v>0.99047619047619051</v>
      </c>
      <c r="AH10" s="28">
        <f t="shared" si="5"/>
        <v>0.98837209302325579</v>
      </c>
      <c r="AI10" s="28">
        <f t="shared" si="6"/>
        <v>0.98039215686274506</v>
      </c>
      <c r="AJ10" s="2">
        <f t="shared" si="7"/>
        <v>0.9438202247191011</v>
      </c>
      <c r="AK10" s="2">
        <f t="shared" si="8"/>
        <v>0.97222222222222221</v>
      </c>
      <c r="AP10" s="31"/>
      <c r="AQ10" s="31"/>
      <c r="AR10" s="31"/>
      <c r="AS10" s="31"/>
      <c r="AT10" s="31"/>
      <c r="AU10" s="31"/>
      <c r="AV10" s="31"/>
      <c r="AW10" s="31"/>
      <c r="AX10" s="31"/>
      <c r="AY10" s="31"/>
    </row>
    <row r="11" spans="1:51" ht="12.75" customHeight="1">
      <c r="A11" s="30" t="s">
        <v>19</v>
      </c>
      <c r="B11" s="17"/>
      <c r="C11" s="17"/>
      <c r="D11" s="17"/>
      <c r="E11" s="17"/>
      <c r="F11" s="17"/>
      <c r="G11" s="17"/>
      <c r="H11" s="17">
        <v>85</v>
      </c>
      <c r="I11" s="17"/>
      <c r="J11" s="17"/>
      <c r="K11" s="18"/>
      <c r="L11" s="13"/>
      <c r="M11" s="13"/>
      <c r="N11" s="14"/>
      <c r="O11" s="15">
        <f>H11/G10</f>
        <v>0.94444444444444442</v>
      </c>
      <c r="P11" s="24">
        <v>89</v>
      </c>
      <c r="Q11" s="25">
        <f t="shared" si="0"/>
        <v>0.956989247311828</v>
      </c>
      <c r="R11" s="2">
        <f t="shared" si="1"/>
        <v>4.3010752688172005E-2</v>
      </c>
      <c r="T11" s="30" t="s">
        <v>18</v>
      </c>
      <c r="U11" s="2">
        <f>L125</f>
        <v>0.60526315789473684</v>
      </c>
      <c r="AD11" s="30" t="s">
        <v>31</v>
      </c>
      <c r="AE11" s="28">
        <f t="shared" si="2"/>
        <v>0.94444444444444442</v>
      </c>
      <c r="AF11" s="28">
        <f t="shared" si="3"/>
        <v>1</v>
      </c>
      <c r="AG11" s="28">
        <f t="shared" si="4"/>
        <v>0.95192307692307687</v>
      </c>
      <c r="AH11" s="28">
        <f t="shared" si="5"/>
        <v>0.96470588235294119</v>
      </c>
      <c r="AI11" s="28">
        <f t="shared" si="6"/>
        <v>0.98</v>
      </c>
      <c r="AJ11" s="2">
        <f t="shared" si="7"/>
        <v>0.98809523809523814</v>
      </c>
      <c r="AP11" s="31"/>
      <c r="AQ11" s="31"/>
      <c r="AR11" s="31"/>
      <c r="AS11" s="31"/>
      <c r="AT11" s="31"/>
      <c r="AU11" s="31"/>
      <c r="AV11" s="31"/>
      <c r="AW11" s="31"/>
      <c r="AX11" s="31"/>
      <c r="AY11" s="31"/>
    </row>
    <row r="12" spans="1:51" ht="12.75" customHeight="1">
      <c r="A12" s="30" t="s">
        <v>20</v>
      </c>
      <c r="B12" s="31"/>
      <c r="C12" s="31"/>
      <c r="D12" s="31"/>
      <c r="E12" s="31"/>
      <c r="F12" s="31"/>
      <c r="G12" s="31"/>
      <c r="H12" s="31"/>
      <c r="I12" s="31">
        <v>82</v>
      </c>
      <c r="J12" s="31"/>
      <c r="K12" s="34"/>
      <c r="L12" s="2"/>
      <c r="M12" s="2"/>
      <c r="N12" s="31"/>
      <c r="O12" s="2">
        <f>I12/H11</f>
        <v>0.96470588235294119</v>
      </c>
      <c r="P12" s="24">
        <v>88</v>
      </c>
      <c r="Q12" s="25">
        <f t="shared" si="0"/>
        <v>0.9887640449438202</v>
      </c>
      <c r="R12" s="2">
        <f t="shared" si="1"/>
        <v>1.1235955056179803E-2</v>
      </c>
      <c r="AD12" s="30" t="s">
        <v>32</v>
      </c>
      <c r="AE12" s="28">
        <f t="shared" si="2"/>
        <v>0.96470588235294119</v>
      </c>
      <c r="AF12" s="28">
        <f t="shared" si="3"/>
        <v>1</v>
      </c>
      <c r="AG12" s="28">
        <f t="shared" si="4"/>
        <v>0.97979797979797978</v>
      </c>
      <c r="AH12" s="28">
        <f t="shared" si="5"/>
        <v>0.97560975609756095</v>
      </c>
      <c r="AI12" s="28">
        <f t="shared" si="6"/>
        <v>0.98979591836734693</v>
      </c>
      <c r="AJ12" s="2" t="s">
        <v>30</v>
      </c>
      <c r="AP12" s="31"/>
      <c r="AQ12" s="31"/>
      <c r="AR12" s="31"/>
      <c r="AS12" s="31"/>
      <c r="AT12" s="31"/>
      <c r="AU12" s="31"/>
      <c r="AV12" s="31"/>
      <c r="AW12" s="31"/>
      <c r="AX12" s="31"/>
      <c r="AY12" s="31"/>
    </row>
    <row r="13" spans="1:51" ht="12.75" customHeight="1">
      <c r="A13" s="30" t="s">
        <v>21</v>
      </c>
      <c r="B13" s="31"/>
      <c r="C13" s="31"/>
      <c r="D13" s="31"/>
      <c r="E13" s="31"/>
      <c r="F13" s="31"/>
      <c r="G13" s="31"/>
      <c r="H13" s="31"/>
      <c r="I13" s="31"/>
      <c r="J13" s="31">
        <v>81</v>
      </c>
      <c r="K13" s="34">
        <v>74</v>
      </c>
      <c r="L13" s="2"/>
      <c r="M13" s="2"/>
      <c r="N13" s="31"/>
      <c r="O13" s="2">
        <f>J13/I12</f>
        <v>0.98780487804878048</v>
      </c>
      <c r="P13" s="24">
        <v>90</v>
      </c>
      <c r="Q13" s="25">
        <f t="shared" si="0"/>
        <v>1.0227272727272727</v>
      </c>
      <c r="R13" s="2">
        <f t="shared" si="1"/>
        <v>-2.2727272727272707E-2</v>
      </c>
      <c r="AD13" s="30" t="s">
        <v>33</v>
      </c>
      <c r="AE13" s="28">
        <f t="shared" si="2"/>
        <v>0.98780487804878048</v>
      </c>
      <c r="AF13" s="28">
        <f t="shared" si="3"/>
        <v>0.98765432098765427</v>
      </c>
      <c r="AG13" s="28">
        <f t="shared" si="4"/>
        <v>1</v>
      </c>
      <c r="AH13" s="28">
        <f t="shared" si="5"/>
        <v>0.98750000000000004</v>
      </c>
      <c r="AI13" s="28" t="s">
        <v>30</v>
      </c>
      <c r="AJ13" s="2" t="s">
        <v>30</v>
      </c>
      <c r="AP13" s="31"/>
      <c r="AQ13" s="31"/>
      <c r="AR13" s="31"/>
      <c r="AS13" s="31"/>
      <c r="AT13" s="31"/>
      <c r="AU13" s="31"/>
      <c r="AV13" s="31"/>
      <c r="AW13" s="31"/>
      <c r="AX13" s="31"/>
      <c r="AY13" s="31"/>
    </row>
    <row r="14" spans="1:51" ht="12.75" customHeight="1">
      <c r="A14" s="35" t="s">
        <v>22</v>
      </c>
      <c r="B14" s="31"/>
      <c r="C14" s="31"/>
      <c r="D14" s="31"/>
      <c r="E14" s="31"/>
      <c r="F14" s="31"/>
      <c r="G14" s="31"/>
      <c r="H14" s="31"/>
      <c r="I14" s="31"/>
      <c r="J14" s="31">
        <v>12</v>
      </c>
      <c r="K14" s="34">
        <v>11</v>
      </c>
      <c r="L14" s="2"/>
      <c r="M14" s="2"/>
      <c r="N14" s="31"/>
      <c r="O14" s="2"/>
      <c r="P14" s="24">
        <v>15</v>
      </c>
      <c r="Q14" s="25">
        <f t="shared" si="0"/>
        <v>0.16666666666666666</v>
      </c>
      <c r="R14" s="2">
        <f t="shared" si="1"/>
        <v>0.83333333333333337</v>
      </c>
      <c r="AD14" s="35"/>
      <c r="AE14" s="28"/>
      <c r="AF14" s="28"/>
      <c r="AG14" s="28"/>
      <c r="AH14" s="28"/>
      <c r="AI14" s="28"/>
      <c r="AJ14" s="2" t="s">
        <v>30</v>
      </c>
      <c r="AP14" s="31"/>
      <c r="AQ14" s="31"/>
      <c r="AR14" s="31"/>
      <c r="AS14" s="31"/>
      <c r="AT14" s="31"/>
      <c r="AU14" s="31"/>
      <c r="AV14" s="31"/>
      <c r="AW14" s="31"/>
      <c r="AX14" s="31"/>
      <c r="AY14" s="31"/>
    </row>
    <row r="15" spans="1:51" ht="12.75" customHeight="1">
      <c r="A15" s="35" t="s">
        <v>23</v>
      </c>
      <c r="B15" s="31"/>
      <c r="C15" s="31"/>
      <c r="D15" s="31"/>
      <c r="E15" s="31"/>
      <c r="F15" s="31"/>
      <c r="G15" s="31"/>
      <c r="H15" s="31"/>
      <c r="I15" s="31"/>
      <c r="J15" s="31">
        <v>3</v>
      </c>
      <c r="K15" s="34">
        <v>2</v>
      </c>
      <c r="L15" s="2"/>
      <c r="M15" s="2"/>
      <c r="N15" s="31"/>
      <c r="O15" s="2"/>
      <c r="P15" s="24">
        <v>3</v>
      </c>
      <c r="Q15" s="25"/>
      <c r="R15" s="2"/>
      <c r="AD15" s="35"/>
      <c r="AE15" s="28"/>
      <c r="AF15" s="28"/>
      <c r="AG15" s="28"/>
      <c r="AH15" s="28"/>
      <c r="AI15" s="28"/>
      <c r="AP15" s="31"/>
      <c r="AQ15" s="31"/>
      <c r="AR15" s="31"/>
      <c r="AS15" s="31"/>
      <c r="AT15" s="31"/>
      <c r="AU15" s="31"/>
      <c r="AV15" s="31"/>
      <c r="AW15" s="31"/>
      <c r="AX15" s="31"/>
      <c r="AY15" s="31"/>
    </row>
    <row r="16" spans="1:51" ht="12.75" customHeight="1">
      <c r="A16" s="35" t="s">
        <v>41</v>
      </c>
      <c r="B16" s="31"/>
      <c r="C16" s="31"/>
      <c r="D16" s="31"/>
      <c r="E16" s="31"/>
      <c r="F16" s="31"/>
      <c r="G16" s="31"/>
      <c r="H16" s="31"/>
      <c r="I16" s="31"/>
      <c r="J16" s="31"/>
      <c r="K16" s="34">
        <v>1</v>
      </c>
      <c r="L16" s="2"/>
      <c r="M16" s="2"/>
      <c r="N16" s="31"/>
      <c r="O16" s="2"/>
      <c r="P16" s="24"/>
      <c r="Q16" s="25"/>
      <c r="R16" s="2"/>
      <c r="AD16" s="35"/>
      <c r="AE16" s="28"/>
      <c r="AF16" s="28"/>
      <c r="AG16" s="28"/>
      <c r="AH16" s="28"/>
      <c r="AI16" s="28"/>
      <c r="AP16" s="31"/>
      <c r="AQ16" s="31"/>
      <c r="AR16" s="31"/>
      <c r="AS16" s="31"/>
      <c r="AT16" s="31"/>
      <c r="AU16" s="31"/>
      <c r="AV16" s="31"/>
      <c r="AW16" s="31"/>
      <c r="AX16" s="31"/>
      <c r="AY16" s="31"/>
    </row>
    <row r="17" spans="1:51" ht="12.75" customHeight="1">
      <c r="A17" s="35" t="s">
        <v>45</v>
      </c>
      <c r="B17" s="31"/>
      <c r="C17" s="31"/>
      <c r="D17" s="31"/>
      <c r="E17" s="31"/>
      <c r="F17" s="31"/>
      <c r="G17" s="31"/>
      <c r="H17" s="31"/>
      <c r="I17" s="31">
        <v>1</v>
      </c>
      <c r="J17" s="31"/>
      <c r="K17" s="34"/>
      <c r="L17" s="2"/>
      <c r="M17" s="2"/>
      <c r="N17" s="31"/>
      <c r="O17" s="2"/>
      <c r="P17" s="24">
        <v>1</v>
      </c>
      <c r="Q17" s="25"/>
      <c r="R17" s="2"/>
      <c r="AD17" s="35"/>
      <c r="AE17" s="28"/>
      <c r="AF17" s="28"/>
      <c r="AG17" s="28"/>
      <c r="AH17" s="28"/>
      <c r="AI17" s="28"/>
      <c r="AP17" s="31"/>
      <c r="AQ17" s="31"/>
      <c r="AR17" s="31"/>
      <c r="AS17" s="31"/>
      <c r="AT17" s="31"/>
      <c r="AU17" s="31"/>
      <c r="AV17" s="31"/>
      <c r="AW17" s="31"/>
      <c r="AX17" s="31"/>
      <c r="AY17" s="31"/>
    </row>
    <row r="18" spans="1:51" ht="12.75" customHeight="1">
      <c r="A18" s="35" t="s">
        <v>46</v>
      </c>
      <c r="B18" s="31"/>
      <c r="C18" s="31"/>
      <c r="D18" s="31"/>
      <c r="E18" s="31"/>
      <c r="F18" s="31"/>
      <c r="G18" s="31"/>
      <c r="H18" s="31"/>
      <c r="I18" s="31">
        <v>1</v>
      </c>
      <c r="J18" s="31"/>
      <c r="K18" s="34"/>
      <c r="L18" s="2"/>
      <c r="M18" s="2"/>
      <c r="N18" s="31"/>
      <c r="O18" s="2"/>
      <c r="P18" s="24">
        <v>1</v>
      </c>
      <c r="Q18" s="25"/>
      <c r="R18" s="2"/>
      <c r="AD18" s="35"/>
      <c r="AE18" s="28"/>
      <c r="AF18" s="28"/>
      <c r="AG18" s="28"/>
      <c r="AH18" s="28"/>
      <c r="AI18" s="28"/>
      <c r="AP18" s="31"/>
      <c r="AQ18" s="31"/>
      <c r="AR18" s="31"/>
      <c r="AS18" s="31"/>
      <c r="AT18" s="31"/>
      <c r="AU18" s="31"/>
      <c r="AV18" s="31"/>
      <c r="AW18" s="31"/>
      <c r="AX18" s="31"/>
      <c r="AY18" s="31"/>
    </row>
    <row r="19" spans="1:51" ht="12.75" customHeight="1">
      <c r="A19" s="35" t="s">
        <v>50</v>
      </c>
      <c r="B19" s="31"/>
      <c r="C19" s="31"/>
      <c r="D19" s="31"/>
      <c r="E19" s="31"/>
      <c r="F19" s="31"/>
      <c r="G19" s="31"/>
      <c r="H19" s="31"/>
      <c r="I19" s="31"/>
      <c r="J19" s="31"/>
      <c r="K19" s="34"/>
      <c r="L19" s="2"/>
      <c r="M19" s="2"/>
      <c r="N19" s="31"/>
      <c r="O19" s="2"/>
      <c r="P19" s="24"/>
      <c r="Q19" s="25"/>
      <c r="R19" s="2"/>
      <c r="AD19" s="35"/>
      <c r="AE19" s="28"/>
      <c r="AF19" s="28"/>
      <c r="AG19" s="28"/>
      <c r="AH19" s="28"/>
      <c r="AI19" s="28"/>
      <c r="AP19" s="31"/>
      <c r="AQ19" s="31"/>
      <c r="AR19" s="31"/>
      <c r="AS19" s="31"/>
      <c r="AT19" s="31"/>
      <c r="AU19" s="31"/>
      <c r="AV19" s="31"/>
      <c r="AW19" s="31"/>
      <c r="AX19" s="31"/>
      <c r="AY19" s="31"/>
    </row>
    <row r="20" spans="1:51" ht="12.75" customHeight="1">
      <c r="K20" s="31">
        <f>SUM(K13:K16)</f>
        <v>88</v>
      </c>
      <c r="L20" s="2">
        <f>K13/B5</f>
        <v>0.65486725663716816</v>
      </c>
      <c r="M20" s="2">
        <f>K20/B5</f>
        <v>0.77876106194690264</v>
      </c>
      <c r="N20" s="2">
        <f>M20-L20</f>
        <v>0.12389380530973448</v>
      </c>
      <c r="O20" s="2"/>
      <c r="R20" s="2"/>
      <c r="S20" s="2"/>
      <c r="T20" s="2"/>
      <c r="U20" s="2"/>
      <c r="AP20" s="31"/>
      <c r="AQ20" s="31"/>
      <c r="AR20" s="31"/>
      <c r="AS20" s="31"/>
      <c r="AT20" s="31"/>
      <c r="AU20" s="31"/>
      <c r="AV20" s="31"/>
      <c r="AW20" s="31"/>
      <c r="AX20" s="31"/>
      <c r="AY20" s="31"/>
    </row>
    <row r="21" spans="1:51" ht="12.75" customHeight="1">
      <c r="A21" s="41" t="s">
        <v>38</v>
      </c>
      <c r="F21" s="184">
        <f>((K13*9)+(K14*10)+(K15*11)+(K16*12))/K20</f>
        <v>9.204545454545455</v>
      </c>
      <c r="K21" s="31"/>
      <c r="L21" s="2"/>
      <c r="M21" s="2"/>
      <c r="N21" s="2"/>
      <c r="O21" s="2"/>
      <c r="R21" s="2"/>
      <c r="S21" s="2"/>
      <c r="T21" s="2"/>
      <c r="U21" s="2"/>
      <c r="AP21" s="31"/>
      <c r="AQ21" s="31"/>
      <c r="AR21" s="31"/>
      <c r="AS21" s="31"/>
      <c r="AT21" s="31"/>
      <c r="AU21" s="31"/>
      <c r="AV21" s="31"/>
      <c r="AW21" s="31"/>
      <c r="AX21" s="31"/>
      <c r="AY21" s="31"/>
    </row>
    <row r="22" spans="1:51" ht="12.75" customHeight="1">
      <c r="K22" s="31"/>
      <c r="L22" s="2"/>
      <c r="M22" s="2"/>
      <c r="N22" s="2"/>
      <c r="O22" s="2"/>
      <c r="R22" s="2"/>
      <c r="S22" s="2"/>
      <c r="T22" s="2"/>
      <c r="U22" s="2"/>
      <c r="AP22" s="31"/>
      <c r="AQ22" s="31"/>
      <c r="AR22" s="31"/>
      <c r="AS22" s="31"/>
      <c r="AT22" s="31"/>
      <c r="AU22" s="31"/>
      <c r="AV22" s="31"/>
      <c r="AW22" s="31"/>
      <c r="AX22" s="31"/>
      <c r="AY22" s="31"/>
    </row>
    <row r="23" spans="1:51" ht="12.75" customHeight="1">
      <c r="A23" s="46" t="s">
        <v>58</v>
      </c>
      <c r="L23" s="2"/>
      <c r="M23" s="2"/>
      <c r="O23" s="2"/>
      <c r="AP23" s="31"/>
      <c r="AQ23" s="31"/>
      <c r="AR23" s="31"/>
      <c r="AS23" s="31"/>
      <c r="AT23" s="31"/>
      <c r="AU23" s="31"/>
      <c r="AV23" s="31"/>
      <c r="AW23" s="31"/>
      <c r="AX23" s="31"/>
      <c r="AY23" s="31"/>
    </row>
    <row r="24" spans="1:51" ht="25.5" customHeight="1">
      <c r="B24" s="266" t="s">
        <v>2</v>
      </c>
      <c r="C24" s="267"/>
      <c r="D24" s="267"/>
      <c r="E24" s="267"/>
      <c r="F24" s="267"/>
      <c r="G24" s="267"/>
      <c r="H24" s="267"/>
      <c r="I24" s="267"/>
      <c r="J24" s="267"/>
      <c r="L24" s="5" t="s">
        <v>3</v>
      </c>
      <c r="M24" s="5" t="s">
        <v>4</v>
      </c>
      <c r="N24" s="6" t="s">
        <v>5</v>
      </c>
      <c r="O24" s="5" t="s">
        <v>6</v>
      </c>
      <c r="P24" s="7" t="s">
        <v>7</v>
      </c>
      <c r="Q24" s="7" t="s">
        <v>8</v>
      </c>
      <c r="R24" s="8" t="s">
        <v>9</v>
      </c>
      <c r="AP24" s="31"/>
      <c r="AQ24" s="31"/>
      <c r="AR24" s="31"/>
      <c r="AS24" s="31"/>
      <c r="AT24" s="31"/>
      <c r="AU24" s="31"/>
      <c r="AV24" s="31"/>
      <c r="AW24" s="31"/>
      <c r="AX24" s="31"/>
      <c r="AY24" s="31"/>
    </row>
    <row r="25" spans="1:51" ht="12.75" customHeight="1">
      <c r="A25" s="10" t="s">
        <v>10</v>
      </c>
      <c r="B25" s="11">
        <v>1</v>
      </c>
      <c r="C25" s="11">
        <v>2</v>
      </c>
      <c r="D25" s="11">
        <v>3</v>
      </c>
      <c r="E25" s="11">
        <v>4</v>
      </c>
      <c r="F25" s="11">
        <v>5</v>
      </c>
      <c r="G25" s="11">
        <v>6</v>
      </c>
      <c r="H25" s="11">
        <v>7</v>
      </c>
      <c r="I25" s="11">
        <v>8</v>
      </c>
      <c r="J25" s="11">
        <v>9</v>
      </c>
      <c r="K25" s="12" t="s">
        <v>11</v>
      </c>
      <c r="L25" s="13"/>
      <c r="M25" s="13"/>
      <c r="N25" s="14"/>
      <c r="O25" s="15"/>
      <c r="P25" s="16"/>
      <c r="Q25" s="16"/>
      <c r="R25" s="2"/>
      <c r="AP25" s="31"/>
      <c r="AQ25" s="31"/>
      <c r="AR25" s="31"/>
      <c r="AS25" s="31"/>
      <c r="AT25" s="31"/>
      <c r="AU25" s="31"/>
      <c r="AV25" s="31"/>
      <c r="AW25" s="31"/>
      <c r="AX25" s="31"/>
      <c r="AY25" s="31"/>
    </row>
    <row r="26" spans="1:51" ht="12.75" customHeight="1">
      <c r="A26" s="30" t="s">
        <v>14</v>
      </c>
      <c r="B26" s="17">
        <v>119</v>
      </c>
      <c r="C26" s="17"/>
      <c r="D26" s="17"/>
      <c r="E26" s="17"/>
      <c r="F26" s="17"/>
      <c r="G26" s="17"/>
      <c r="H26" s="17"/>
      <c r="I26" s="17"/>
      <c r="J26" s="17"/>
      <c r="K26" s="18"/>
      <c r="L26" s="13"/>
      <c r="M26" s="13"/>
      <c r="N26" s="14"/>
      <c r="O26" s="15"/>
      <c r="P26" s="19">
        <f>B26</f>
        <v>119</v>
      </c>
      <c r="Q26" s="16"/>
      <c r="R26" s="2"/>
      <c r="AP26" s="31"/>
      <c r="AQ26" s="31"/>
      <c r="AR26" s="31"/>
      <c r="AS26" s="31"/>
      <c r="AT26" s="31"/>
      <c r="AU26" s="31"/>
      <c r="AV26" s="31"/>
      <c r="AW26" s="31"/>
      <c r="AX26" s="31"/>
      <c r="AY26" s="31"/>
    </row>
    <row r="27" spans="1:51" ht="12.75" customHeight="1">
      <c r="A27" s="30" t="s">
        <v>15</v>
      </c>
      <c r="B27" s="17"/>
      <c r="C27" s="17">
        <v>99</v>
      </c>
      <c r="D27" s="17"/>
      <c r="E27" s="17"/>
      <c r="F27" s="17"/>
      <c r="G27" s="17"/>
      <c r="H27" s="17"/>
      <c r="I27" s="17"/>
      <c r="J27" s="17"/>
      <c r="K27" s="18"/>
      <c r="L27" s="13"/>
      <c r="M27" s="13"/>
      <c r="N27" s="14"/>
      <c r="O27" s="15">
        <f>C27/B26</f>
        <v>0.83193277310924374</v>
      </c>
      <c r="P27" s="24">
        <v>100</v>
      </c>
      <c r="Q27" s="25">
        <f t="shared" ref="Q27:Q34" si="12">P27/P26</f>
        <v>0.84033613445378152</v>
      </c>
      <c r="R27" s="2">
        <f t="shared" ref="R27:R34" si="13">100%-Q27</f>
        <v>0.15966386554621848</v>
      </c>
      <c r="T27" s="3" t="s">
        <v>4</v>
      </c>
      <c r="AP27" s="31"/>
      <c r="AQ27" s="31"/>
      <c r="AR27" s="31"/>
      <c r="AS27" s="31"/>
      <c r="AT27" s="31"/>
      <c r="AU27" s="31"/>
      <c r="AV27" s="31"/>
      <c r="AW27" s="31"/>
      <c r="AX27" s="31"/>
      <c r="AY27" s="31"/>
    </row>
    <row r="28" spans="1:51" ht="12.75" customHeight="1">
      <c r="A28" s="30" t="s">
        <v>16</v>
      </c>
      <c r="B28" s="17"/>
      <c r="C28" s="17"/>
      <c r="D28" s="17">
        <v>97</v>
      </c>
      <c r="E28" s="17"/>
      <c r="F28" s="17"/>
      <c r="G28" s="17"/>
      <c r="H28" s="17"/>
      <c r="I28" s="17"/>
      <c r="J28" s="17"/>
      <c r="K28" s="18"/>
      <c r="L28" s="13"/>
      <c r="M28" s="13"/>
      <c r="N28" s="14"/>
      <c r="O28" s="15">
        <f>D28/C27</f>
        <v>0.97979797979797978</v>
      </c>
      <c r="P28" s="24">
        <v>101</v>
      </c>
      <c r="Q28" s="25">
        <f t="shared" si="12"/>
        <v>1.01</v>
      </c>
      <c r="R28" s="2">
        <f t="shared" si="13"/>
        <v>-1.0000000000000009E-2</v>
      </c>
      <c r="T28" s="31">
        <v>9902</v>
      </c>
      <c r="U28" s="2">
        <f>M20</f>
        <v>0.77876106194690264</v>
      </c>
      <c r="AP28" s="31"/>
      <c r="AQ28" s="31"/>
      <c r="AR28" s="31"/>
      <c r="AS28" s="31"/>
      <c r="AT28" s="31"/>
      <c r="AU28" s="31"/>
      <c r="AV28" s="31"/>
      <c r="AW28" s="31"/>
      <c r="AX28" s="31"/>
      <c r="AY28" s="31"/>
    </row>
    <row r="29" spans="1:51" ht="12.75" customHeight="1">
      <c r="A29" s="30" t="s">
        <v>17</v>
      </c>
      <c r="B29" s="17"/>
      <c r="C29" s="17"/>
      <c r="D29" s="17"/>
      <c r="E29" s="17">
        <v>92</v>
      </c>
      <c r="F29" s="17"/>
      <c r="G29" s="17"/>
      <c r="H29" s="17"/>
      <c r="I29" s="17"/>
      <c r="J29" s="17"/>
      <c r="K29" s="18"/>
      <c r="L29" s="13"/>
      <c r="M29" s="13"/>
      <c r="N29" s="14"/>
      <c r="O29" s="15">
        <f>E29/D28</f>
        <v>0.94845360824742264</v>
      </c>
      <c r="P29" s="24">
        <v>95</v>
      </c>
      <c r="Q29" s="25">
        <f t="shared" si="12"/>
        <v>0.94059405940594054</v>
      </c>
      <c r="R29" s="2">
        <f t="shared" si="13"/>
        <v>5.9405940594059459E-2</v>
      </c>
      <c r="T29" s="30" t="s">
        <v>14</v>
      </c>
      <c r="U29" s="2">
        <f>M42</f>
        <v>0.72268907563025209</v>
      </c>
      <c r="AD29" s="3"/>
      <c r="AE29" s="9" t="s">
        <v>39</v>
      </c>
      <c r="AF29" s="9"/>
      <c r="AG29" s="9"/>
      <c r="AH29" s="9"/>
      <c r="AI29" s="9"/>
      <c r="AJ29" s="9"/>
      <c r="AK29" s="9"/>
      <c r="AL29" s="9"/>
      <c r="AM29" s="9"/>
      <c r="AN29" s="9"/>
      <c r="AP29" s="31"/>
      <c r="AQ29" s="31"/>
      <c r="AR29" s="31"/>
      <c r="AS29" s="31"/>
      <c r="AT29" s="31"/>
      <c r="AU29" s="31"/>
      <c r="AV29" s="31"/>
      <c r="AW29" s="31"/>
      <c r="AX29" s="31"/>
      <c r="AY29" s="31"/>
    </row>
    <row r="30" spans="1:51" ht="12.75" customHeight="1">
      <c r="A30" s="30" t="s">
        <v>18</v>
      </c>
      <c r="B30" s="17"/>
      <c r="C30" s="17"/>
      <c r="D30" s="17"/>
      <c r="E30" s="17"/>
      <c r="F30" s="17">
        <v>86</v>
      </c>
      <c r="G30" s="17"/>
      <c r="H30" s="17"/>
      <c r="I30" s="17"/>
      <c r="J30" s="17"/>
      <c r="K30" s="18"/>
      <c r="L30" s="13"/>
      <c r="M30" s="13"/>
      <c r="N30" s="14"/>
      <c r="O30" s="15">
        <f>F30/E29</f>
        <v>0.93478260869565222</v>
      </c>
      <c r="P30" s="24">
        <v>89</v>
      </c>
      <c r="Q30" s="25">
        <f t="shared" si="12"/>
        <v>0.93684210526315792</v>
      </c>
      <c r="R30" s="2">
        <f t="shared" si="13"/>
        <v>6.315789473684208E-2</v>
      </c>
      <c r="T30" s="30" t="s">
        <v>15</v>
      </c>
      <c r="U30" s="2">
        <f>M64</f>
        <v>0.74125874125874125</v>
      </c>
      <c r="AE30" s="268" t="s">
        <v>12</v>
      </c>
      <c r="AF30" s="269"/>
      <c r="AG30" s="269"/>
      <c r="AH30" s="269"/>
      <c r="AI30" s="269"/>
      <c r="AJ30" s="269"/>
      <c r="AK30" s="269"/>
      <c r="AL30" s="269"/>
      <c r="AM30" s="269"/>
      <c r="AN30" s="269"/>
      <c r="AP30" s="31"/>
      <c r="AQ30" s="31"/>
      <c r="AR30" s="31"/>
      <c r="AS30" s="31"/>
      <c r="AT30" s="31"/>
      <c r="AU30" s="31"/>
      <c r="AV30" s="31"/>
      <c r="AW30" s="31"/>
      <c r="AX30" s="31"/>
      <c r="AY30" s="31"/>
    </row>
    <row r="31" spans="1:51" ht="12.75" customHeight="1">
      <c r="A31" s="30" t="s">
        <v>19</v>
      </c>
      <c r="B31" s="17"/>
      <c r="C31" s="17"/>
      <c r="D31" s="17"/>
      <c r="E31" s="17"/>
      <c r="F31" s="17"/>
      <c r="G31" s="17">
        <v>81</v>
      </c>
      <c r="H31" s="17"/>
      <c r="I31" s="17"/>
      <c r="J31" s="17"/>
      <c r="K31" s="18"/>
      <c r="L31" s="13"/>
      <c r="M31" s="13"/>
      <c r="N31" s="14"/>
      <c r="O31" s="15">
        <f>G31/F30</f>
        <v>0.94186046511627908</v>
      </c>
      <c r="P31" s="24">
        <v>91</v>
      </c>
      <c r="Q31" s="25">
        <f t="shared" si="12"/>
        <v>1.0224719101123596</v>
      </c>
      <c r="R31" s="2">
        <f t="shared" si="13"/>
        <v>-2.2471910112359605E-2</v>
      </c>
      <c r="T31" s="30" t="s">
        <v>16</v>
      </c>
      <c r="U31" s="2">
        <f>M83</f>
        <v>0.68067226890756305</v>
      </c>
      <c r="AD31" s="20" t="s">
        <v>13</v>
      </c>
      <c r="AE31" s="22">
        <v>9902</v>
      </c>
      <c r="AF31" s="23" t="s">
        <v>14</v>
      </c>
      <c r="AG31" s="23" t="s">
        <v>15</v>
      </c>
      <c r="AH31" s="23" t="s">
        <v>16</v>
      </c>
      <c r="AI31" s="23" t="s">
        <v>17</v>
      </c>
      <c r="AJ31" s="23" t="s">
        <v>18</v>
      </c>
      <c r="AK31" s="23" t="s">
        <v>19</v>
      </c>
      <c r="AL31" s="23" t="s">
        <v>20</v>
      </c>
      <c r="AM31" s="23" t="s">
        <v>21</v>
      </c>
      <c r="AN31" s="23" t="s">
        <v>22</v>
      </c>
      <c r="AO31" s="23" t="s">
        <v>23</v>
      </c>
      <c r="AP31" s="31"/>
      <c r="AQ31" s="31"/>
      <c r="AR31" s="31"/>
      <c r="AS31" s="31"/>
      <c r="AT31" s="31"/>
      <c r="AU31" s="31"/>
      <c r="AV31" s="31"/>
      <c r="AW31" s="31"/>
      <c r="AX31" s="31"/>
      <c r="AY31" s="31"/>
    </row>
    <row r="32" spans="1:51" ht="12.75" customHeight="1">
      <c r="A32" s="30" t="s">
        <v>20</v>
      </c>
      <c r="B32" s="31"/>
      <c r="C32" s="31"/>
      <c r="D32" s="31"/>
      <c r="E32" s="31"/>
      <c r="F32" s="31"/>
      <c r="G32" s="31"/>
      <c r="H32" s="31">
        <v>81</v>
      </c>
      <c r="I32" s="31"/>
      <c r="J32" s="31"/>
      <c r="K32" s="34"/>
      <c r="L32" s="2"/>
      <c r="M32" s="2"/>
      <c r="N32" s="31"/>
      <c r="O32" s="15">
        <f>H32/G31</f>
        <v>1</v>
      </c>
      <c r="P32" s="24">
        <v>90</v>
      </c>
      <c r="Q32" s="25">
        <f t="shared" si="12"/>
        <v>0.98901098901098905</v>
      </c>
      <c r="R32" s="2">
        <f t="shared" si="13"/>
        <v>1.098901098901095E-2</v>
      </c>
      <c r="T32" s="30" t="s">
        <v>17</v>
      </c>
      <c r="U32" s="2">
        <f>M105</f>
        <v>0.85344827586206895</v>
      </c>
      <c r="AD32" s="27" t="s">
        <v>25</v>
      </c>
      <c r="AE32" s="25">
        <f t="shared" ref="AE32:AE36" si="14">Q6</f>
        <v>0.86725663716814161</v>
      </c>
      <c r="AF32" s="25">
        <f t="shared" ref="AF32:AF36" si="15">Q27</f>
        <v>0.84033613445378152</v>
      </c>
      <c r="AG32" s="25">
        <f t="shared" ref="AG32:AG36" si="16">Q49</f>
        <v>0.8951048951048951</v>
      </c>
      <c r="AH32" s="25">
        <f t="shared" ref="AH32:AH36" si="17">Q69</f>
        <v>0.91596638655462181</v>
      </c>
      <c r="AI32" s="25">
        <f t="shared" ref="AI32:AI36" si="18">Q89</f>
        <v>0.9568965517241379</v>
      </c>
      <c r="AJ32" s="25">
        <f t="shared" ref="AJ32:AJ36" si="19">Q110</f>
        <v>0.91228070175438591</v>
      </c>
      <c r="AK32" s="25">
        <f t="shared" ref="AK32:AK36" si="20">Q130</f>
        <v>0.88800000000000001</v>
      </c>
      <c r="AL32" s="25">
        <f t="shared" ref="AL32:AL35" si="21">Q149</f>
        <v>0.8928571428571429</v>
      </c>
      <c r="AM32" s="25">
        <f t="shared" ref="AM32:AM34" si="22">Q170</f>
        <v>0.91743119266055051</v>
      </c>
      <c r="AN32" s="25">
        <f t="shared" ref="AN32:AN33" si="23">Q189</f>
        <v>0.98113207547169812</v>
      </c>
      <c r="AO32" s="25">
        <f>Q207</f>
        <v>0.98230088495575218</v>
      </c>
      <c r="AP32" s="31"/>
      <c r="AQ32" s="31"/>
      <c r="AR32" s="31"/>
      <c r="AS32" s="31"/>
      <c r="AT32" s="31"/>
      <c r="AU32" s="31"/>
      <c r="AV32" s="31"/>
      <c r="AW32" s="31"/>
      <c r="AX32" s="31"/>
      <c r="AY32" s="31"/>
    </row>
    <row r="33" spans="1:51" ht="12.75" customHeight="1">
      <c r="A33" s="30" t="s">
        <v>21</v>
      </c>
      <c r="B33" s="31"/>
      <c r="C33" s="31"/>
      <c r="D33" s="31"/>
      <c r="E33" s="31"/>
      <c r="F33" s="31"/>
      <c r="G33" s="31"/>
      <c r="H33" s="31"/>
      <c r="I33" s="31">
        <v>81</v>
      </c>
      <c r="J33" s="31"/>
      <c r="K33" s="34">
        <v>1</v>
      </c>
      <c r="L33" s="2"/>
      <c r="M33" s="2"/>
      <c r="N33" s="31"/>
      <c r="O33" s="2">
        <f>I33/H32</f>
        <v>1</v>
      </c>
      <c r="P33" s="24">
        <v>89</v>
      </c>
      <c r="Q33" s="25">
        <f t="shared" si="12"/>
        <v>0.98888888888888893</v>
      </c>
      <c r="R33" s="2">
        <f t="shared" si="13"/>
        <v>1.1111111111111072E-2</v>
      </c>
      <c r="T33" s="30" t="s">
        <v>18</v>
      </c>
      <c r="U33" s="2">
        <f>M125</f>
        <v>0.74561403508771928</v>
      </c>
      <c r="AD33" s="27" t="s">
        <v>26</v>
      </c>
      <c r="AE33" s="25">
        <f t="shared" si="14"/>
        <v>0.98979591836734693</v>
      </c>
      <c r="AF33" s="25">
        <f t="shared" si="15"/>
        <v>1.01</v>
      </c>
      <c r="AG33" s="25">
        <f t="shared" si="16"/>
        <v>0.9375</v>
      </c>
      <c r="AH33" s="25">
        <f t="shared" si="17"/>
        <v>0.94495412844036697</v>
      </c>
      <c r="AI33" s="25">
        <f t="shared" si="18"/>
        <v>0.95495495495495497</v>
      </c>
      <c r="AJ33" s="25">
        <f t="shared" si="19"/>
        <v>1</v>
      </c>
      <c r="AK33" s="25">
        <f t="shared" si="20"/>
        <v>0.99099099099099097</v>
      </c>
      <c r="AL33" s="25">
        <f t="shared" si="21"/>
        <v>0.95199999999999996</v>
      </c>
      <c r="AM33" s="25">
        <f t="shared" si="22"/>
        <v>0.86238532110091748</v>
      </c>
      <c r="AN33" s="25">
        <f t="shared" si="23"/>
        <v>0.99038461538461542</v>
      </c>
      <c r="AO33" s="25" t="s">
        <v>30</v>
      </c>
      <c r="AP33" s="31"/>
      <c r="AQ33" s="31"/>
      <c r="AR33" s="31"/>
      <c r="AS33" s="31"/>
      <c r="AT33" s="31"/>
      <c r="AU33" s="31"/>
      <c r="AV33" s="31"/>
      <c r="AW33" s="31"/>
      <c r="AX33" s="31"/>
      <c r="AY33" s="31"/>
    </row>
    <row r="34" spans="1:51" ht="12.75" customHeight="1">
      <c r="A34" s="35" t="s">
        <v>22</v>
      </c>
      <c r="B34" s="31"/>
      <c r="C34" s="31"/>
      <c r="D34" s="31"/>
      <c r="E34" s="31"/>
      <c r="F34" s="31"/>
      <c r="G34" s="31"/>
      <c r="H34" s="31"/>
      <c r="I34" s="31"/>
      <c r="J34" s="31">
        <v>80</v>
      </c>
      <c r="K34" s="34">
        <v>69</v>
      </c>
      <c r="L34" s="2"/>
      <c r="M34" s="2"/>
      <c r="N34" s="31"/>
      <c r="O34" s="2">
        <f>J34/I33</f>
        <v>0.98765432098765427</v>
      </c>
      <c r="P34" s="24">
        <v>88</v>
      </c>
      <c r="Q34" s="25">
        <f t="shared" si="12"/>
        <v>0.9887640449438202</v>
      </c>
      <c r="R34" s="2">
        <f t="shared" si="13"/>
        <v>1.1235955056179803E-2</v>
      </c>
      <c r="AD34" s="27" t="s">
        <v>27</v>
      </c>
      <c r="AE34" s="25">
        <f t="shared" si="14"/>
        <v>0.97938144329896903</v>
      </c>
      <c r="AF34" s="25">
        <f t="shared" si="15"/>
        <v>0.94059405940594054</v>
      </c>
      <c r="AG34" s="25">
        <f t="shared" si="16"/>
        <v>0.96666666666666667</v>
      </c>
      <c r="AH34" s="25">
        <f t="shared" si="17"/>
        <v>0.94174757281553401</v>
      </c>
      <c r="AI34" s="25">
        <f t="shared" si="18"/>
        <v>0.97169811320754718</v>
      </c>
      <c r="AJ34" s="25">
        <f t="shared" si="19"/>
        <v>0.95192307692307687</v>
      </c>
      <c r="AK34" s="25">
        <f t="shared" si="20"/>
        <v>1</v>
      </c>
      <c r="AL34" s="25">
        <f t="shared" si="21"/>
        <v>0.96799999999999997</v>
      </c>
      <c r="AM34" s="25">
        <f t="shared" si="22"/>
        <v>0.92</v>
      </c>
      <c r="AN34" s="25" t="s">
        <v>30</v>
      </c>
      <c r="AO34" s="25" t="s">
        <v>30</v>
      </c>
      <c r="AP34" s="31"/>
      <c r="AQ34" s="31"/>
      <c r="AR34" s="31"/>
      <c r="AS34" s="31"/>
      <c r="AT34" s="31"/>
      <c r="AU34" s="31"/>
      <c r="AV34" s="31"/>
      <c r="AW34" s="31"/>
      <c r="AX34" s="31"/>
      <c r="AY34" s="31"/>
    </row>
    <row r="35" spans="1:51" ht="12.75" customHeight="1">
      <c r="A35" s="35" t="s">
        <v>23</v>
      </c>
      <c r="B35" s="31"/>
      <c r="C35" s="31"/>
      <c r="D35" s="31"/>
      <c r="E35" s="31"/>
      <c r="F35" s="31"/>
      <c r="G35" s="31"/>
      <c r="H35" s="31"/>
      <c r="I35" s="31"/>
      <c r="J35" s="31">
        <v>15</v>
      </c>
      <c r="K35" s="34">
        <v>13</v>
      </c>
      <c r="L35" s="2"/>
      <c r="M35" s="2"/>
      <c r="N35" s="31"/>
      <c r="O35" s="2"/>
      <c r="P35" s="24">
        <v>18</v>
      </c>
      <c r="Q35" s="25"/>
      <c r="R35" s="2"/>
      <c r="AD35" s="27" t="s">
        <v>28</v>
      </c>
      <c r="AE35" s="25">
        <f t="shared" si="14"/>
        <v>1</v>
      </c>
      <c r="AF35" s="25">
        <f t="shared" si="15"/>
        <v>0.93684210526315792</v>
      </c>
      <c r="AG35" s="25">
        <f t="shared" si="16"/>
        <v>0.96551724137931039</v>
      </c>
      <c r="AH35" s="25">
        <f t="shared" si="17"/>
        <v>0.98969072164948457</v>
      </c>
      <c r="AI35" s="25">
        <f t="shared" si="18"/>
        <v>1.0194174757281553</v>
      </c>
      <c r="AJ35" s="25">
        <f t="shared" si="19"/>
        <v>0.96969696969696972</v>
      </c>
      <c r="AK35" s="25">
        <f t="shared" si="20"/>
        <v>0.99090909090909096</v>
      </c>
      <c r="AL35" s="25">
        <f t="shared" si="21"/>
        <v>0.98347107438016534</v>
      </c>
      <c r="AM35" s="25" t="s">
        <v>30</v>
      </c>
      <c r="AN35" s="25" t="s">
        <v>30</v>
      </c>
      <c r="AO35" s="25" t="s">
        <v>30</v>
      </c>
      <c r="AP35" s="31"/>
      <c r="AQ35" s="31"/>
      <c r="AR35" s="31"/>
      <c r="AS35" s="31"/>
      <c r="AT35" s="31"/>
      <c r="AU35" s="31"/>
      <c r="AV35" s="31"/>
      <c r="AW35" s="31"/>
      <c r="AX35" s="31"/>
      <c r="AY35" s="31"/>
    </row>
    <row r="36" spans="1:51" ht="12.75" customHeight="1">
      <c r="A36" s="35" t="s">
        <v>41</v>
      </c>
      <c r="B36" s="31"/>
      <c r="C36" s="31"/>
      <c r="D36" s="31"/>
      <c r="E36" s="31"/>
      <c r="F36" s="31"/>
      <c r="G36" s="31"/>
      <c r="H36" s="31"/>
      <c r="I36" s="31"/>
      <c r="J36" s="31">
        <v>1</v>
      </c>
      <c r="K36" s="34">
        <v>1</v>
      </c>
      <c r="L36" s="2"/>
      <c r="M36" s="2"/>
      <c r="N36" s="31"/>
      <c r="O36" s="2"/>
      <c r="P36" s="24">
        <v>5</v>
      </c>
      <c r="Q36" s="25"/>
      <c r="R36" s="2"/>
      <c r="AD36" s="27" t="s">
        <v>29</v>
      </c>
      <c r="AE36" s="25">
        <f t="shared" si="14"/>
        <v>0.97894736842105268</v>
      </c>
      <c r="AF36" s="25">
        <f t="shared" si="15"/>
        <v>1.0224719101123596</v>
      </c>
      <c r="AG36" s="25">
        <f t="shared" si="16"/>
        <v>1</v>
      </c>
      <c r="AH36" s="25">
        <f t="shared" si="17"/>
        <v>0.96875</v>
      </c>
      <c r="AI36" s="25">
        <f t="shared" si="18"/>
        <v>0.99047619047619051</v>
      </c>
      <c r="AJ36" s="25">
        <f t="shared" si="19"/>
        <v>0.9375</v>
      </c>
      <c r="AK36" s="25">
        <f t="shared" si="20"/>
        <v>1.036697247706422</v>
      </c>
      <c r="AL36" s="25" t="s">
        <v>30</v>
      </c>
      <c r="AP36" s="31"/>
      <c r="AQ36" s="31"/>
      <c r="AR36" s="31"/>
      <c r="AS36" s="31"/>
      <c r="AT36" s="31"/>
      <c r="AU36" s="31"/>
      <c r="AV36" s="31"/>
      <c r="AW36" s="31"/>
      <c r="AX36" s="31"/>
      <c r="AY36" s="31"/>
    </row>
    <row r="37" spans="1:51" ht="12.75" customHeight="1">
      <c r="A37" s="35" t="s">
        <v>45</v>
      </c>
      <c r="B37" s="31"/>
      <c r="C37" s="31"/>
      <c r="D37" s="31"/>
      <c r="E37" s="31"/>
      <c r="F37" s="31"/>
      <c r="G37" s="31"/>
      <c r="H37" s="31"/>
      <c r="I37" s="31"/>
      <c r="J37" s="31">
        <v>1</v>
      </c>
      <c r="K37" s="34">
        <v>1</v>
      </c>
      <c r="L37" s="2"/>
      <c r="M37" s="2"/>
      <c r="N37" s="31"/>
      <c r="O37" s="2"/>
      <c r="P37" s="24">
        <v>3</v>
      </c>
      <c r="Q37" s="25"/>
      <c r="R37" s="2"/>
      <c r="AD37" s="27"/>
      <c r="AE37" s="25"/>
      <c r="AF37" s="25"/>
      <c r="AG37" s="25"/>
      <c r="AH37" s="25"/>
      <c r="AI37" s="25"/>
      <c r="AJ37" s="25"/>
      <c r="AK37" s="25"/>
      <c r="AL37" s="25"/>
      <c r="AP37" s="31"/>
      <c r="AQ37" s="31"/>
      <c r="AR37" s="31"/>
      <c r="AS37" s="31"/>
      <c r="AT37" s="31"/>
      <c r="AU37" s="31"/>
      <c r="AV37" s="31"/>
      <c r="AW37" s="31"/>
      <c r="AX37" s="31"/>
      <c r="AY37" s="31"/>
    </row>
    <row r="38" spans="1:51" ht="12.75" customHeight="1">
      <c r="A38" s="35" t="s">
        <v>46</v>
      </c>
      <c r="B38" s="31"/>
      <c r="C38" s="31"/>
      <c r="D38" s="31"/>
      <c r="E38" s="31"/>
      <c r="F38" s="31"/>
      <c r="G38" s="31"/>
      <c r="H38" s="31"/>
      <c r="I38" s="31"/>
      <c r="J38" s="31">
        <v>2</v>
      </c>
      <c r="K38" s="34"/>
      <c r="L38" s="2"/>
      <c r="M38" s="2"/>
      <c r="N38" s="31"/>
      <c r="O38" s="2"/>
      <c r="P38" s="24">
        <v>3</v>
      </c>
      <c r="Q38" s="25"/>
      <c r="R38" s="2"/>
      <c r="AD38" s="27"/>
      <c r="AE38" s="25"/>
      <c r="AF38" s="25"/>
      <c r="AG38" s="25"/>
      <c r="AH38" s="25"/>
      <c r="AI38" s="25"/>
      <c r="AJ38" s="25"/>
      <c r="AK38" s="25"/>
      <c r="AL38" s="25"/>
      <c r="AP38" s="31"/>
      <c r="AQ38" s="31"/>
      <c r="AR38" s="31"/>
      <c r="AS38" s="31"/>
      <c r="AT38" s="31"/>
      <c r="AU38" s="31"/>
      <c r="AV38" s="31"/>
      <c r="AW38" s="31"/>
      <c r="AX38" s="31"/>
      <c r="AY38" s="31"/>
    </row>
    <row r="39" spans="1:51" ht="12.75" customHeight="1">
      <c r="A39" s="35" t="s">
        <v>47</v>
      </c>
      <c r="B39" s="31"/>
      <c r="C39" s="31"/>
      <c r="D39" s="31"/>
      <c r="E39" s="31"/>
      <c r="F39" s="31"/>
      <c r="G39" s="31"/>
      <c r="H39" s="31"/>
      <c r="I39" s="31"/>
      <c r="J39" s="31">
        <v>1</v>
      </c>
      <c r="K39" s="34"/>
      <c r="L39" s="2"/>
      <c r="M39" s="2"/>
      <c r="N39" s="31"/>
      <c r="O39" s="2"/>
      <c r="P39" s="24">
        <v>2</v>
      </c>
      <c r="Q39" s="25"/>
      <c r="R39" s="2"/>
      <c r="AD39" s="27"/>
      <c r="AE39" s="25"/>
      <c r="AF39" s="25"/>
      <c r="AG39" s="25"/>
      <c r="AH39" s="25"/>
      <c r="AI39" s="25"/>
      <c r="AJ39" s="25"/>
      <c r="AK39" s="25"/>
      <c r="AL39" s="25"/>
      <c r="AP39" s="31"/>
      <c r="AQ39" s="31"/>
      <c r="AR39" s="31"/>
      <c r="AS39" s="31"/>
      <c r="AT39" s="31"/>
      <c r="AU39" s="31"/>
      <c r="AV39" s="31"/>
      <c r="AW39" s="31"/>
      <c r="AX39" s="31"/>
      <c r="AY39" s="31"/>
    </row>
    <row r="40" spans="1:51" ht="12.75" customHeight="1">
      <c r="A40" s="35" t="s">
        <v>48</v>
      </c>
      <c r="B40" s="31"/>
      <c r="C40" s="31"/>
      <c r="D40" s="31"/>
      <c r="E40" s="31"/>
      <c r="F40" s="31"/>
      <c r="G40" s="31"/>
      <c r="H40" s="31"/>
      <c r="I40" s="31"/>
      <c r="J40" s="31">
        <v>1</v>
      </c>
      <c r="K40" s="34">
        <v>1</v>
      </c>
      <c r="L40" s="2"/>
      <c r="M40" s="2"/>
      <c r="N40" s="31"/>
      <c r="O40" s="2"/>
      <c r="P40" s="24">
        <v>2</v>
      </c>
      <c r="Q40" s="25"/>
      <c r="R40" s="2"/>
      <c r="AD40" s="27"/>
      <c r="AE40" s="25"/>
      <c r="AF40" s="25"/>
      <c r="AG40" s="25"/>
      <c r="AH40" s="25"/>
      <c r="AI40" s="25"/>
      <c r="AJ40" s="25"/>
      <c r="AK40" s="25"/>
      <c r="AL40" s="25"/>
      <c r="AP40" s="31"/>
      <c r="AQ40" s="31"/>
      <c r="AR40" s="31"/>
      <c r="AS40" s="31"/>
      <c r="AT40" s="31"/>
      <c r="AU40" s="31"/>
      <c r="AV40" s="31"/>
      <c r="AW40" s="31"/>
      <c r="AX40" s="31"/>
      <c r="AY40" s="31"/>
    </row>
    <row r="41" spans="1:51" ht="12.75" customHeight="1">
      <c r="A41" s="35" t="s">
        <v>50</v>
      </c>
      <c r="B41" s="31"/>
      <c r="C41" s="31"/>
      <c r="D41" s="31"/>
      <c r="E41" s="31"/>
      <c r="F41" s="31"/>
      <c r="G41" s="31"/>
      <c r="H41" s="31"/>
      <c r="I41" s="31"/>
      <c r="J41" s="31"/>
      <c r="K41" s="34"/>
      <c r="L41" s="2"/>
      <c r="M41" s="2"/>
      <c r="N41" s="31"/>
      <c r="O41" s="2"/>
      <c r="P41" s="24"/>
      <c r="Q41" s="25"/>
      <c r="R41" s="2"/>
      <c r="AD41" s="27"/>
      <c r="AE41" s="25"/>
      <c r="AF41" s="25"/>
      <c r="AG41" s="25"/>
      <c r="AH41" s="25"/>
      <c r="AI41" s="25"/>
      <c r="AJ41" s="25"/>
      <c r="AK41" s="25"/>
      <c r="AL41" s="25"/>
      <c r="AP41" s="31"/>
      <c r="AQ41" s="31"/>
      <c r="AR41" s="31"/>
      <c r="AS41" s="31"/>
      <c r="AT41" s="31"/>
      <c r="AU41" s="31"/>
      <c r="AV41" s="31"/>
      <c r="AW41" s="31"/>
      <c r="AX41" s="31"/>
      <c r="AY41" s="31"/>
    </row>
    <row r="42" spans="1:51" ht="12.75" customHeight="1">
      <c r="K42" s="31">
        <f>SUM(K33:K40)</f>
        <v>86</v>
      </c>
      <c r="L42" s="2">
        <f>SUM(K33:K34)/B26</f>
        <v>0.58823529411764708</v>
      </c>
      <c r="M42" s="2">
        <f>K42/B26</f>
        <v>0.72268907563025209</v>
      </c>
      <c r="N42" s="2">
        <f>M42-L42</f>
        <v>0.13445378151260501</v>
      </c>
      <c r="O42" s="2"/>
      <c r="AD42" s="30" t="s">
        <v>31</v>
      </c>
      <c r="AE42" s="25">
        <f t="shared" ref="AE42:AE44" si="24">Q11</f>
        <v>0.956989247311828</v>
      </c>
      <c r="AF42" s="25">
        <f t="shared" ref="AF42:AF44" si="25">Q32</f>
        <v>0.98901098901098905</v>
      </c>
      <c r="AG42" s="25">
        <f t="shared" ref="AG42:AG44" si="26">Q54</f>
        <v>0.9732142857142857</v>
      </c>
      <c r="AH42" s="25">
        <f t="shared" ref="AH42:AH44" si="27">Q74</f>
        <v>0.967741935483871</v>
      </c>
      <c r="AI42" s="25">
        <f t="shared" ref="AI42:AI43" si="28">Q94</f>
        <v>1</v>
      </c>
      <c r="AJ42" s="25">
        <f>Q115</f>
        <v>1.0777777777777777</v>
      </c>
      <c r="AK42" s="25" t="s">
        <v>30</v>
      </c>
      <c r="AL42" s="25" t="s">
        <v>30</v>
      </c>
      <c r="AP42" s="31"/>
      <c r="AQ42" s="31"/>
      <c r="AR42" s="31"/>
      <c r="AS42" s="31"/>
      <c r="AT42" s="31"/>
      <c r="AU42" s="31"/>
      <c r="AV42" s="31"/>
      <c r="AW42" s="31"/>
      <c r="AX42" s="31"/>
      <c r="AY42" s="31"/>
    </row>
    <row r="43" spans="1:51" ht="12.75" customHeight="1">
      <c r="A43" s="41" t="s">
        <v>38</v>
      </c>
      <c r="F43" s="184">
        <f>((K33*8)+(K34*9)+(K35*10)+(K36*11))/K42</f>
        <v>8.9534883720930232</v>
      </c>
      <c r="G43" s="31"/>
      <c r="K43" s="31"/>
      <c r="L43" s="2"/>
      <c r="M43" s="2"/>
      <c r="N43" s="2"/>
      <c r="O43" s="2"/>
      <c r="AD43" s="30" t="s">
        <v>32</v>
      </c>
      <c r="AE43" s="25">
        <f t="shared" si="24"/>
        <v>0.9887640449438202</v>
      </c>
      <c r="AF43" s="25">
        <f t="shared" si="25"/>
        <v>0.98888888888888893</v>
      </c>
      <c r="AG43" s="25">
        <f t="shared" si="26"/>
        <v>1</v>
      </c>
      <c r="AH43" s="25">
        <f t="shared" si="27"/>
        <v>0.98888888888888893</v>
      </c>
      <c r="AI43" s="25">
        <f t="shared" si="28"/>
        <v>1</v>
      </c>
      <c r="AJ43" s="25" t="s">
        <v>30</v>
      </c>
      <c r="AK43" s="25" t="s">
        <v>30</v>
      </c>
      <c r="AL43" s="25"/>
      <c r="AP43" s="31"/>
      <c r="AQ43" s="31"/>
      <c r="AR43" s="31"/>
      <c r="AS43" s="31"/>
      <c r="AT43" s="31"/>
      <c r="AU43" s="31"/>
      <c r="AV43" s="31"/>
      <c r="AW43" s="31"/>
      <c r="AX43" s="31"/>
      <c r="AY43" s="31"/>
    </row>
    <row r="44" spans="1:51" ht="12.75" customHeight="1">
      <c r="K44" s="31"/>
      <c r="L44" s="2"/>
      <c r="M44" s="2"/>
      <c r="N44" s="2"/>
      <c r="O44" s="2"/>
      <c r="AD44" s="30" t="s">
        <v>33</v>
      </c>
      <c r="AE44" s="25">
        <f t="shared" si="24"/>
        <v>1.0227272727272727</v>
      </c>
      <c r="AF44" s="25">
        <f t="shared" si="25"/>
        <v>0.9887640449438202</v>
      </c>
      <c r="AG44" s="25">
        <f t="shared" si="26"/>
        <v>0.99082568807339455</v>
      </c>
      <c r="AH44" s="25">
        <f t="shared" si="27"/>
        <v>0.9887640449438202</v>
      </c>
      <c r="AI44" s="25" t="s">
        <v>30</v>
      </c>
      <c r="AK44" s="25"/>
      <c r="AL44" s="25"/>
      <c r="AP44" s="31"/>
      <c r="AQ44" s="31"/>
      <c r="AR44" s="31"/>
      <c r="AS44" s="31"/>
      <c r="AT44" s="31"/>
      <c r="AU44" s="31"/>
      <c r="AV44" s="31"/>
      <c r="AW44" s="31"/>
      <c r="AX44" s="31"/>
      <c r="AY44" s="31"/>
    </row>
    <row r="45" spans="1:51" ht="12.75" customHeight="1">
      <c r="A45" s="46" t="s">
        <v>59</v>
      </c>
      <c r="L45" s="2"/>
      <c r="M45" s="2"/>
      <c r="O45" s="2"/>
      <c r="AH45" s="25"/>
      <c r="AI45" s="25"/>
      <c r="AL45" s="25"/>
      <c r="AP45" s="31"/>
      <c r="AQ45" s="31"/>
      <c r="AR45" s="31"/>
      <c r="AS45" s="31"/>
      <c r="AT45" s="31"/>
      <c r="AU45" s="31"/>
      <c r="AV45" s="31"/>
      <c r="AW45" s="31"/>
      <c r="AX45" s="31"/>
      <c r="AY45" s="31"/>
    </row>
    <row r="46" spans="1:51" ht="25.5" customHeight="1">
      <c r="B46" s="4" t="s">
        <v>2</v>
      </c>
      <c r="C46" s="4"/>
      <c r="D46" s="4"/>
      <c r="E46" s="4"/>
      <c r="F46" s="4"/>
      <c r="G46" s="4"/>
      <c r="H46" s="4"/>
      <c r="I46" s="4"/>
      <c r="J46" s="4"/>
      <c r="L46" s="5" t="s">
        <v>3</v>
      </c>
      <c r="M46" s="5" t="s">
        <v>4</v>
      </c>
      <c r="N46" s="6" t="s">
        <v>5</v>
      </c>
      <c r="O46" s="5" t="s">
        <v>6</v>
      </c>
      <c r="P46" s="7" t="s">
        <v>7</v>
      </c>
      <c r="Q46" s="7" t="s">
        <v>8</v>
      </c>
      <c r="R46" s="8" t="s">
        <v>9</v>
      </c>
      <c r="T46" s="272" t="s">
        <v>5</v>
      </c>
      <c r="U46" s="269"/>
      <c r="AG46" s="25"/>
      <c r="AH46" s="28"/>
      <c r="AI46" s="25"/>
      <c r="AP46" s="31"/>
      <c r="AQ46" s="31"/>
      <c r="AR46" s="31"/>
      <c r="AS46" s="31"/>
      <c r="AT46" s="31"/>
      <c r="AU46" s="31"/>
      <c r="AV46" s="31"/>
      <c r="AW46" s="31"/>
      <c r="AX46" s="31"/>
      <c r="AY46" s="31"/>
    </row>
    <row r="47" spans="1:51" ht="12.75" customHeight="1">
      <c r="A47" s="10" t="s">
        <v>10</v>
      </c>
      <c r="B47" s="11">
        <v>1</v>
      </c>
      <c r="C47" s="11">
        <v>2</v>
      </c>
      <c r="D47" s="11">
        <v>3</v>
      </c>
      <c r="E47" s="11">
        <v>4</v>
      </c>
      <c r="F47" s="11">
        <v>5</v>
      </c>
      <c r="G47" s="11">
        <v>6</v>
      </c>
      <c r="H47" s="11">
        <v>7</v>
      </c>
      <c r="I47" s="11">
        <v>8</v>
      </c>
      <c r="J47" s="11">
        <v>9</v>
      </c>
      <c r="K47" s="12" t="s">
        <v>11</v>
      </c>
      <c r="L47" s="13"/>
      <c r="M47" s="13"/>
      <c r="N47" s="14"/>
      <c r="O47" s="15"/>
      <c r="P47" s="16"/>
      <c r="Q47" s="16"/>
      <c r="R47" s="2"/>
      <c r="T47" s="31">
        <v>9902</v>
      </c>
      <c r="U47" s="2">
        <f>N20</f>
        <v>0.12389380530973448</v>
      </c>
      <c r="AG47" s="25"/>
      <c r="AP47" s="31"/>
      <c r="AQ47" s="31"/>
      <c r="AR47" s="31"/>
      <c r="AS47" s="31"/>
      <c r="AT47" s="31"/>
      <c r="AU47" s="31"/>
      <c r="AV47" s="31"/>
      <c r="AW47" s="31"/>
      <c r="AX47" s="31"/>
      <c r="AY47" s="31"/>
    </row>
    <row r="48" spans="1:51" ht="12.75" customHeight="1">
      <c r="A48" s="30" t="s">
        <v>15</v>
      </c>
      <c r="B48" s="17">
        <v>143</v>
      </c>
      <c r="C48" s="17"/>
      <c r="D48" s="17"/>
      <c r="E48" s="17"/>
      <c r="F48" s="17"/>
      <c r="G48" s="17"/>
      <c r="H48" s="17"/>
      <c r="I48" s="17"/>
      <c r="J48" s="17"/>
      <c r="K48" s="18"/>
      <c r="L48" s="13"/>
      <c r="M48" s="13"/>
      <c r="N48" s="14"/>
      <c r="O48" s="15"/>
      <c r="P48" s="19">
        <f>B48</f>
        <v>143</v>
      </c>
      <c r="Q48" s="16"/>
      <c r="R48" s="2"/>
      <c r="T48" s="30" t="s">
        <v>14</v>
      </c>
      <c r="U48" s="2">
        <f>N42</f>
        <v>0.13445378151260501</v>
      </c>
      <c r="AP48" s="31"/>
      <c r="AQ48" s="31"/>
      <c r="AR48" s="31"/>
      <c r="AS48" s="31"/>
      <c r="AT48" s="31"/>
      <c r="AU48" s="31"/>
      <c r="AV48" s="31"/>
      <c r="AW48" s="31"/>
      <c r="AX48" s="31"/>
      <c r="AY48" s="31"/>
    </row>
    <row r="49" spans="1:51" ht="12.75" customHeight="1">
      <c r="A49" s="30" t="s">
        <v>16</v>
      </c>
      <c r="B49" s="17"/>
      <c r="C49" s="17">
        <v>128</v>
      </c>
      <c r="D49" s="17"/>
      <c r="E49" s="17"/>
      <c r="F49" s="17"/>
      <c r="G49" s="17"/>
      <c r="H49" s="17"/>
      <c r="I49" s="17"/>
      <c r="J49" s="17"/>
      <c r="K49" s="18"/>
      <c r="L49" s="13"/>
      <c r="M49" s="13"/>
      <c r="N49" s="14"/>
      <c r="O49" s="15">
        <f>C49/B48</f>
        <v>0.8951048951048951</v>
      </c>
      <c r="P49" s="24">
        <v>128</v>
      </c>
      <c r="Q49" s="25">
        <f t="shared" ref="Q49:Q56" si="29">P49/P48</f>
        <v>0.8951048951048951</v>
      </c>
      <c r="R49" s="2">
        <f t="shared" ref="R49:R56" si="30">100%-Q49</f>
        <v>0.1048951048951049</v>
      </c>
      <c r="T49" s="30" t="s">
        <v>15</v>
      </c>
      <c r="U49" s="2">
        <f>N64</f>
        <v>0.11888111888111885</v>
      </c>
      <c r="AP49" s="31"/>
      <c r="AQ49" s="31"/>
      <c r="AR49" s="31"/>
      <c r="AS49" s="31"/>
      <c r="AT49" s="31"/>
      <c r="AU49" s="31"/>
      <c r="AV49" s="31"/>
      <c r="AW49" s="31"/>
      <c r="AX49" s="31"/>
      <c r="AY49" s="31"/>
    </row>
    <row r="50" spans="1:51" ht="12.75" customHeight="1">
      <c r="A50" s="30" t="s">
        <v>17</v>
      </c>
      <c r="B50" s="17"/>
      <c r="C50" s="17"/>
      <c r="D50" s="17">
        <v>119</v>
      </c>
      <c r="E50" s="17"/>
      <c r="F50" s="17"/>
      <c r="G50" s="17"/>
      <c r="H50" s="17"/>
      <c r="I50" s="17"/>
      <c r="J50" s="17"/>
      <c r="K50" s="18"/>
      <c r="L50" s="13"/>
      <c r="M50" s="13"/>
      <c r="N50" s="14"/>
      <c r="O50" s="15">
        <f>D50/C49</f>
        <v>0.9296875</v>
      </c>
      <c r="P50" s="24">
        <v>120</v>
      </c>
      <c r="Q50" s="25">
        <f t="shared" si="29"/>
        <v>0.9375</v>
      </c>
      <c r="R50" s="2">
        <f t="shared" si="30"/>
        <v>6.25E-2</v>
      </c>
      <c r="T50" s="30" t="s">
        <v>16</v>
      </c>
      <c r="U50" s="2">
        <f>N83</f>
        <v>0.17647058823529416</v>
      </c>
      <c r="AP50" s="31"/>
      <c r="AQ50" s="31"/>
      <c r="AR50" s="31"/>
      <c r="AS50" s="31"/>
      <c r="AT50" s="31"/>
      <c r="AU50" s="31"/>
      <c r="AV50" s="31"/>
      <c r="AW50" s="31"/>
      <c r="AX50" s="31"/>
      <c r="AY50" s="31"/>
    </row>
    <row r="51" spans="1:51" ht="12.75" customHeight="1">
      <c r="A51" s="30" t="s">
        <v>18</v>
      </c>
      <c r="B51" s="17"/>
      <c r="C51" s="17"/>
      <c r="D51" s="17"/>
      <c r="E51" s="17">
        <v>111</v>
      </c>
      <c r="F51" s="17"/>
      <c r="G51" s="17"/>
      <c r="H51" s="17"/>
      <c r="I51" s="17"/>
      <c r="J51" s="17"/>
      <c r="K51" s="18"/>
      <c r="L51" s="13"/>
      <c r="M51" s="13"/>
      <c r="N51" s="14"/>
      <c r="O51" s="15">
        <f>E51/D50</f>
        <v>0.9327731092436975</v>
      </c>
      <c r="P51" s="24">
        <v>116</v>
      </c>
      <c r="Q51" s="25">
        <f t="shared" si="29"/>
        <v>0.96666666666666667</v>
      </c>
      <c r="R51" s="2">
        <f t="shared" si="30"/>
        <v>3.3333333333333326E-2</v>
      </c>
      <c r="T51" s="30" t="s">
        <v>17</v>
      </c>
      <c r="U51" s="2">
        <f>N105</f>
        <v>0.12068965517241381</v>
      </c>
      <c r="AP51" s="31"/>
      <c r="AQ51" s="31"/>
      <c r="AR51" s="31"/>
      <c r="AS51" s="31"/>
      <c r="AT51" s="31"/>
      <c r="AU51" s="31"/>
      <c r="AV51" s="31"/>
      <c r="AW51" s="31"/>
      <c r="AX51" s="31"/>
      <c r="AY51" s="31"/>
    </row>
    <row r="52" spans="1:51" ht="12.75" customHeight="1">
      <c r="A52" s="30" t="s">
        <v>19</v>
      </c>
      <c r="B52" s="17"/>
      <c r="C52" s="17"/>
      <c r="D52" s="17"/>
      <c r="E52" s="17"/>
      <c r="F52" s="17">
        <v>105</v>
      </c>
      <c r="G52" s="17"/>
      <c r="H52" s="17"/>
      <c r="I52" s="17"/>
      <c r="J52" s="17"/>
      <c r="K52" s="18"/>
      <c r="L52" s="13"/>
      <c r="M52" s="13"/>
      <c r="N52" s="14"/>
      <c r="O52" s="15">
        <f>F52/E51</f>
        <v>0.94594594594594594</v>
      </c>
      <c r="P52" s="24">
        <v>112</v>
      </c>
      <c r="Q52" s="25">
        <f t="shared" si="29"/>
        <v>0.96551724137931039</v>
      </c>
      <c r="R52" s="2">
        <f t="shared" si="30"/>
        <v>3.4482758620689613E-2</v>
      </c>
      <c r="T52" s="30" t="s">
        <v>18</v>
      </c>
      <c r="U52" s="2">
        <f>N125</f>
        <v>0.14035087719298245</v>
      </c>
      <c r="AP52" s="31"/>
      <c r="AQ52" s="31"/>
      <c r="AR52" s="31"/>
      <c r="AS52" s="31"/>
      <c r="AT52" s="31"/>
      <c r="AU52" s="31"/>
      <c r="AV52" s="31"/>
      <c r="AW52" s="31"/>
      <c r="AX52" s="31"/>
      <c r="AY52" s="31"/>
    </row>
    <row r="53" spans="1:51" ht="12.75" customHeight="1">
      <c r="A53" s="30" t="s">
        <v>20</v>
      </c>
      <c r="B53" s="31"/>
      <c r="C53" s="31"/>
      <c r="D53" s="31"/>
      <c r="E53" s="31"/>
      <c r="F53" s="31"/>
      <c r="G53" s="31">
        <v>104</v>
      </c>
      <c r="H53" s="31"/>
      <c r="I53" s="31"/>
      <c r="J53" s="31"/>
      <c r="K53" s="34"/>
      <c r="L53" s="2"/>
      <c r="M53" s="2"/>
      <c r="N53" s="31"/>
      <c r="O53" s="15">
        <f>G53/F52</f>
        <v>0.99047619047619051</v>
      </c>
      <c r="P53" s="24">
        <v>112</v>
      </c>
      <c r="Q53" s="25">
        <f t="shared" si="29"/>
        <v>1</v>
      </c>
      <c r="R53" s="2">
        <f t="shared" si="30"/>
        <v>0</v>
      </c>
      <c r="AP53" s="31"/>
      <c r="AQ53" s="31"/>
      <c r="AR53" s="31"/>
      <c r="AS53" s="31"/>
      <c r="AT53" s="31"/>
      <c r="AU53" s="31"/>
      <c r="AV53" s="31"/>
      <c r="AW53" s="31"/>
      <c r="AX53" s="31"/>
      <c r="AY53" s="31"/>
    </row>
    <row r="54" spans="1:51" ht="12.75" customHeight="1">
      <c r="A54" s="30" t="s">
        <v>21</v>
      </c>
      <c r="B54" s="31"/>
      <c r="C54" s="31"/>
      <c r="D54" s="31"/>
      <c r="E54" s="31"/>
      <c r="F54" s="31"/>
      <c r="G54" s="31"/>
      <c r="H54" s="31">
        <v>99</v>
      </c>
      <c r="I54" s="31"/>
      <c r="J54" s="31"/>
      <c r="K54" s="34"/>
      <c r="L54" s="2"/>
      <c r="M54" s="2"/>
      <c r="N54" s="31"/>
      <c r="O54" s="2">
        <f>H54/G53</f>
        <v>0.95192307692307687</v>
      </c>
      <c r="P54" s="24">
        <v>109</v>
      </c>
      <c r="Q54" s="25">
        <f t="shared" si="29"/>
        <v>0.9732142857142857</v>
      </c>
      <c r="R54" s="2">
        <f t="shared" si="30"/>
        <v>2.6785714285714302E-2</v>
      </c>
      <c r="AP54" s="31"/>
      <c r="AQ54" s="31"/>
      <c r="AR54" s="31"/>
      <c r="AS54" s="31"/>
      <c r="AT54" s="31"/>
      <c r="AU54" s="31"/>
      <c r="AV54" s="31"/>
      <c r="AW54" s="31"/>
      <c r="AX54" s="31"/>
      <c r="AY54" s="31"/>
    </row>
    <row r="55" spans="1:51" ht="12.75" customHeight="1">
      <c r="A55" s="35" t="s">
        <v>22</v>
      </c>
      <c r="B55" s="31"/>
      <c r="C55" s="31"/>
      <c r="D55" s="31"/>
      <c r="E55" s="31"/>
      <c r="F55" s="31"/>
      <c r="G55" s="31"/>
      <c r="H55" s="31"/>
      <c r="I55" s="31">
        <v>97</v>
      </c>
      <c r="J55" s="31"/>
      <c r="K55" s="34">
        <v>1</v>
      </c>
      <c r="L55" s="2"/>
      <c r="M55" s="2"/>
      <c r="N55" s="31"/>
      <c r="O55" s="2">
        <f>I55/H54</f>
        <v>0.97979797979797978</v>
      </c>
      <c r="P55" s="24">
        <v>109</v>
      </c>
      <c r="Q55" s="25">
        <f t="shared" si="29"/>
        <v>1</v>
      </c>
      <c r="R55" s="2">
        <f t="shared" si="30"/>
        <v>0</v>
      </c>
      <c r="AP55" s="31"/>
      <c r="AQ55" s="31"/>
      <c r="AR55" s="31"/>
      <c r="AS55" s="31"/>
      <c r="AT55" s="31"/>
      <c r="AU55" s="31"/>
      <c r="AV55" s="31"/>
      <c r="AW55" s="31"/>
      <c r="AX55" s="31"/>
      <c r="AY55" s="31"/>
    </row>
    <row r="56" spans="1:51" ht="12.75" customHeight="1">
      <c r="A56" s="35" t="s">
        <v>23</v>
      </c>
      <c r="B56" s="31"/>
      <c r="C56" s="31"/>
      <c r="D56" s="31"/>
      <c r="E56" s="31"/>
      <c r="F56" s="31"/>
      <c r="G56" s="31"/>
      <c r="H56" s="31"/>
      <c r="I56" s="31"/>
      <c r="J56" s="31">
        <v>97</v>
      </c>
      <c r="K56" s="34">
        <v>88</v>
      </c>
      <c r="L56" s="2"/>
      <c r="M56" s="2"/>
      <c r="N56" s="31"/>
      <c r="O56" s="2">
        <f>J56/I55</f>
        <v>1</v>
      </c>
      <c r="P56" s="24">
        <v>108</v>
      </c>
      <c r="Q56" s="25">
        <f t="shared" si="29"/>
        <v>0.99082568807339455</v>
      </c>
      <c r="R56" s="2">
        <f t="shared" si="30"/>
        <v>9.1743119266054496E-3</v>
      </c>
      <c r="AP56" s="31"/>
      <c r="AQ56" s="31"/>
      <c r="AR56" s="31"/>
      <c r="AS56" s="31"/>
      <c r="AT56" s="31"/>
      <c r="AU56" s="31"/>
      <c r="AV56" s="31"/>
      <c r="AW56" s="31"/>
      <c r="AX56" s="31"/>
      <c r="AY56" s="31"/>
    </row>
    <row r="57" spans="1:51" ht="12.75" customHeight="1">
      <c r="A57" s="35" t="s">
        <v>41</v>
      </c>
      <c r="B57" s="31"/>
      <c r="C57" s="31"/>
      <c r="D57" s="31"/>
      <c r="E57" s="31"/>
      <c r="F57" s="31"/>
      <c r="G57" s="31"/>
      <c r="H57" s="31"/>
      <c r="I57" s="31"/>
      <c r="J57" s="31">
        <v>10</v>
      </c>
      <c r="K57" s="34">
        <v>8</v>
      </c>
      <c r="L57" s="2"/>
      <c r="M57" s="2"/>
      <c r="N57" s="31"/>
      <c r="O57" s="2"/>
      <c r="P57" s="24">
        <v>13</v>
      </c>
      <c r="Q57" s="25"/>
      <c r="R57" s="2"/>
      <c r="AP57" s="31"/>
      <c r="AQ57" s="31"/>
      <c r="AR57" s="31"/>
      <c r="AS57" s="31"/>
      <c r="AT57" s="31"/>
      <c r="AU57" s="31"/>
      <c r="AV57" s="31"/>
      <c r="AW57" s="31"/>
      <c r="AX57" s="31"/>
      <c r="AY57" s="31"/>
    </row>
    <row r="58" spans="1:51" ht="12.75" customHeight="1">
      <c r="A58" s="35" t="s">
        <v>45</v>
      </c>
      <c r="B58" s="31"/>
      <c r="C58" s="31"/>
      <c r="D58" s="31"/>
      <c r="E58" s="31"/>
      <c r="F58" s="31"/>
      <c r="G58" s="31"/>
      <c r="H58" s="31"/>
      <c r="I58" s="31"/>
      <c r="J58" s="31">
        <v>5</v>
      </c>
      <c r="K58" s="34">
        <v>4</v>
      </c>
      <c r="L58" s="2"/>
      <c r="M58" s="2"/>
      <c r="N58" s="31"/>
      <c r="O58" s="2"/>
      <c r="P58" s="24">
        <v>9</v>
      </c>
      <c r="Q58" s="25"/>
      <c r="R58" s="2"/>
      <c r="AP58" s="31"/>
      <c r="AQ58" s="31"/>
      <c r="AR58" s="31"/>
      <c r="AS58" s="31"/>
      <c r="AT58" s="31"/>
      <c r="AU58" s="31"/>
      <c r="AV58" s="31"/>
      <c r="AW58" s="31"/>
      <c r="AX58" s="31"/>
      <c r="AY58" s="31"/>
    </row>
    <row r="59" spans="1:51" ht="12.75" customHeight="1">
      <c r="A59" s="35" t="s">
        <v>46</v>
      </c>
      <c r="B59" s="31"/>
      <c r="C59" s="31"/>
      <c r="D59" s="31"/>
      <c r="E59" s="31"/>
      <c r="F59" s="31"/>
      <c r="G59" s="31"/>
      <c r="H59" s="31"/>
      <c r="I59" s="31"/>
      <c r="J59" s="31">
        <v>3</v>
      </c>
      <c r="K59" s="34">
        <v>2</v>
      </c>
      <c r="L59" s="2"/>
      <c r="M59" s="2"/>
      <c r="N59" s="31"/>
      <c r="O59" s="2"/>
      <c r="P59" s="24">
        <v>4</v>
      </c>
      <c r="Q59" s="25"/>
      <c r="R59" s="2"/>
      <c r="AP59" s="31"/>
      <c r="AQ59" s="31"/>
      <c r="AR59" s="31"/>
      <c r="AS59" s="31"/>
      <c r="AT59" s="31"/>
      <c r="AU59" s="31"/>
      <c r="AV59" s="31"/>
      <c r="AW59" s="31"/>
      <c r="AX59" s="31"/>
      <c r="AY59" s="31"/>
    </row>
    <row r="60" spans="1:51" ht="12.75" customHeight="1">
      <c r="A60" s="35" t="s">
        <v>47</v>
      </c>
      <c r="B60" s="31"/>
      <c r="C60" s="31"/>
      <c r="D60" s="31"/>
      <c r="E60" s="31"/>
      <c r="F60" s="31"/>
      <c r="G60" s="31"/>
      <c r="H60" s="31"/>
      <c r="I60" s="31">
        <v>1</v>
      </c>
      <c r="J60" s="31"/>
      <c r="K60" s="34"/>
      <c r="L60" s="2"/>
      <c r="M60" s="2"/>
      <c r="N60" s="31"/>
      <c r="O60" s="2"/>
      <c r="P60" s="24">
        <v>1</v>
      </c>
      <c r="Q60" s="25"/>
      <c r="R60" s="2"/>
      <c r="AP60" s="31"/>
      <c r="AQ60" s="31"/>
      <c r="AR60" s="31"/>
      <c r="AS60" s="31"/>
      <c r="AT60" s="31"/>
      <c r="AU60" s="31"/>
      <c r="AV60" s="31"/>
      <c r="AW60" s="31"/>
      <c r="AX60" s="31"/>
      <c r="AY60" s="31"/>
    </row>
    <row r="61" spans="1:51" ht="12.75" customHeight="1">
      <c r="A61" s="35" t="s">
        <v>48</v>
      </c>
      <c r="B61" s="31"/>
      <c r="C61" s="31"/>
      <c r="D61" s="31"/>
      <c r="E61" s="31"/>
      <c r="F61" s="31"/>
      <c r="G61" s="31"/>
      <c r="H61" s="31"/>
      <c r="I61" s="31"/>
      <c r="J61" s="31">
        <v>2</v>
      </c>
      <c r="K61" s="34">
        <v>2</v>
      </c>
      <c r="L61" s="2"/>
      <c r="M61" s="2"/>
      <c r="N61" s="31"/>
      <c r="O61" s="2"/>
      <c r="P61" s="24">
        <v>3</v>
      </c>
      <c r="Q61" s="25"/>
      <c r="R61" s="2"/>
      <c r="AP61" s="31"/>
      <c r="AQ61" s="31"/>
      <c r="AR61" s="31"/>
      <c r="AS61" s="31"/>
      <c r="AT61" s="31"/>
      <c r="AU61" s="31"/>
      <c r="AV61" s="31"/>
      <c r="AW61" s="31"/>
      <c r="AX61" s="31"/>
      <c r="AY61" s="31"/>
    </row>
    <row r="62" spans="1:51" ht="12.75" customHeight="1">
      <c r="A62" s="35" t="s">
        <v>49</v>
      </c>
      <c r="B62" s="31"/>
      <c r="C62" s="31"/>
      <c r="D62" s="31"/>
      <c r="E62" s="31"/>
      <c r="F62" s="31"/>
      <c r="G62" s="31"/>
      <c r="H62" s="31"/>
      <c r="I62" s="31"/>
      <c r="J62" s="31">
        <v>1</v>
      </c>
      <c r="K62" s="34"/>
      <c r="L62" s="2"/>
      <c r="M62" s="2"/>
      <c r="N62" s="31"/>
      <c r="O62" s="2"/>
      <c r="P62" s="24">
        <v>1</v>
      </c>
      <c r="Q62" s="25"/>
      <c r="R62" s="2"/>
      <c r="AP62" s="31"/>
      <c r="AQ62" s="31"/>
      <c r="AR62" s="31"/>
      <c r="AS62" s="31"/>
      <c r="AT62" s="31"/>
      <c r="AU62" s="31"/>
      <c r="AV62" s="31"/>
      <c r="AW62" s="31"/>
      <c r="AX62" s="31"/>
      <c r="AY62" s="31"/>
    </row>
    <row r="63" spans="1:51" ht="12.75" customHeight="1">
      <c r="A63" s="35" t="s">
        <v>50</v>
      </c>
      <c r="B63" s="31"/>
      <c r="C63" s="31"/>
      <c r="D63" s="31"/>
      <c r="E63" s="31"/>
      <c r="F63" s="31"/>
      <c r="G63" s="31"/>
      <c r="H63" s="31"/>
      <c r="I63" s="31"/>
      <c r="J63" s="31">
        <v>1</v>
      </c>
      <c r="K63" s="34">
        <v>1</v>
      </c>
      <c r="L63" s="2"/>
      <c r="M63" s="2"/>
      <c r="N63" s="31"/>
      <c r="O63" s="2"/>
      <c r="P63" s="24">
        <v>1</v>
      </c>
      <c r="Q63" s="25"/>
      <c r="R63" s="2"/>
      <c r="AP63" s="31"/>
      <c r="AQ63" s="31"/>
      <c r="AR63" s="31"/>
      <c r="AS63" s="31"/>
      <c r="AT63" s="31"/>
      <c r="AU63" s="31"/>
      <c r="AV63" s="31"/>
      <c r="AW63" s="31"/>
      <c r="AX63" s="31"/>
      <c r="AY63" s="31"/>
    </row>
    <row r="64" spans="1:51" ht="12.75" customHeight="1">
      <c r="K64" s="31">
        <f>SUM(K55:K63)</f>
        <v>106</v>
      </c>
      <c r="L64" s="2">
        <f>(K56+K55)/B48</f>
        <v>0.6223776223776224</v>
      </c>
      <c r="M64" s="2">
        <f>K64/B48</f>
        <v>0.74125874125874125</v>
      </c>
      <c r="N64" s="2">
        <f>M64-L64</f>
        <v>0.11888111888111885</v>
      </c>
      <c r="O64" s="2"/>
      <c r="AP64" s="31"/>
      <c r="AQ64" s="31"/>
      <c r="AR64" s="31"/>
      <c r="AS64" s="31"/>
      <c r="AT64" s="31"/>
      <c r="AU64" s="31"/>
      <c r="AV64" s="31"/>
      <c r="AW64" s="31"/>
      <c r="AX64" s="31"/>
      <c r="AY64" s="31"/>
    </row>
    <row r="65" spans="1:51" ht="12.75" customHeight="1">
      <c r="A65" s="46" t="s">
        <v>60</v>
      </c>
      <c r="L65" s="2"/>
      <c r="M65" s="2"/>
      <c r="O65" s="2"/>
      <c r="AP65" s="31"/>
      <c r="AQ65" s="31"/>
      <c r="AR65" s="31"/>
      <c r="AS65" s="31"/>
      <c r="AT65" s="31"/>
      <c r="AU65" s="31"/>
      <c r="AV65" s="31"/>
      <c r="AW65" s="31"/>
      <c r="AX65" s="31"/>
      <c r="AY65" s="31"/>
    </row>
    <row r="66" spans="1:51" ht="25.5" customHeight="1">
      <c r="B66" s="266" t="s">
        <v>2</v>
      </c>
      <c r="C66" s="267"/>
      <c r="D66" s="267"/>
      <c r="E66" s="267"/>
      <c r="F66" s="267"/>
      <c r="G66" s="267"/>
      <c r="H66" s="267"/>
      <c r="I66" s="267"/>
      <c r="J66" s="267"/>
      <c r="L66" s="5" t="s">
        <v>3</v>
      </c>
      <c r="M66" s="5" t="s">
        <v>4</v>
      </c>
      <c r="N66" s="6" t="s">
        <v>5</v>
      </c>
      <c r="O66" s="5" t="s">
        <v>6</v>
      </c>
      <c r="P66" s="7" t="s">
        <v>7</v>
      </c>
      <c r="Q66" s="7" t="s">
        <v>8</v>
      </c>
      <c r="R66" s="8" t="s">
        <v>9</v>
      </c>
      <c r="AD66" s="3"/>
      <c r="AE66" s="9" t="s">
        <v>42</v>
      </c>
      <c r="AF66" s="9"/>
      <c r="AG66" s="9"/>
      <c r="AH66" s="9"/>
      <c r="AI66" s="9"/>
      <c r="AJ66" s="9"/>
      <c r="AK66" s="9"/>
      <c r="AL66" s="9"/>
      <c r="AM66" s="9"/>
      <c r="AN66" s="9"/>
      <c r="AP66" s="31"/>
      <c r="AQ66" s="31"/>
      <c r="AR66" s="31"/>
      <c r="AS66" s="31"/>
      <c r="AT66" s="31"/>
      <c r="AU66" s="31"/>
      <c r="AV66" s="31"/>
      <c r="AW66" s="31"/>
      <c r="AX66" s="31"/>
      <c r="AY66" s="31"/>
    </row>
    <row r="67" spans="1:51" ht="12.75" customHeight="1">
      <c r="A67" s="10" t="s">
        <v>10</v>
      </c>
      <c r="B67" s="11">
        <v>1</v>
      </c>
      <c r="C67" s="11">
        <v>2</v>
      </c>
      <c r="D67" s="11">
        <v>3</v>
      </c>
      <c r="E67" s="11">
        <v>4</v>
      </c>
      <c r="F67" s="11">
        <v>5</v>
      </c>
      <c r="G67" s="11">
        <v>6</v>
      </c>
      <c r="H67" s="11">
        <v>7</v>
      </c>
      <c r="I67" s="11">
        <v>8</v>
      </c>
      <c r="J67" s="11">
        <v>9</v>
      </c>
      <c r="K67" s="12" t="s">
        <v>11</v>
      </c>
      <c r="L67" s="13"/>
      <c r="M67" s="13"/>
      <c r="N67" s="14"/>
      <c r="O67" s="15"/>
      <c r="P67" s="16"/>
      <c r="Q67" s="16"/>
      <c r="R67" s="2"/>
      <c r="AE67" s="268" t="s">
        <v>12</v>
      </c>
      <c r="AF67" s="269"/>
      <c r="AG67" s="269"/>
      <c r="AH67" s="269"/>
      <c r="AI67" s="269"/>
      <c r="AJ67" s="269"/>
      <c r="AK67" s="269"/>
      <c r="AL67" s="269"/>
      <c r="AM67" s="269"/>
      <c r="AN67" s="269"/>
      <c r="AP67" s="31"/>
      <c r="AQ67" s="31"/>
      <c r="AR67" s="31"/>
      <c r="AS67" s="31"/>
      <c r="AT67" s="31"/>
      <c r="AU67" s="31"/>
      <c r="AV67" s="31"/>
      <c r="AW67" s="31"/>
      <c r="AX67" s="31"/>
      <c r="AY67" s="31"/>
    </row>
    <row r="68" spans="1:51" ht="12.75" customHeight="1">
      <c r="A68" s="30" t="s">
        <v>16</v>
      </c>
      <c r="B68" s="17">
        <v>119</v>
      </c>
      <c r="C68" s="17"/>
      <c r="D68" s="17"/>
      <c r="E68" s="17"/>
      <c r="F68" s="17"/>
      <c r="G68" s="17"/>
      <c r="H68" s="17"/>
      <c r="I68" s="17"/>
      <c r="J68" s="17"/>
      <c r="K68" s="18"/>
      <c r="L68" s="13"/>
      <c r="M68" s="13"/>
      <c r="N68" s="14"/>
      <c r="O68" s="15"/>
      <c r="P68" s="19">
        <f>B68</f>
        <v>119</v>
      </c>
      <c r="Q68" s="16"/>
      <c r="R68" s="2"/>
      <c r="AD68" s="20" t="s">
        <v>13</v>
      </c>
      <c r="AE68" s="22">
        <v>9902</v>
      </c>
      <c r="AF68" s="23" t="s">
        <v>14</v>
      </c>
      <c r="AG68" s="23" t="s">
        <v>15</v>
      </c>
      <c r="AH68" s="23" t="s">
        <v>16</v>
      </c>
      <c r="AI68" s="23" t="s">
        <v>17</v>
      </c>
      <c r="AJ68" s="23" t="s">
        <v>18</v>
      </c>
      <c r="AK68" s="23" t="s">
        <v>19</v>
      </c>
      <c r="AL68" s="23" t="s">
        <v>20</v>
      </c>
      <c r="AM68" s="23" t="s">
        <v>21</v>
      </c>
      <c r="AN68" s="23" t="s">
        <v>22</v>
      </c>
      <c r="AO68" s="23" t="s">
        <v>23</v>
      </c>
      <c r="AP68" s="31"/>
      <c r="AQ68" s="31"/>
      <c r="AR68" s="31"/>
      <c r="AS68" s="31"/>
      <c r="AT68" s="31"/>
      <c r="AU68" s="31"/>
      <c r="AV68" s="31"/>
      <c r="AW68" s="31"/>
      <c r="AX68" s="31"/>
      <c r="AY68" s="31"/>
    </row>
    <row r="69" spans="1:51" ht="12.75" customHeight="1">
      <c r="A69" s="30" t="s">
        <v>17</v>
      </c>
      <c r="B69" s="17"/>
      <c r="C69" s="17">
        <v>108</v>
      </c>
      <c r="D69" s="17"/>
      <c r="E69" s="17"/>
      <c r="F69" s="17"/>
      <c r="G69" s="17"/>
      <c r="H69" s="17"/>
      <c r="I69" s="17"/>
      <c r="J69" s="17"/>
      <c r="K69" s="18"/>
      <c r="L69" s="13"/>
      <c r="M69" s="13"/>
      <c r="N69" s="14"/>
      <c r="O69" s="15">
        <f>C69/B68</f>
        <v>0.90756302521008403</v>
      </c>
      <c r="P69" s="24">
        <v>109</v>
      </c>
      <c r="Q69" s="25">
        <f t="shared" ref="Q69:Q76" si="31">P69/P68</f>
        <v>0.91596638655462181</v>
      </c>
      <c r="R69" s="2">
        <f t="shared" ref="R69:R76" si="32">100%-Q69</f>
        <v>8.4033613445378186E-2</v>
      </c>
      <c r="AD69" s="27" t="s">
        <v>25</v>
      </c>
      <c r="AE69" s="25">
        <f t="shared" ref="AE69:AE76" si="33">R6</f>
        <v>0.13274336283185839</v>
      </c>
      <c r="AF69" s="25">
        <f t="shared" ref="AF69:AF76" si="34">R27</f>
        <v>0.15966386554621848</v>
      </c>
      <c r="AG69" s="25">
        <f t="shared" ref="AG69:AG76" si="35">R49</f>
        <v>0.1048951048951049</v>
      </c>
      <c r="AH69" s="25">
        <f t="shared" ref="AH69:AH76" si="36">R69</f>
        <v>8.4033613445378186E-2</v>
      </c>
      <c r="AI69" s="25">
        <f t="shared" ref="AI69:AI75" si="37">R89</f>
        <v>4.31034482758621E-2</v>
      </c>
      <c r="AJ69" s="2">
        <f t="shared" ref="AJ69:AJ74" si="38">R110</f>
        <v>8.7719298245614086E-2</v>
      </c>
      <c r="AK69" s="2">
        <f t="shared" ref="AK69:AK73" si="39">R130</f>
        <v>0.11199999999999999</v>
      </c>
      <c r="AL69" s="2">
        <f t="shared" ref="AL69:AL72" si="40">R149</f>
        <v>0.1071428571428571</v>
      </c>
      <c r="AM69" s="2">
        <f t="shared" ref="AM69:AM71" si="41">R170</f>
        <v>8.256880733944949E-2</v>
      </c>
      <c r="AN69" s="2">
        <f t="shared" ref="AN69:AN70" si="42">R189</f>
        <v>1.8867924528301883E-2</v>
      </c>
      <c r="AO69" s="2">
        <f>R207</f>
        <v>1.7699115044247815E-2</v>
      </c>
      <c r="AP69" s="31"/>
      <c r="AQ69" s="31"/>
      <c r="AR69" s="31"/>
      <c r="AS69" s="31"/>
      <c r="AT69" s="31"/>
      <c r="AU69" s="31"/>
      <c r="AV69" s="31"/>
      <c r="AW69" s="31"/>
      <c r="AX69" s="31"/>
      <c r="AY69" s="31"/>
    </row>
    <row r="70" spans="1:51" ht="12.75" customHeight="1">
      <c r="A70" s="30" t="s">
        <v>18</v>
      </c>
      <c r="B70" s="17"/>
      <c r="C70" s="17"/>
      <c r="D70" s="17">
        <v>100</v>
      </c>
      <c r="E70" s="17"/>
      <c r="F70" s="17"/>
      <c r="G70" s="17"/>
      <c r="H70" s="17"/>
      <c r="I70" s="17"/>
      <c r="J70" s="17"/>
      <c r="K70" s="18"/>
      <c r="L70" s="13"/>
      <c r="M70" s="13"/>
      <c r="N70" s="14"/>
      <c r="O70" s="15">
        <f>D70/C69</f>
        <v>0.92592592592592593</v>
      </c>
      <c r="P70" s="24">
        <v>103</v>
      </c>
      <c r="Q70" s="25">
        <f t="shared" si="31"/>
        <v>0.94495412844036697</v>
      </c>
      <c r="R70" s="2">
        <f t="shared" si="32"/>
        <v>5.5045871559633031E-2</v>
      </c>
      <c r="AD70" s="27" t="s">
        <v>26</v>
      </c>
      <c r="AE70" s="25">
        <f t="shared" si="33"/>
        <v>1.0204081632653073E-2</v>
      </c>
      <c r="AF70" s="25">
        <f t="shared" si="34"/>
        <v>-1.0000000000000009E-2</v>
      </c>
      <c r="AG70" s="25">
        <f t="shared" si="35"/>
        <v>6.25E-2</v>
      </c>
      <c r="AH70" s="25">
        <f t="shared" si="36"/>
        <v>5.5045871559633031E-2</v>
      </c>
      <c r="AI70" s="25">
        <f t="shared" si="37"/>
        <v>4.5045045045045029E-2</v>
      </c>
      <c r="AJ70" s="2">
        <f t="shared" si="38"/>
        <v>0</v>
      </c>
      <c r="AK70" s="2">
        <f t="shared" si="39"/>
        <v>9.009009009009028E-3</v>
      </c>
      <c r="AL70" s="2">
        <f t="shared" si="40"/>
        <v>4.8000000000000043E-2</v>
      </c>
      <c r="AM70" s="2">
        <f t="shared" si="41"/>
        <v>0.13761467889908252</v>
      </c>
      <c r="AN70" s="2">
        <f t="shared" si="42"/>
        <v>9.6153846153845812E-3</v>
      </c>
      <c r="AP70" s="31"/>
      <c r="AQ70" s="31"/>
      <c r="AR70" s="31"/>
      <c r="AS70" s="31"/>
      <c r="AT70" s="31"/>
      <c r="AU70" s="31"/>
      <c r="AV70" s="31"/>
      <c r="AW70" s="31"/>
      <c r="AX70" s="31"/>
      <c r="AY70" s="31"/>
    </row>
    <row r="71" spans="1:51" ht="12.75" customHeight="1">
      <c r="A71" s="30" t="s">
        <v>19</v>
      </c>
      <c r="B71" s="17"/>
      <c r="C71" s="17"/>
      <c r="D71" s="17"/>
      <c r="E71" s="17">
        <v>93</v>
      </c>
      <c r="F71" s="17"/>
      <c r="G71" s="17"/>
      <c r="H71" s="17"/>
      <c r="I71" s="17"/>
      <c r="J71" s="17"/>
      <c r="K71" s="18"/>
      <c r="L71" s="13"/>
      <c r="M71" s="13"/>
      <c r="N71" s="14"/>
      <c r="O71" s="15">
        <f>E71/D70</f>
        <v>0.93</v>
      </c>
      <c r="P71" s="24">
        <v>97</v>
      </c>
      <c r="Q71" s="25">
        <f t="shared" si="31"/>
        <v>0.94174757281553401</v>
      </c>
      <c r="R71" s="2">
        <f t="shared" si="32"/>
        <v>5.8252427184465994E-2</v>
      </c>
      <c r="AD71" s="27" t="s">
        <v>27</v>
      </c>
      <c r="AE71" s="25">
        <f t="shared" si="33"/>
        <v>2.0618556701030966E-2</v>
      </c>
      <c r="AF71" s="25">
        <f t="shared" si="34"/>
        <v>5.9405940594059459E-2</v>
      </c>
      <c r="AG71" s="25">
        <f t="shared" si="35"/>
        <v>3.3333333333333326E-2</v>
      </c>
      <c r="AH71" s="25">
        <f t="shared" si="36"/>
        <v>5.8252427184465994E-2</v>
      </c>
      <c r="AI71" s="25">
        <f t="shared" si="37"/>
        <v>2.8301886792452824E-2</v>
      </c>
      <c r="AJ71" s="2">
        <f t="shared" si="38"/>
        <v>4.8076923076923128E-2</v>
      </c>
      <c r="AK71" s="2">
        <f t="shared" si="39"/>
        <v>0</v>
      </c>
      <c r="AL71" s="2">
        <f t="shared" si="40"/>
        <v>3.2000000000000028E-2</v>
      </c>
      <c r="AM71" s="2">
        <f t="shared" si="41"/>
        <v>7.999999999999996E-2</v>
      </c>
      <c r="AN71" s="2" t="s">
        <v>30</v>
      </c>
      <c r="AP71" s="31"/>
      <c r="AQ71" s="31"/>
      <c r="AR71" s="31"/>
      <c r="AS71" s="31"/>
      <c r="AT71" s="31"/>
      <c r="AU71" s="31"/>
      <c r="AV71" s="31"/>
      <c r="AW71" s="31"/>
      <c r="AX71" s="31"/>
      <c r="AY71" s="31"/>
    </row>
    <row r="72" spans="1:51" ht="12.75" customHeight="1">
      <c r="A72" s="30" t="s">
        <v>20</v>
      </c>
      <c r="B72" s="31"/>
      <c r="C72" s="31"/>
      <c r="D72" s="31"/>
      <c r="E72" s="31"/>
      <c r="F72" s="31">
        <v>86</v>
      </c>
      <c r="G72" s="31"/>
      <c r="H72" s="31"/>
      <c r="I72" s="31"/>
      <c r="J72" s="31"/>
      <c r="K72" s="34"/>
      <c r="L72" s="2"/>
      <c r="M72" s="2"/>
      <c r="N72" s="31"/>
      <c r="O72" s="15">
        <f>F72/E71</f>
        <v>0.92473118279569888</v>
      </c>
      <c r="P72" s="24">
        <v>96</v>
      </c>
      <c r="Q72" s="25">
        <f t="shared" si="31"/>
        <v>0.98969072164948457</v>
      </c>
      <c r="R72" s="2">
        <f t="shared" si="32"/>
        <v>1.0309278350515427E-2</v>
      </c>
      <c r="AD72" s="27" t="s">
        <v>28</v>
      </c>
      <c r="AE72" s="25">
        <f t="shared" si="33"/>
        <v>0</v>
      </c>
      <c r="AF72" s="25">
        <f t="shared" si="34"/>
        <v>6.315789473684208E-2</v>
      </c>
      <c r="AG72" s="25">
        <f t="shared" si="35"/>
        <v>3.4482758620689613E-2</v>
      </c>
      <c r="AH72" s="25">
        <f t="shared" si="36"/>
        <v>1.0309278350515427E-2</v>
      </c>
      <c r="AI72" s="25">
        <f t="shared" si="37"/>
        <v>-1.9417475728155331E-2</v>
      </c>
      <c r="AJ72" s="2">
        <f t="shared" si="38"/>
        <v>3.0303030303030276E-2</v>
      </c>
      <c r="AK72" s="2">
        <f t="shared" si="39"/>
        <v>9.0909090909090384E-3</v>
      </c>
      <c r="AL72" s="2">
        <f t="shared" si="40"/>
        <v>1.6528925619834656E-2</v>
      </c>
      <c r="AM72" s="2" t="s">
        <v>30</v>
      </c>
      <c r="AP72" s="31"/>
      <c r="AQ72" s="31"/>
      <c r="AR72" s="31"/>
      <c r="AS72" s="31"/>
      <c r="AT72" s="31"/>
      <c r="AU72" s="31"/>
      <c r="AV72" s="31"/>
      <c r="AW72" s="31"/>
      <c r="AX72" s="31"/>
      <c r="AY72" s="31"/>
    </row>
    <row r="73" spans="1:51" ht="12.75" customHeight="1">
      <c r="A73" s="30" t="s">
        <v>21</v>
      </c>
      <c r="B73" s="31"/>
      <c r="C73" s="31"/>
      <c r="D73" s="31"/>
      <c r="E73" s="31"/>
      <c r="F73" s="31"/>
      <c r="G73" s="31">
        <v>85</v>
      </c>
      <c r="H73" s="31"/>
      <c r="I73" s="31"/>
      <c r="J73" s="31"/>
      <c r="K73" s="34"/>
      <c r="L73" s="2"/>
      <c r="M73" s="2"/>
      <c r="N73" s="31"/>
      <c r="O73" s="2">
        <f>G73/F72</f>
        <v>0.98837209302325579</v>
      </c>
      <c r="P73" s="24">
        <v>93</v>
      </c>
      <c r="Q73" s="25">
        <f t="shared" si="31"/>
        <v>0.96875</v>
      </c>
      <c r="R73" s="2">
        <f t="shared" si="32"/>
        <v>3.125E-2</v>
      </c>
      <c r="AD73" s="27" t="s">
        <v>29</v>
      </c>
      <c r="AE73" s="25">
        <f t="shared" si="33"/>
        <v>2.1052631578947323E-2</v>
      </c>
      <c r="AF73" s="25">
        <f t="shared" si="34"/>
        <v>-2.2471910112359605E-2</v>
      </c>
      <c r="AG73" s="25">
        <f t="shared" si="35"/>
        <v>0</v>
      </c>
      <c r="AH73" s="25">
        <f t="shared" si="36"/>
        <v>3.125E-2</v>
      </c>
      <c r="AI73" s="25">
        <f t="shared" si="37"/>
        <v>9.52380952380949E-3</v>
      </c>
      <c r="AJ73" s="2">
        <f t="shared" si="38"/>
        <v>6.25E-2</v>
      </c>
      <c r="AK73" s="2">
        <f t="shared" si="39"/>
        <v>-3.669724770642202E-2</v>
      </c>
      <c r="AL73" s="2" t="s">
        <v>30</v>
      </c>
      <c r="AP73" s="31"/>
      <c r="AQ73" s="31"/>
      <c r="AR73" s="31"/>
      <c r="AS73" s="31"/>
      <c r="AT73" s="31"/>
      <c r="AU73" s="31"/>
      <c r="AV73" s="31"/>
      <c r="AW73" s="31"/>
      <c r="AX73" s="31"/>
      <c r="AY73" s="31"/>
    </row>
    <row r="74" spans="1:51" ht="12.75" customHeight="1">
      <c r="A74" s="35" t="s">
        <v>22</v>
      </c>
      <c r="B74" s="31"/>
      <c r="C74" s="31"/>
      <c r="D74" s="31"/>
      <c r="E74" s="31"/>
      <c r="F74" s="31"/>
      <c r="G74" s="31"/>
      <c r="H74" s="31">
        <v>82</v>
      </c>
      <c r="I74" s="31"/>
      <c r="J74" s="31"/>
      <c r="K74" s="34"/>
      <c r="L74" s="2"/>
      <c r="M74" s="2"/>
      <c r="N74" s="31"/>
      <c r="O74" s="2">
        <f>H74/G73</f>
        <v>0.96470588235294119</v>
      </c>
      <c r="P74" s="24">
        <v>90</v>
      </c>
      <c r="Q74" s="25">
        <f t="shared" si="31"/>
        <v>0.967741935483871</v>
      </c>
      <c r="R74" s="2">
        <f t="shared" si="32"/>
        <v>3.2258064516129004E-2</v>
      </c>
      <c r="AD74" s="30" t="s">
        <v>31</v>
      </c>
      <c r="AE74" s="25">
        <f t="shared" si="33"/>
        <v>4.3010752688172005E-2</v>
      </c>
      <c r="AF74" s="25">
        <f t="shared" si="34"/>
        <v>1.098901098901095E-2</v>
      </c>
      <c r="AG74" s="25">
        <f t="shared" si="35"/>
        <v>2.6785714285714302E-2</v>
      </c>
      <c r="AH74" s="25">
        <f t="shared" si="36"/>
        <v>3.2258064516129004E-2</v>
      </c>
      <c r="AI74" s="25">
        <f t="shared" si="37"/>
        <v>0</v>
      </c>
      <c r="AJ74" s="2">
        <f t="shared" si="38"/>
        <v>-7.7777777777777724E-2</v>
      </c>
      <c r="AK74" s="2" t="s">
        <v>30</v>
      </c>
      <c r="AL74" s="2" t="s">
        <v>30</v>
      </c>
      <c r="AP74" s="31"/>
      <c r="AQ74" s="31"/>
      <c r="AR74" s="31"/>
      <c r="AS74" s="31"/>
      <c r="AT74" s="31"/>
      <c r="AU74" s="31"/>
      <c r="AV74" s="31"/>
      <c r="AW74" s="31"/>
      <c r="AX74" s="31"/>
      <c r="AY74" s="31"/>
    </row>
    <row r="75" spans="1:51" ht="12.75" customHeight="1">
      <c r="A75" s="35" t="s">
        <v>23</v>
      </c>
      <c r="B75" s="31"/>
      <c r="C75" s="31"/>
      <c r="D75" s="31"/>
      <c r="E75" s="31"/>
      <c r="F75" s="31"/>
      <c r="G75" s="31"/>
      <c r="H75" s="31"/>
      <c r="I75" s="31">
        <v>80</v>
      </c>
      <c r="J75" s="31"/>
      <c r="K75" s="34"/>
      <c r="L75" s="2"/>
      <c r="M75" s="2"/>
      <c r="N75" s="31"/>
      <c r="O75" s="2">
        <f>I75/H74</f>
        <v>0.97560975609756095</v>
      </c>
      <c r="P75" s="24">
        <v>89</v>
      </c>
      <c r="Q75" s="25">
        <f t="shared" si="31"/>
        <v>0.98888888888888893</v>
      </c>
      <c r="R75" s="2">
        <f t="shared" si="32"/>
        <v>1.1111111111111072E-2</v>
      </c>
      <c r="AD75" s="30" t="s">
        <v>32</v>
      </c>
      <c r="AE75" s="25">
        <f t="shared" si="33"/>
        <v>1.1235955056179803E-2</v>
      </c>
      <c r="AF75" s="25">
        <f t="shared" si="34"/>
        <v>1.1111111111111072E-2</v>
      </c>
      <c r="AG75" s="25">
        <f t="shared" si="35"/>
        <v>0</v>
      </c>
      <c r="AH75" s="25">
        <f t="shared" si="36"/>
        <v>1.1111111111111072E-2</v>
      </c>
      <c r="AI75" s="25">
        <f t="shared" si="37"/>
        <v>0</v>
      </c>
      <c r="AJ75" s="2" t="s">
        <v>30</v>
      </c>
      <c r="AK75" s="2"/>
      <c r="AP75" s="31"/>
      <c r="AQ75" s="31"/>
      <c r="AR75" s="31"/>
      <c r="AS75" s="31"/>
      <c r="AT75" s="31"/>
      <c r="AU75" s="31"/>
      <c r="AV75" s="31"/>
      <c r="AW75" s="31"/>
      <c r="AX75" s="31"/>
      <c r="AY75" s="31"/>
    </row>
    <row r="76" spans="1:51" ht="12.75" customHeight="1">
      <c r="A76" s="35" t="s">
        <v>41</v>
      </c>
      <c r="J76" s="31">
        <v>79</v>
      </c>
      <c r="K76" s="34">
        <v>60</v>
      </c>
      <c r="L76" s="2"/>
      <c r="M76" s="2"/>
      <c r="O76" s="2">
        <f>J76/I75</f>
        <v>0.98750000000000004</v>
      </c>
      <c r="P76" s="24">
        <v>88</v>
      </c>
      <c r="Q76" s="25">
        <f t="shared" si="31"/>
        <v>0.9887640449438202</v>
      </c>
      <c r="R76" s="2">
        <f t="shared" si="32"/>
        <v>1.1235955056179803E-2</v>
      </c>
      <c r="AD76" s="30" t="s">
        <v>33</v>
      </c>
      <c r="AE76" s="25">
        <f t="shared" si="33"/>
        <v>-2.2727272727272707E-2</v>
      </c>
      <c r="AF76" s="25">
        <f t="shared" si="34"/>
        <v>1.1235955056179803E-2</v>
      </c>
      <c r="AG76" s="25">
        <f t="shared" si="35"/>
        <v>9.1743119266054496E-3</v>
      </c>
      <c r="AH76" s="25">
        <f t="shared" si="36"/>
        <v>1.1235955056179803E-2</v>
      </c>
      <c r="AI76" s="25" t="s">
        <v>30</v>
      </c>
      <c r="AJ76" s="2" t="s">
        <v>30</v>
      </c>
      <c r="AP76" s="31"/>
      <c r="AQ76" s="31"/>
      <c r="AR76" s="31"/>
      <c r="AS76" s="31"/>
      <c r="AT76" s="31"/>
      <c r="AU76" s="31"/>
      <c r="AV76" s="31"/>
      <c r="AW76" s="31"/>
      <c r="AX76" s="31"/>
      <c r="AY76" s="31"/>
    </row>
    <row r="77" spans="1:51" ht="12.75" customHeight="1">
      <c r="A77" s="35" t="s">
        <v>45</v>
      </c>
      <c r="J77" s="31">
        <v>16</v>
      </c>
      <c r="K77" s="34">
        <v>13</v>
      </c>
      <c r="L77" s="2"/>
      <c r="M77" s="2"/>
      <c r="O77" s="2"/>
      <c r="P77" s="24">
        <v>22</v>
      </c>
      <c r="Q77" s="25"/>
      <c r="R77" s="2"/>
      <c r="AD77" s="35"/>
      <c r="AE77" s="25"/>
      <c r="AF77" s="25"/>
      <c r="AG77" s="25"/>
      <c r="AH77" s="25"/>
      <c r="AI77" s="25"/>
      <c r="AJ77" s="2"/>
      <c r="AP77" s="31"/>
      <c r="AQ77" s="31"/>
      <c r="AR77" s="31"/>
      <c r="AS77" s="31"/>
      <c r="AT77" s="31"/>
      <c r="AU77" s="31"/>
      <c r="AV77" s="31"/>
      <c r="AW77" s="31"/>
      <c r="AX77" s="31"/>
      <c r="AY77" s="31"/>
    </row>
    <row r="78" spans="1:51" ht="12.75" customHeight="1">
      <c r="A78" s="35" t="s">
        <v>46</v>
      </c>
      <c r="J78" s="31">
        <v>4</v>
      </c>
      <c r="K78" s="34">
        <v>3</v>
      </c>
      <c r="L78" s="2"/>
      <c r="M78" s="2"/>
      <c r="O78" s="2"/>
      <c r="P78" s="24">
        <v>9</v>
      </c>
      <c r="Q78" s="25"/>
      <c r="R78" s="2"/>
      <c r="AD78" s="35"/>
      <c r="AE78" s="25"/>
      <c r="AF78" s="25"/>
      <c r="AG78" s="25"/>
      <c r="AH78" s="25"/>
      <c r="AI78" s="25"/>
      <c r="AJ78" s="2"/>
      <c r="AP78" s="31"/>
      <c r="AQ78" s="31"/>
      <c r="AR78" s="31"/>
      <c r="AS78" s="31"/>
      <c r="AT78" s="31"/>
      <c r="AU78" s="31"/>
      <c r="AV78" s="31"/>
      <c r="AW78" s="31"/>
      <c r="AX78" s="31"/>
      <c r="AY78" s="31"/>
    </row>
    <row r="79" spans="1:51" ht="12.75" customHeight="1">
      <c r="A79" s="35" t="s">
        <v>47</v>
      </c>
      <c r="J79" s="31">
        <v>4</v>
      </c>
      <c r="K79" s="34">
        <v>1</v>
      </c>
      <c r="L79" s="2"/>
      <c r="M79" s="2"/>
      <c r="O79" s="2"/>
      <c r="P79" s="24">
        <v>7</v>
      </c>
      <c r="Q79" s="25"/>
      <c r="R79" s="2"/>
      <c r="AD79" s="35"/>
      <c r="AE79" s="25"/>
      <c r="AF79" s="25"/>
      <c r="AG79" s="25"/>
      <c r="AH79" s="25"/>
      <c r="AI79" s="25"/>
      <c r="AJ79" s="2"/>
      <c r="AP79" s="31"/>
      <c r="AQ79" s="31"/>
      <c r="AR79" s="31"/>
      <c r="AS79" s="31"/>
      <c r="AT79" s="31"/>
      <c r="AU79" s="31"/>
      <c r="AV79" s="31"/>
      <c r="AW79" s="31"/>
      <c r="AX79" s="31"/>
      <c r="AY79" s="31"/>
    </row>
    <row r="80" spans="1:51" ht="12.75" customHeight="1">
      <c r="A80" s="35" t="s">
        <v>48</v>
      </c>
      <c r="J80" s="31">
        <v>1</v>
      </c>
      <c r="K80" s="34">
        <v>1</v>
      </c>
      <c r="L80" s="2"/>
      <c r="M80" s="2"/>
      <c r="O80" s="2"/>
      <c r="P80" s="24">
        <v>3</v>
      </c>
      <c r="Q80" s="25"/>
      <c r="R80" s="2"/>
      <c r="AD80" s="35"/>
      <c r="AE80" s="25"/>
      <c r="AF80" s="25"/>
      <c r="AG80" s="25"/>
      <c r="AH80" s="25"/>
      <c r="AI80" s="25"/>
      <c r="AJ80" s="2"/>
      <c r="AP80" s="31"/>
      <c r="AQ80" s="31"/>
      <c r="AR80" s="31"/>
      <c r="AS80" s="31"/>
      <c r="AT80" s="31"/>
      <c r="AU80" s="31"/>
      <c r="AV80" s="31"/>
      <c r="AW80" s="31"/>
      <c r="AX80" s="31"/>
      <c r="AY80" s="31"/>
    </row>
    <row r="81" spans="1:51" ht="12.75" customHeight="1">
      <c r="A81" s="35" t="s">
        <v>49</v>
      </c>
      <c r="J81" s="31">
        <v>3</v>
      </c>
      <c r="K81" s="34">
        <v>2</v>
      </c>
      <c r="L81" s="2"/>
      <c r="M81" s="2"/>
      <c r="O81" s="2"/>
      <c r="P81" s="24">
        <v>4</v>
      </c>
      <c r="Q81" s="25"/>
      <c r="R81" s="2"/>
      <c r="AD81" s="35"/>
      <c r="AE81" s="25"/>
      <c r="AF81" s="25"/>
      <c r="AG81" s="25"/>
      <c r="AH81" s="25"/>
      <c r="AI81" s="25"/>
      <c r="AJ81" s="2"/>
      <c r="AP81" s="31"/>
      <c r="AQ81" s="31"/>
      <c r="AR81" s="31"/>
      <c r="AS81" s="31"/>
      <c r="AT81" s="31"/>
      <c r="AU81" s="31"/>
      <c r="AV81" s="31"/>
      <c r="AW81" s="31"/>
      <c r="AX81" s="31"/>
      <c r="AY81" s="31"/>
    </row>
    <row r="82" spans="1:51" ht="12.75" customHeight="1">
      <c r="A82" s="35" t="s">
        <v>50</v>
      </c>
      <c r="J82" s="31">
        <v>2</v>
      </c>
      <c r="K82" s="34">
        <v>1</v>
      </c>
      <c r="L82" s="2"/>
      <c r="M82" s="2"/>
      <c r="O82" s="2"/>
      <c r="P82" s="24">
        <v>2</v>
      </c>
      <c r="Q82" s="25"/>
      <c r="R82" s="2"/>
      <c r="AD82" s="35"/>
      <c r="AE82" s="25"/>
      <c r="AF82" s="25"/>
      <c r="AG82" s="25"/>
      <c r="AH82" s="25"/>
      <c r="AI82" s="25"/>
      <c r="AJ82" s="2"/>
      <c r="AP82" s="31"/>
      <c r="AQ82" s="31"/>
      <c r="AR82" s="31"/>
      <c r="AS82" s="31"/>
      <c r="AT82" s="31"/>
      <c r="AU82" s="31"/>
      <c r="AV82" s="31"/>
      <c r="AW82" s="31"/>
      <c r="AX82" s="31"/>
      <c r="AY82" s="31"/>
    </row>
    <row r="83" spans="1:51" ht="12.75" customHeight="1">
      <c r="A83" s="35"/>
      <c r="K83" s="31">
        <f>SUM(K76:K82)</f>
        <v>81</v>
      </c>
      <c r="L83" s="2">
        <f>K76/B68</f>
        <v>0.50420168067226889</v>
      </c>
      <c r="M83" s="2">
        <f>K83/B68</f>
        <v>0.68067226890756305</v>
      </c>
      <c r="N83" s="2">
        <f>M83-L83</f>
        <v>0.17647058823529416</v>
      </c>
      <c r="O83" s="2"/>
      <c r="AD83" s="35"/>
      <c r="AE83" s="25"/>
      <c r="AF83" s="25"/>
      <c r="AG83" s="25"/>
      <c r="AH83" s="25"/>
      <c r="AI83" s="25"/>
      <c r="AJ83" s="2"/>
      <c r="AP83" s="31"/>
      <c r="AQ83" s="31"/>
      <c r="AR83" s="31"/>
      <c r="AS83" s="31"/>
      <c r="AT83" s="31"/>
      <c r="AU83" s="31"/>
      <c r="AV83" s="31"/>
      <c r="AW83" s="31"/>
      <c r="AX83" s="31"/>
      <c r="AY83" s="31"/>
    </row>
    <row r="84" spans="1:51" ht="12.75" customHeight="1">
      <c r="K84" s="31"/>
      <c r="L84" s="2"/>
      <c r="M84" s="2"/>
      <c r="O84" s="2"/>
      <c r="AD84" s="35"/>
      <c r="AE84" s="25"/>
      <c r="AF84" s="25"/>
      <c r="AG84" s="25"/>
      <c r="AH84" s="25"/>
      <c r="AI84" s="25"/>
      <c r="AJ84" s="2"/>
      <c r="AP84" s="31"/>
      <c r="AQ84" s="31"/>
      <c r="AR84" s="31"/>
      <c r="AS84" s="31"/>
      <c r="AT84" s="31"/>
      <c r="AU84" s="31"/>
      <c r="AV84" s="31"/>
      <c r="AW84" s="31"/>
      <c r="AX84" s="31"/>
      <c r="AY84" s="31"/>
    </row>
    <row r="85" spans="1:51" ht="12.75" customHeight="1">
      <c r="A85" s="46" t="s">
        <v>61</v>
      </c>
      <c r="L85" s="2"/>
      <c r="M85" s="2"/>
      <c r="O85" s="2"/>
      <c r="AH85" s="25"/>
      <c r="AI85" s="28"/>
      <c r="AP85" s="31"/>
      <c r="AQ85" s="31"/>
      <c r="AR85" s="31"/>
      <c r="AS85" s="31"/>
      <c r="AT85" s="31"/>
      <c r="AU85" s="31"/>
      <c r="AV85" s="31"/>
      <c r="AW85" s="31"/>
      <c r="AX85" s="31"/>
      <c r="AY85" s="31"/>
    </row>
    <row r="86" spans="1:51" ht="25.5" customHeight="1">
      <c r="B86" s="266" t="s">
        <v>2</v>
      </c>
      <c r="C86" s="267"/>
      <c r="D86" s="267"/>
      <c r="E86" s="267"/>
      <c r="F86" s="267"/>
      <c r="G86" s="267"/>
      <c r="H86" s="267"/>
      <c r="I86" s="267"/>
      <c r="J86" s="267"/>
      <c r="L86" s="5" t="s">
        <v>3</v>
      </c>
      <c r="M86" s="5" t="s">
        <v>4</v>
      </c>
      <c r="N86" s="6" t="s">
        <v>5</v>
      </c>
      <c r="O86" s="5" t="s">
        <v>6</v>
      </c>
      <c r="P86" s="7" t="s">
        <v>7</v>
      </c>
      <c r="Q86" s="7" t="s">
        <v>8</v>
      </c>
      <c r="R86" s="8" t="s">
        <v>9</v>
      </c>
      <c r="AH86" s="25"/>
      <c r="AI86" s="28"/>
      <c r="AJ86" s="28"/>
      <c r="AK86" s="28"/>
      <c r="AL86" s="28"/>
      <c r="AM86" s="28"/>
      <c r="AN86" s="28"/>
      <c r="AP86" s="31"/>
      <c r="AQ86" s="31"/>
      <c r="AR86" s="31"/>
      <c r="AS86" s="31"/>
      <c r="AT86" s="31"/>
      <c r="AU86" s="31"/>
      <c r="AV86" s="31"/>
      <c r="AW86" s="31"/>
      <c r="AX86" s="31"/>
      <c r="AY86" s="31"/>
    </row>
    <row r="87" spans="1:51" ht="12.75" customHeight="1">
      <c r="A87" s="10" t="s">
        <v>10</v>
      </c>
      <c r="B87" s="11">
        <v>1</v>
      </c>
      <c r="C87" s="11">
        <v>2</v>
      </c>
      <c r="D87" s="11">
        <v>3</v>
      </c>
      <c r="E87" s="11">
        <v>4</v>
      </c>
      <c r="F87" s="11">
        <v>5</v>
      </c>
      <c r="G87" s="11">
        <v>6</v>
      </c>
      <c r="H87" s="11">
        <v>7</v>
      </c>
      <c r="I87" s="11">
        <v>8</v>
      </c>
      <c r="J87" s="11">
        <v>9</v>
      </c>
      <c r="K87" s="12" t="s">
        <v>11</v>
      </c>
      <c r="L87" s="13"/>
      <c r="M87" s="13"/>
      <c r="N87" s="14"/>
      <c r="O87" s="15"/>
      <c r="P87" s="16"/>
      <c r="Q87" s="16"/>
      <c r="R87" s="2"/>
      <c r="AD87" s="47"/>
      <c r="AE87" s="25"/>
      <c r="AF87" s="25"/>
      <c r="AG87" s="38"/>
      <c r="AH87" s="48"/>
      <c r="AI87" s="48"/>
      <c r="AJ87" s="48"/>
      <c r="AK87" s="48"/>
      <c r="AL87" s="48"/>
      <c r="AM87" s="48"/>
      <c r="AN87" s="48"/>
      <c r="AP87" s="31"/>
      <c r="AQ87" s="31"/>
      <c r="AR87" s="31"/>
      <c r="AS87" s="31"/>
      <c r="AT87" s="31"/>
      <c r="AU87" s="31"/>
      <c r="AV87" s="31"/>
      <c r="AW87" s="31"/>
      <c r="AX87" s="31"/>
      <c r="AY87" s="31"/>
    </row>
    <row r="88" spans="1:51" ht="12.75" customHeight="1">
      <c r="A88" s="30" t="s">
        <v>17</v>
      </c>
      <c r="B88" s="17">
        <v>116</v>
      </c>
      <c r="C88" s="17"/>
      <c r="D88" s="17"/>
      <c r="E88" s="17"/>
      <c r="F88" s="17"/>
      <c r="G88" s="17"/>
      <c r="H88" s="17"/>
      <c r="I88" s="17"/>
      <c r="J88" s="17"/>
      <c r="K88" s="18"/>
      <c r="L88" s="13"/>
      <c r="M88" s="13"/>
      <c r="N88" s="14"/>
      <c r="O88" s="15"/>
      <c r="P88" s="19">
        <f>B88</f>
        <v>116</v>
      </c>
      <c r="Q88" s="16"/>
      <c r="R88" s="2"/>
      <c r="AD88" s="35"/>
      <c r="AE88" s="38"/>
      <c r="AF88" s="38"/>
      <c r="AG88" s="48"/>
      <c r="AH88" s="48"/>
      <c r="AI88" s="48"/>
      <c r="AJ88" s="48"/>
      <c r="AK88" s="48"/>
      <c r="AL88" s="48"/>
      <c r="AM88" s="48"/>
      <c r="AN88" s="48"/>
      <c r="AP88" s="31"/>
      <c r="AQ88" s="31"/>
      <c r="AR88" s="31"/>
      <c r="AS88" s="31"/>
      <c r="AT88" s="31"/>
      <c r="AU88" s="31"/>
      <c r="AV88" s="31"/>
      <c r="AW88" s="31"/>
      <c r="AX88" s="31"/>
      <c r="AY88" s="31"/>
    </row>
    <row r="89" spans="1:51" ht="12.75" customHeight="1">
      <c r="A89" s="30" t="s">
        <v>18</v>
      </c>
      <c r="B89" s="17"/>
      <c r="C89" s="17">
        <v>109</v>
      </c>
      <c r="D89" s="17"/>
      <c r="E89" s="17"/>
      <c r="F89" s="17"/>
      <c r="G89" s="17"/>
      <c r="H89" s="17"/>
      <c r="I89" s="17"/>
      <c r="J89" s="17"/>
      <c r="K89" s="18"/>
      <c r="L89" s="13"/>
      <c r="M89" s="13"/>
      <c r="N89" s="14"/>
      <c r="O89" s="15">
        <f>C89/B88</f>
        <v>0.93965517241379315</v>
      </c>
      <c r="P89" s="24">
        <v>111</v>
      </c>
      <c r="Q89" s="25">
        <f t="shared" ref="Q89:Q96" si="43">P89/P88</f>
        <v>0.9568965517241379</v>
      </c>
      <c r="R89" s="2">
        <f t="shared" ref="R89:R96" si="44">100%-Q89</f>
        <v>4.31034482758621E-2</v>
      </c>
      <c r="AD89" s="35"/>
      <c r="AE89" s="38"/>
      <c r="AF89" s="48"/>
      <c r="AG89" s="48"/>
      <c r="AH89" s="48"/>
      <c r="AI89" s="48"/>
      <c r="AJ89" s="48"/>
      <c r="AK89" s="48"/>
      <c r="AL89" s="48"/>
      <c r="AM89" s="48"/>
      <c r="AN89" s="48"/>
      <c r="AP89" s="31"/>
      <c r="AQ89" s="31"/>
      <c r="AR89" s="31"/>
      <c r="AS89" s="31"/>
      <c r="AT89" s="31"/>
      <c r="AU89" s="31"/>
      <c r="AV89" s="31"/>
      <c r="AW89" s="31"/>
      <c r="AX89" s="31"/>
      <c r="AY89" s="31"/>
    </row>
    <row r="90" spans="1:51" ht="12.75" customHeight="1">
      <c r="A90" s="30" t="s">
        <v>19</v>
      </c>
      <c r="B90" s="17"/>
      <c r="C90" s="17"/>
      <c r="D90" s="17">
        <v>104</v>
      </c>
      <c r="E90" s="17"/>
      <c r="F90" s="17"/>
      <c r="G90" s="17"/>
      <c r="H90" s="17"/>
      <c r="I90" s="17"/>
      <c r="J90" s="17"/>
      <c r="K90" s="18"/>
      <c r="L90" s="13"/>
      <c r="M90" s="13"/>
      <c r="N90" s="14"/>
      <c r="O90" s="15">
        <f>D90/C89</f>
        <v>0.95412844036697253</v>
      </c>
      <c r="P90" s="24">
        <v>106</v>
      </c>
      <c r="Q90" s="25">
        <f t="shared" si="43"/>
        <v>0.95495495495495497</v>
      </c>
      <c r="R90" s="2">
        <f t="shared" si="44"/>
        <v>4.5045045045045029E-2</v>
      </c>
      <c r="AD90" s="31"/>
      <c r="AE90" s="9" t="s">
        <v>44</v>
      </c>
      <c r="AF90" s="38"/>
      <c r="AG90" s="38"/>
      <c r="AH90" s="38"/>
      <c r="AI90" s="38"/>
      <c r="AJ90" s="38"/>
      <c r="AK90" s="38"/>
      <c r="AL90" s="38"/>
      <c r="AM90" s="38"/>
      <c r="AN90" s="38"/>
      <c r="AP90" s="31"/>
      <c r="AQ90" s="31"/>
      <c r="AR90" s="31"/>
      <c r="AS90" s="31"/>
      <c r="AT90" s="31"/>
      <c r="AU90" s="31"/>
      <c r="AV90" s="31"/>
      <c r="AW90" s="31"/>
      <c r="AX90" s="31"/>
      <c r="AY90" s="31"/>
    </row>
    <row r="91" spans="1:51" ht="12.75" customHeight="1">
      <c r="A91" s="30" t="s">
        <v>20</v>
      </c>
      <c r="B91" s="31"/>
      <c r="C91" s="31"/>
      <c r="D91" s="31"/>
      <c r="E91" s="31">
        <v>100</v>
      </c>
      <c r="F91" s="31"/>
      <c r="G91" s="31"/>
      <c r="H91" s="31"/>
      <c r="I91" s="31"/>
      <c r="J91" s="31"/>
      <c r="K91" s="34"/>
      <c r="L91" s="2"/>
      <c r="M91" s="2"/>
      <c r="N91" s="31"/>
      <c r="O91" s="15">
        <f>E91/D90</f>
        <v>0.96153846153846156</v>
      </c>
      <c r="P91" s="24">
        <v>103</v>
      </c>
      <c r="Q91" s="25">
        <f t="shared" si="43"/>
        <v>0.97169811320754718</v>
      </c>
      <c r="R91" s="2">
        <f t="shared" si="44"/>
        <v>2.8301886792452824E-2</v>
      </c>
      <c r="AD91" s="49" t="s">
        <v>13</v>
      </c>
      <c r="AE91" s="51">
        <v>9902</v>
      </c>
      <c r="AF91" s="52" t="s">
        <v>14</v>
      </c>
      <c r="AG91" s="52" t="s">
        <v>15</v>
      </c>
      <c r="AH91" s="52" t="s">
        <v>16</v>
      </c>
      <c r="AI91" s="52" t="s">
        <v>17</v>
      </c>
      <c r="AJ91" s="52" t="s">
        <v>18</v>
      </c>
      <c r="AK91" s="52" t="s">
        <v>19</v>
      </c>
      <c r="AL91" s="52" t="s">
        <v>20</v>
      </c>
      <c r="AM91" s="52" t="s">
        <v>21</v>
      </c>
      <c r="AN91" s="52" t="s">
        <v>22</v>
      </c>
      <c r="AO91" s="52" t="s">
        <v>23</v>
      </c>
      <c r="AP91" s="52" t="s">
        <v>41</v>
      </c>
      <c r="AQ91" s="52" t="s">
        <v>45</v>
      </c>
      <c r="AR91" s="52" t="s">
        <v>46</v>
      </c>
      <c r="AS91" s="52" t="s">
        <v>47</v>
      </c>
      <c r="AT91" s="52" t="s">
        <v>48</v>
      </c>
      <c r="AU91" s="52" t="s">
        <v>49</v>
      </c>
      <c r="AV91" s="52" t="s">
        <v>50</v>
      </c>
      <c r="AW91" s="52" t="s">
        <v>51</v>
      </c>
      <c r="AX91" s="52" t="s">
        <v>52</v>
      </c>
      <c r="AY91" s="52" t="s">
        <v>53</v>
      </c>
    </row>
    <row r="92" spans="1:51" ht="12.75" customHeight="1">
      <c r="A92" s="30" t="s">
        <v>21</v>
      </c>
      <c r="B92" s="31"/>
      <c r="C92" s="31"/>
      <c r="D92" s="31"/>
      <c r="E92" s="31"/>
      <c r="F92" s="31">
        <v>102</v>
      </c>
      <c r="G92" s="31"/>
      <c r="H92" s="31"/>
      <c r="I92" s="31"/>
      <c r="J92" s="31"/>
      <c r="K92" s="34"/>
      <c r="L92" s="2"/>
      <c r="M92" s="2"/>
      <c r="N92" s="31"/>
      <c r="O92" s="2">
        <f>F92/E91</f>
        <v>1.02</v>
      </c>
      <c r="P92" s="24">
        <v>105</v>
      </c>
      <c r="Q92" s="25">
        <f t="shared" si="43"/>
        <v>1.0194174757281553</v>
      </c>
      <c r="R92" s="2">
        <f t="shared" si="44"/>
        <v>-1.9417475728155331E-2</v>
      </c>
      <c r="AD92" s="53" t="s">
        <v>25</v>
      </c>
      <c r="AE92" s="54">
        <f>P7/P5</f>
        <v>0.8584070796460177</v>
      </c>
      <c r="AF92" s="54">
        <f>P28/P26</f>
        <v>0.84873949579831931</v>
      </c>
      <c r="AG92" s="54">
        <f>P50/P48</f>
        <v>0.83916083916083917</v>
      </c>
      <c r="AH92" s="54">
        <f>P70/P68</f>
        <v>0.86554621848739499</v>
      </c>
      <c r="AI92" s="54">
        <f>P90/P88</f>
        <v>0.91379310344827591</v>
      </c>
      <c r="AJ92" s="54">
        <f>P111/P109</f>
        <v>0.91228070175438591</v>
      </c>
      <c r="AK92" s="54">
        <f>P131/P129</f>
        <v>0.88</v>
      </c>
      <c r="AL92" s="54">
        <f>P150/P148</f>
        <v>0.85</v>
      </c>
      <c r="AM92" s="54">
        <f>P171/P169</f>
        <v>0.86238532110091748</v>
      </c>
      <c r="AN92" s="54">
        <f>P190/P188</f>
        <v>0.97169811320754718</v>
      </c>
      <c r="AO92" s="54">
        <f>P208/P206</f>
        <v>0.95575221238938057</v>
      </c>
      <c r="AP92" s="54">
        <f>P226/P224</f>
        <v>0.93693693693693691</v>
      </c>
      <c r="AQ92" s="54">
        <f>P244/P242</f>
        <v>0.94174757281553401</v>
      </c>
      <c r="AR92" s="54">
        <f>P263/P261</f>
        <v>0.93103448275862066</v>
      </c>
      <c r="AS92" s="54">
        <f>P280/P278</f>
        <v>1</v>
      </c>
      <c r="AT92" s="54">
        <f>P296/P294</f>
        <v>0.875</v>
      </c>
      <c r="AU92" s="54">
        <f>P315/P313</f>
        <v>0.93975903614457834</v>
      </c>
      <c r="AV92" s="54">
        <f>P334/P332</f>
        <v>0.89743589743589747</v>
      </c>
      <c r="AW92" s="54">
        <f>P352/P350</f>
        <v>0.91891891891891897</v>
      </c>
      <c r="AX92" s="54">
        <f>P369/P367</f>
        <v>0.87356321839080464</v>
      </c>
      <c r="AY92" s="54">
        <f>P385/P383</f>
        <v>0.91249999999999998</v>
      </c>
    </row>
    <row r="93" spans="1:51" ht="12.75" customHeight="1">
      <c r="A93" s="35" t="s">
        <v>22</v>
      </c>
      <c r="B93" s="31"/>
      <c r="C93" s="31"/>
      <c r="D93" s="31"/>
      <c r="E93" s="31"/>
      <c r="F93" s="31"/>
      <c r="G93" s="31">
        <v>100</v>
      </c>
      <c r="H93" s="31"/>
      <c r="I93" s="31"/>
      <c r="J93" s="31"/>
      <c r="K93" s="34"/>
      <c r="L93" s="2"/>
      <c r="M93" s="2"/>
      <c r="N93" s="31"/>
      <c r="O93" s="2">
        <f>G93/F92</f>
        <v>0.98039215686274506</v>
      </c>
      <c r="P93" s="24">
        <v>104</v>
      </c>
      <c r="Q93" s="25">
        <f t="shared" si="43"/>
        <v>0.99047619047619051</v>
      </c>
      <c r="R93" s="2">
        <f t="shared" si="44"/>
        <v>9.52380952380949E-3</v>
      </c>
      <c r="AD93" s="53"/>
      <c r="AE93" s="54"/>
      <c r="AF93" s="54"/>
      <c r="AG93" s="54"/>
      <c r="AH93" s="54"/>
      <c r="AI93" s="54"/>
      <c r="AJ93" s="54"/>
      <c r="AK93" s="54"/>
      <c r="AP93" s="31"/>
      <c r="AQ93" s="31"/>
      <c r="AR93" s="31"/>
      <c r="AS93" s="31"/>
      <c r="AT93" s="31"/>
      <c r="AU93" s="31"/>
      <c r="AV93" s="31"/>
      <c r="AW93" s="31"/>
      <c r="AX93" s="31"/>
      <c r="AY93" s="31"/>
    </row>
    <row r="94" spans="1:51" ht="12.75" customHeight="1">
      <c r="A94" s="35" t="s">
        <v>23</v>
      </c>
      <c r="B94" s="31"/>
      <c r="C94" s="31"/>
      <c r="D94" s="31"/>
      <c r="E94" s="31"/>
      <c r="F94" s="31"/>
      <c r="G94" s="31"/>
      <c r="H94" s="31">
        <v>98</v>
      </c>
      <c r="I94" s="31"/>
      <c r="J94" s="31"/>
      <c r="K94" s="34"/>
      <c r="L94" s="2"/>
      <c r="M94" s="2"/>
      <c r="N94" s="31"/>
      <c r="O94" s="2">
        <f>H94/G93</f>
        <v>0.98</v>
      </c>
      <c r="P94" s="24">
        <v>104</v>
      </c>
      <c r="Q94" s="25">
        <f t="shared" si="43"/>
        <v>1</v>
      </c>
      <c r="R94" s="2">
        <f t="shared" si="44"/>
        <v>0</v>
      </c>
      <c r="AD94" s="53"/>
      <c r="AE94" s="54"/>
      <c r="AF94" s="54"/>
      <c r="AG94" s="54"/>
      <c r="AH94" s="54"/>
      <c r="AI94" s="54"/>
      <c r="AJ94" s="54"/>
      <c r="AK94" s="54"/>
      <c r="AP94" s="31"/>
      <c r="AQ94" s="31"/>
      <c r="AR94" s="31"/>
      <c r="AS94" s="31"/>
      <c r="AT94" s="31"/>
      <c r="AU94" s="31"/>
      <c r="AV94" s="31"/>
      <c r="AW94" s="31"/>
      <c r="AX94" s="31"/>
      <c r="AY94" s="31"/>
    </row>
    <row r="95" spans="1:51" ht="12.75" customHeight="1">
      <c r="A95" s="35" t="s">
        <v>41</v>
      </c>
      <c r="B95" s="31"/>
      <c r="C95" s="31"/>
      <c r="D95" s="31"/>
      <c r="E95" s="31"/>
      <c r="F95" s="31"/>
      <c r="G95" s="31"/>
      <c r="H95" s="31"/>
      <c r="I95" s="31">
        <v>97</v>
      </c>
      <c r="J95" s="31"/>
      <c r="K95" s="34"/>
      <c r="L95" s="2"/>
      <c r="M95" s="2"/>
      <c r="N95" s="31"/>
      <c r="O95" s="2">
        <f>I95/H94</f>
        <v>0.98979591836734693</v>
      </c>
      <c r="P95" s="24">
        <v>104</v>
      </c>
      <c r="Q95" s="25">
        <f t="shared" si="43"/>
        <v>1</v>
      </c>
      <c r="R95" s="2">
        <f t="shared" si="44"/>
        <v>0</v>
      </c>
      <c r="AD95" s="53"/>
      <c r="AE95" s="54"/>
      <c r="AF95" s="54"/>
      <c r="AG95" s="54"/>
      <c r="AH95" s="54"/>
      <c r="AI95" s="54"/>
      <c r="AJ95" s="54"/>
      <c r="AK95" s="54"/>
      <c r="AP95" s="31"/>
      <c r="AQ95" s="31"/>
      <c r="AR95" s="31"/>
      <c r="AS95" s="31"/>
      <c r="AT95" s="31"/>
      <c r="AU95" s="31"/>
      <c r="AV95" s="31"/>
      <c r="AW95" s="31"/>
      <c r="AX95" s="31"/>
      <c r="AY95" s="31"/>
    </row>
    <row r="96" spans="1:51" ht="12.75" customHeight="1">
      <c r="A96" s="35" t="s">
        <v>45</v>
      </c>
      <c r="B96" s="31"/>
      <c r="C96" s="31"/>
      <c r="D96" s="31"/>
      <c r="E96" s="31"/>
      <c r="F96" s="31"/>
      <c r="G96" s="31"/>
      <c r="H96" s="31"/>
      <c r="I96" s="31"/>
      <c r="J96" s="31">
        <v>95</v>
      </c>
      <c r="K96" s="34">
        <v>85</v>
      </c>
      <c r="L96" s="2"/>
      <c r="M96" s="2"/>
      <c r="N96" s="31"/>
      <c r="O96" s="2">
        <f>J96/I95</f>
        <v>0.97938144329896903</v>
      </c>
      <c r="P96" s="24">
        <v>102</v>
      </c>
      <c r="Q96" s="25">
        <f t="shared" si="43"/>
        <v>0.98076923076923073</v>
      </c>
      <c r="R96" s="2">
        <f t="shared" si="44"/>
        <v>1.9230769230769273E-2</v>
      </c>
      <c r="AD96" s="53"/>
      <c r="AE96" s="54"/>
      <c r="AF96" s="54"/>
      <c r="AG96" s="54"/>
      <c r="AH96" s="54"/>
      <c r="AI96" s="54"/>
      <c r="AJ96" s="54"/>
      <c r="AK96" s="54"/>
      <c r="AP96" s="31"/>
      <c r="AQ96" s="31"/>
      <c r="AR96" s="31"/>
      <c r="AS96" s="31"/>
      <c r="AT96" s="31"/>
      <c r="AU96" s="31"/>
      <c r="AV96" s="31"/>
      <c r="AW96" s="31"/>
      <c r="AX96" s="31"/>
      <c r="AY96" s="31"/>
    </row>
    <row r="97" spans="1:51" ht="12.75" customHeight="1">
      <c r="A97" s="35" t="s">
        <v>46</v>
      </c>
      <c r="B97" s="31"/>
      <c r="C97" s="31"/>
      <c r="D97" s="31"/>
      <c r="E97" s="31"/>
      <c r="F97" s="31"/>
      <c r="G97" s="31"/>
      <c r="H97" s="31"/>
      <c r="I97" s="31"/>
      <c r="J97" s="31">
        <v>11</v>
      </c>
      <c r="K97" s="34">
        <v>4</v>
      </c>
      <c r="L97" s="2"/>
      <c r="M97" s="2"/>
      <c r="N97" s="31"/>
      <c r="O97" s="2"/>
      <c r="P97" s="24">
        <v>14</v>
      </c>
      <c r="Q97" s="25"/>
      <c r="R97" s="2"/>
      <c r="AD97" s="53"/>
      <c r="AE97" s="54"/>
      <c r="AF97" s="54"/>
      <c r="AG97" s="54"/>
      <c r="AH97" s="54"/>
      <c r="AI97" s="54"/>
      <c r="AJ97" s="54"/>
      <c r="AK97" s="54"/>
      <c r="AP97" s="31"/>
      <c r="AQ97" s="31"/>
      <c r="AR97" s="31"/>
      <c r="AS97" s="31"/>
      <c r="AT97" s="31"/>
      <c r="AU97" s="31"/>
      <c r="AV97" s="31"/>
      <c r="AW97" s="31"/>
      <c r="AX97" s="31"/>
      <c r="AY97" s="31"/>
    </row>
    <row r="98" spans="1:51" ht="12.75" customHeight="1">
      <c r="A98" s="35" t="s">
        <v>47</v>
      </c>
      <c r="B98" s="31"/>
      <c r="C98" s="31"/>
      <c r="D98" s="31"/>
      <c r="E98" s="31"/>
      <c r="F98" s="31"/>
      <c r="G98" s="31"/>
      <c r="H98" s="31"/>
      <c r="I98" s="31"/>
      <c r="J98" s="31">
        <v>8</v>
      </c>
      <c r="K98" s="34">
        <v>5</v>
      </c>
      <c r="L98" s="2"/>
      <c r="M98" s="2"/>
      <c r="N98" s="31"/>
      <c r="O98" s="2"/>
      <c r="P98" s="24">
        <v>10</v>
      </c>
      <c r="Q98" s="25"/>
      <c r="R98" s="2"/>
      <c r="AD98" s="53"/>
      <c r="AE98" s="54"/>
      <c r="AF98" s="54"/>
      <c r="AG98" s="54"/>
      <c r="AH98" s="54"/>
      <c r="AI98" s="54"/>
      <c r="AJ98" s="54"/>
      <c r="AK98" s="54"/>
      <c r="AP98" s="31"/>
      <c r="AQ98" s="31"/>
      <c r="AR98" s="31"/>
      <c r="AS98" s="31"/>
      <c r="AT98" s="31"/>
      <c r="AU98" s="31"/>
      <c r="AV98" s="31"/>
      <c r="AW98" s="31"/>
      <c r="AX98" s="31"/>
      <c r="AY98" s="31"/>
    </row>
    <row r="99" spans="1:51" ht="12.75" customHeight="1">
      <c r="A99" s="35" t="s">
        <v>48</v>
      </c>
      <c r="B99" s="31"/>
      <c r="C99" s="31"/>
      <c r="D99" s="31"/>
      <c r="E99" s="31"/>
      <c r="F99" s="31"/>
      <c r="G99" s="31"/>
      <c r="H99" s="31"/>
      <c r="I99" s="31"/>
      <c r="J99" s="31">
        <v>3</v>
      </c>
      <c r="K99" s="34">
        <v>2</v>
      </c>
      <c r="L99" s="2"/>
      <c r="M99" s="2"/>
      <c r="N99" s="31"/>
      <c r="O99" s="2"/>
      <c r="P99" s="24">
        <v>5</v>
      </c>
      <c r="Q99" s="25"/>
      <c r="R99" s="2"/>
      <c r="AD99" s="53"/>
      <c r="AE99" s="54"/>
      <c r="AF99" s="54"/>
      <c r="AG99" s="54"/>
      <c r="AH99" s="54"/>
      <c r="AI99" s="54"/>
      <c r="AJ99" s="54"/>
      <c r="AK99" s="54"/>
      <c r="AP99" s="31"/>
      <c r="AQ99" s="31"/>
      <c r="AR99" s="31"/>
      <c r="AS99" s="31"/>
      <c r="AT99" s="31"/>
      <c r="AU99" s="31"/>
      <c r="AV99" s="31"/>
      <c r="AW99" s="31"/>
      <c r="AX99" s="31"/>
      <c r="AY99" s="31"/>
    </row>
    <row r="100" spans="1:51" ht="12.75" customHeight="1">
      <c r="A100" s="35" t="s">
        <v>49</v>
      </c>
      <c r="B100" s="31"/>
      <c r="C100" s="31"/>
      <c r="D100" s="31"/>
      <c r="E100" s="31"/>
      <c r="F100" s="31"/>
      <c r="G100" s="31"/>
      <c r="H100" s="31"/>
      <c r="I100" s="31"/>
      <c r="J100" s="31">
        <v>1</v>
      </c>
      <c r="K100" s="34"/>
      <c r="L100" s="2"/>
      <c r="M100" s="2"/>
      <c r="N100" s="31"/>
      <c r="O100" s="2"/>
      <c r="P100" s="24">
        <v>4</v>
      </c>
      <c r="Q100" s="25"/>
      <c r="R100" s="2"/>
      <c r="AD100" s="53"/>
      <c r="AE100" s="54"/>
      <c r="AF100" s="54"/>
      <c r="AG100" s="54"/>
      <c r="AH100" s="54"/>
      <c r="AI100" s="54"/>
      <c r="AJ100" s="54"/>
      <c r="AK100" s="54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</row>
    <row r="101" spans="1:51" ht="12.75" customHeight="1">
      <c r="A101" s="35" t="s">
        <v>50</v>
      </c>
      <c r="B101" s="31"/>
      <c r="C101" s="31"/>
      <c r="D101" s="31"/>
      <c r="E101" s="31"/>
      <c r="F101" s="31"/>
      <c r="G101" s="31"/>
      <c r="H101" s="31"/>
      <c r="I101" s="31"/>
      <c r="J101" s="31">
        <v>3</v>
      </c>
      <c r="K101" s="34">
        <v>2</v>
      </c>
      <c r="L101" s="2"/>
      <c r="M101" s="2"/>
      <c r="N101" s="31"/>
      <c r="O101" s="2"/>
      <c r="P101" s="24">
        <v>3</v>
      </c>
      <c r="Q101" s="25"/>
      <c r="R101" s="2"/>
      <c r="AD101" s="53"/>
      <c r="AE101" s="54"/>
      <c r="AF101" s="54"/>
      <c r="AG101" s="54"/>
      <c r="AH101" s="54"/>
      <c r="AI101" s="54"/>
      <c r="AJ101" s="54"/>
      <c r="AK101" s="54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</row>
    <row r="102" spans="1:51" ht="12.75" customHeight="1">
      <c r="A102" s="35" t="s">
        <v>51</v>
      </c>
      <c r="B102" s="31"/>
      <c r="C102" s="31"/>
      <c r="D102" s="31"/>
      <c r="E102" s="31"/>
      <c r="F102" s="31"/>
      <c r="G102" s="31"/>
      <c r="H102" s="31"/>
      <c r="I102" s="31"/>
      <c r="J102" s="31">
        <v>1</v>
      </c>
      <c r="K102" s="34"/>
      <c r="L102" s="2"/>
      <c r="M102" s="2"/>
      <c r="N102" s="31"/>
      <c r="O102" s="2"/>
      <c r="P102" s="24">
        <v>1</v>
      </c>
      <c r="Q102" s="25"/>
      <c r="R102" s="2"/>
      <c r="AD102" s="53"/>
      <c r="AE102" s="54"/>
      <c r="AF102" s="54"/>
      <c r="AG102" s="54"/>
      <c r="AH102" s="54"/>
      <c r="AI102" s="54"/>
      <c r="AJ102" s="54"/>
      <c r="AK102" s="54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</row>
    <row r="103" spans="1:51" ht="12.75" customHeight="1">
      <c r="A103" s="35" t="s">
        <v>52</v>
      </c>
      <c r="B103" s="31"/>
      <c r="C103" s="31"/>
      <c r="D103" s="31"/>
      <c r="E103" s="31"/>
      <c r="F103" s="31"/>
      <c r="G103" s="31"/>
      <c r="H103" s="31"/>
      <c r="I103" s="31"/>
      <c r="J103" s="31">
        <v>1</v>
      </c>
      <c r="K103" s="34">
        <v>1</v>
      </c>
      <c r="L103" s="2"/>
      <c r="M103" s="2"/>
      <c r="N103" s="31"/>
      <c r="O103" s="2"/>
      <c r="P103" s="24">
        <v>2</v>
      </c>
      <c r="Q103" s="25"/>
      <c r="R103" s="2"/>
      <c r="AD103" s="53"/>
      <c r="AE103" s="54"/>
      <c r="AF103" s="54"/>
      <c r="AG103" s="54"/>
      <c r="AH103" s="54"/>
      <c r="AI103" s="54"/>
      <c r="AJ103" s="54"/>
      <c r="AK103" s="54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</row>
    <row r="104" spans="1:51" ht="12.75" customHeight="1">
      <c r="A104" s="35" t="s">
        <v>53</v>
      </c>
      <c r="B104" s="31"/>
      <c r="C104" s="31"/>
      <c r="D104" s="31"/>
      <c r="E104" s="31"/>
      <c r="F104" s="31"/>
      <c r="G104" s="31"/>
      <c r="H104" s="31"/>
      <c r="I104" s="31"/>
      <c r="J104" s="31">
        <v>1</v>
      </c>
      <c r="K104" s="34"/>
      <c r="L104" s="2"/>
      <c r="M104" s="2"/>
      <c r="N104" s="31"/>
      <c r="O104" s="2"/>
      <c r="P104" s="24">
        <v>1</v>
      </c>
      <c r="Q104" s="25"/>
      <c r="R104" s="2"/>
      <c r="AD104" s="53"/>
      <c r="AE104" s="54"/>
      <c r="AF104" s="54"/>
      <c r="AG104" s="54"/>
      <c r="AH104" s="54"/>
      <c r="AI104" s="54"/>
      <c r="AJ104" s="54"/>
      <c r="AK104" s="54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</row>
    <row r="105" spans="1:51" ht="12.75" customHeight="1">
      <c r="K105" s="31">
        <f>SUM(K96:K103)</f>
        <v>99</v>
      </c>
      <c r="L105" s="2">
        <f>K96/B88</f>
        <v>0.73275862068965514</v>
      </c>
      <c r="M105" s="2">
        <f>K105/B88</f>
        <v>0.85344827586206895</v>
      </c>
      <c r="N105" s="2">
        <f>M105-L105</f>
        <v>0.12068965517241381</v>
      </c>
      <c r="O105" s="2"/>
      <c r="AD105" s="3"/>
      <c r="AE105" s="9"/>
      <c r="AF105" s="38"/>
      <c r="AG105" s="38"/>
      <c r="AH105" s="38"/>
      <c r="AI105" s="38"/>
      <c r="AJ105" s="38"/>
      <c r="AK105" s="38"/>
      <c r="AL105" s="38"/>
      <c r="AM105" s="38"/>
      <c r="AN105" s="38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</row>
    <row r="106" spans="1:51" ht="12.75" customHeight="1">
      <c r="A106" s="46" t="s">
        <v>64</v>
      </c>
      <c r="L106" s="2"/>
      <c r="M106" s="2"/>
      <c r="O106" s="2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</row>
    <row r="107" spans="1:51" ht="25.5" customHeight="1">
      <c r="B107" s="266" t="s">
        <v>2</v>
      </c>
      <c r="C107" s="267"/>
      <c r="D107" s="267"/>
      <c r="E107" s="267"/>
      <c r="F107" s="267"/>
      <c r="G107" s="267"/>
      <c r="H107" s="267"/>
      <c r="I107" s="267"/>
      <c r="J107" s="267"/>
      <c r="L107" s="5" t="s">
        <v>3</v>
      </c>
      <c r="M107" s="5" t="s">
        <v>4</v>
      </c>
      <c r="N107" s="6" t="s">
        <v>5</v>
      </c>
      <c r="O107" s="5" t="s">
        <v>6</v>
      </c>
      <c r="P107" s="7" t="s">
        <v>7</v>
      </c>
      <c r="Q107" s="7" t="s">
        <v>8</v>
      </c>
      <c r="R107" s="8" t="s">
        <v>9</v>
      </c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</row>
    <row r="108" spans="1:51" ht="12.75" customHeight="1">
      <c r="A108" s="10" t="s">
        <v>10</v>
      </c>
      <c r="B108" s="11">
        <v>1</v>
      </c>
      <c r="C108" s="11">
        <v>2</v>
      </c>
      <c r="D108" s="11">
        <v>3</v>
      </c>
      <c r="E108" s="11">
        <v>4</v>
      </c>
      <c r="F108" s="11">
        <v>5</v>
      </c>
      <c r="G108" s="11">
        <v>6</v>
      </c>
      <c r="H108" s="11">
        <v>7</v>
      </c>
      <c r="I108" s="11">
        <v>8</v>
      </c>
      <c r="J108" s="11">
        <v>9</v>
      </c>
      <c r="K108" s="12" t="s">
        <v>11</v>
      </c>
      <c r="L108" s="13"/>
      <c r="M108" s="13"/>
      <c r="N108" s="14"/>
      <c r="O108" s="15"/>
      <c r="P108" s="16"/>
      <c r="Q108" s="16"/>
      <c r="R108" s="2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</row>
    <row r="109" spans="1:51" ht="12.75" customHeight="1">
      <c r="A109" s="30" t="s">
        <v>18</v>
      </c>
      <c r="B109" s="17">
        <v>114</v>
      </c>
      <c r="C109" s="17"/>
      <c r="D109" s="17"/>
      <c r="E109" s="17"/>
      <c r="F109" s="17"/>
      <c r="G109" s="17"/>
      <c r="H109" s="17"/>
      <c r="I109" s="17"/>
      <c r="J109" s="17"/>
      <c r="K109" s="18"/>
      <c r="L109" s="13"/>
      <c r="M109" s="13"/>
      <c r="N109" s="14"/>
      <c r="O109" s="15"/>
      <c r="P109" s="19">
        <f>B109</f>
        <v>114</v>
      </c>
      <c r="Q109" s="16"/>
      <c r="R109" s="2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</row>
    <row r="110" spans="1:51" ht="12.75" customHeight="1">
      <c r="A110" s="30" t="s">
        <v>19</v>
      </c>
      <c r="B110" s="17"/>
      <c r="C110" s="17">
        <v>104</v>
      </c>
      <c r="D110" s="17"/>
      <c r="E110" s="17"/>
      <c r="F110" s="17"/>
      <c r="G110" s="17"/>
      <c r="H110" s="17"/>
      <c r="I110" s="17"/>
      <c r="J110" s="17"/>
      <c r="K110" s="18"/>
      <c r="L110" s="13"/>
      <c r="M110" s="13"/>
      <c r="N110" s="14"/>
      <c r="O110" s="15">
        <f>C110/B109</f>
        <v>0.91228070175438591</v>
      </c>
      <c r="P110" s="24">
        <v>104</v>
      </c>
      <c r="Q110" s="25">
        <f t="shared" ref="Q110:Q117" si="45">P110/P109</f>
        <v>0.91228070175438591</v>
      </c>
      <c r="R110" s="2">
        <f t="shared" ref="R110:R117" si="46">100%-Q110</f>
        <v>8.7719298245614086E-2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</row>
    <row r="111" spans="1:51" ht="12.75" customHeight="1">
      <c r="A111" s="30" t="s">
        <v>20</v>
      </c>
      <c r="B111" s="31"/>
      <c r="C111" s="31"/>
      <c r="D111" s="31">
        <v>102</v>
      </c>
      <c r="E111" s="31"/>
      <c r="F111" s="31"/>
      <c r="G111" s="31"/>
      <c r="H111" s="31"/>
      <c r="I111" s="31"/>
      <c r="J111" s="31"/>
      <c r="K111" s="34"/>
      <c r="L111" s="2"/>
      <c r="M111" s="2"/>
      <c r="N111" s="31"/>
      <c r="O111" s="15">
        <f>D111/C110</f>
        <v>0.98076923076923073</v>
      </c>
      <c r="P111" s="24">
        <v>104</v>
      </c>
      <c r="Q111" s="25">
        <f t="shared" si="45"/>
        <v>1</v>
      </c>
      <c r="R111" s="2">
        <f t="shared" si="46"/>
        <v>0</v>
      </c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</row>
    <row r="112" spans="1:51" ht="12.75" customHeight="1">
      <c r="A112" s="30" t="s">
        <v>21</v>
      </c>
      <c r="B112" s="31"/>
      <c r="C112" s="31"/>
      <c r="D112" s="31"/>
      <c r="E112" s="31">
        <v>93</v>
      </c>
      <c r="F112" s="31"/>
      <c r="G112" s="31"/>
      <c r="H112" s="31"/>
      <c r="I112" s="31"/>
      <c r="J112" s="31"/>
      <c r="K112" s="34"/>
      <c r="L112" s="2"/>
      <c r="M112" s="2"/>
      <c r="N112" s="31"/>
      <c r="O112" s="2">
        <f>E112/D111</f>
        <v>0.91176470588235292</v>
      </c>
      <c r="P112" s="24">
        <v>99</v>
      </c>
      <c r="Q112" s="25">
        <f t="shared" si="45"/>
        <v>0.95192307692307687</v>
      </c>
      <c r="R112" s="2">
        <f t="shared" si="46"/>
        <v>4.8076923076923128E-2</v>
      </c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</row>
    <row r="113" spans="1:51" ht="12.75" customHeight="1">
      <c r="A113" s="35" t="s">
        <v>22</v>
      </c>
      <c r="B113" s="31"/>
      <c r="C113" s="31"/>
      <c r="D113" s="31"/>
      <c r="E113" s="31"/>
      <c r="F113" s="31">
        <v>89</v>
      </c>
      <c r="G113" s="31"/>
      <c r="H113" s="31"/>
      <c r="I113" s="31"/>
      <c r="J113" s="31"/>
      <c r="K113" s="34"/>
      <c r="L113" s="2"/>
      <c r="M113" s="2"/>
      <c r="N113" s="31"/>
      <c r="O113" s="2">
        <f>F113/E112</f>
        <v>0.956989247311828</v>
      </c>
      <c r="P113" s="24">
        <v>96</v>
      </c>
      <c r="Q113" s="25">
        <f t="shared" si="45"/>
        <v>0.96969696969696972</v>
      </c>
      <c r="R113" s="2">
        <f t="shared" si="46"/>
        <v>3.0303030303030276E-2</v>
      </c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</row>
    <row r="114" spans="1:51" ht="12.75" customHeight="1">
      <c r="A114" s="35" t="s">
        <v>23</v>
      </c>
      <c r="B114" s="31"/>
      <c r="C114" s="31"/>
      <c r="D114" s="31"/>
      <c r="E114" s="31"/>
      <c r="F114" s="31"/>
      <c r="G114" s="31">
        <v>84</v>
      </c>
      <c r="H114" s="31"/>
      <c r="I114" s="31"/>
      <c r="J114" s="31"/>
      <c r="K114" s="34"/>
      <c r="L114" s="2"/>
      <c r="M114" s="2"/>
      <c r="N114" s="31"/>
      <c r="O114" s="2">
        <f>G114/F113</f>
        <v>0.9438202247191011</v>
      </c>
      <c r="P114" s="24">
        <v>90</v>
      </c>
      <c r="Q114" s="25">
        <f t="shared" si="45"/>
        <v>0.9375</v>
      </c>
      <c r="R114" s="2">
        <f t="shared" si="46"/>
        <v>6.25E-2</v>
      </c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</row>
    <row r="115" spans="1:51" ht="12.75" customHeight="1">
      <c r="A115" s="35" t="s">
        <v>41</v>
      </c>
      <c r="H115" s="31">
        <v>83</v>
      </c>
      <c r="K115" s="34"/>
      <c r="L115" s="2"/>
      <c r="M115" s="2"/>
      <c r="O115" s="2">
        <f>H115/G114</f>
        <v>0.98809523809523814</v>
      </c>
      <c r="P115" s="24">
        <v>97</v>
      </c>
      <c r="Q115" s="25">
        <f t="shared" si="45"/>
        <v>1.0777777777777777</v>
      </c>
      <c r="R115" s="2">
        <f t="shared" si="46"/>
        <v>-7.7777777777777724E-2</v>
      </c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1" ht="12.75" customHeight="1">
      <c r="A116" s="35" t="s">
        <v>45</v>
      </c>
      <c r="I116" s="31">
        <v>78</v>
      </c>
      <c r="K116" s="34"/>
      <c r="L116" s="2"/>
      <c r="M116" s="2"/>
      <c r="O116" s="2">
        <f>I116/H115</f>
        <v>0.93975903614457834</v>
      </c>
      <c r="P116" s="24">
        <v>91</v>
      </c>
      <c r="Q116" s="25">
        <f t="shared" si="45"/>
        <v>0.93814432989690721</v>
      </c>
      <c r="R116" s="2">
        <f t="shared" si="46"/>
        <v>6.1855670103092786E-2</v>
      </c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</row>
    <row r="117" spans="1:51" ht="12.75" customHeight="1">
      <c r="A117" s="35" t="s">
        <v>46</v>
      </c>
      <c r="J117" s="31">
        <v>74</v>
      </c>
      <c r="K117" s="34">
        <v>69</v>
      </c>
      <c r="L117" s="2"/>
      <c r="M117" s="2"/>
      <c r="O117" s="2">
        <f>J117/I116</f>
        <v>0.94871794871794868</v>
      </c>
      <c r="P117" s="24">
        <v>90</v>
      </c>
      <c r="Q117" s="25">
        <f t="shared" si="45"/>
        <v>0.98901098901098905</v>
      </c>
      <c r="R117" s="2">
        <f t="shared" si="46"/>
        <v>1.098901098901095E-2</v>
      </c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</row>
    <row r="118" spans="1:51" ht="12.75" customHeight="1">
      <c r="A118" s="35" t="s">
        <v>47</v>
      </c>
      <c r="J118" s="31">
        <v>9</v>
      </c>
      <c r="K118" s="34">
        <v>5</v>
      </c>
      <c r="L118" s="2"/>
      <c r="M118" s="2"/>
      <c r="O118" s="2"/>
      <c r="P118" s="24">
        <v>20</v>
      </c>
      <c r="Q118" s="25"/>
      <c r="R118" s="2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</row>
    <row r="119" spans="1:51" ht="12.75" customHeight="1">
      <c r="A119" s="35" t="s">
        <v>48</v>
      </c>
      <c r="J119" s="31">
        <v>9</v>
      </c>
      <c r="K119" s="34">
        <v>7</v>
      </c>
      <c r="L119" s="2"/>
      <c r="M119" s="2"/>
      <c r="O119" s="2"/>
      <c r="P119" s="24">
        <v>14</v>
      </c>
      <c r="Q119" s="25"/>
      <c r="R119" s="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</row>
    <row r="120" spans="1:51" ht="12.75" customHeight="1">
      <c r="A120" s="35" t="s">
        <v>49</v>
      </c>
      <c r="J120" s="31">
        <v>1</v>
      </c>
      <c r="K120" s="34"/>
      <c r="L120" s="2"/>
      <c r="M120" s="2"/>
      <c r="O120" s="2"/>
      <c r="P120" s="24">
        <v>4</v>
      </c>
      <c r="Q120" s="25"/>
      <c r="R120" s="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</row>
    <row r="121" spans="1:51" ht="12.75" customHeight="1">
      <c r="A121" s="35" t="s">
        <v>50</v>
      </c>
      <c r="J121" s="31">
        <v>3</v>
      </c>
      <c r="K121" s="34">
        <v>1</v>
      </c>
      <c r="L121" s="2"/>
      <c r="M121" s="2"/>
      <c r="O121" s="2"/>
      <c r="P121" s="24">
        <v>4</v>
      </c>
      <c r="Q121" s="25"/>
      <c r="R121" s="2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</row>
    <row r="122" spans="1:51" ht="12.75" customHeight="1">
      <c r="A122" s="35" t="s">
        <v>51</v>
      </c>
      <c r="J122" s="31">
        <v>4</v>
      </c>
      <c r="K122" s="34">
        <v>2</v>
      </c>
      <c r="L122" s="2"/>
      <c r="M122" s="2"/>
      <c r="O122" s="2"/>
      <c r="P122" s="24">
        <v>4</v>
      </c>
      <c r="Q122" s="25"/>
      <c r="R122" s="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</row>
    <row r="123" spans="1:51" ht="12.75" customHeight="1">
      <c r="A123" s="35" t="s">
        <v>52</v>
      </c>
      <c r="J123" s="31">
        <v>1</v>
      </c>
      <c r="K123" s="34"/>
      <c r="L123" s="2"/>
      <c r="M123" s="2"/>
      <c r="O123" s="2"/>
      <c r="P123" s="24">
        <v>1</v>
      </c>
      <c r="Q123" s="25"/>
      <c r="R123" s="2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</row>
    <row r="124" spans="1:51" ht="12.75" customHeight="1">
      <c r="A124" s="35" t="s">
        <v>53</v>
      </c>
      <c r="J124" s="31">
        <v>1</v>
      </c>
      <c r="K124" s="34">
        <v>1</v>
      </c>
      <c r="L124" s="2"/>
      <c r="M124" s="2"/>
      <c r="O124" s="2"/>
      <c r="P124" s="24">
        <v>1</v>
      </c>
      <c r="Q124" s="25"/>
      <c r="R124" s="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</row>
    <row r="125" spans="1:51" ht="12.75" customHeight="1">
      <c r="K125" s="31">
        <f>SUM(K117:K124)</f>
        <v>85</v>
      </c>
      <c r="L125" s="2">
        <f>K117/B109</f>
        <v>0.60526315789473684</v>
      </c>
      <c r="M125" s="2">
        <f>K125/B109</f>
        <v>0.74561403508771928</v>
      </c>
      <c r="N125" s="2">
        <f>M125-L125</f>
        <v>0.14035087719298245</v>
      </c>
      <c r="O125" s="2"/>
      <c r="P125" s="24"/>
      <c r="Q125" s="25"/>
      <c r="R125" s="2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</row>
    <row r="126" spans="1:51" ht="12.75" customHeight="1">
      <c r="A126" s="46" t="s">
        <v>65</v>
      </c>
      <c r="L126" s="2"/>
      <c r="M126" s="2"/>
      <c r="O126" s="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</row>
    <row r="127" spans="1:51" ht="25.5" customHeight="1">
      <c r="B127" s="266" t="s">
        <v>2</v>
      </c>
      <c r="C127" s="267"/>
      <c r="D127" s="267"/>
      <c r="E127" s="267"/>
      <c r="F127" s="267"/>
      <c r="G127" s="267"/>
      <c r="H127" s="267"/>
      <c r="I127" s="267"/>
      <c r="J127" s="267"/>
      <c r="L127" s="5" t="s">
        <v>3</v>
      </c>
      <c r="M127" s="5" t="s">
        <v>4</v>
      </c>
      <c r="N127" s="6" t="s">
        <v>5</v>
      </c>
      <c r="O127" s="5" t="s">
        <v>6</v>
      </c>
      <c r="P127" s="7" t="s">
        <v>7</v>
      </c>
      <c r="Q127" s="7" t="s">
        <v>8</v>
      </c>
      <c r="R127" s="8" t="s">
        <v>9</v>
      </c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</row>
    <row r="128" spans="1:51" ht="12.75" customHeight="1">
      <c r="A128" s="10" t="s">
        <v>10</v>
      </c>
      <c r="B128" s="11">
        <v>1</v>
      </c>
      <c r="C128" s="11">
        <v>2</v>
      </c>
      <c r="D128" s="11">
        <v>3</v>
      </c>
      <c r="E128" s="11">
        <v>4</v>
      </c>
      <c r="F128" s="11">
        <v>5</v>
      </c>
      <c r="G128" s="11">
        <v>6</v>
      </c>
      <c r="H128" s="11">
        <v>7</v>
      </c>
      <c r="I128" s="11">
        <v>8</v>
      </c>
      <c r="J128" s="11">
        <v>9</v>
      </c>
      <c r="K128" s="12" t="s">
        <v>11</v>
      </c>
      <c r="L128" s="13"/>
      <c r="M128" s="13"/>
      <c r="N128" s="14"/>
      <c r="O128" s="15"/>
      <c r="P128" s="16"/>
      <c r="Q128" s="16"/>
      <c r="R128" s="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</row>
    <row r="129" spans="1:51" ht="12.75" customHeight="1">
      <c r="A129" s="30" t="s">
        <v>19</v>
      </c>
      <c r="B129" s="17">
        <v>125</v>
      </c>
      <c r="C129" s="17"/>
      <c r="D129" s="17"/>
      <c r="E129" s="17"/>
      <c r="F129" s="17"/>
      <c r="G129" s="17"/>
      <c r="H129" s="17"/>
      <c r="I129" s="17"/>
      <c r="J129" s="17"/>
      <c r="K129" s="34"/>
      <c r="L129" s="13"/>
      <c r="M129" s="13"/>
      <c r="N129" s="14"/>
      <c r="O129" s="15"/>
      <c r="P129" s="19">
        <f>B129</f>
        <v>125</v>
      </c>
      <c r="Q129" s="16"/>
      <c r="R129" s="2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</row>
    <row r="130" spans="1:51" ht="12.75" customHeight="1">
      <c r="A130" s="30" t="s">
        <v>20</v>
      </c>
      <c r="C130" s="31">
        <v>111</v>
      </c>
      <c r="K130" s="34"/>
      <c r="L130" s="2"/>
      <c r="M130" s="2"/>
      <c r="O130" s="15">
        <f>C130/B129</f>
        <v>0.88800000000000001</v>
      </c>
      <c r="P130" s="24">
        <v>111</v>
      </c>
      <c r="Q130" s="25">
        <f t="shared" ref="Q130:Q137" si="47">P130/P129</f>
        <v>0.88800000000000001</v>
      </c>
      <c r="R130" s="2">
        <f t="shared" ref="R130:R137" si="48">100%-Q130</f>
        <v>0.11199999999999999</v>
      </c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</row>
    <row r="131" spans="1:51" ht="12.75" customHeight="1">
      <c r="A131" s="30" t="s">
        <v>21</v>
      </c>
      <c r="D131" s="31">
        <v>110</v>
      </c>
      <c r="K131" s="34"/>
      <c r="L131" s="2"/>
      <c r="M131" s="2"/>
      <c r="O131" s="2">
        <f>D131/C130</f>
        <v>0.99099099099099097</v>
      </c>
      <c r="P131" s="24">
        <v>110</v>
      </c>
      <c r="Q131" s="25">
        <f t="shared" si="47"/>
        <v>0.99099099099099097</v>
      </c>
      <c r="R131" s="2">
        <f t="shared" si="48"/>
        <v>9.009009009009028E-3</v>
      </c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</row>
    <row r="132" spans="1:51" ht="12.75" customHeight="1">
      <c r="A132" s="35" t="s">
        <v>22</v>
      </c>
      <c r="E132" s="31">
        <v>110</v>
      </c>
      <c r="K132" s="34"/>
      <c r="L132" s="2"/>
      <c r="M132" s="2"/>
      <c r="O132" s="2">
        <f>E132/D131</f>
        <v>1</v>
      </c>
      <c r="P132" s="24">
        <v>110</v>
      </c>
      <c r="Q132" s="25">
        <f t="shared" si="47"/>
        <v>1</v>
      </c>
      <c r="R132" s="2">
        <f t="shared" si="48"/>
        <v>0</v>
      </c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</row>
    <row r="133" spans="1:51" ht="12.75" customHeight="1">
      <c r="A133" s="35" t="s">
        <v>23</v>
      </c>
      <c r="F133" s="31">
        <v>108</v>
      </c>
      <c r="K133" s="34"/>
      <c r="L133" s="2"/>
      <c r="M133" s="2"/>
      <c r="O133" s="2">
        <f>F133/E132</f>
        <v>0.98181818181818181</v>
      </c>
      <c r="P133" s="24">
        <v>109</v>
      </c>
      <c r="Q133" s="25">
        <f t="shared" si="47"/>
        <v>0.99090909090909096</v>
      </c>
      <c r="R133" s="2">
        <f t="shared" si="48"/>
        <v>9.0909090909090384E-3</v>
      </c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</row>
    <row r="134" spans="1:51" ht="12.75" customHeight="1">
      <c r="A134" s="35" t="s">
        <v>41</v>
      </c>
      <c r="G134" s="31">
        <v>105</v>
      </c>
      <c r="K134" s="34"/>
      <c r="L134" s="2"/>
      <c r="M134" s="2"/>
      <c r="O134" s="2">
        <f>G134/F133</f>
        <v>0.97222222222222221</v>
      </c>
      <c r="P134" s="24">
        <v>113</v>
      </c>
      <c r="Q134" s="25">
        <f t="shared" si="47"/>
        <v>1.036697247706422</v>
      </c>
      <c r="R134" s="2">
        <f t="shared" si="48"/>
        <v>-3.669724770642202E-2</v>
      </c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</row>
    <row r="135" spans="1:51" ht="12.75" customHeight="1">
      <c r="A135" s="35" t="s">
        <v>45</v>
      </c>
      <c r="H135" s="31">
        <v>103</v>
      </c>
      <c r="K135" s="34"/>
      <c r="L135" s="2"/>
      <c r="M135" s="2"/>
      <c r="O135" s="2">
        <f>H135/G134</f>
        <v>0.98095238095238091</v>
      </c>
      <c r="P135" s="24">
        <v>114</v>
      </c>
      <c r="Q135" s="25">
        <f t="shared" si="47"/>
        <v>1.0088495575221239</v>
      </c>
      <c r="R135" s="2">
        <f t="shared" si="48"/>
        <v>-8.8495575221239076E-3</v>
      </c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</row>
    <row r="136" spans="1:51" ht="12.75" customHeight="1">
      <c r="A136" s="35" t="s">
        <v>46</v>
      </c>
      <c r="I136" s="31">
        <v>100</v>
      </c>
      <c r="K136" s="34"/>
      <c r="L136" s="2"/>
      <c r="M136" s="2"/>
      <c r="O136" s="2">
        <f>I136/H135</f>
        <v>0.970873786407767</v>
      </c>
      <c r="P136" s="24">
        <v>112</v>
      </c>
      <c r="Q136" s="25">
        <f t="shared" si="47"/>
        <v>0.98245614035087714</v>
      </c>
      <c r="R136" s="2">
        <f t="shared" si="48"/>
        <v>1.7543859649122862E-2</v>
      </c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</row>
    <row r="137" spans="1:51" ht="12.75" customHeight="1">
      <c r="A137" s="35" t="s">
        <v>47</v>
      </c>
      <c r="J137" s="31">
        <v>98</v>
      </c>
      <c r="K137" s="34">
        <v>94</v>
      </c>
      <c r="L137" s="2"/>
      <c r="M137" s="2"/>
      <c r="O137" s="2">
        <f>J137/I136</f>
        <v>0.98</v>
      </c>
      <c r="P137" s="24">
        <v>113</v>
      </c>
      <c r="Q137" s="25">
        <f t="shared" si="47"/>
        <v>1.0089285714285714</v>
      </c>
      <c r="R137" s="2">
        <f t="shared" si="48"/>
        <v>-8.9285714285713969E-3</v>
      </c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</row>
    <row r="138" spans="1:51" ht="12.75" customHeight="1">
      <c r="A138" s="35" t="s">
        <v>48</v>
      </c>
      <c r="J138" s="31">
        <v>9</v>
      </c>
      <c r="K138" s="34">
        <v>5</v>
      </c>
      <c r="L138" s="2"/>
      <c r="M138" s="2"/>
      <c r="O138" s="2"/>
      <c r="P138" s="24">
        <v>15</v>
      </c>
      <c r="Q138" s="25"/>
      <c r="R138" s="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</row>
    <row r="139" spans="1:51" ht="12.75" customHeight="1">
      <c r="A139" s="35" t="s">
        <v>49</v>
      </c>
      <c r="J139" s="31">
        <v>8</v>
      </c>
      <c r="K139" s="34">
        <v>3</v>
      </c>
      <c r="L139" s="2"/>
      <c r="M139" s="2"/>
      <c r="O139" s="2"/>
      <c r="P139" s="24">
        <v>14</v>
      </c>
      <c r="Q139" s="25"/>
      <c r="R139" s="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</row>
    <row r="140" spans="1:51" ht="12.75" customHeight="1">
      <c r="A140" s="35" t="s">
        <v>50</v>
      </c>
      <c r="J140" s="31">
        <v>8</v>
      </c>
      <c r="K140" s="34">
        <v>4</v>
      </c>
      <c r="L140" s="2"/>
      <c r="M140" s="2"/>
      <c r="O140" s="2"/>
      <c r="P140" s="24">
        <v>9</v>
      </c>
      <c r="Q140" s="25"/>
      <c r="R140" s="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</row>
    <row r="141" spans="1:51" ht="12.75" customHeight="1">
      <c r="A141" s="35" t="s">
        <v>51</v>
      </c>
      <c r="J141" s="31">
        <v>4</v>
      </c>
      <c r="K141" s="34">
        <v>2</v>
      </c>
      <c r="L141" s="2"/>
      <c r="M141" s="2"/>
      <c r="O141" s="2"/>
      <c r="P141" s="24">
        <v>5</v>
      </c>
      <c r="Q141" s="25"/>
      <c r="R141" s="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</row>
    <row r="142" spans="1:51" ht="12.75" customHeight="1">
      <c r="A142" s="35" t="s">
        <v>52</v>
      </c>
      <c r="J142" s="31">
        <v>2</v>
      </c>
      <c r="K142" s="34">
        <v>1</v>
      </c>
      <c r="L142" s="2"/>
      <c r="M142" s="2"/>
      <c r="O142" s="2"/>
      <c r="P142" s="24">
        <v>2</v>
      </c>
      <c r="Q142" s="25"/>
      <c r="R142" s="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</row>
    <row r="143" spans="1:51" ht="12.75" customHeight="1">
      <c r="A143" s="35" t="s">
        <v>53</v>
      </c>
      <c r="J143" s="31">
        <v>1</v>
      </c>
      <c r="K143" s="34">
        <v>1</v>
      </c>
      <c r="L143" s="2"/>
      <c r="M143" s="2"/>
      <c r="O143" s="2"/>
      <c r="P143" s="24">
        <v>1</v>
      </c>
      <c r="Q143" s="25"/>
      <c r="R143" s="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</row>
    <row r="144" spans="1:51" ht="12.75" customHeight="1">
      <c r="A144" s="35"/>
      <c r="K144" s="31">
        <f>SUM(K137:K143)</f>
        <v>110</v>
      </c>
      <c r="L144" s="2">
        <f>K137/B129</f>
        <v>0.752</v>
      </c>
      <c r="M144" s="2">
        <f>K144/B129</f>
        <v>0.88</v>
      </c>
      <c r="N144" s="2">
        <f>M144-L144</f>
        <v>0.128</v>
      </c>
      <c r="O144" s="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</row>
    <row r="145" spans="1:51" ht="12.75" customHeight="1">
      <c r="A145" s="46" t="s">
        <v>66</v>
      </c>
      <c r="L145" s="2"/>
      <c r="M145" s="2"/>
      <c r="O145" s="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</row>
    <row r="146" spans="1:51" ht="25.5" customHeight="1">
      <c r="B146" s="287" t="s">
        <v>2</v>
      </c>
      <c r="C146" s="275"/>
      <c r="D146" s="275"/>
      <c r="E146" s="275"/>
      <c r="F146" s="275"/>
      <c r="G146" s="275"/>
      <c r="H146" s="275"/>
      <c r="I146" s="275"/>
      <c r="J146" s="275"/>
      <c r="L146" s="5" t="s">
        <v>3</v>
      </c>
      <c r="M146" s="5" t="s">
        <v>4</v>
      </c>
      <c r="N146" s="6" t="s">
        <v>5</v>
      </c>
      <c r="O146" s="5" t="s">
        <v>6</v>
      </c>
      <c r="P146" s="7" t="s">
        <v>7</v>
      </c>
      <c r="Q146" s="7" t="s">
        <v>8</v>
      </c>
      <c r="R146" s="8" t="s">
        <v>9</v>
      </c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</row>
    <row r="147" spans="1:51" ht="12.75" customHeight="1">
      <c r="A147" s="168" t="s">
        <v>10</v>
      </c>
      <c r="B147" s="17">
        <v>1</v>
      </c>
      <c r="C147" s="17">
        <v>2</v>
      </c>
      <c r="D147" s="17">
        <v>3</v>
      </c>
      <c r="E147" s="17">
        <v>4</v>
      </c>
      <c r="F147" s="17">
        <v>5</v>
      </c>
      <c r="G147" s="17">
        <v>6</v>
      </c>
      <c r="H147" s="17">
        <v>7</v>
      </c>
      <c r="I147" s="17">
        <v>8</v>
      </c>
      <c r="J147" s="17">
        <v>9</v>
      </c>
      <c r="K147" s="169" t="s">
        <v>11</v>
      </c>
      <c r="L147" s="170"/>
      <c r="M147" s="13"/>
      <c r="N147" s="14"/>
      <c r="O147" s="15"/>
      <c r="P147" s="16"/>
      <c r="Q147" s="16"/>
      <c r="R147" s="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</row>
    <row r="148" spans="1:51" ht="12.75" customHeight="1">
      <c r="A148" s="30" t="s">
        <v>20</v>
      </c>
      <c r="B148" s="31">
        <v>140</v>
      </c>
      <c r="C148" s="17"/>
      <c r="D148" s="17"/>
      <c r="E148" s="17"/>
      <c r="F148" s="17"/>
      <c r="G148" s="17"/>
      <c r="H148" s="17"/>
      <c r="I148" s="17"/>
      <c r="J148" s="17"/>
      <c r="K148" s="18"/>
      <c r="L148" s="170"/>
      <c r="M148" s="13"/>
      <c r="N148" s="14"/>
      <c r="O148" s="15"/>
      <c r="P148" s="19">
        <f>B148</f>
        <v>140</v>
      </c>
      <c r="Q148" s="16"/>
      <c r="R148" s="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</row>
    <row r="149" spans="1:51" ht="12.75" customHeight="1">
      <c r="A149" s="30" t="s">
        <v>21</v>
      </c>
      <c r="B149" s="17"/>
      <c r="C149" s="17">
        <v>124</v>
      </c>
      <c r="D149" s="17"/>
      <c r="E149" s="17"/>
      <c r="F149" s="17"/>
      <c r="G149" s="17"/>
      <c r="H149" s="17"/>
      <c r="I149" s="17"/>
      <c r="J149" s="17"/>
      <c r="K149" s="18"/>
      <c r="L149" s="13"/>
      <c r="M149" s="13"/>
      <c r="N149" s="13"/>
      <c r="O149" s="15">
        <f>C149/B148</f>
        <v>0.88571428571428568</v>
      </c>
      <c r="P149" s="24">
        <v>125</v>
      </c>
      <c r="Q149" s="25">
        <f t="shared" ref="Q149:Q150" si="49">P149/P148</f>
        <v>0.8928571428571429</v>
      </c>
      <c r="R149" s="2">
        <f t="shared" ref="R149:R156" si="50">100%-Q149</f>
        <v>0.1071428571428571</v>
      </c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</row>
    <row r="150" spans="1:51" ht="12.75" customHeight="1">
      <c r="A150" s="35" t="s">
        <v>22</v>
      </c>
      <c r="B150" s="17"/>
      <c r="C150" s="17"/>
      <c r="D150" s="17">
        <v>116</v>
      </c>
      <c r="E150" s="17"/>
      <c r="F150" s="17"/>
      <c r="G150" s="17"/>
      <c r="H150" s="17"/>
      <c r="I150" s="17"/>
      <c r="J150" s="17"/>
      <c r="K150" s="18"/>
      <c r="L150" s="13"/>
      <c r="M150" s="13"/>
      <c r="N150" s="13"/>
      <c r="O150" s="15">
        <f>D150/C149</f>
        <v>0.93548387096774188</v>
      </c>
      <c r="P150" s="24">
        <v>119</v>
      </c>
      <c r="Q150" s="25">
        <f t="shared" si="49"/>
        <v>0.95199999999999996</v>
      </c>
      <c r="R150" s="2">
        <f t="shared" si="50"/>
        <v>4.8000000000000043E-2</v>
      </c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</row>
    <row r="151" spans="1:51" ht="12.75" customHeight="1">
      <c r="A151" s="35" t="s">
        <v>23</v>
      </c>
      <c r="B151" s="17"/>
      <c r="C151" s="17"/>
      <c r="D151" s="17"/>
      <c r="E151" s="17">
        <v>111</v>
      </c>
      <c r="F151" s="17"/>
      <c r="G151" s="17"/>
      <c r="H151" s="17"/>
      <c r="I151" s="17"/>
      <c r="J151" s="17"/>
      <c r="K151" s="18"/>
      <c r="L151" s="13"/>
      <c r="M151" s="13"/>
      <c r="N151" s="13"/>
      <c r="O151" s="15">
        <f>E151/D150</f>
        <v>0.9568965517241379</v>
      </c>
      <c r="P151" s="24">
        <v>121</v>
      </c>
      <c r="Q151" s="25">
        <f>P151/P149</f>
        <v>0.96799999999999997</v>
      </c>
      <c r="R151" s="2">
        <f t="shared" si="50"/>
        <v>3.2000000000000028E-2</v>
      </c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</row>
    <row r="152" spans="1:51" ht="12.75" customHeight="1">
      <c r="A152" s="35" t="s">
        <v>41</v>
      </c>
      <c r="B152" s="31"/>
      <c r="C152" s="31"/>
      <c r="D152" s="31"/>
      <c r="E152" s="31"/>
      <c r="F152" s="31">
        <v>107</v>
      </c>
      <c r="G152" s="31"/>
      <c r="H152" s="31"/>
      <c r="I152" s="31"/>
      <c r="J152" s="31"/>
      <c r="K152" s="18"/>
      <c r="L152" s="31"/>
      <c r="M152" s="31"/>
      <c r="N152" s="31"/>
      <c r="O152" s="15">
        <f>F152/E151</f>
        <v>0.963963963963964</v>
      </c>
      <c r="P152" s="24">
        <v>119</v>
      </c>
      <c r="Q152" s="25">
        <f t="shared" ref="Q152:Q156" si="51">P152/P151</f>
        <v>0.98347107438016534</v>
      </c>
      <c r="R152" s="2">
        <f t="shared" si="50"/>
        <v>1.6528925619834656E-2</v>
      </c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</row>
    <row r="153" spans="1:51" ht="12.75" customHeight="1">
      <c r="A153" s="35" t="s">
        <v>45</v>
      </c>
      <c r="B153" s="31"/>
      <c r="C153" s="31"/>
      <c r="D153" s="31"/>
      <c r="E153" s="31"/>
      <c r="F153" s="31"/>
      <c r="G153" s="31">
        <v>98</v>
      </c>
      <c r="H153" s="31"/>
      <c r="I153" s="31"/>
      <c r="J153" s="31"/>
      <c r="K153" s="18"/>
      <c r="L153" s="31"/>
      <c r="M153" s="31"/>
      <c r="N153" s="31"/>
      <c r="O153" s="15">
        <f>G153/F152</f>
        <v>0.91588785046728971</v>
      </c>
      <c r="P153" s="24">
        <v>119</v>
      </c>
      <c r="Q153" s="25">
        <f t="shared" si="51"/>
        <v>1</v>
      </c>
      <c r="R153" s="2">
        <f t="shared" si="50"/>
        <v>0</v>
      </c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</row>
    <row r="154" spans="1:51" ht="12.75" customHeight="1">
      <c r="A154" s="35" t="s">
        <v>46</v>
      </c>
      <c r="B154" s="31"/>
      <c r="C154" s="31"/>
      <c r="D154" s="31"/>
      <c r="E154" s="31"/>
      <c r="F154" s="31"/>
      <c r="G154" s="31"/>
      <c r="H154" s="31">
        <v>93</v>
      </c>
      <c r="I154" s="31"/>
      <c r="J154" s="31"/>
      <c r="K154" s="18"/>
      <c r="L154" s="31"/>
      <c r="M154" s="31"/>
      <c r="N154" s="31"/>
      <c r="O154" s="2">
        <f>H154/G153</f>
        <v>0.94897959183673475</v>
      </c>
      <c r="P154" s="24">
        <v>118</v>
      </c>
      <c r="Q154" s="25">
        <f t="shared" si="51"/>
        <v>0.99159663865546221</v>
      </c>
      <c r="R154" s="2">
        <f t="shared" si="50"/>
        <v>8.4033613445377853E-3</v>
      </c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</row>
    <row r="155" spans="1:51" ht="12.75" customHeight="1">
      <c r="A155" s="35" t="s">
        <v>47</v>
      </c>
      <c r="B155" s="31"/>
      <c r="C155" s="31"/>
      <c r="D155" s="31"/>
      <c r="E155" s="31"/>
      <c r="F155" s="31"/>
      <c r="G155" s="31"/>
      <c r="H155" s="31"/>
      <c r="I155" s="31">
        <v>89</v>
      </c>
      <c r="J155" s="31"/>
      <c r="K155" s="18"/>
      <c r="L155" s="31"/>
      <c r="M155" s="31"/>
      <c r="N155" s="31"/>
      <c r="O155" s="2">
        <f>I155/H154</f>
        <v>0.956989247311828</v>
      </c>
      <c r="P155" s="24">
        <v>116</v>
      </c>
      <c r="Q155" s="25">
        <f t="shared" si="51"/>
        <v>0.98305084745762716</v>
      </c>
      <c r="R155" s="2">
        <f t="shared" si="50"/>
        <v>1.6949152542372836E-2</v>
      </c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</row>
    <row r="156" spans="1:51" ht="12.75" customHeight="1">
      <c r="A156" s="35" t="s">
        <v>48</v>
      </c>
      <c r="B156" s="31"/>
      <c r="C156" s="31"/>
      <c r="D156" s="31"/>
      <c r="E156" s="31"/>
      <c r="F156" s="31"/>
      <c r="G156" s="31"/>
      <c r="H156" s="31"/>
      <c r="I156" s="31"/>
      <c r="J156" s="31">
        <v>89</v>
      </c>
      <c r="K156" s="34">
        <v>81</v>
      </c>
      <c r="L156" s="31"/>
      <c r="M156" s="31"/>
      <c r="N156" s="31"/>
      <c r="O156" s="2">
        <f>J156/I155</f>
        <v>1</v>
      </c>
      <c r="P156" s="24">
        <v>116</v>
      </c>
      <c r="Q156" s="25">
        <f t="shared" si="51"/>
        <v>1</v>
      </c>
      <c r="R156" s="2">
        <f t="shared" si="50"/>
        <v>0</v>
      </c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</row>
    <row r="157" spans="1:51" ht="12.75" customHeight="1">
      <c r="A157" s="35" t="s">
        <v>49</v>
      </c>
      <c r="B157" s="31"/>
      <c r="C157" s="31"/>
      <c r="D157" s="31"/>
      <c r="E157" s="31"/>
      <c r="F157" s="31"/>
      <c r="G157" s="31"/>
      <c r="H157" s="31"/>
      <c r="I157" s="31"/>
      <c r="J157" s="31">
        <v>24</v>
      </c>
      <c r="K157" s="34">
        <v>17</v>
      </c>
      <c r="L157" s="31"/>
      <c r="M157" s="31"/>
      <c r="N157" s="31"/>
      <c r="O157" s="2"/>
      <c r="P157" s="24">
        <v>33</v>
      </c>
      <c r="Q157" s="25"/>
      <c r="R157" s="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</row>
    <row r="158" spans="1:51" ht="12.75" customHeight="1">
      <c r="A158" s="35" t="s">
        <v>50</v>
      </c>
      <c r="B158" s="31"/>
      <c r="C158" s="31"/>
      <c r="D158" s="31"/>
      <c r="E158" s="31"/>
      <c r="F158" s="31"/>
      <c r="G158" s="31"/>
      <c r="H158" s="31"/>
      <c r="I158" s="31"/>
      <c r="J158" s="31">
        <v>9</v>
      </c>
      <c r="K158" s="34">
        <v>8</v>
      </c>
      <c r="L158" s="31"/>
      <c r="M158" s="31"/>
      <c r="N158" s="31"/>
      <c r="O158" s="2"/>
      <c r="P158" s="24">
        <v>13</v>
      </c>
      <c r="Q158" s="25"/>
      <c r="R158" s="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</row>
    <row r="159" spans="1:51" ht="12.75" customHeight="1">
      <c r="A159" s="35" t="s">
        <v>51</v>
      </c>
      <c r="B159" s="31"/>
      <c r="C159" s="31"/>
      <c r="D159" s="31"/>
      <c r="E159" s="31"/>
      <c r="F159" s="31"/>
      <c r="G159" s="31"/>
      <c r="H159" s="31"/>
      <c r="I159" s="31"/>
      <c r="J159" s="31">
        <v>5</v>
      </c>
      <c r="K159" s="34">
        <v>4</v>
      </c>
      <c r="L159" s="31"/>
      <c r="M159" s="31"/>
      <c r="N159" s="31"/>
      <c r="O159" s="2"/>
      <c r="P159" s="24">
        <v>6</v>
      </c>
      <c r="Q159" s="25"/>
      <c r="R159" s="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</row>
    <row r="160" spans="1:51" ht="12.75" customHeight="1">
      <c r="A160" s="35" t="s">
        <v>52</v>
      </c>
      <c r="B160" s="31"/>
      <c r="C160" s="31"/>
      <c r="D160" s="31"/>
      <c r="E160" s="31"/>
      <c r="F160" s="31"/>
      <c r="G160" s="31"/>
      <c r="H160" s="31"/>
      <c r="I160" s="31"/>
      <c r="J160" s="31">
        <v>1</v>
      </c>
      <c r="K160" s="34"/>
      <c r="L160" s="31"/>
      <c r="M160" s="31"/>
      <c r="N160" s="31"/>
      <c r="O160" s="2"/>
      <c r="P160" s="24">
        <v>2</v>
      </c>
      <c r="Q160" s="25"/>
      <c r="R160" s="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</row>
    <row r="161" spans="1:51" ht="12.75" customHeight="1">
      <c r="A161" s="35" t="s">
        <v>53</v>
      </c>
      <c r="B161" s="31"/>
      <c r="C161" s="31"/>
      <c r="D161" s="31"/>
      <c r="E161" s="31"/>
      <c r="F161" s="31"/>
      <c r="G161" s="31"/>
      <c r="H161" s="31"/>
      <c r="I161" s="31"/>
      <c r="J161" s="31">
        <v>1</v>
      </c>
      <c r="K161" s="34"/>
      <c r="L161" s="31"/>
      <c r="M161" s="31"/>
      <c r="N161" s="31"/>
      <c r="O161" s="2"/>
      <c r="P161" s="24">
        <v>3</v>
      </c>
      <c r="Q161" s="25"/>
      <c r="R161" s="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</row>
    <row r="162" spans="1:51" ht="12.75" customHeight="1">
      <c r="A162" s="35" t="s">
        <v>62</v>
      </c>
      <c r="B162" s="31"/>
      <c r="C162" s="31"/>
      <c r="D162" s="31"/>
      <c r="E162" s="31"/>
      <c r="F162" s="31"/>
      <c r="G162" s="31"/>
      <c r="H162" s="31"/>
      <c r="I162" s="31"/>
      <c r="J162" s="31">
        <v>2</v>
      </c>
      <c r="K162" s="34">
        <v>1</v>
      </c>
      <c r="L162" s="31"/>
      <c r="M162" s="31"/>
      <c r="N162" s="31"/>
      <c r="O162" s="2"/>
      <c r="P162" s="24">
        <v>2</v>
      </c>
      <c r="Q162" s="25"/>
      <c r="R162" s="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</row>
    <row r="163" spans="1:51" ht="12.75" customHeight="1">
      <c r="A163" s="35" t="s">
        <v>63</v>
      </c>
      <c r="B163" s="31"/>
      <c r="C163" s="31"/>
      <c r="D163" s="31"/>
      <c r="E163" s="31"/>
      <c r="F163" s="31"/>
      <c r="G163" s="31"/>
      <c r="H163" s="31"/>
      <c r="I163" s="31"/>
      <c r="J163" s="31">
        <v>1</v>
      </c>
      <c r="K163" s="34"/>
      <c r="L163" s="31"/>
      <c r="M163" s="31"/>
      <c r="N163" s="31"/>
      <c r="O163" s="2"/>
      <c r="P163" s="24">
        <v>1</v>
      </c>
      <c r="Q163" s="25"/>
      <c r="R163" s="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</row>
    <row r="164" spans="1:51" ht="12.75" customHeight="1">
      <c r="A164" s="35" t="s">
        <v>67</v>
      </c>
      <c r="B164" s="31"/>
      <c r="C164" s="31"/>
      <c r="D164" s="31"/>
      <c r="E164" s="31"/>
      <c r="F164" s="31"/>
      <c r="G164" s="31"/>
      <c r="H164" s="31"/>
      <c r="I164" s="31"/>
      <c r="J164" s="31">
        <v>1</v>
      </c>
      <c r="K164" s="34">
        <v>1</v>
      </c>
      <c r="L164" s="31"/>
      <c r="M164" s="31"/>
      <c r="N164" s="31"/>
      <c r="O164" s="2"/>
      <c r="P164" s="24">
        <v>1</v>
      </c>
      <c r="Q164" s="25"/>
      <c r="R164" s="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</row>
    <row r="165" spans="1:51" ht="12.7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>
        <f>SUM(K156:K164)</f>
        <v>112</v>
      </c>
      <c r="L165" s="2">
        <f>K156/B148</f>
        <v>0.57857142857142863</v>
      </c>
      <c r="M165" s="2">
        <f>K165/B148</f>
        <v>0.8</v>
      </c>
      <c r="N165" s="2">
        <f>M165-L165</f>
        <v>0.22142857142857142</v>
      </c>
      <c r="O165" s="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</row>
    <row r="166" spans="1:51" ht="12.75" customHeight="1">
      <c r="A166" s="46" t="s">
        <v>69</v>
      </c>
      <c r="L166" s="2"/>
      <c r="M166" s="2"/>
      <c r="O166" s="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</row>
    <row r="167" spans="1:51" ht="25.5" customHeight="1">
      <c r="B167" s="266" t="s">
        <v>2</v>
      </c>
      <c r="C167" s="267"/>
      <c r="D167" s="267"/>
      <c r="E167" s="267"/>
      <c r="F167" s="267"/>
      <c r="G167" s="267"/>
      <c r="H167" s="267"/>
      <c r="I167" s="267"/>
      <c r="J167" s="267"/>
      <c r="L167" s="8" t="s">
        <v>3</v>
      </c>
      <c r="M167" s="8" t="s">
        <v>4</v>
      </c>
      <c r="N167" s="59" t="s">
        <v>5</v>
      </c>
      <c r="O167" s="8" t="s">
        <v>6</v>
      </c>
      <c r="P167" s="7" t="s">
        <v>7</v>
      </c>
      <c r="Q167" s="7" t="s">
        <v>8</v>
      </c>
      <c r="R167" s="8" t="s">
        <v>9</v>
      </c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</row>
    <row r="168" spans="1:51" ht="12.75" customHeight="1">
      <c r="A168" s="60" t="s">
        <v>10</v>
      </c>
      <c r="B168" s="61">
        <v>1</v>
      </c>
      <c r="C168" s="61">
        <v>2</v>
      </c>
      <c r="D168" s="61">
        <v>3</v>
      </c>
      <c r="E168" s="61">
        <v>4</v>
      </c>
      <c r="F168" s="61">
        <v>5</v>
      </c>
      <c r="G168" s="61">
        <v>6</v>
      </c>
      <c r="H168" s="61">
        <v>7</v>
      </c>
      <c r="I168" s="61">
        <v>8</v>
      </c>
      <c r="J168" s="61">
        <v>9</v>
      </c>
      <c r="K168" s="62" t="s">
        <v>11</v>
      </c>
      <c r="L168" s="2"/>
      <c r="M168" s="2"/>
      <c r="O168" s="2"/>
      <c r="P168" s="16"/>
      <c r="Q168" s="16"/>
      <c r="R168" s="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</row>
    <row r="169" spans="1:51" ht="12.75" customHeight="1">
      <c r="A169" s="35" t="s">
        <v>21</v>
      </c>
      <c r="B169" s="31">
        <v>109</v>
      </c>
      <c r="K169" s="34"/>
      <c r="L169" s="2"/>
      <c r="M169" s="2"/>
      <c r="O169" s="2"/>
      <c r="P169" s="19">
        <f>B169</f>
        <v>109</v>
      </c>
      <c r="Q169" s="16"/>
      <c r="R169" s="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</row>
    <row r="170" spans="1:51" ht="12.75" customHeight="1">
      <c r="A170" s="35" t="s">
        <v>22</v>
      </c>
      <c r="C170" s="31">
        <v>100</v>
      </c>
      <c r="K170" s="34"/>
      <c r="L170" s="2"/>
      <c r="M170" s="2"/>
      <c r="O170" s="2">
        <f>C170/B169</f>
        <v>0.91743119266055051</v>
      </c>
      <c r="P170" s="19">
        <v>100</v>
      </c>
      <c r="Q170" s="25">
        <f>P170/P169</f>
        <v>0.91743119266055051</v>
      </c>
      <c r="R170" s="2">
        <f t="shared" ref="R170:R177" si="52">100%-Q170</f>
        <v>8.256880733944949E-2</v>
      </c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</row>
    <row r="171" spans="1:51" ht="12.75" customHeight="1">
      <c r="A171" s="35" t="s">
        <v>23</v>
      </c>
      <c r="D171" s="31">
        <v>92</v>
      </c>
      <c r="K171" s="34"/>
      <c r="L171" s="2"/>
      <c r="M171" s="2"/>
      <c r="N171" s="2"/>
      <c r="O171" s="2">
        <f>D171/C170</f>
        <v>0.92</v>
      </c>
      <c r="P171" s="24">
        <v>94</v>
      </c>
      <c r="Q171" s="25">
        <f t="shared" ref="Q171:Q177" si="53">P171/P169</f>
        <v>0.86238532110091748</v>
      </c>
      <c r="R171" s="2">
        <f t="shared" si="52"/>
        <v>0.13761467889908252</v>
      </c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</row>
    <row r="172" spans="1:51" ht="12.75" customHeight="1">
      <c r="A172" s="35" t="s">
        <v>41</v>
      </c>
      <c r="E172" s="31">
        <v>89</v>
      </c>
      <c r="K172" s="34"/>
      <c r="L172" s="2"/>
      <c r="M172" s="2"/>
      <c r="N172" s="2"/>
      <c r="O172" s="2">
        <f>E172/D171</f>
        <v>0.96739130434782605</v>
      </c>
      <c r="P172" s="24">
        <v>92</v>
      </c>
      <c r="Q172" s="25">
        <f t="shared" si="53"/>
        <v>0.92</v>
      </c>
      <c r="R172" s="2">
        <f t="shared" si="52"/>
        <v>7.999999999999996E-2</v>
      </c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</row>
    <row r="173" spans="1:51" ht="12.75" customHeight="1">
      <c r="A173" s="35" t="s">
        <v>45</v>
      </c>
      <c r="F173" s="31">
        <v>85</v>
      </c>
      <c r="K173" s="34"/>
      <c r="L173" s="2"/>
      <c r="M173" s="2"/>
      <c r="N173" s="2"/>
      <c r="O173" s="2">
        <f>F173/E172</f>
        <v>0.9550561797752809</v>
      </c>
      <c r="P173" s="24">
        <v>94</v>
      </c>
      <c r="Q173" s="25">
        <f t="shared" si="53"/>
        <v>1</v>
      </c>
      <c r="R173" s="2">
        <f t="shared" si="52"/>
        <v>0</v>
      </c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</row>
    <row r="174" spans="1:51" ht="12.75" customHeight="1">
      <c r="A174" s="35" t="s">
        <v>46</v>
      </c>
      <c r="G174" s="31">
        <v>82</v>
      </c>
      <c r="K174" s="34"/>
      <c r="L174" s="2"/>
      <c r="M174" s="2"/>
      <c r="N174" s="2"/>
      <c r="O174" s="2">
        <f>G174/F173</f>
        <v>0.96470588235294119</v>
      </c>
      <c r="P174" s="24">
        <v>90</v>
      </c>
      <c r="Q174" s="25">
        <f t="shared" si="53"/>
        <v>0.97826086956521741</v>
      </c>
      <c r="R174" s="2">
        <f t="shared" si="52"/>
        <v>2.1739130434782594E-2</v>
      </c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</row>
    <row r="175" spans="1:51" ht="12.75" customHeight="1">
      <c r="A175" s="35" t="s">
        <v>47</v>
      </c>
      <c r="H175" s="31">
        <v>81</v>
      </c>
      <c r="K175" s="34"/>
      <c r="L175" s="2"/>
      <c r="M175" s="2"/>
      <c r="N175" s="2"/>
      <c r="O175" s="2">
        <f>H175/G174</f>
        <v>0.98780487804878048</v>
      </c>
      <c r="P175" s="24">
        <v>92</v>
      </c>
      <c r="Q175" s="25">
        <f t="shared" si="53"/>
        <v>0.97872340425531912</v>
      </c>
      <c r="R175" s="2">
        <f t="shared" si="52"/>
        <v>2.1276595744680882E-2</v>
      </c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</row>
    <row r="176" spans="1:51" ht="12.75" customHeight="1">
      <c r="A176" s="35" t="s">
        <v>48</v>
      </c>
      <c r="I176" s="31">
        <v>80</v>
      </c>
      <c r="K176" s="34"/>
      <c r="L176" s="2"/>
      <c r="M176" s="2"/>
      <c r="N176" s="2"/>
      <c r="O176" s="2">
        <f>I176/H175</f>
        <v>0.98765432098765427</v>
      </c>
      <c r="P176" s="24">
        <v>89</v>
      </c>
      <c r="Q176" s="25">
        <f t="shared" si="53"/>
        <v>0.98888888888888893</v>
      </c>
      <c r="R176" s="2">
        <f t="shared" si="52"/>
        <v>1.1111111111111072E-2</v>
      </c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</row>
    <row r="177" spans="1:51" ht="12.75" customHeight="1">
      <c r="A177" s="35" t="s">
        <v>49</v>
      </c>
      <c r="J177" s="31">
        <v>79</v>
      </c>
      <c r="K177" s="34">
        <v>75</v>
      </c>
      <c r="L177" s="2"/>
      <c r="M177" s="2"/>
      <c r="N177" s="2"/>
      <c r="O177" s="2">
        <f>J177/I176</f>
        <v>0.98750000000000004</v>
      </c>
      <c r="P177" s="24">
        <v>87</v>
      </c>
      <c r="Q177" s="25">
        <f t="shared" si="53"/>
        <v>0.94565217391304346</v>
      </c>
      <c r="R177" s="2">
        <f t="shared" si="52"/>
        <v>5.4347826086956541E-2</v>
      </c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</row>
    <row r="178" spans="1:51" ht="12.75" customHeight="1">
      <c r="A178" s="35" t="s">
        <v>50</v>
      </c>
      <c r="J178" s="31">
        <v>7</v>
      </c>
      <c r="K178" s="34">
        <v>6</v>
      </c>
      <c r="L178" s="2"/>
      <c r="M178" s="2"/>
      <c r="N178" s="2"/>
      <c r="O178" s="2"/>
      <c r="P178" s="24">
        <v>13</v>
      </c>
      <c r="Q178" s="25"/>
      <c r="R178" s="2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</row>
    <row r="179" spans="1:51" ht="12.75" customHeight="1">
      <c r="A179" s="35" t="s">
        <v>51</v>
      </c>
      <c r="J179" s="31">
        <v>5</v>
      </c>
      <c r="K179" s="34">
        <v>2</v>
      </c>
      <c r="L179" s="2"/>
      <c r="M179" s="2"/>
      <c r="N179" s="2"/>
      <c r="O179" s="2"/>
      <c r="P179" s="24">
        <v>5</v>
      </c>
      <c r="Q179" s="25"/>
      <c r="R179" s="2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</row>
    <row r="180" spans="1:51" ht="12.75" customHeight="1">
      <c r="A180" s="35" t="s">
        <v>52</v>
      </c>
      <c r="J180" s="31">
        <v>1</v>
      </c>
      <c r="K180" s="34">
        <v>1</v>
      </c>
      <c r="L180" s="2"/>
      <c r="M180" s="2"/>
      <c r="N180" s="2"/>
      <c r="O180" s="2"/>
      <c r="P180" s="24">
        <v>2</v>
      </c>
      <c r="Q180" s="25"/>
      <c r="R180" s="2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</row>
    <row r="181" spans="1:51" ht="12.75" customHeight="1">
      <c r="A181" s="35" t="s">
        <v>53</v>
      </c>
      <c r="J181" s="31">
        <v>1</v>
      </c>
      <c r="K181" s="34">
        <v>1</v>
      </c>
      <c r="L181" s="2"/>
      <c r="M181" s="2"/>
      <c r="N181" s="2"/>
      <c r="O181" s="2"/>
      <c r="P181" s="24">
        <v>1</v>
      </c>
      <c r="Q181" s="25"/>
      <c r="R181" s="2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</row>
    <row r="182" spans="1:51" ht="12.75" customHeight="1">
      <c r="A182" s="35" t="s">
        <v>62</v>
      </c>
      <c r="K182" s="34"/>
      <c r="L182" s="2"/>
      <c r="M182" s="2"/>
      <c r="N182" s="2"/>
      <c r="O182" s="2"/>
      <c r="P182" s="24"/>
      <c r="Q182" s="25"/>
      <c r="R182" s="2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</row>
    <row r="183" spans="1:51" ht="12.75" customHeight="1">
      <c r="A183" s="35" t="s">
        <v>67</v>
      </c>
      <c r="K183" s="34"/>
      <c r="L183" s="2"/>
      <c r="M183" s="2"/>
      <c r="N183" s="2"/>
      <c r="O183" s="2"/>
      <c r="P183" s="24"/>
      <c r="Q183" s="25"/>
      <c r="R183" s="2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</row>
    <row r="184" spans="1:51" ht="12.75" customHeight="1">
      <c r="K184" s="31">
        <f>SUM(K177:K181)</f>
        <v>85</v>
      </c>
      <c r="L184" s="2">
        <f>K177/B169</f>
        <v>0.68807339449541283</v>
      </c>
      <c r="M184" s="2">
        <f>K184/B169</f>
        <v>0.77981651376146788</v>
      </c>
      <c r="N184" s="2">
        <f>M184-L184</f>
        <v>9.1743119266055051E-2</v>
      </c>
      <c r="O184" s="2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</row>
    <row r="185" spans="1:51" ht="12.75" customHeight="1">
      <c r="A185" s="46" t="s">
        <v>70</v>
      </c>
      <c r="L185" s="2"/>
      <c r="M185" s="2"/>
      <c r="O185" s="2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</row>
    <row r="186" spans="1:51" ht="25.5" customHeight="1">
      <c r="B186" s="266" t="s">
        <v>2</v>
      </c>
      <c r="C186" s="267"/>
      <c r="D186" s="267"/>
      <c r="E186" s="267"/>
      <c r="F186" s="267"/>
      <c r="G186" s="267"/>
      <c r="H186" s="267"/>
      <c r="I186" s="267"/>
      <c r="J186" s="267"/>
      <c r="L186" s="8" t="s">
        <v>3</v>
      </c>
      <c r="M186" s="8" t="s">
        <v>4</v>
      </c>
      <c r="N186" s="59" t="s">
        <v>5</v>
      </c>
      <c r="O186" s="8" t="s">
        <v>6</v>
      </c>
      <c r="P186" s="7" t="s">
        <v>7</v>
      </c>
      <c r="Q186" s="7" t="s">
        <v>8</v>
      </c>
      <c r="R186" s="8" t="s">
        <v>9</v>
      </c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</row>
    <row r="187" spans="1:51" ht="12.75" customHeight="1">
      <c r="A187" s="60" t="s">
        <v>10</v>
      </c>
      <c r="B187" s="61">
        <v>1</v>
      </c>
      <c r="C187" s="61">
        <v>2</v>
      </c>
      <c r="D187" s="61">
        <v>3</v>
      </c>
      <c r="E187" s="61">
        <v>4</v>
      </c>
      <c r="F187" s="61">
        <v>5</v>
      </c>
      <c r="G187" s="61">
        <v>6</v>
      </c>
      <c r="H187" s="61">
        <v>7</v>
      </c>
      <c r="I187" s="61">
        <v>8</v>
      </c>
      <c r="J187" s="61">
        <v>9</v>
      </c>
      <c r="K187" s="62" t="s">
        <v>11</v>
      </c>
      <c r="L187" s="2"/>
      <c r="M187" s="2"/>
      <c r="O187" s="2"/>
      <c r="P187" s="16"/>
      <c r="Q187" s="16"/>
      <c r="R187" s="2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</row>
    <row r="188" spans="1:51" ht="12.75" customHeight="1">
      <c r="A188" s="35" t="s">
        <v>22</v>
      </c>
      <c r="B188" s="31">
        <v>106</v>
      </c>
      <c r="K188" s="34"/>
      <c r="L188" s="2"/>
      <c r="M188" s="2"/>
      <c r="O188" s="2"/>
      <c r="P188" s="19">
        <f>B188</f>
        <v>106</v>
      </c>
      <c r="Q188" s="16"/>
      <c r="R188" s="2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</row>
    <row r="189" spans="1:51" ht="12.75" customHeight="1">
      <c r="A189" s="35" t="s">
        <v>23</v>
      </c>
      <c r="C189" s="31">
        <v>104</v>
      </c>
      <c r="K189" s="34"/>
      <c r="L189" s="2"/>
      <c r="M189" s="2"/>
      <c r="O189" s="2">
        <f>C189/B188</f>
        <v>0.98113207547169812</v>
      </c>
      <c r="P189" s="19">
        <v>104</v>
      </c>
      <c r="Q189" s="25">
        <f t="shared" ref="Q189:Q196" si="54">P189/P188</f>
        <v>0.98113207547169812</v>
      </c>
      <c r="R189" s="2">
        <f t="shared" ref="R189:R196" si="55">100%-Q189</f>
        <v>1.8867924528301883E-2</v>
      </c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</row>
    <row r="190" spans="1:51" ht="12.75" customHeight="1">
      <c r="A190" s="35" t="s">
        <v>41</v>
      </c>
      <c r="D190" s="31">
        <v>99</v>
      </c>
      <c r="K190" s="34"/>
      <c r="L190" s="2"/>
      <c r="M190" s="2"/>
      <c r="N190" s="2"/>
      <c r="O190" s="2">
        <f>D190/C189</f>
        <v>0.95192307692307687</v>
      </c>
      <c r="P190" s="24">
        <v>103</v>
      </c>
      <c r="Q190" s="25">
        <f t="shared" si="54"/>
        <v>0.99038461538461542</v>
      </c>
      <c r="R190" s="2">
        <f t="shared" si="55"/>
        <v>9.6153846153845812E-3</v>
      </c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</row>
    <row r="191" spans="1:51" ht="12.75" customHeight="1">
      <c r="A191" s="35" t="s">
        <v>45</v>
      </c>
      <c r="E191" s="31">
        <v>84</v>
      </c>
      <c r="K191" s="34"/>
      <c r="L191" s="2"/>
      <c r="M191" s="2"/>
      <c r="O191" s="2">
        <f>E191/D190</f>
        <v>0.84848484848484851</v>
      </c>
      <c r="P191" s="24">
        <v>94</v>
      </c>
      <c r="Q191" s="25">
        <f t="shared" si="54"/>
        <v>0.91262135922330101</v>
      </c>
      <c r="R191" s="2">
        <f t="shared" si="55"/>
        <v>8.737864077669899E-2</v>
      </c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</row>
    <row r="192" spans="1:51" ht="12.75" customHeight="1">
      <c r="A192" s="35" t="s">
        <v>46</v>
      </c>
      <c r="F192" s="31">
        <v>81</v>
      </c>
      <c r="K192" s="34"/>
      <c r="L192" s="2"/>
      <c r="M192" s="2"/>
      <c r="O192" s="2">
        <f>F192/E191</f>
        <v>0.9642857142857143</v>
      </c>
      <c r="P192" s="24">
        <v>94</v>
      </c>
      <c r="Q192" s="25">
        <f t="shared" si="54"/>
        <v>1</v>
      </c>
      <c r="R192" s="2">
        <f t="shared" si="55"/>
        <v>0</v>
      </c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</row>
    <row r="193" spans="1:51" ht="12.75" customHeight="1">
      <c r="A193" s="35" t="s">
        <v>47</v>
      </c>
      <c r="G193" s="31">
        <v>78</v>
      </c>
      <c r="K193" s="34"/>
      <c r="L193" s="2"/>
      <c r="M193" s="2"/>
      <c r="O193" s="2">
        <f>G193/F192</f>
        <v>0.96296296296296291</v>
      </c>
      <c r="P193" s="24">
        <v>95</v>
      </c>
      <c r="Q193" s="25">
        <f t="shared" si="54"/>
        <v>1.0106382978723405</v>
      </c>
      <c r="R193" s="2">
        <f t="shared" si="55"/>
        <v>-1.0638297872340496E-2</v>
      </c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</row>
    <row r="194" spans="1:51" ht="12.75" customHeight="1">
      <c r="A194" s="35" t="s">
        <v>48</v>
      </c>
      <c r="H194" s="31">
        <v>77</v>
      </c>
      <c r="K194" s="34"/>
      <c r="L194" s="2"/>
      <c r="M194" s="2"/>
      <c r="O194" s="2">
        <f>H194/G193</f>
        <v>0.98717948717948723</v>
      </c>
      <c r="P194" s="24">
        <v>95</v>
      </c>
      <c r="Q194" s="25">
        <f t="shared" si="54"/>
        <v>1</v>
      </c>
      <c r="R194" s="2">
        <f t="shared" si="55"/>
        <v>0</v>
      </c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</row>
    <row r="195" spans="1:51" ht="12.75" customHeight="1">
      <c r="A195" s="35" t="s">
        <v>49</v>
      </c>
      <c r="I195" s="31">
        <v>74</v>
      </c>
      <c r="K195" s="34"/>
      <c r="L195" s="2"/>
      <c r="M195" s="2"/>
      <c r="O195" s="2">
        <f>I195/H194</f>
        <v>0.96103896103896103</v>
      </c>
      <c r="P195" s="24">
        <v>94</v>
      </c>
      <c r="Q195" s="25">
        <f t="shared" si="54"/>
        <v>0.98947368421052628</v>
      </c>
      <c r="R195" s="2">
        <f t="shared" si="55"/>
        <v>1.0526315789473717E-2</v>
      </c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</row>
    <row r="196" spans="1:51" ht="12.75" customHeight="1">
      <c r="A196" s="35" t="s">
        <v>50</v>
      </c>
      <c r="J196" s="31">
        <v>72</v>
      </c>
      <c r="K196" s="34">
        <v>57</v>
      </c>
      <c r="L196" s="2"/>
      <c r="M196" s="2"/>
      <c r="O196" s="2">
        <f>J196/I195</f>
        <v>0.97297297297297303</v>
      </c>
      <c r="P196" s="24">
        <v>94</v>
      </c>
      <c r="Q196" s="25">
        <f t="shared" si="54"/>
        <v>1</v>
      </c>
      <c r="R196" s="2">
        <f t="shared" si="55"/>
        <v>0</v>
      </c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</row>
    <row r="197" spans="1:51" ht="12.75" customHeight="1">
      <c r="A197" s="35" t="s">
        <v>51</v>
      </c>
      <c r="J197" s="31">
        <v>28</v>
      </c>
      <c r="K197" s="34">
        <v>20</v>
      </c>
      <c r="L197" s="2"/>
      <c r="M197" s="2"/>
      <c r="O197" s="2"/>
      <c r="P197" s="24">
        <v>34</v>
      </c>
      <c r="Q197" s="25"/>
      <c r="R197" s="2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</row>
    <row r="198" spans="1:51" ht="12.75" customHeight="1">
      <c r="A198" s="35" t="s">
        <v>52</v>
      </c>
      <c r="J198" s="31">
        <v>9</v>
      </c>
      <c r="K198" s="34">
        <v>3</v>
      </c>
      <c r="L198" s="2"/>
      <c r="M198" s="2"/>
      <c r="O198" s="2"/>
      <c r="P198" s="24">
        <v>13</v>
      </c>
      <c r="Q198" s="25"/>
      <c r="R198" s="2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</row>
    <row r="199" spans="1:51" ht="12.75" customHeight="1">
      <c r="A199" s="35" t="s">
        <v>53</v>
      </c>
      <c r="J199" s="31">
        <v>7</v>
      </c>
      <c r="K199" s="34">
        <v>3</v>
      </c>
      <c r="L199" s="2"/>
      <c r="M199" s="2"/>
      <c r="O199" s="2"/>
      <c r="P199" s="24">
        <v>9</v>
      </c>
      <c r="Q199" s="25"/>
      <c r="R199" s="2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</row>
    <row r="200" spans="1:51" ht="12.75" customHeight="1">
      <c r="A200" s="35" t="s">
        <v>62</v>
      </c>
      <c r="J200" s="31">
        <v>4</v>
      </c>
      <c r="K200" s="34">
        <v>4</v>
      </c>
      <c r="L200" s="2"/>
      <c r="M200" s="2"/>
      <c r="O200" s="2"/>
      <c r="P200" s="24">
        <v>4</v>
      </c>
      <c r="Q200" s="25"/>
      <c r="R200" s="2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</row>
    <row r="201" spans="1:51" ht="12.75" customHeight="1">
      <c r="A201" s="35"/>
      <c r="K201" s="31">
        <f>SUM(K196:K200)</f>
        <v>87</v>
      </c>
      <c r="L201" s="2">
        <f>K196/B188</f>
        <v>0.53773584905660377</v>
      </c>
      <c r="M201" s="2">
        <f>K201/B188</f>
        <v>0.82075471698113212</v>
      </c>
      <c r="N201" s="2">
        <f>M201-L201</f>
        <v>0.28301886792452835</v>
      </c>
      <c r="O201" s="2"/>
      <c r="P201" s="24"/>
      <c r="Q201" s="25"/>
      <c r="R201" s="2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</row>
    <row r="202" spans="1:51" ht="12.7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</row>
    <row r="203" spans="1:51" ht="12.75" customHeight="1">
      <c r="A203" s="46" t="s">
        <v>71</v>
      </c>
      <c r="L203" s="2"/>
      <c r="M203" s="2"/>
      <c r="O203" s="2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</row>
    <row r="204" spans="1:51" ht="25.5" customHeight="1">
      <c r="B204" s="266" t="s">
        <v>2</v>
      </c>
      <c r="C204" s="267"/>
      <c r="D204" s="267"/>
      <c r="E204" s="267"/>
      <c r="F204" s="267"/>
      <c r="G204" s="267"/>
      <c r="H204" s="267"/>
      <c r="I204" s="267"/>
      <c r="J204" s="267"/>
      <c r="L204" s="8" t="s">
        <v>3</v>
      </c>
      <c r="M204" s="8" t="s">
        <v>4</v>
      </c>
      <c r="N204" s="59" t="s">
        <v>5</v>
      </c>
      <c r="O204" s="8" t="s">
        <v>6</v>
      </c>
      <c r="P204" s="7" t="s">
        <v>7</v>
      </c>
      <c r="Q204" s="7" t="s">
        <v>8</v>
      </c>
      <c r="R204" s="8" t="s">
        <v>9</v>
      </c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</row>
    <row r="205" spans="1:51" ht="12.75" customHeight="1">
      <c r="A205" s="60" t="s">
        <v>10</v>
      </c>
      <c r="B205" s="61">
        <v>1</v>
      </c>
      <c r="C205" s="61">
        <v>2</v>
      </c>
      <c r="D205" s="61">
        <v>3</v>
      </c>
      <c r="E205" s="61">
        <v>4</v>
      </c>
      <c r="F205" s="61">
        <v>5</v>
      </c>
      <c r="G205" s="61">
        <v>6</v>
      </c>
      <c r="H205" s="61">
        <v>7</v>
      </c>
      <c r="I205" s="61">
        <v>8</v>
      </c>
      <c r="J205" s="61">
        <v>9</v>
      </c>
      <c r="K205" s="62" t="s">
        <v>11</v>
      </c>
      <c r="L205" s="2"/>
      <c r="M205" s="2"/>
      <c r="O205" s="2"/>
      <c r="P205" s="16"/>
      <c r="Q205" s="16"/>
      <c r="R205" s="2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</row>
    <row r="206" spans="1:51" ht="12.75" customHeight="1">
      <c r="A206" s="35" t="s">
        <v>23</v>
      </c>
      <c r="B206" s="31">
        <v>113</v>
      </c>
      <c r="K206" s="34"/>
      <c r="L206" s="2"/>
      <c r="M206" s="2"/>
      <c r="O206" s="2"/>
      <c r="P206" s="19">
        <f>B206</f>
        <v>113</v>
      </c>
      <c r="Q206" s="16"/>
      <c r="R206" s="2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</row>
    <row r="207" spans="1:51" ht="12.75" customHeight="1">
      <c r="A207" s="35" t="s">
        <v>41</v>
      </c>
      <c r="C207" s="31">
        <v>111</v>
      </c>
      <c r="K207" s="34"/>
      <c r="L207" s="2"/>
      <c r="M207" s="2"/>
      <c r="N207" s="2"/>
      <c r="O207" s="2">
        <f>C207/B206</f>
        <v>0.98230088495575218</v>
      </c>
      <c r="P207" s="24">
        <v>111</v>
      </c>
      <c r="Q207" s="25">
        <f t="shared" ref="Q207:Q214" si="56">P207/P206</f>
        <v>0.98230088495575218</v>
      </c>
      <c r="R207" s="2">
        <f t="shared" ref="R207:R214" si="57">100%-Q207</f>
        <v>1.7699115044247815E-2</v>
      </c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</row>
    <row r="208" spans="1:51" ht="12.75" customHeight="1">
      <c r="A208" s="35" t="s">
        <v>45</v>
      </c>
      <c r="D208" s="31">
        <v>102</v>
      </c>
      <c r="K208" s="34"/>
      <c r="L208" s="2"/>
      <c r="M208" s="2"/>
      <c r="O208" s="2">
        <f>D208/C207</f>
        <v>0.91891891891891897</v>
      </c>
      <c r="P208" s="24">
        <v>108</v>
      </c>
      <c r="Q208" s="25">
        <f t="shared" si="56"/>
        <v>0.97297297297297303</v>
      </c>
      <c r="R208" s="2">
        <f t="shared" si="57"/>
        <v>2.7027027027026973E-2</v>
      </c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</row>
    <row r="209" spans="1:51" ht="12.75" customHeight="1">
      <c r="A209" s="35" t="s">
        <v>46</v>
      </c>
      <c r="E209" s="31">
        <v>91</v>
      </c>
      <c r="K209" s="34"/>
      <c r="L209" s="2"/>
      <c r="M209" s="2"/>
      <c r="O209" s="2">
        <f>E209/D208</f>
        <v>0.89215686274509809</v>
      </c>
      <c r="P209" s="24">
        <v>97</v>
      </c>
      <c r="Q209" s="25">
        <f t="shared" si="56"/>
        <v>0.89814814814814814</v>
      </c>
      <c r="R209" s="2">
        <f t="shared" si="57"/>
        <v>0.10185185185185186</v>
      </c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</row>
    <row r="210" spans="1:51" ht="12.75" customHeight="1">
      <c r="A210" s="35" t="s">
        <v>47</v>
      </c>
      <c r="F210" s="31">
        <v>90</v>
      </c>
      <c r="K210" s="34"/>
      <c r="L210" s="2"/>
      <c r="M210" s="2"/>
      <c r="O210" s="2">
        <f>F210/E209</f>
        <v>0.98901098901098905</v>
      </c>
      <c r="P210" s="24">
        <v>95</v>
      </c>
      <c r="Q210" s="25">
        <f t="shared" si="56"/>
        <v>0.97938144329896903</v>
      </c>
      <c r="R210" s="2">
        <f t="shared" si="57"/>
        <v>2.0618556701030966E-2</v>
      </c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</row>
    <row r="211" spans="1:51" ht="12.75" customHeight="1">
      <c r="A211" s="35" t="s">
        <v>48</v>
      </c>
      <c r="G211" s="31">
        <v>89</v>
      </c>
      <c r="K211" s="34"/>
      <c r="L211" s="2"/>
      <c r="M211" s="2"/>
      <c r="O211" s="2">
        <f>G211/F210</f>
        <v>0.98888888888888893</v>
      </c>
      <c r="P211" s="24">
        <v>95</v>
      </c>
      <c r="Q211" s="25">
        <f t="shared" si="56"/>
        <v>1</v>
      </c>
      <c r="R211" s="2">
        <f t="shared" si="57"/>
        <v>0</v>
      </c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</row>
    <row r="212" spans="1:51" ht="12.75" customHeight="1">
      <c r="A212" s="35" t="s">
        <v>49</v>
      </c>
      <c r="H212" s="31">
        <v>88</v>
      </c>
      <c r="K212" s="34"/>
      <c r="L212" s="2"/>
      <c r="M212" s="2"/>
      <c r="O212" s="2">
        <f>H212/G211</f>
        <v>0.9887640449438202</v>
      </c>
      <c r="P212" s="24">
        <v>94</v>
      </c>
      <c r="Q212" s="25">
        <f t="shared" si="56"/>
        <v>0.98947368421052628</v>
      </c>
      <c r="R212" s="2">
        <f t="shared" si="57"/>
        <v>1.0526315789473717E-2</v>
      </c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</row>
    <row r="213" spans="1:51" ht="12.75" customHeight="1">
      <c r="A213" s="35" t="s">
        <v>50</v>
      </c>
      <c r="I213" s="31">
        <v>88</v>
      </c>
      <c r="K213" s="34"/>
      <c r="L213" s="2"/>
      <c r="M213" s="2"/>
      <c r="O213" s="2">
        <f>I213/H212</f>
        <v>1</v>
      </c>
      <c r="P213" s="24">
        <v>97</v>
      </c>
      <c r="Q213" s="25">
        <f t="shared" si="56"/>
        <v>1.0319148936170213</v>
      </c>
      <c r="R213" s="2">
        <f t="shared" si="57"/>
        <v>-3.1914893617021267E-2</v>
      </c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</row>
    <row r="214" spans="1:51" ht="12.75" customHeight="1">
      <c r="A214" s="35" t="s">
        <v>51</v>
      </c>
      <c r="J214" s="31">
        <v>87</v>
      </c>
      <c r="K214" s="34">
        <v>73</v>
      </c>
      <c r="L214" s="2"/>
      <c r="M214" s="2"/>
      <c r="O214" s="2">
        <f>J214/I213</f>
        <v>0.98863636363636365</v>
      </c>
      <c r="P214" s="24">
        <v>96</v>
      </c>
      <c r="Q214" s="25">
        <f t="shared" si="56"/>
        <v>0.98969072164948457</v>
      </c>
      <c r="R214" s="2">
        <f t="shared" si="57"/>
        <v>1.0309278350515427E-2</v>
      </c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</row>
    <row r="215" spans="1:51" ht="12.75" customHeight="1">
      <c r="A215" s="35" t="s">
        <v>52</v>
      </c>
      <c r="J215" s="31">
        <v>16</v>
      </c>
      <c r="K215" s="34">
        <v>9</v>
      </c>
      <c r="L215" s="2"/>
      <c r="M215" s="2"/>
      <c r="O215" s="2"/>
      <c r="P215" s="24">
        <v>16</v>
      </c>
      <c r="Q215" s="25"/>
      <c r="R215" s="2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</row>
    <row r="216" spans="1:51" ht="12.75" customHeight="1">
      <c r="A216" s="35" t="s">
        <v>53</v>
      </c>
      <c r="J216" s="31">
        <v>10</v>
      </c>
      <c r="K216" s="34">
        <v>5</v>
      </c>
      <c r="L216" s="2"/>
      <c r="M216" s="2"/>
      <c r="O216" s="2"/>
      <c r="P216" s="24">
        <v>12</v>
      </c>
      <c r="Q216" s="25"/>
      <c r="R216" s="2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</row>
    <row r="217" spans="1:51" ht="12.75" customHeight="1">
      <c r="A217" s="35" t="s">
        <v>62</v>
      </c>
      <c r="J217" s="31">
        <v>6</v>
      </c>
      <c r="K217" s="34">
        <v>4</v>
      </c>
      <c r="L217" s="2"/>
      <c r="M217" s="2"/>
      <c r="O217" s="2"/>
      <c r="P217" s="24">
        <v>7</v>
      </c>
      <c r="Q217" s="25"/>
      <c r="R217" s="2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</row>
    <row r="218" spans="1:51" ht="12.75" customHeight="1">
      <c r="A218" s="35" t="s">
        <v>63</v>
      </c>
      <c r="J218" s="31">
        <v>3</v>
      </c>
      <c r="K218" s="34">
        <v>1</v>
      </c>
      <c r="L218" s="2"/>
      <c r="M218" s="2"/>
      <c r="O218" s="2"/>
      <c r="P218" s="24">
        <v>3</v>
      </c>
      <c r="Q218" s="25"/>
      <c r="R218" s="2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</row>
    <row r="219" spans="1:51" ht="12.75" customHeight="1">
      <c r="A219" s="35" t="s">
        <v>67</v>
      </c>
      <c r="J219" s="31">
        <v>1</v>
      </c>
      <c r="K219" s="34">
        <v>1</v>
      </c>
      <c r="L219" s="2"/>
      <c r="M219" s="2"/>
      <c r="O219" s="2"/>
      <c r="P219" s="24">
        <v>1</v>
      </c>
      <c r="Q219" s="25"/>
      <c r="R219" s="2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</row>
    <row r="220" spans="1:51" ht="12.7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>
        <f>SUM(K214:K219)</f>
        <v>93</v>
      </c>
      <c r="L220" s="2">
        <f>K214/B206</f>
        <v>0.64601769911504425</v>
      </c>
      <c r="M220" s="38">
        <f>K220/B206</f>
        <v>0.82300884955752207</v>
      </c>
      <c r="N220" s="38">
        <f>M220-L220</f>
        <v>0.17699115044247782</v>
      </c>
      <c r="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</row>
    <row r="221" spans="1:51" ht="12.75" customHeight="1">
      <c r="A221" s="46" t="s">
        <v>75</v>
      </c>
      <c r="L221" s="2"/>
      <c r="M221" s="2"/>
      <c r="O221" s="2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</row>
    <row r="222" spans="1:51" ht="25.5" customHeight="1">
      <c r="B222" s="266" t="s">
        <v>2</v>
      </c>
      <c r="C222" s="267"/>
      <c r="D222" s="267"/>
      <c r="E222" s="267"/>
      <c r="F222" s="267"/>
      <c r="G222" s="267"/>
      <c r="H222" s="267"/>
      <c r="I222" s="267"/>
      <c r="J222" s="267"/>
      <c r="L222" s="8" t="s">
        <v>3</v>
      </c>
      <c r="M222" s="8" t="s">
        <v>4</v>
      </c>
      <c r="N222" s="59" t="s">
        <v>5</v>
      </c>
      <c r="O222" s="8" t="s">
        <v>6</v>
      </c>
      <c r="P222" s="7" t="s">
        <v>7</v>
      </c>
      <c r="Q222" s="7" t="s">
        <v>8</v>
      </c>
      <c r="R222" s="8" t="s">
        <v>9</v>
      </c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</row>
    <row r="223" spans="1:51" ht="12.75" customHeight="1">
      <c r="A223" s="60" t="s">
        <v>10</v>
      </c>
      <c r="B223" s="61">
        <v>1</v>
      </c>
      <c r="C223" s="61">
        <v>2</v>
      </c>
      <c r="D223" s="61">
        <v>3</v>
      </c>
      <c r="E223" s="61">
        <v>4</v>
      </c>
      <c r="F223" s="61">
        <v>5</v>
      </c>
      <c r="G223" s="61">
        <v>6</v>
      </c>
      <c r="H223" s="61">
        <v>7</v>
      </c>
      <c r="I223" s="61">
        <v>8</v>
      </c>
      <c r="J223" s="61">
        <v>9</v>
      </c>
      <c r="K223" s="62" t="s">
        <v>11</v>
      </c>
      <c r="L223" s="2"/>
      <c r="M223" s="2"/>
      <c r="O223" s="2"/>
      <c r="P223" s="16"/>
      <c r="Q223" s="16"/>
      <c r="R223" s="2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</row>
    <row r="224" spans="1:51" ht="12.75" customHeight="1">
      <c r="A224" s="35" t="s">
        <v>41</v>
      </c>
      <c r="B224" s="31">
        <v>111</v>
      </c>
      <c r="K224" s="34"/>
      <c r="L224" s="2"/>
      <c r="M224" s="2"/>
      <c r="O224" s="2"/>
      <c r="P224" s="19">
        <f>B224</f>
        <v>111</v>
      </c>
      <c r="Q224" s="16"/>
      <c r="R224" s="2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</row>
    <row r="225" spans="1:51" ht="12.75" customHeight="1">
      <c r="A225" s="35" t="s">
        <v>45</v>
      </c>
      <c r="C225" s="31">
        <v>108</v>
      </c>
      <c r="K225" s="34"/>
      <c r="L225" s="2"/>
      <c r="M225" s="2"/>
      <c r="N225" s="2"/>
      <c r="O225" s="2">
        <f>C225/B224</f>
        <v>0.97297297297297303</v>
      </c>
      <c r="P225" s="24">
        <v>108</v>
      </c>
      <c r="Q225" s="25">
        <f t="shared" ref="Q225:Q232" si="58">P225/P224</f>
        <v>0.97297297297297303</v>
      </c>
      <c r="R225" s="2">
        <f t="shared" ref="R225:R232" si="59">100%-Q225</f>
        <v>2.7027027027026973E-2</v>
      </c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</row>
    <row r="226" spans="1:51" ht="12.75" customHeight="1">
      <c r="A226" s="35" t="s">
        <v>46</v>
      </c>
      <c r="D226" s="31">
        <v>99</v>
      </c>
      <c r="K226" s="34"/>
      <c r="L226" s="2"/>
      <c r="M226" s="2"/>
      <c r="N226" s="2"/>
      <c r="O226" s="2">
        <f>D226/C225</f>
        <v>0.91666666666666663</v>
      </c>
      <c r="P226" s="24">
        <v>104</v>
      </c>
      <c r="Q226" s="25">
        <f t="shared" si="58"/>
        <v>0.96296296296296291</v>
      </c>
      <c r="R226" s="2">
        <f t="shared" si="59"/>
        <v>3.703703703703709E-2</v>
      </c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</row>
    <row r="227" spans="1:51" ht="12.75" customHeight="1">
      <c r="A227" s="35" t="s">
        <v>47</v>
      </c>
      <c r="B227" s="31"/>
      <c r="C227" s="31"/>
      <c r="D227" s="31"/>
      <c r="E227" s="31">
        <v>92</v>
      </c>
      <c r="F227" s="31"/>
      <c r="G227" s="31"/>
      <c r="H227" s="31"/>
      <c r="I227" s="31"/>
      <c r="J227" s="31"/>
      <c r="K227" s="34"/>
      <c r="L227" s="31"/>
      <c r="M227" s="31"/>
      <c r="N227" s="31"/>
      <c r="O227" s="2">
        <f>E227/D226</f>
        <v>0.92929292929292928</v>
      </c>
      <c r="P227" s="24">
        <v>96</v>
      </c>
      <c r="Q227" s="25">
        <f t="shared" si="58"/>
        <v>0.92307692307692313</v>
      </c>
      <c r="R227" s="2">
        <f t="shared" si="59"/>
        <v>7.6923076923076872E-2</v>
      </c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</row>
    <row r="228" spans="1:51" ht="12.75" customHeight="1">
      <c r="A228" s="35" t="s">
        <v>48</v>
      </c>
      <c r="B228" s="31"/>
      <c r="C228" s="31"/>
      <c r="D228" s="31"/>
      <c r="E228" s="31"/>
      <c r="F228" s="31">
        <v>85</v>
      </c>
      <c r="G228" s="31"/>
      <c r="H228" s="31"/>
      <c r="I228" s="31"/>
      <c r="J228" s="31"/>
      <c r="K228" s="34"/>
      <c r="L228" s="31"/>
      <c r="M228" s="31"/>
      <c r="N228" s="31"/>
      <c r="O228" s="2">
        <f>F228/E227</f>
        <v>0.92391304347826086</v>
      </c>
      <c r="P228" s="24">
        <v>93</v>
      </c>
      <c r="Q228" s="25">
        <f t="shared" si="58"/>
        <v>0.96875</v>
      </c>
      <c r="R228" s="2">
        <f t="shared" si="59"/>
        <v>3.125E-2</v>
      </c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</row>
    <row r="229" spans="1:51" ht="12.75" customHeight="1">
      <c r="A229" s="35" t="s">
        <v>49</v>
      </c>
      <c r="B229" s="31"/>
      <c r="C229" s="31"/>
      <c r="D229" s="31"/>
      <c r="E229" s="31"/>
      <c r="F229" s="31"/>
      <c r="G229" s="31">
        <v>85</v>
      </c>
      <c r="H229" s="31"/>
      <c r="I229" s="31"/>
      <c r="J229" s="31"/>
      <c r="K229" s="34"/>
      <c r="L229" s="31"/>
      <c r="M229" s="31"/>
      <c r="N229" s="31"/>
      <c r="O229" s="2">
        <f>G229/F228</f>
        <v>1</v>
      </c>
      <c r="P229" s="24">
        <v>98</v>
      </c>
      <c r="Q229" s="25">
        <f t="shared" si="58"/>
        <v>1.053763440860215</v>
      </c>
      <c r="R229" s="2">
        <f t="shared" si="59"/>
        <v>-5.3763440860215006E-2</v>
      </c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</row>
    <row r="230" spans="1:51" ht="12.75" customHeight="1">
      <c r="A230" s="35" t="s">
        <v>50</v>
      </c>
      <c r="B230" s="31"/>
      <c r="C230" s="31"/>
      <c r="D230" s="31"/>
      <c r="E230" s="31"/>
      <c r="F230" s="31"/>
      <c r="G230" s="31"/>
      <c r="H230" s="31">
        <v>85</v>
      </c>
      <c r="I230" s="31"/>
      <c r="J230" s="31"/>
      <c r="K230" s="34"/>
      <c r="L230" s="31"/>
      <c r="M230" s="31"/>
      <c r="N230" s="31"/>
      <c r="O230" s="2">
        <f>H230/G229</f>
        <v>1</v>
      </c>
      <c r="P230" s="24">
        <v>95</v>
      </c>
      <c r="Q230" s="25">
        <f t="shared" si="58"/>
        <v>0.96938775510204078</v>
      </c>
      <c r="R230" s="2">
        <f t="shared" si="59"/>
        <v>3.0612244897959218E-2</v>
      </c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</row>
    <row r="231" spans="1:51" ht="12.75" customHeight="1">
      <c r="A231" s="35" t="s">
        <v>51</v>
      </c>
      <c r="B231" s="31"/>
      <c r="C231" s="31"/>
      <c r="D231" s="31"/>
      <c r="E231" s="31"/>
      <c r="F231" s="31"/>
      <c r="G231" s="31"/>
      <c r="H231" s="31"/>
      <c r="I231" s="31">
        <v>79</v>
      </c>
      <c r="J231" s="31"/>
      <c r="K231" s="34"/>
      <c r="L231" s="31"/>
      <c r="M231" s="31"/>
      <c r="N231" s="31"/>
      <c r="O231" s="2">
        <f>I231/H230</f>
        <v>0.92941176470588238</v>
      </c>
      <c r="P231" s="24">
        <v>91</v>
      </c>
      <c r="Q231" s="25">
        <f t="shared" si="58"/>
        <v>0.95789473684210524</v>
      </c>
      <c r="R231" s="2">
        <f t="shared" si="59"/>
        <v>4.2105263157894757E-2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</row>
    <row r="232" spans="1:51" ht="12.75" customHeight="1">
      <c r="A232" s="35" t="s">
        <v>52</v>
      </c>
      <c r="B232" s="31"/>
      <c r="C232" s="31"/>
      <c r="D232" s="31"/>
      <c r="E232" s="31"/>
      <c r="F232" s="31"/>
      <c r="G232" s="31"/>
      <c r="H232" s="31"/>
      <c r="I232" s="31"/>
      <c r="J232" s="31">
        <v>77</v>
      </c>
      <c r="K232" s="34">
        <v>72</v>
      </c>
      <c r="L232" s="31"/>
      <c r="M232" s="31"/>
      <c r="N232" s="31"/>
      <c r="O232" s="2">
        <f>J232/I231</f>
        <v>0.97468354430379744</v>
      </c>
      <c r="P232" s="24">
        <v>88</v>
      </c>
      <c r="Q232" s="25">
        <f t="shared" si="58"/>
        <v>0.96703296703296704</v>
      </c>
      <c r="R232" s="2">
        <f t="shared" si="59"/>
        <v>3.2967032967032961E-2</v>
      </c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</row>
    <row r="233" spans="1:51" ht="12.75" customHeight="1">
      <c r="A233" s="35" t="s">
        <v>53</v>
      </c>
      <c r="B233" s="31"/>
      <c r="C233" s="31"/>
      <c r="D233" s="31"/>
      <c r="E233" s="31"/>
      <c r="F233" s="31"/>
      <c r="G233" s="31"/>
      <c r="H233" s="31"/>
      <c r="I233" s="31"/>
      <c r="J233" s="31">
        <v>9</v>
      </c>
      <c r="K233" s="34">
        <v>4</v>
      </c>
      <c r="L233" s="31"/>
      <c r="M233" s="31"/>
      <c r="N233" s="31"/>
      <c r="O233" s="2"/>
      <c r="P233" s="24">
        <v>14</v>
      </c>
      <c r="Q233" s="25"/>
      <c r="R233" s="2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</row>
    <row r="234" spans="1:51" ht="12.75" customHeight="1">
      <c r="A234" s="35" t="s">
        <v>62</v>
      </c>
      <c r="B234" s="31"/>
      <c r="C234" s="31"/>
      <c r="D234" s="31"/>
      <c r="E234" s="31"/>
      <c r="F234" s="31"/>
      <c r="G234" s="31"/>
      <c r="H234" s="31"/>
      <c r="I234" s="31"/>
      <c r="J234" s="31">
        <v>6</v>
      </c>
      <c r="K234" s="34">
        <v>5</v>
      </c>
      <c r="L234" s="31"/>
      <c r="M234" s="31"/>
      <c r="N234" s="31"/>
      <c r="O234" s="2"/>
      <c r="P234" s="24">
        <v>9</v>
      </c>
      <c r="Q234" s="25"/>
      <c r="R234" s="2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</row>
    <row r="235" spans="1:51" ht="12.75" customHeight="1">
      <c r="A235" s="35" t="s">
        <v>63</v>
      </c>
      <c r="B235" s="31"/>
      <c r="C235" s="31"/>
      <c r="D235" s="31"/>
      <c r="E235" s="31"/>
      <c r="F235" s="31"/>
      <c r="G235" s="31"/>
      <c r="H235" s="31"/>
      <c r="I235" s="31"/>
      <c r="J235" s="31">
        <v>4</v>
      </c>
      <c r="K235" s="34">
        <v>2</v>
      </c>
      <c r="L235" s="31"/>
      <c r="M235" s="31"/>
      <c r="N235" s="31"/>
      <c r="O235" s="2"/>
      <c r="P235" s="24">
        <v>4</v>
      </c>
      <c r="Q235" s="25"/>
      <c r="R235" s="2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</row>
    <row r="236" spans="1:51" ht="12.75" customHeight="1">
      <c r="A236" s="35" t="s">
        <v>67</v>
      </c>
      <c r="B236" s="31"/>
      <c r="C236" s="31"/>
      <c r="D236" s="31"/>
      <c r="E236" s="31"/>
      <c r="F236" s="31"/>
      <c r="G236" s="31"/>
      <c r="H236" s="31"/>
      <c r="I236" s="31"/>
      <c r="J236" s="31">
        <v>2</v>
      </c>
      <c r="K236" s="34">
        <v>2</v>
      </c>
      <c r="L236" s="31"/>
      <c r="M236" s="31"/>
      <c r="N236" s="31"/>
      <c r="O236" s="2"/>
      <c r="P236" s="24">
        <v>3</v>
      </c>
      <c r="Q236" s="25"/>
      <c r="R236" s="2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</row>
    <row r="237" spans="1:51" ht="12.75" customHeight="1">
      <c r="A237" s="35"/>
      <c r="B237" s="31"/>
      <c r="C237" s="31"/>
      <c r="D237" s="31"/>
      <c r="E237" s="31"/>
      <c r="F237" s="31"/>
      <c r="G237" s="31"/>
      <c r="H237" s="31"/>
      <c r="I237" s="31"/>
      <c r="J237" s="31"/>
      <c r="K237" s="34"/>
      <c r="L237" s="31"/>
      <c r="M237" s="31"/>
      <c r="N237" s="31"/>
      <c r="O237" s="2"/>
      <c r="P237" s="24"/>
      <c r="Q237" s="25"/>
      <c r="R237" s="2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</row>
    <row r="238" spans="1:51" ht="12.7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>
        <f>SUM(K232:K236)</f>
        <v>85</v>
      </c>
      <c r="L238" s="2">
        <f>K232/B224</f>
        <v>0.64864864864864868</v>
      </c>
      <c r="M238" s="38">
        <f>K238/B224</f>
        <v>0.76576576576576572</v>
      </c>
      <c r="N238" s="38">
        <f>M238-L238</f>
        <v>0.11711711711711703</v>
      </c>
      <c r="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</row>
    <row r="239" spans="1:51" ht="12.75" customHeight="1">
      <c r="A239" s="46" t="s">
        <v>76</v>
      </c>
      <c r="L239" s="2"/>
      <c r="M239" s="2"/>
      <c r="O239" s="2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</row>
    <row r="240" spans="1:51" ht="25.5" customHeight="1">
      <c r="B240" s="266" t="s">
        <v>2</v>
      </c>
      <c r="C240" s="267"/>
      <c r="D240" s="267"/>
      <c r="E240" s="267"/>
      <c r="F240" s="267"/>
      <c r="G240" s="267"/>
      <c r="H240" s="267"/>
      <c r="I240" s="267"/>
      <c r="J240" s="267"/>
      <c r="L240" s="8" t="s">
        <v>3</v>
      </c>
      <c r="M240" s="8" t="s">
        <v>4</v>
      </c>
      <c r="N240" s="59" t="s">
        <v>5</v>
      </c>
      <c r="O240" s="8" t="s">
        <v>6</v>
      </c>
      <c r="P240" s="7" t="s">
        <v>7</v>
      </c>
      <c r="Q240" s="7" t="s">
        <v>8</v>
      </c>
      <c r="R240" s="8" t="s">
        <v>9</v>
      </c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</row>
    <row r="241" spans="1:51" ht="12.75" customHeight="1">
      <c r="A241" s="60" t="s">
        <v>10</v>
      </c>
      <c r="B241" s="61">
        <v>1</v>
      </c>
      <c r="C241" s="61">
        <v>2</v>
      </c>
      <c r="D241" s="61">
        <v>3</v>
      </c>
      <c r="E241" s="61">
        <v>4</v>
      </c>
      <c r="F241" s="61">
        <v>5</v>
      </c>
      <c r="G241" s="61">
        <v>6</v>
      </c>
      <c r="H241" s="61">
        <v>7</v>
      </c>
      <c r="I241" s="61">
        <v>8</v>
      </c>
      <c r="J241" s="61">
        <v>9</v>
      </c>
      <c r="K241" s="62" t="s">
        <v>11</v>
      </c>
      <c r="L241" s="2"/>
      <c r="M241" s="2"/>
      <c r="O241" s="2"/>
      <c r="P241" s="16"/>
      <c r="Q241" s="16"/>
      <c r="R241" s="2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</row>
    <row r="242" spans="1:51" ht="12.75" customHeight="1">
      <c r="A242" s="35" t="s">
        <v>45</v>
      </c>
      <c r="B242" s="31">
        <v>103</v>
      </c>
      <c r="K242" s="34"/>
      <c r="L242" s="2"/>
      <c r="M242" s="2"/>
      <c r="O242" s="2"/>
      <c r="P242" s="19">
        <f>B242</f>
        <v>103</v>
      </c>
      <c r="Q242" s="16"/>
      <c r="R242" s="2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</row>
    <row r="243" spans="1:51" ht="12.75" customHeight="1">
      <c r="A243" s="35" t="s">
        <v>46</v>
      </c>
      <c r="C243" s="31">
        <v>95</v>
      </c>
      <c r="K243" s="34"/>
      <c r="L243" s="2"/>
      <c r="M243" s="2"/>
      <c r="N243" s="2"/>
      <c r="O243" s="2">
        <f>C243/B242</f>
        <v>0.92233009708737868</v>
      </c>
      <c r="P243" s="24">
        <v>95</v>
      </c>
      <c r="Q243" s="25">
        <f t="shared" ref="Q243:Q250" si="60">P243/P242</f>
        <v>0.92233009708737868</v>
      </c>
      <c r="R243" s="2">
        <f t="shared" ref="R243:R250" si="61">100%-Q243</f>
        <v>7.7669902912621325E-2</v>
      </c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</row>
    <row r="244" spans="1:51" ht="12.75" customHeight="1">
      <c r="A244" s="35" t="s">
        <v>47</v>
      </c>
      <c r="B244" s="31"/>
      <c r="C244" s="31"/>
      <c r="D244" s="31">
        <v>91</v>
      </c>
      <c r="E244" s="31"/>
      <c r="F244" s="31"/>
      <c r="G244" s="31"/>
      <c r="H244" s="31"/>
      <c r="I244" s="31"/>
      <c r="J244" s="31"/>
      <c r="K244" s="34"/>
      <c r="L244" s="31"/>
      <c r="M244" s="31"/>
      <c r="N244" s="31"/>
      <c r="O244" s="2">
        <f>D244/C243</f>
        <v>0.95789473684210524</v>
      </c>
      <c r="P244" s="24">
        <v>97</v>
      </c>
      <c r="Q244" s="25">
        <f t="shared" si="60"/>
        <v>1.0210526315789474</v>
      </c>
      <c r="R244" s="2">
        <f t="shared" si="61"/>
        <v>-2.1052631578947434E-2</v>
      </c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</row>
    <row r="245" spans="1:51" ht="12.75" customHeight="1">
      <c r="A245" s="35" t="s">
        <v>48</v>
      </c>
      <c r="B245" s="31"/>
      <c r="C245" s="31"/>
      <c r="D245" s="31"/>
      <c r="E245" s="31">
        <v>86</v>
      </c>
      <c r="F245" s="31"/>
      <c r="G245" s="31"/>
      <c r="H245" s="31"/>
      <c r="I245" s="31"/>
      <c r="J245" s="31"/>
      <c r="K245" s="34"/>
      <c r="L245" s="31"/>
      <c r="M245" s="31"/>
      <c r="N245" s="31"/>
      <c r="O245" s="2">
        <f>E245/D244</f>
        <v>0.94505494505494503</v>
      </c>
      <c r="P245" s="24">
        <v>92</v>
      </c>
      <c r="Q245" s="25">
        <f t="shared" si="60"/>
        <v>0.94845360824742264</v>
      </c>
      <c r="R245" s="2">
        <f t="shared" si="61"/>
        <v>5.1546391752577359E-2</v>
      </c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</row>
    <row r="246" spans="1:51" ht="12.75" customHeight="1">
      <c r="A246" s="35" t="s">
        <v>49</v>
      </c>
      <c r="B246" s="31"/>
      <c r="C246" s="31"/>
      <c r="D246" s="31"/>
      <c r="E246" s="31"/>
      <c r="F246" s="31">
        <v>84</v>
      </c>
      <c r="G246" s="31"/>
      <c r="H246" s="31"/>
      <c r="I246" s="31"/>
      <c r="J246" s="31"/>
      <c r="K246" s="34"/>
      <c r="L246" s="31"/>
      <c r="M246" s="31"/>
      <c r="N246" s="31"/>
      <c r="O246" s="2">
        <f>F246/E245</f>
        <v>0.97674418604651159</v>
      </c>
      <c r="P246" s="24">
        <v>93</v>
      </c>
      <c r="Q246" s="25">
        <f t="shared" si="60"/>
        <v>1.0108695652173914</v>
      </c>
      <c r="R246" s="2">
        <f t="shared" si="61"/>
        <v>-1.0869565217391353E-2</v>
      </c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</row>
    <row r="247" spans="1:51" ht="12.75" customHeight="1">
      <c r="A247" s="35" t="s">
        <v>50</v>
      </c>
      <c r="B247" s="31"/>
      <c r="C247" s="31"/>
      <c r="D247" s="31"/>
      <c r="E247" s="31"/>
      <c r="F247" s="31"/>
      <c r="G247" s="31">
        <v>82</v>
      </c>
      <c r="H247" s="31"/>
      <c r="I247" s="31"/>
      <c r="J247" s="31"/>
      <c r="K247" s="34"/>
      <c r="L247" s="31"/>
      <c r="M247" s="31"/>
      <c r="N247" s="31"/>
      <c r="O247" s="2">
        <f>G247/F246</f>
        <v>0.97619047619047616</v>
      </c>
      <c r="P247" s="24">
        <v>92</v>
      </c>
      <c r="Q247" s="25">
        <f t="shared" si="60"/>
        <v>0.989247311827957</v>
      </c>
      <c r="R247" s="2">
        <f t="shared" si="61"/>
        <v>1.0752688172043001E-2</v>
      </c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</row>
    <row r="248" spans="1:51" ht="12.75" customHeight="1">
      <c r="A248" s="35" t="s">
        <v>51</v>
      </c>
      <c r="B248" s="31"/>
      <c r="C248" s="31"/>
      <c r="D248" s="31"/>
      <c r="E248" s="31"/>
      <c r="F248" s="31"/>
      <c r="G248" s="31"/>
      <c r="H248" s="31">
        <v>82</v>
      </c>
      <c r="I248" s="31"/>
      <c r="J248" s="31"/>
      <c r="K248" s="34"/>
      <c r="L248" s="31"/>
      <c r="M248" s="31"/>
      <c r="N248" s="31"/>
      <c r="O248" s="2">
        <f>H248/G247</f>
        <v>1</v>
      </c>
      <c r="P248" s="24">
        <v>91</v>
      </c>
      <c r="Q248" s="25">
        <f t="shared" si="60"/>
        <v>0.98913043478260865</v>
      </c>
      <c r="R248" s="2">
        <f t="shared" si="61"/>
        <v>1.0869565217391353E-2</v>
      </c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</row>
    <row r="249" spans="1:51" ht="12.75" customHeight="1">
      <c r="A249" s="35" t="s">
        <v>52</v>
      </c>
      <c r="B249" s="31"/>
      <c r="C249" s="31"/>
      <c r="D249" s="31"/>
      <c r="E249" s="31"/>
      <c r="F249" s="31"/>
      <c r="G249" s="31"/>
      <c r="H249" s="31"/>
      <c r="I249" s="31">
        <v>78</v>
      </c>
      <c r="J249" s="31"/>
      <c r="K249" s="34"/>
      <c r="L249" s="31"/>
      <c r="M249" s="31"/>
      <c r="N249" s="31"/>
      <c r="O249" s="2">
        <f>I249/H248</f>
        <v>0.95121951219512191</v>
      </c>
      <c r="P249" s="24">
        <v>92</v>
      </c>
      <c r="Q249" s="25">
        <f t="shared" si="60"/>
        <v>1.0109890109890109</v>
      </c>
      <c r="R249" s="2">
        <f t="shared" si="61"/>
        <v>-1.098901098901095E-2</v>
      </c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</row>
    <row r="250" spans="1:51" ht="12.75" customHeight="1">
      <c r="A250" s="35" t="s">
        <v>53</v>
      </c>
      <c r="B250" s="31"/>
      <c r="C250" s="31"/>
      <c r="D250" s="31"/>
      <c r="E250" s="31"/>
      <c r="F250" s="31"/>
      <c r="G250" s="31"/>
      <c r="H250" s="31"/>
      <c r="I250" s="31"/>
      <c r="J250" s="31">
        <v>76</v>
      </c>
      <c r="K250" s="34">
        <v>69</v>
      </c>
      <c r="L250" s="31"/>
      <c r="M250" s="31"/>
      <c r="N250" s="31"/>
      <c r="O250" s="2">
        <f>J250/I249</f>
        <v>0.97435897435897434</v>
      </c>
      <c r="P250" s="24">
        <v>91</v>
      </c>
      <c r="Q250" s="25">
        <f t="shared" si="60"/>
        <v>0.98913043478260865</v>
      </c>
      <c r="R250" s="2">
        <f t="shared" si="61"/>
        <v>1.0869565217391353E-2</v>
      </c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</row>
    <row r="251" spans="1:51" ht="12.75" customHeight="1">
      <c r="A251" s="35" t="s">
        <v>62</v>
      </c>
      <c r="B251" s="31"/>
      <c r="C251" s="31"/>
      <c r="D251" s="31"/>
      <c r="E251" s="31"/>
      <c r="F251" s="31"/>
      <c r="G251" s="31"/>
      <c r="H251" s="31"/>
      <c r="I251" s="31"/>
      <c r="J251" s="31">
        <v>15</v>
      </c>
      <c r="K251" s="34">
        <v>15</v>
      </c>
      <c r="L251" s="31"/>
      <c r="M251" s="31"/>
      <c r="N251" s="31"/>
      <c r="O251" s="2"/>
      <c r="P251" s="24">
        <v>20</v>
      </c>
      <c r="Q251" s="25"/>
      <c r="R251" s="2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</row>
    <row r="252" spans="1:51" ht="12.75" customHeight="1">
      <c r="A252" s="35" t="s">
        <v>63</v>
      </c>
      <c r="B252" s="31"/>
      <c r="C252" s="31"/>
      <c r="D252" s="31"/>
      <c r="E252" s="31"/>
      <c r="F252" s="31"/>
      <c r="G252" s="31"/>
      <c r="H252" s="31"/>
      <c r="I252" s="31"/>
      <c r="J252" s="31">
        <v>2</v>
      </c>
      <c r="K252" s="34">
        <v>1</v>
      </c>
      <c r="L252" s="31"/>
      <c r="M252" s="31"/>
      <c r="N252" s="31"/>
      <c r="O252" s="2"/>
      <c r="P252" s="24">
        <v>5</v>
      </c>
      <c r="Q252" s="25"/>
      <c r="R252" s="2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</row>
    <row r="253" spans="1:51" ht="12.75" customHeight="1">
      <c r="A253" s="35" t="s">
        <v>67</v>
      </c>
      <c r="B253" s="31"/>
      <c r="C253" s="31"/>
      <c r="D253" s="31"/>
      <c r="E253" s="31"/>
      <c r="F253" s="31"/>
      <c r="G253" s="31"/>
      <c r="H253" s="31"/>
      <c r="I253" s="31"/>
      <c r="J253" s="31">
        <v>4</v>
      </c>
      <c r="K253" s="34">
        <v>2</v>
      </c>
      <c r="L253" s="31"/>
      <c r="M253" s="31"/>
      <c r="N253" s="31"/>
      <c r="O253" s="2"/>
      <c r="P253" s="24">
        <v>5</v>
      </c>
      <c r="Q253" s="25"/>
      <c r="R253" s="2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</row>
    <row r="254" spans="1:51" ht="12.75" customHeight="1">
      <c r="A254" s="35" t="s">
        <v>68</v>
      </c>
      <c r="B254" s="31"/>
      <c r="C254" s="31"/>
      <c r="D254" s="31"/>
      <c r="E254" s="31"/>
      <c r="F254" s="31"/>
      <c r="G254" s="31"/>
      <c r="H254" s="31"/>
      <c r="I254" s="31"/>
      <c r="J254" s="31">
        <v>1</v>
      </c>
      <c r="K254" s="34">
        <v>2</v>
      </c>
      <c r="L254" s="31"/>
      <c r="M254" s="31"/>
      <c r="N254" s="31"/>
      <c r="O254" s="2"/>
      <c r="P254" s="24">
        <v>1</v>
      </c>
      <c r="Q254" s="25"/>
      <c r="R254" s="2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</row>
    <row r="255" spans="1:51" ht="12.75" customHeight="1">
      <c r="A255" s="35" t="s">
        <v>72</v>
      </c>
      <c r="B255" s="31"/>
      <c r="C255" s="31"/>
      <c r="D255" s="31"/>
      <c r="E255" s="31"/>
      <c r="F255" s="31"/>
      <c r="G255" s="31"/>
      <c r="H255" s="31"/>
      <c r="I255" s="31"/>
      <c r="J255" s="31">
        <v>1</v>
      </c>
      <c r="K255" s="34"/>
      <c r="L255" s="31"/>
      <c r="M255" s="31"/>
      <c r="N255" s="31"/>
      <c r="O255" s="2"/>
      <c r="P255" s="24">
        <v>1</v>
      </c>
      <c r="Q255" s="25"/>
      <c r="R255" s="2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</row>
    <row r="256" spans="1:51" ht="12.75" customHeight="1">
      <c r="A256" s="35" t="s">
        <v>73</v>
      </c>
      <c r="B256" s="31"/>
      <c r="C256" s="31"/>
      <c r="D256" s="31"/>
      <c r="E256" s="31"/>
      <c r="F256" s="31"/>
      <c r="G256" s="31"/>
      <c r="H256" s="31"/>
      <c r="I256" s="31"/>
      <c r="J256" s="31">
        <v>1</v>
      </c>
      <c r="K256" s="34"/>
      <c r="L256" s="31"/>
      <c r="M256" s="31"/>
      <c r="N256" s="31"/>
      <c r="O256" s="2"/>
      <c r="P256" s="24">
        <v>1</v>
      </c>
      <c r="Q256" s="25"/>
      <c r="R256" s="2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</row>
    <row r="257" spans="1:51" ht="12.7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>
        <f>SUM(K250:K254)</f>
        <v>89</v>
      </c>
      <c r="L257" s="2">
        <f>K250/B242</f>
        <v>0.66990291262135926</v>
      </c>
      <c r="M257" s="38">
        <f>K257/B242</f>
        <v>0.86407766990291257</v>
      </c>
      <c r="N257" s="38">
        <f>M257-L257</f>
        <v>0.19417475728155331</v>
      </c>
      <c r="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</row>
    <row r="258" spans="1:51" ht="12.75" customHeight="1">
      <c r="A258" s="46" t="s">
        <v>83</v>
      </c>
      <c r="L258" s="2"/>
      <c r="M258" s="2"/>
      <c r="O258" s="2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</row>
    <row r="259" spans="1:51" ht="25.5" customHeight="1">
      <c r="B259" s="266" t="s">
        <v>2</v>
      </c>
      <c r="C259" s="267"/>
      <c r="D259" s="267"/>
      <c r="E259" s="267"/>
      <c r="F259" s="267"/>
      <c r="G259" s="267"/>
      <c r="H259" s="267"/>
      <c r="I259" s="267"/>
      <c r="J259" s="267"/>
      <c r="L259" s="8" t="s">
        <v>3</v>
      </c>
      <c r="M259" s="8" t="s">
        <v>4</v>
      </c>
      <c r="N259" s="59" t="s">
        <v>5</v>
      </c>
      <c r="O259" s="8" t="s">
        <v>6</v>
      </c>
      <c r="P259" s="7" t="s">
        <v>7</v>
      </c>
      <c r="Q259" s="7" t="s">
        <v>8</v>
      </c>
      <c r="R259" s="8" t="s">
        <v>9</v>
      </c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</row>
    <row r="260" spans="1:51" ht="12.75" customHeight="1">
      <c r="A260" s="60" t="s">
        <v>10</v>
      </c>
      <c r="B260" s="61">
        <v>1</v>
      </c>
      <c r="C260" s="61">
        <v>2</v>
      </c>
      <c r="D260" s="61">
        <v>3</v>
      </c>
      <c r="E260" s="61">
        <v>4</v>
      </c>
      <c r="F260" s="61">
        <v>5</v>
      </c>
      <c r="G260" s="61">
        <v>6</v>
      </c>
      <c r="H260" s="61">
        <v>7</v>
      </c>
      <c r="I260" s="61">
        <v>8</v>
      </c>
      <c r="J260" s="61">
        <v>9</v>
      </c>
      <c r="K260" s="62" t="s">
        <v>11</v>
      </c>
      <c r="L260" s="2"/>
      <c r="M260" s="2"/>
      <c r="O260" s="2"/>
      <c r="P260" s="16"/>
      <c r="Q260" s="16"/>
      <c r="R260" s="2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</row>
    <row r="261" spans="1:51" ht="12.75" customHeight="1">
      <c r="A261" s="35" t="s">
        <v>46</v>
      </c>
      <c r="B261" s="31">
        <v>87</v>
      </c>
      <c r="K261" s="34"/>
      <c r="L261" s="2"/>
      <c r="M261" s="2"/>
      <c r="O261" s="2"/>
      <c r="P261" s="19">
        <f>B261</f>
        <v>87</v>
      </c>
      <c r="Q261" s="16"/>
      <c r="R261" s="2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</row>
    <row r="262" spans="1:51" ht="12.75" customHeight="1">
      <c r="A262" s="35" t="s">
        <v>47</v>
      </c>
      <c r="C262" s="31">
        <v>85</v>
      </c>
      <c r="K262" s="34"/>
      <c r="L262" s="2"/>
      <c r="M262" s="2"/>
      <c r="N262" s="2"/>
      <c r="O262" s="2">
        <f>C262/B261</f>
        <v>0.97701149425287359</v>
      </c>
      <c r="P262" s="24">
        <v>85</v>
      </c>
      <c r="Q262" s="25">
        <f t="shared" ref="Q262:Q269" si="62">P262/P261</f>
        <v>0.97701149425287359</v>
      </c>
      <c r="R262" s="2">
        <f t="shared" ref="R262:R269" si="63">100%-Q262</f>
        <v>2.2988505747126409E-2</v>
      </c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</row>
    <row r="263" spans="1:51" ht="12.75" customHeight="1">
      <c r="A263" s="35" t="s">
        <v>48</v>
      </c>
      <c r="B263" s="31"/>
      <c r="C263" s="31"/>
      <c r="D263" s="31">
        <v>80</v>
      </c>
      <c r="E263" s="31"/>
      <c r="F263" s="31"/>
      <c r="G263" s="31"/>
      <c r="H263" s="31"/>
      <c r="I263" s="31"/>
      <c r="J263" s="31"/>
      <c r="K263" s="34"/>
      <c r="L263" s="31"/>
      <c r="M263" s="31"/>
      <c r="N263" s="31"/>
      <c r="O263" s="2">
        <f>D263/C262</f>
        <v>0.94117647058823528</v>
      </c>
      <c r="P263" s="24">
        <v>81</v>
      </c>
      <c r="Q263" s="25">
        <f t="shared" si="62"/>
        <v>0.95294117647058818</v>
      </c>
      <c r="R263" s="2">
        <f t="shared" si="63"/>
        <v>4.705882352941182E-2</v>
      </c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</row>
    <row r="264" spans="1:51" ht="12.75" customHeight="1">
      <c r="A264" s="35" t="s">
        <v>49</v>
      </c>
      <c r="B264" s="31"/>
      <c r="C264" s="31"/>
      <c r="D264" s="31"/>
      <c r="E264" s="31">
        <v>75</v>
      </c>
      <c r="F264" s="31"/>
      <c r="G264" s="31"/>
      <c r="H264" s="31"/>
      <c r="I264" s="31"/>
      <c r="J264" s="31"/>
      <c r="K264" s="34"/>
      <c r="L264" s="31"/>
      <c r="M264" s="31"/>
      <c r="N264" s="31"/>
      <c r="O264" s="2">
        <f>E264/D263</f>
        <v>0.9375</v>
      </c>
      <c r="P264" s="24">
        <v>78</v>
      </c>
      <c r="Q264" s="25">
        <f t="shared" si="62"/>
        <v>0.96296296296296291</v>
      </c>
      <c r="R264" s="2">
        <f t="shared" si="63"/>
        <v>3.703703703703709E-2</v>
      </c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</row>
    <row r="265" spans="1:51" ht="12.75" customHeight="1">
      <c r="A265" s="35" t="s">
        <v>50</v>
      </c>
      <c r="B265" s="31"/>
      <c r="C265" s="31"/>
      <c r="D265" s="31"/>
      <c r="E265" s="31"/>
      <c r="F265" s="31">
        <v>71</v>
      </c>
      <c r="G265" s="31"/>
      <c r="H265" s="31"/>
      <c r="I265" s="31"/>
      <c r="J265" s="31"/>
      <c r="K265" s="34"/>
      <c r="L265" s="31"/>
      <c r="M265" s="31"/>
      <c r="N265" s="31"/>
      <c r="O265" s="2">
        <f>F265/E264</f>
        <v>0.94666666666666666</v>
      </c>
      <c r="P265" s="24">
        <v>76</v>
      </c>
      <c r="Q265" s="25">
        <f t="shared" si="62"/>
        <v>0.97435897435897434</v>
      </c>
      <c r="R265" s="2">
        <f t="shared" si="63"/>
        <v>2.5641025641025661E-2</v>
      </c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</row>
    <row r="266" spans="1:51" ht="12.75" customHeight="1">
      <c r="A266" s="35" t="s">
        <v>51</v>
      </c>
      <c r="B266" s="31"/>
      <c r="C266" s="31"/>
      <c r="D266" s="31"/>
      <c r="E266" s="31"/>
      <c r="F266" s="31"/>
      <c r="G266" s="31">
        <v>71</v>
      </c>
      <c r="H266" s="31"/>
      <c r="I266" s="31"/>
      <c r="J266" s="31"/>
      <c r="K266" s="34"/>
      <c r="L266" s="31"/>
      <c r="M266" s="31"/>
      <c r="N266" s="31"/>
      <c r="O266" s="2">
        <f>G266/F265</f>
        <v>1</v>
      </c>
      <c r="P266" s="24">
        <v>72</v>
      </c>
      <c r="Q266" s="25">
        <f t="shared" si="62"/>
        <v>0.94736842105263153</v>
      </c>
      <c r="R266" s="2">
        <f t="shared" si="63"/>
        <v>5.2631578947368474E-2</v>
      </c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</row>
    <row r="267" spans="1:51" ht="12.75" customHeight="1">
      <c r="A267" s="35" t="s">
        <v>52</v>
      </c>
      <c r="B267" s="31"/>
      <c r="C267" s="31"/>
      <c r="D267" s="31"/>
      <c r="E267" s="31"/>
      <c r="F267" s="31"/>
      <c r="G267" s="31"/>
      <c r="H267" s="31">
        <v>70</v>
      </c>
      <c r="I267" s="31"/>
      <c r="J267" s="31"/>
      <c r="K267" s="34"/>
      <c r="L267" s="31"/>
      <c r="M267" s="31"/>
      <c r="N267" s="31"/>
      <c r="O267" s="2">
        <f>H267/G266</f>
        <v>0.9859154929577465</v>
      </c>
      <c r="P267" s="24">
        <v>73</v>
      </c>
      <c r="Q267" s="25">
        <f t="shared" si="62"/>
        <v>1.0138888888888888</v>
      </c>
      <c r="R267" s="2">
        <f t="shared" si="63"/>
        <v>-1.388888888888884E-2</v>
      </c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</row>
    <row r="268" spans="1:51" ht="12.75" customHeight="1">
      <c r="A268" s="35" t="s">
        <v>53</v>
      </c>
      <c r="B268" s="31"/>
      <c r="C268" s="31"/>
      <c r="D268" s="31"/>
      <c r="E268" s="31"/>
      <c r="F268" s="31"/>
      <c r="G268" s="31"/>
      <c r="H268" s="31"/>
      <c r="I268" s="31">
        <v>69</v>
      </c>
      <c r="J268" s="31"/>
      <c r="K268" s="34"/>
      <c r="L268" s="31"/>
      <c r="M268" s="31"/>
      <c r="N268" s="31"/>
      <c r="O268" s="2">
        <f>I268/H267</f>
        <v>0.98571428571428577</v>
      </c>
      <c r="P268" s="24">
        <v>74</v>
      </c>
      <c r="Q268" s="25">
        <f t="shared" si="62"/>
        <v>1.0136986301369864</v>
      </c>
      <c r="R268" s="2">
        <f t="shared" si="63"/>
        <v>-1.3698630136986356E-2</v>
      </c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</row>
    <row r="269" spans="1:51" ht="12.75" customHeight="1">
      <c r="A269" s="35" t="s">
        <v>62</v>
      </c>
      <c r="B269" s="31"/>
      <c r="C269" s="31"/>
      <c r="D269" s="31"/>
      <c r="E269" s="31"/>
      <c r="F269" s="31"/>
      <c r="G269" s="31"/>
      <c r="H269" s="31"/>
      <c r="I269" s="31"/>
      <c r="J269" s="31">
        <v>69</v>
      </c>
      <c r="K269" s="34">
        <v>64</v>
      </c>
      <c r="L269" s="31"/>
      <c r="M269" s="31"/>
      <c r="N269" s="31"/>
      <c r="O269" s="2">
        <f>J269/I268</f>
        <v>1</v>
      </c>
      <c r="P269" s="24">
        <v>74</v>
      </c>
      <c r="Q269" s="25">
        <f t="shared" si="62"/>
        <v>1</v>
      </c>
      <c r="R269" s="2">
        <f t="shared" si="63"/>
        <v>0</v>
      </c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</row>
    <row r="270" spans="1:51" ht="12.75" customHeight="1">
      <c r="A270" s="35" t="s">
        <v>63</v>
      </c>
      <c r="B270" s="31"/>
      <c r="C270" s="31"/>
      <c r="D270" s="31"/>
      <c r="E270" s="31"/>
      <c r="F270" s="31"/>
      <c r="G270" s="31"/>
      <c r="H270" s="31"/>
      <c r="I270" s="31"/>
      <c r="J270" s="31">
        <v>6</v>
      </c>
      <c r="K270" s="34">
        <v>5</v>
      </c>
      <c r="L270" s="31"/>
      <c r="M270" s="31"/>
      <c r="N270" s="31"/>
      <c r="O270" s="2"/>
      <c r="P270" s="24">
        <v>11</v>
      </c>
      <c r="Q270" s="25"/>
      <c r="R270" s="2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</row>
    <row r="271" spans="1:51" ht="12.75" customHeight="1">
      <c r="A271" s="35" t="s">
        <v>67</v>
      </c>
      <c r="B271" s="31"/>
      <c r="C271" s="31"/>
      <c r="D271" s="31"/>
      <c r="E271" s="31"/>
      <c r="F271" s="31"/>
      <c r="G271" s="31"/>
      <c r="H271" s="31"/>
      <c r="I271" s="31"/>
      <c r="J271" s="31">
        <v>3</v>
      </c>
      <c r="K271" s="34">
        <v>1</v>
      </c>
      <c r="L271" s="31"/>
      <c r="M271" s="31"/>
      <c r="N271" s="31"/>
      <c r="O271" s="2"/>
      <c r="P271" s="24">
        <v>3</v>
      </c>
      <c r="Q271" s="25"/>
      <c r="R271" s="2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</row>
    <row r="272" spans="1:51" ht="12.75" customHeight="1">
      <c r="A272" s="35" t="s">
        <v>68</v>
      </c>
      <c r="B272" s="31"/>
      <c r="C272" s="31"/>
      <c r="D272" s="31"/>
      <c r="E272" s="31"/>
      <c r="F272" s="31"/>
      <c r="G272" s="31"/>
      <c r="H272" s="31"/>
      <c r="I272" s="31"/>
      <c r="J272" s="31">
        <v>1</v>
      </c>
      <c r="K272" s="34">
        <v>1</v>
      </c>
      <c r="L272" s="31"/>
      <c r="M272" s="31"/>
      <c r="N272" s="31"/>
      <c r="O272" s="2"/>
      <c r="P272" s="24">
        <v>2</v>
      </c>
      <c r="Q272" s="25"/>
      <c r="R272" s="2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</row>
    <row r="273" spans="1:51" ht="12.75" customHeight="1">
      <c r="A273" s="35" t="s">
        <v>72</v>
      </c>
      <c r="B273" s="31"/>
      <c r="C273" s="31"/>
      <c r="D273" s="31"/>
      <c r="E273" s="31"/>
      <c r="F273" s="31"/>
      <c r="G273" s="31"/>
      <c r="H273" s="31"/>
      <c r="I273" s="31"/>
      <c r="J273" s="31">
        <v>1</v>
      </c>
      <c r="K273" s="34">
        <v>1</v>
      </c>
      <c r="L273" s="31"/>
      <c r="M273" s="31"/>
      <c r="N273" s="31"/>
      <c r="O273" s="2"/>
      <c r="P273" s="24">
        <v>2</v>
      </c>
      <c r="Q273" s="25"/>
      <c r="R273" s="2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</row>
    <row r="274" spans="1:51" ht="12.7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>
        <f>SUM(K269:K273)</f>
        <v>72</v>
      </c>
      <c r="L274" s="2">
        <f>K269/B261</f>
        <v>0.73563218390804597</v>
      </c>
      <c r="M274" s="38">
        <f>K274/B261</f>
        <v>0.82758620689655171</v>
      </c>
      <c r="N274" s="38">
        <f>M274-L274</f>
        <v>9.1954022988505746E-2</v>
      </c>
      <c r="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</row>
    <row r="275" spans="1:51" ht="12.75" customHeight="1">
      <c r="A275" s="46" t="s">
        <v>84</v>
      </c>
      <c r="L275" s="2"/>
      <c r="M275" s="2"/>
      <c r="O275" s="2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</row>
    <row r="276" spans="1:51" ht="25.5" customHeight="1">
      <c r="B276" s="266" t="s">
        <v>2</v>
      </c>
      <c r="C276" s="267"/>
      <c r="D276" s="267"/>
      <c r="E276" s="267"/>
      <c r="F276" s="267"/>
      <c r="G276" s="267"/>
      <c r="H276" s="267"/>
      <c r="I276" s="267"/>
      <c r="J276" s="267"/>
      <c r="L276" s="8" t="s">
        <v>3</v>
      </c>
      <c r="M276" s="8" t="s">
        <v>4</v>
      </c>
      <c r="N276" s="59" t="s">
        <v>5</v>
      </c>
      <c r="O276" s="8" t="s">
        <v>6</v>
      </c>
      <c r="P276" s="7" t="s">
        <v>7</v>
      </c>
      <c r="Q276" s="7" t="s">
        <v>8</v>
      </c>
      <c r="R276" s="8" t="s">
        <v>9</v>
      </c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</row>
    <row r="277" spans="1:51" ht="12.75" customHeight="1">
      <c r="A277" s="60" t="s">
        <v>10</v>
      </c>
      <c r="B277" s="61">
        <v>1</v>
      </c>
      <c r="C277" s="61">
        <v>2</v>
      </c>
      <c r="D277" s="61">
        <v>3</v>
      </c>
      <c r="E277" s="61">
        <v>4</v>
      </c>
      <c r="F277" s="61">
        <v>5</v>
      </c>
      <c r="G277" s="61">
        <v>6</v>
      </c>
      <c r="H277" s="61">
        <v>7</v>
      </c>
      <c r="I277" s="61">
        <v>8</v>
      </c>
      <c r="J277" s="61">
        <v>9</v>
      </c>
      <c r="K277" s="62" t="s">
        <v>11</v>
      </c>
      <c r="L277" s="2"/>
      <c r="M277" s="2"/>
      <c r="O277" s="2"/>
      <c r="P277" s="16"/>
      <c r="Q277" s="16"/>
      <c r="R277" s="2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</row>
    <row r="278" spans="1:51" ht="12.75" customHeight="1">
      <c r="A278" s="35" t="s">
        <v>47</v>
      </c>
      <c r="B278" s="31">
        <v>80</v>
      </c>
      <c r="K278" s="34"/>
      <c r="L278" s="2"/>
      <c r="M278" s="2"/>
      <c r="O278" s="2"/>
      <c r="P278" s="19">
        <f>B278</f>
        <v>80</v>
      </c>
      <c r="Q278" s="16"/>
      <c r="R278" s="2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</row>
    <row r="279" spans="1:51" ht="12.75" customHeight="1">
      <c r="A279" s="35" t="s">
        <v>48</v>
      </c>
      <c r="C279" s="31">
        <v>80</v>
      </c>
      <c r="K279" s="34"/>
      <c r="L279" s="2"/>
      <c r="M279" s="2"/>
      <c r="N279" s="2"/>
      <c r="O279" s="2">
        <f>C279/B278</f>
        <v>1</v>
      </c>
      <c r="P279" s="24">
        <v>80</v>
      </c>
      <c r="Q279" s="25">
        <f t="shared" ref="Q279:Q286" si="64">P279/P278</f>
        <v>1</v>
      </c>
      <c r="R279" s="2">
        <f t="shared" ref="R279:R286" si="65">100%-Q279</f>
        <v>0</v>
      </c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</row>
    <row r="280" spans="1:51" ht="12.75" customHeight="1">
      <c r="A280" s="35" t="s">
        <v>49</v>
      </c>
      <c r="B280" s="31"/>
      <c r="C280" s="31"/>
      <c r="D280" s="31">
        <v>80</v>
      </c>
      <c r="E280" s="31"/>
      <c r="F280" s="31"/>
      <c r="G280" s="31"/>
      <c r="H280" s="31"/>
      <c r="I280" s="31"/>
      <c r="J280" s="31"/>
      <c r="K280" s="34"/>
      <c r="L280" s="31"/>
      <c r="M280" s="31"/>
      <c r="N280" s="31"/>
      <c r="O280" s="2">
        <f>D280/C279</f>
        <v>1</v>
      </c>
      <c r="P280" s="24">
        <v>80</v>
      </c>
      <c r="Q280" s="25">
        <f t="shared" si="64"/>
        <v>1</v>
      </c>
      <c r="R280" s="2">
        <f t="shared" si="65"/>
        <v>0</v>
      </c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</row>
    <row r="281" spans="1:51" ht="12.75" customHeight="1">
      <c r="A281" s="35" t="s">
        <v>50</v>
      </c>
      <c r="B281" s="31"/>
      <c r="C281" s="31"/>
      <c r="D281" s="31"/>
      <c r="E281" s="31">
        <v>78</v>
      </c>
      <c r="F281" s="31"/>
      <c r="G281" s="31"/>
      <c r="H281" s="31"/>
      <c r="I281" s="31"/>
      <c r="J281" s="31"/>
      <c r="K281" s="34"/>
      <c r="L281" s="31"/>
      <c r="M281" s="31"/>
      <c r="N281" s="31"/>
      <c r="O281" s="2">
        <f>E281/D280</f>
        <v>0.97499999999999998</v>
      </c>
      <c r="P281" s="24">
        <v>79</v>
      </c>
      <c r="Q281" s="25">
        <f t="shared" si="64"/>
        <v>0.98750000000000004</v>
      </c>
      <c r="R281" s="2">
        <f t="shared" si="65"/>
        <v>1.2499999999999956E-2</v>
      </c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</row>
    <row r="282" spans="1:51" ht="12.75" customHeight="1">
      <c r="A282" s="35" t="s">
        <v>51</v>
      </c>
      <c r="B282" s="31"/>
      <c r="C282" s="31"/>
      <c r="D282" s="31"/>
      <c r="E282" s="31"/>
      <c r="F282" s="31">
        <v>78</v>
      </c>
      <c r="G282" s="31"/>
      <c r="H282" s="31"/>
      <c r="I282" s="31"/>
      <c r="J282" s="31"/>
      <c r="K282" s="34"/>
      <c r="L282" s="31"/>
      <c r="M282" s="31"/>
      <c r="N282" s="31"/>
      <c r="O282" s="2">
        <f>F282/E281</f>
        <v>1</v>
      </c>
      <c r="P282" s="24">
        <v>80</v>
      </c>
      <c r="Q282" s="25">
        <f t="shared" si="64"/>
        <v>1.0126582278481013</v>
      </c>
      <c r="R282" s="2">
        <f t="shared" si="65"/>
        <v>-1.2658227848101333E-2</v>
      </c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</row>
    <row r="283" spans="1:51" ht="12.75" customHeight="1">
      <c r="A283" s="35" t="s">
        <v>52</v>
      </c>
      <c r="B283" s="31"/>
      <c r="C283" s="31"/>
      <c r="D283" s="31"/>
      <c r="E283" s="31"/>
      <c r="F283" s="31"/>
      <c r="G283" s="31">
        <v>75</v>
      </c>
      <c r="H283" s="31"/>
      <c r="I283" s="31"/>
      <c r="J283" s="31"/>
      <c r="K283" s="34"/>
      <c r="L283" s="31"/>
      <c r="M283" s="31"/>
      <c r="N283" s="31"/>
      <c r="O283" s="2">
        <f>G283/F282</f>
        <v>0.96153846153846156</v>
      </c>
      <c r="P283" s="24">
        <v>77</v>
      </c>
      <c r="Q283" s="25">
        <f t="shared" si="64"/>
        <v>0.96250000000000002</v>
      </c>
      <c r="R283" s="2">
        <f t="shared" si="65"/>
        <v>3.7499999999999978E-2</v>
      </c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</row>
    <row r="284" spans="1:51" ht="12.75" customHeight="1">
      <c r="A284" s="35" t="s">
        <v>53</v>
      </c>
      <c r="B284" s="31"/>
      <c r="C284" s="31"/>
      <c r="D284" s="31"/>
      <c r="E284" s="31"/>
      <c r="F284" s="31"/>
      <c r="G284" s="31"/>
      <c r="H284" s="31">
        <v>74</v>
      </c>
      <c r="I284" s="31"/>
      <c r="J284" s="31"/>
      <c r="K284" s="34"/>
      <c r="L284" s="31"/>
      <c r="M284" s="31"/>
      <c r="N284" s="31"/>
      <c r="O284" s="2">
        <f>H284/G283</f>
        <v>0.98666666666666669</v>
      </c>
      <c r="P284" s="24">
        <v>77</v>
      </c>
      <c r="Q284" s="25">
        <f t="shared" si="64"/>
        <v>1</v>
      </c>
      <c r="R284" s="2">
        <f t="shared" si="65"/>
        <v>0</v>
      </c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</row>
    <row r="285" spans="1:51" ht="12.75" customHeight="1">
      <c r="A285" s="35" t="s">
        <v>62</v>
      </c>
      <c r="B285" s="31"/>
      <c r="C285" s="31"/>
      <c r="D285" s="31"/>
      <c r="E285" s="31"/>
      <c r="F285" s="31"/>
      <c r="G285" s="31"/>
      <c r="H285" s="31"/>
      <c r="I285" s="31">
        <v>73</v>
      </c>
      <c r="J285" s="31"/>
      <c r="K285" s="34"/>
      <c r="L285" s="31"/>
      <c r="M285" s="31"/>
      <c r="N285" s="31"/>
      <c r="O285" s="2">
        <f>I285/H284</f>
        <v>0.98648648648648651</v>
      </c>
      <c r="P285" s="24">
        <v>76</v>
      </c>
      <c r="Q285" s="25">
        <f t="shared" si="64"/>
        <v>0.98701298701298701</v>
      </c>
      <c r="R285" s="2">
        <f t="shared" si="65"/>
        <v>1.2987012987012991E-2</v>
      </c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</row>
    <row r="286" spans="1:51" ht="12.75" customHeight="1">
      <c r="A286" s="35" t="s">
        <v>63</v>
      </c>
      <c r="B286" s="31"/>
      <c r="C286" s="31"/>
      <c r="D286" s="31"/>
      <c r="E286" s="31"/>
      <c r="F286" s="31"/>
      <c r="G286" s="31"/>
      <c r="H286" s="31"/>
      <c r="I286" s="31"/>
      <c r="J286" s="31">
        <v>73</v>
      </c>
      <c r="K286" s="34">
        <v>65</v>
      </c>
      <c r="L286" s="31"/>
      <c r="M286" s="31"/>
      <c r="N286" s="31"/>
      <c r="O286" s="2">
        <f>J286/I285</f>
        <v>1</v>
      </c>
      <c r="P286" s="24">
        <v>80</v>
      </c>
      <c r="Q286" s="25">
        <f t="shared" si="64"/>
        <v>1.0526315789473684</v>
      </c>
      <c r="R286" s="2">
        <f t="shared" si="65"/>
        <v>-5.2631578947368363E-2</v>
      </c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</row>
    <row r="287" spans="1:51" ht="12.75" customHeight="1">
      <c r="A287" s="35" t="s">
        <v>67</v>
      </c>
      <c r="B287" s="31"/>
      <c r="C287" s="31"/>
      <c r="D287" s="31"/>
      <c r="E287" s="31"/>
      <c r="F287" s="31"/>
      <c r="G287" s="31"/>
      <c r="H287" s="31"/>
      <c r="I287" s="31"/>
      <c r="J287" s="31">
        <v>10</v>
      </c>
      <c r="K287" s="34">
        <v>8</v>
      </c>
      <c r="L287" s="31"/>
      <c r="M287" s="31"/>
      <c r="N287" s="31"/>
      <c r="O287" s="2"/>
      <c r="P287" s="24">
        <v>11</v>
      </c>
      <c r="Q287" s="25"/>
      <c r="R287" s="2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</row>
    <row r="288" spans="1:51" ht="12.75" customHeight="1">
      <c r="A288" s="35" t="s">
        <v>68</v>
      </c>
      <c r="B288" s="31"/>
      <c r="C288" s="31"/>
      <c r="D288" s="31"/>
      <c r="E288" s="31"/>
      <c r="F288" s="31"/>
      <c r="G288" s="31"/>
      <c r="H288" s="31"/>
      <c r="I288" s="31"/>
      <c r="J288" s="31">
        <v>3</v>
      </c>
      <c r="K288" s="34">
        <v>3</v>
      </c>
      <c r="L288" s="31"/>
      <c r="M288" s="31"/>
      <c r="N288" s="31"/>
      <c r="O288" s="2"/>
      <c r="P288" s="24">
        <v>3</v>
      </c>
      <c r="Q288" s="25"/>
      <c r="R288" s="2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</row>
    <row r="289" spans="1:51" ht="12.75" customHeight="1">
      <c r="A289" s="35" t="s">
        <v>72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4"/>
      <c r="L289" s="31"/>
      <c r="M289" s="31"/>
      <c r="N289" s="31"/>
      <c r="O289" s="2"/>
      <c r="P289" s="24"/>
      <c r="Q289" s="25"/>
      <c r="R289" s="2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</row>
    <row r="290" spans="1:51" ht="12.7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>
        <f>SUM(K286:K288)</f>
        <v>76</v>
      </c>
      <c r="L290" s="2">
        <f>K286/B278</f>
        <v>0.8125</v>
      </c>
      <c r="M290" s="38">
        <f>K290/B278</f>
        <v>0.95</v>
      </c>
      <c r="N290" s="38">
        <f>M290-L290</f>
        <v>0.13749999999999996</v>
      </c>
      <c r="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</row>
    <row r="291" spans="1:51" ht="12.75" customHeight="1">
      <c r="A291" s="46" t="s">
        <v>86</v>
      </c>
      <c r="L291" s="2"/>
      <c r="M291" s="2"/>
      <c r="O291" s="2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</row>
    <row r="292" spans="1:51" ht="25.5" customHeight="1">
      <c r="B292" s="266" t="s">
        <v>2</v>
      </c>
      <c r="C292" s="267"/>
      <c r="D292" s="267"/>
      <c r="E292" s="267"/>
      <c r="F292" s="267"/>
      <c r="G292" s="267"/>
      <c r="H292" s="267"/>
      <c r="I292" s="267"/>
      <c r="J292" s="267"/>
      <c r="L292" s="8" t="s">
        <v>3</v>
      </c>
      <c r="M292" s="8" t="s">
        <v>4</v>
      </c>
      <c r="N292" s="59" t="s">
        <v>5</v>
      </c>
      <c r="O292" s="8" t="s">
        <v>6</v>
      </c>
      <c r="P292" s="7" t="s">
        <v>7</v>
      </c>
      <c r="Q292" s="7" t="s">
        <v>8</v>
      </c>
      <c r="R292" s="8" t="s">
        <v>9</v>
      </c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</row>
    <row r="293" spans="1:51" ht="12.75" customHeight="1">
      <c r="A293" s="60" t="s">
        <v>10</v>
      </c>
      <c r="B293" s="61">
        <v>1</v>
      </c>
      <c r="C293" s="61">
        <v>2</v>
      </c>
      <c r="D293" s="61">
        <v>3</v>
      </c>
      <c r="E293" s="61">
        <v>4</v>
      </c>
      <c r="F293" s="61">
        <v>5</v>
      </c>
      <c r="G293" s="61">
        <v>6</v>
      </c>
      <c r="H293" s="61">
        <v>7</v>
      </c>
      <c r="I293" s="61">
        <v>8</v>
      </c>
      <c r="J293" s="61">
        <v>9</v>
      </c>
      <c r="K293" s="62" t="s">
        <v>11</v>
      </c>
      <c r="L293" s="2"/>
      <c r="M293" s="2"/>
      <c r="O293" s="2"/>
      <c r="P293" s="16"/>
      <c r="Q293" s="16"/>
      <c r="R293" s="2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</row>
    <row r="294" spans="1:51" ht="12.75" customHeight="1">
      <c r="A294" s="35" t="s">
        <v>48</v>
      </c>
      <c r="B294" s="31">
        <v>88</v>
      </c>
      <c r="K294" s="34"/>
      <c r="L294" s="2"/>
      <c r="M294" s="2"/>
      <c r="O294" s="2"/>
      <c r="P294" s="19">
        <f>B294</f>
        <v>88</v>
      </c>
      <c r="Q294" s="16"/>
      <c r="R294" s="2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</row>
    <row r="295" spans="1:51" ht="12.75" customHeight="1">
      <c r="A295" s="35" t="s">
        <v>49</v>
      </c>
      <c r="C295" s="31">
        <v>82</v>
      </c>
      <c r="K295" s="34"/>
      <c r="L295" s="2"/>
      <c r="M295" s="2"/>
      <c r="N295" s="2"/>
      <c r="O295" s="2">
        <f>C295/B294</f>
        <v>0.93181818181818177</v>
      </c>
      <c r="P295" s="24">
        <v>82</v>
      </c>
      <c r="Q295" s="25">
        <f t="shared" ref="Q295:Q302" si="66">P295/P294</f>
        <v>0.93181818181818177</v>
      </c>
      <c r="R295" s="2">
        <f t="shared" ref="R295:R302" si="67">100%-Q295</f>
        <v>6.8181818181818232E-2</v>
      </c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</row>
    <row r="296" spans="1:51" ht="12.75" customHeight="1">
      <c r="A296" s="35" t="s">
        <v>50</v>
      </c>
      <c r="B296" s="31"/>
      <c r="C296" s="31"/>
      <c r="D296" s="31">
        <v>76</v>
      </c>
      <c r="E296" s="31"/>
      <c r="F296" s="31"/>
      <c r="G296" s="31"/>
      <c r="H296" s="31"/>
      <c r="I296" s="31"/>
      <c r="J296" s="31"/>
      <c r="K296" s="34"/>
      <c r="L296" s="31"/>
      <c r="M296" s="31"/>
      <c r="N296" s="31"/>
      <c r="O296" s="2">
        <f>D296/C295</f>
        <v>0.92682926829268297</v>
      </c>
      <c r="P296" s="24">
        <v>77</v>
      </c>
      <c r="Q296" s="25">
        <f t="shared" si="66"/>
        <v>0.93902439024390238</v>
      </c>
      <c r="R296" s="2">
        <f t="shared" si="67"/>
        <v>6.0975609756097615E-2</v>
      </c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</row>
    <row r="297" spans="1:51" ht="12.75" customHeight="1">
      <c r="A297" s="35" t="s">
        <v>51</v>
      </c>
      <c r="B297" s="31"/>
      <c r="C297" s="31"/>
      <c r="D297" s="31"/>
      <c r="E297" s="31">
        <v>75</v>
      </c>
      <c r="F297" s="31"/>
      <c r="G297" s="31"/>
      <c r="H297" s="31"/>
      <c r="I297" s="31"/>
      <c r="J297" s="31"/>
      <c r="K297" s="34"/>
      <c r="L297" s="31"/>
      <c r="M297" s="31"/>
      <c r="N297" s="31"/>
      <c r="O297" s="2">
        <f>E297/D296</f>
        <v>0.98684210526315785</v>
      </c>
      <c r="P297" s="24">
        <v>73</v>
      </c>
      <c r="Q297" s="25">
        <f t="shared" si="66"/>
        <v>0.94805194805194803</v>
      </c>
      <c r="R297" s="2">
        <f t="shared" si="67"/>
        <v>5.1948051948051965E-2</v>
      </c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</row>
    <row r="298" spans="1:51" ht="12.75" customHeight="1">
      <c r="A298" s="35" t="s">
        <v>52</v>
      </c>
      <c r="B298" s="31"/>
      <c r="C298" s="31"/>
      <c r="D298" s="31"/>
      <c r="E298" s="31"/>
      <c r="F298" s="31">
        <v>70</v>
      </c>
      <c r="G298" s="31"/>
      <c r="H298" s="31"/>
      <c r="I298" s="31"/>
      <c r="J298" s="31"/>
      <c r="K298" s="34"/>
      <c r="L298" s="31"/>
      <c r="M298" s="31"/>
      <c r="N298" s="31"/>
      <c r="O298" s="2">
        <f>F298/E297</f>
        <v>0.93333333333333335</v>
      </c>
      <c r="P298" s="24">
        <v>72</v>
      </c>
      <c r="Q298" s="25">
        <f t="shared" si="66"/>
        <v>0.98630136986301364</v>
      </c>
      <c r="R298" s="2">
        <f t="shared" si="67"/>
        <v>1.3698630136986356E-2</v>
      </c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</row>
    <row r="299" spans="1:51" ht="12.75" customHeight="1">
      <c r="A299" s="35" t="s">
        <v>53</v>
      </c>
      <c r="B299" s="31"/>
      <c r="C299" s="31"/>
      <c r="D299" s="31"/>
      <c r="E299" s="31"/>
      <c r="F299" s="31"/>
      <c r="G299" s="31">
        <v>68</v>
      </c>
      <c r="H299" s="31"/>
      <c r="I299" s="31"/>
      <c r="J299" s="31"/>
      <c r="K299" s="34"/>
      <c r="L299" s="31"/>
      <c r="M299" s="31"/>
      <c r="N299" s="31"/>
      <c r="O299" s="2">
        <f>G299/F298</f>
        <v>0.97142857142857142</v>
      </c>
      <c r="P299" s="24">
        <v>73</v>
      </c>
      <c r="Q299" s="25">
        <f t="shared" si="66"/>
        <v>1.0138888888888888</v>
      </c>
      <c r="R299" s="2">
        <f t="shared" si="67"/>
        <v>-1.388888888888884E-2</v>
      </c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</row>
    <row r="300" spans="1:51" ht="12.75" customHeight="1">
      <c r="A300" s="35" t="s">
        <v>62</v>
      </c>
      <c r="B300" s="31"/>
      <c r="C300" s="31"/>
      <c r="D300" s="31"/>
      <c r="E300" s="31"/>
      <c r="F300" s="31"/>
      <c r="G300" s="31"/>
      <c r="H300" s="31">
        <v>66</v>
      </c>
      <c r="I300" s="31"/>
      <c r="J300" s="31"/>
      <c r="K300" s="34"/>
      <c r="L300" s="31"/>
      <c r="M300" s="31"/>
      <c r="N300" s="31"/>
      <c r="O300" s="2">
        <f>H300/G299</f>
        <v>0.97058823529411764</v>
      </c>
      <c r="P300" s="24">
        <v>72</v>
      </c>
      <c r="Q300" s="25">
        <f t="shared" si="66"/>
        <v>0.98630136986301364</v>
      </c>
      <c r="R300" s="2">
        <f t="shared" si="67"/>
        <v>1.3698630136986356E-2</v>
      </c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</row>
    <row r="301" spans="1:51" ht="12.75" customHeight="1">
      <c r="A301" s="35" t="s">
        <v>63</v>
      </c>
      <c r="B301" s="31"/>
      <c r="C301" s="31"/>
      <c r="D301" s="31"/>
      <c r="E301" s="31"/>
      <c r="F301" s="31"/>
      <c r="G301" s="31"/>
      <c r="H301" s="31"/>
      <c r="I301" s="31">
        <v>65</v>
      </c>
      <c r="J301" s="31"/>
      <c r="K301" s="34"/>
      <c r="L301" s="31"/>
      <c r="M301" s="31"/>
      <c r="N301" s="31"/>
      <c r="O301" s="2">
        <f>I301/H300</f>
        <v>0.98484848484848486</v>
      </c>
      <c r="P301" s="24">
        <v>72</v>
      </c>
      <c r="Q301" s="25">
        <f t="shared" si="66"/>
        <v>1</v>
      </c>
      <c r="R301" s="2">
        <f t="shared" si="67"/>
        <v>0</v>
      </c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</row>
    <row r="302" spans="1:51" ht="12.75" customHeight="1">
      <c r="A302" s="35" t="s">
        <v>67</v>
      </c>
      <c r="B302" s="31"/>
      <c r="C302" s="31"/>
      <c r="D302" s="31"/>
      <c r="E302" s="31"/>
      <c r="F302" s="31"/>
      <c r="G302" s="31"/>
      <c r="H302" s="31"/>
      <c r="I302" s="31"/>
      <c r="J302" s="31">
        <v>64</v>
      </c>
      <c r="K302" s="34">
        <v>63</v>
      </c>
      <c r="L302" s="31"/>
      <c r="M302" s="31"/>
      <c r="N302" s="31"/>
      <c r="O302" s="2">
        <f>J302/I301</f>
        <v>0.98461538461538467</v>
      </c>
      <c r="P302" s="24">
        <v>72</v>
      </c>
      <c r="Q302" s="25">
        <f t="shared" si="66"/>
        <v>1</v>
      </c>
      <c r="R302" s="2">
        <f t="shared" si="67"/>
        <v>0</v>
      </c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</row>
    <row r="303" spans="1:51" ht="12.75" customHeight="1">
      <c r="A303" s="35" t="s">
        <v>68</v>
      </c>
      <c r="B303" s="31"/>
      <c r="C303" s="31"/>
      <c r="D303" s="31"/>
      <c r="E303" s="31"/>
      <c r="F303" s="31"/>
      <c r="G303" s="31"/>
      <c r="H303" s="31"/>
      <c r="I303" s="31"/>
      <c r="J303" s="31">
        <v>4</v>
      </c>
      <c r="K303" s="34">
        <v>2</v>
      </c>
      <c r="L303" s="31"/>
      <c r="M303" s="31"/>
      <c r="N303" s="31"/>
      <c r="O303" s="2"/>
      <c r="P303" s="24">
        <v>10</v>
      </c>
      <c r="Q303" s="25"/>
      <c r="R303" s="2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</row>
    <row r="304" spans="1:51" ht="12.75" customHeight="1">
      <c r="A304" s="35" t="s">
        <v>72</v>
      </c>
      <c r="B304" s="31"/>
      <c r="C304" s="31"/>
      <c r="D304" s="31"/>
      <c r="E304" s="31"/>
      <c r="F304" s="31"/>
      <c r="G304" s="31"/>
      <c r="H304" s="31"/>
      <c r="I304" s="31"/>
      <c r="J304" s="31">
        <v>4</v>
      </c>
      <c r="K304" s="34">
        <v>2</v>
      </c>
      <c r="L304" s="31"/>
      <c r="M304" s="31"/>
      <c r="N304" s="31"/>
      <c r="O304" s="2"/>
      <c r="P304" s="24">
        <v>6</v>
      </c>
      <c r="Q304" s="25"/>
      <c r="R304" s="2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</row>
    <row r="305" spans="1:51" ht="12.75" customHeight="1">
      <c r="A305" s="35" t="s">
        <v>73</v>
      </c>
      <c r="B305" s="31"/>
      <c r="C305" s="31"/>
      <c r="D305" s="31"/>
      <c r="E305" s="31"/>
      <c r="F305" s="31"/>
      <c r="G305" s="31"/>
      <c r="H305" s="31"/>
      <c r="I305" s="31"/>
      <c r="J305" s="31">
        <v>3</v>
      </c>
      <c r="K305" s="34">
        <v>3</v>
      </c>
      <c r="L305" s="31"/>
      <c r="M305" s="31"/>
      <c r="N305" s="31"/>
      <c r="O305" s="2"/>
      <c r="P305" s="24">
        <v>6</v>
      </c>
      <c r="Q305" s="25"/>
      <c r="R305" s="2"/>
      <c r="S305" s="31" t="s">
        <v>79</v>
      </c>
      <c r="T305" s="31">
        <v>71</v>
      </c>
      <c r="U305" s="31">
        <f>K309</f>
        <v>73</v>
      </c>
      <c r="V305" s="31" t="s">
        <v>11</v>
      </c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</row>
    <row r="306" spans="1:51" ht="12.75" customHeight="1">
      <c r="A306" s="35" t="s">
        <v>74</v>
      </c>
      <c r="B306" s="31"/>
      <c r="C306" s="31"/>
      <c r="D306" s="31"/>
      <c r="E306" s="31"/>
      <c r="F306" s="31"/>
      <c r="G306" s="31"/>
      <c r="H306" s="31"/>
      <c r="I306" s="31"/>
      <c r="J306" s="31">
        <v>1</v>
      </c>
      <c r="K306" s="34">
        <v>1</v>
      </c>
      <c r="L306" s="31"/>
      <c r="M306" s="31"/>
      <c r="N306" s="31"/>
      <c r="O306" s="2"/>
      <c r="P306" s="24">
        <v>3</v>
      </c>
      <c r="Q306" s="25"/>
      <c r="R306" s="2"/>
      <c r="S306" s="31" t="s">
        <v>80</v>
      </c>
      <c r="T306" s="25">
        <f>T305/B294</f>
        <v>0.80681818181818177</v>
      </c>
      <c r="U306" s="25">
        <f>T305/U305</f>
        <v>0.9726027397260274</v>
      </c>
      <c r="V306" s="31" t="s">
        <v>81</v>
      </c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</row>
    <row r="307" spans="1:51" ht="12.75" customHeight="1">
      <c r="A307" s="35" t="s">
        <v>82</v>
      </c>
      <c r="B307" s="31"/>
      <c r="C307" s="31"/>
      <c r="D307" s="31"/>
      <c r="E307" s="31"/>
      <c r="F307" s="31"/>
      <c r="G307" s="31"/>
      <c r="H307" s="31"/>
      <c r="I307" s="31"/>
      <c r="J307" s="31">
        <v>2</v>
      </c>
      <c r="K307" s="34">
        <v>1</v>
      </c>
      <c r="L307" s="31"/>
      <c r="M307" s="31"/>
      <c r="N307" s="31"/>
      <c r="O307" s="2"/>
      <c r="P307" s="24">
        <v>2</v>
      </c>
      <c r="Q307" s="25"/>
      <c r="R307" s="2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</row>
    <row r="308" spans="1:51" ht="12.75" customHeight="1">
      <c r="A308" s="35" t="s">
        <v>85</v>
      </c>
      <c r="B308" s="31"/>
      <c r="C308" s="31"/>
      <c r="D308" s="31"/>
      <c r="E308" s="31"/>
      <c r="F308" s="31"/>
      <c r="G308" s="31"/>
      <c r="H308" s="31"/>
      <c r="I308" s="31"/>
      <c r="J308" s="31">
        <v>1</v>
      </c>
      <c r="K308" s="34">
        <v>1</v>
      </c>
      <c r="L308" s="31"/>
      <c r="M308" s="31"/>
      <c r="N308" s="31"/>
      <c r="O308" s="2"/>
      <c r="P308" s="24">
        <v>1</v>
      </c>
      <c r="Q308" s="25"/>
      <c r="R308" s="2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</row>
    <row r="309" spans="1:51" ht="12.7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>
        <f>SUM(K302:K308)</f>
        <v>73</v>
      </c>
      <c r="L309" s="2">
        <f>K302/B294</f>
        <v>0.71590909090909094</v>
      </c>
      <c r="M309" s="38">
        <f>K309/B294</f>
        <v>0.82954545454545459</v>
      </c>
      <c r="N309" s="38">
        <f>M309-L309</f>
        <v>0.11363636363636365</v>
      </c>
      <c r="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</row>
    <row r="310" spans="1:51" ht="12.75" customHeight="1">
      <c r="A310" s="46" t="s">
        <v>123</v>
      </c>
      <c r="L310" s="2"/>
      <c r="M310" s="2"/>
      <c r="O310" s="2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</row>
    <row r="311" spans="1:51" ht="25.5" customHeight="1">
      <c r="B311" s="266" t="s">
        <v>2</v>
      </c>
      <c r="C311" s="267"/>
      <c r="D311" s="267"/>
      <c r="E311" s="267"/>
      <c r="F311" s="267"/>
      <c r="G311" s="267"/>
      <c r="H311" s="267"/>
      <c r="I311" s="267"/>
      <c r="J311" s="267"/>
      <c r="L311" s="8" t="s">
        <v>3</v>
      </c>
      <c r="M311" s="8" t="s">
        <v>4</v>
      </c>
      <c r="N311" s="59" t="s">
        <v>5</v>
      </c>
      <c r="O311" s="8" t="s">
        <v>6</v>
      </c>
      <c r="P311" s="7" t="s">
        <v>7</v>
      </c>
      <c r="Q311" s="7" t="s">
        <v>8</v>
      </c>
      <c r="R311" s="8" t="s">
        <v>9</v>
      </c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</row>
    <row r="312" spans="1:51" ht="12.75" customHeight="1">
      <c r="A312" s="60" t="s">
        <v>10</v>
      </c>
      <c r="B312" s="61">
        <v>1</v>
      </c>
      <c r="C312" s="61">
        <v>2</v>
      </c>
      <c r="D312" s="61">
        <v>3</v>
      </c>
      <c r="E312" s="61">
        <v>4</v>
      </c>
      <c r="F312" s="61">
        <v>5</v>
      </c>
      <c r="G312" s="61">
        <v>6</v>
      </c>
      <c r="H312" s="61">
        <v>7</v>
      </c>
      <c r="I312" s="61">
        <v>8</v>
      </c>
      <c r="J312" s="61">
        <v>9</v>
      </c>
      <c r="K312" s="62" t="s">
        <v>11</v>
      </c>
      <c r="L312" s="2"/>
      <c r="M312" s="2"/>
      <c r="O312" s="2"/>
      <c r="P312" s="16"/>
      <c r="Q312" s="16"/>
      <c r="R312" s="2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</row>
    <row r="313" spans="1:51" ht="12.75" customHeight="1">
      <c r="A313" s="35" t="s">
        <v>49</v>
      </c>
      <c r="B313" s="31">
        <v>83</v>
      </c>
      <c r="K313" s="34"/>
      <c r="L313" s="2"/>
      <c r="M313" s="2"/>
      <c r="O313" s="2"/>
      <c r="P313" s="19">
        <f>B313</f>
        <v>83</v>
      </c>
      <c r="Q313" s="16"/>
      <c r="R313" s="2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</row>
    <row r="314" spans="1:51" ht="12.75" customHeight="1">
      <c r="A314" s="35" t="s">
        <v>50</v>
      </c>
      <c r="C314" s="31">
        <v>76</v>
      </c>
      <c r="K314" s="34"/>
      <c r="L314" s="2"/>
      <c r="M314" s="2"/>
      <c r="N314" s="2"/>
      <c r="O314" s="2">
        <f>C314/B313</f>
        <v>0.91566265060240959</v>
      </c>
      <c r="P314" s="24">
        <v>76</v>
      </c>
      <c r="Q314" s="25">
        <f t="shared" ref="Q314:Q321" si="68">P314/P313</f>
        <v>0.91566265060240959</v>
      </c>
      <c r="R314" s="2">
        <f t="shared" ref="R314:R321" si="69">100%-Q314</f>
        <v>8.4337349397590411E-2</v>
      </c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</row>
    <row r="315" spans="1:51" ht="12.75" customHeight="1">
      <c r="A315" s="35" t="s">
        <v>51</v>
      </c>
      <c r="B315" s="31"/>
      <c r="C315" s="31"/>
      <c r="D315" s="31">
        <v>75</v>
      </c>
      <c r="E315" s="31"/>
      <c r="F315" s="31"/>
      <c r="G315" s="31"/>
      <c r="H315" s="31"/>
      <c r="I315" s="31"/>
      <c r="J315" s="31"/>
      <c r="K315" s="34"/>
      <c r="L315" s="31"/>
      <c r="M315" s="31"/>
      <c r="N315" s="31"/>
      <c r="O315" s="2">
        <f>D315/C314</f>
        <v>0.98684210526315785</v>
      </c>
      <c r="P315" s="24">
        <v>78</v>
      </c>
      <c r="Q315" s="25">
        <f t="shared" si="68"/>
        <v>1.0263157894736843</v>
      </c>
      <c r="R315" s="2">
        <f t="shared" si="69"/>
        <v>-2.6315789473684292E-2</v>
      </c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</row>
    <row r="316" spans="1:51" ht="12.75" customHeight="1">
      <c r="A316" s="35" t="s">
        <v>52</v>
      </c>
      <c r="B316" s="31"/>
      <c r="C316" s="31"/>
      <c r="D316" s="31"/>
      <c r="E316" s="31">
        <v>71</v>
      </c>
      <c r="F316" s="31"/>
      <c r="G316" s="31"/>
      <c r="H316" s="31"/>
      <c r="I316" s="31"/>
      <c r="J316" s="31"/>
      <c r="K316" s="34"/>
      <c r="L316" s="31"/>
      <c r="M316" s="31"/>
      <c r="N316" s="31"/>
      <c r="O316" s="2">
        <f>E316/D315</f>
        <v>0.94666666666666666</v>
      </c>
      <c r="P316" s="24">
        <v>80</v>
      </c>
      <c r="Q316" s="25">
        <f t="shared" si="68"/>
        <v>1.0256410256410255</v>
      </c>
      <c r="R316" s="2">
        <f t="shared" si="69"/>
        <v>-2.564102564102555E-2</v>
      </c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</row>
    <row r="317" spans="1:51" ht="12.75" customHeight="1">
      <c r="A317" s="35" t="s">
        <v>53</v>
      </c>
      <c r="B317" s="31"/>
      <c r="C317" s="31"/>
      <c r="D317" s="31"/>
      <c r="E317" s="31"/>
      <c r="F317" s="31">
        <v>69</v>
      </c>
      <c r="G317" s="31"/>
      <c r="H317" s="31"/>
      <c r="I317" s="31"/>
      <c r="J317" s="31"/>
      <c r="K317" s="34"/>
      <c r="L317" s="31"/>
      <c r="M317" s="31"/>
      <c r="N317" s="31"/>
      <c r="O317" s="2">
        <f>F317/E316</f>
        <v>0.971830985915493</v>
      </c>
      <c r="P317" s="24">
        <v>77</v>
      </c>
      <c r="Q317" s="25">
        <f t="shared" si="68"/>
        <v>0.96250000000000002</v>
      </c>
      <c r="R317" s="2">
        <f t="shared" si="69"/>
        <v>3.7499999999999978E-2</v>
      </c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</row>
    <row r="318" spans="1:51" ht="12.75" customHeight="1">
      <c r="A318" s="35" t="s">
        <v>62</v>
      </c>
      <c r="B318" s="31"/>
      <c r="C318" s="31"/>
      <c r="D318" s="31"/>
      <c r="E318" s="31"/>
      <c r="F318" s="31"/>
      <c r="G318" s="31">
        <v>69</v>
      </c>
      <c r="H318" s="31"/>
      <c r="I318" s="31"/>
      <c r="J318" s="31"/>
      <c r="K318" s="34"/>
      <c r="L318" s="31"/>
      <c r="M318" s="31"/>
      <c r="N318" s="31"/>
      <c r="O318" s="2">
        <f>G318/F317</f>
        <v>1</v>
      </c>
      <c r="P318" s="24">
        <v>78</v>
      </c>
      <c r="Q318" s="25">
        <f t="shared" si="68"/>
        <v>1.0129870129870129</v>
      </c>
      <c r="R318" s="2">
        <f t="shared" si="69"/>
        <v>-1.298701298701288E-2</v>
      </c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</row>
    <row r="319" spans="1:51" ht="12.75" customHeight="1">
      <c r="A319" s="35" t="s">
        <v>63</v>
      </c>
      <c r="B319" s="31"/>
      <c r="C319" s="31"/>
      <c r="D319" s="31"/>
      <c r="E319" s="31"/>
      <c r="F319" s="31"/>
      <c r="G319" s="31"/>
      <c r="H319" s="31">
        <v>68</v>
      </c>
      <c r="I319" s="31"/>
      <c r="J319" s="31"/>
      <c r="K319" s="34"/>
      <c r="L319" s="31"/>
      <c r="M319" s="31"/>
      <c r="N319" s="31"/>
      <c r="O319" s="2">
        <f>H319/G318</f>
        <v>0.98550724637681164</v>
      </c>
      <c r="P319" s="24">
        <v>79</v>
      </c>
      <c r="Q319" s="25">
        <f t="shared" si="68"/>
        <v>1.0128205128205128</v>
      </c>
      <c r="R319" s="2">
        <f t="shared" si="69"/>
        <v>-1.2820512820512775E-2</v>
      </c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</row>
    <row r="320" spans="1:51" ht="12.75" customHeight="1">
      <c r="A320" s="35" t="s">
        <v>67</v>
      </c>
      <c r="B320" s="31"/>
      <c r="C320" s="31"/>
      <c r="D320" s="31"/>
      <c r="E320" s="31"/>
      <c r="F320" s="31"/>
      <c r="G320" s="31"/>
      <c r="H320" s="31"/>
      <c r="I320" s="31">
        <v>68</v>
      </c>
      <c r="J320" s="31"/>
      <c r="K320" s="34"/>
      <c r="L320" s="31"/>
      <c r="M320" s="31"/>
      <c r="N320" s="31"/>
      <c r="O320" s="2">
        <f>I320/H319</f>
        <v>1</v>
      </c>
      <c r="P320" s="24">
        <v>79</v>
      </c>
      <c r="Q320" s="25">
        <f t="shared" si="68"/>
        <v>1</v>
      </c>
      <c r="R320" s="2">
        <f t="shared" si="69"/>
        <v>0</v>
      </c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</row>
    <row r="321" spans="1:51" ht="12.75" customHeight="1">
      <c r="A321" s="35" t="s">
        <v>68</v>
      </c>
      <c r="B321" s="31"/>
      <c r="C321" s="31"/>
      <c r="D321" s="31"/>
      <c r="E321" s="31"/>
      <c r="F321" s="31"/>
      <c r="G321" s="31"/>
      <c r="H321" s="31"/>
      <c r="I321" s="31"/>
      <c r="J321" s="31">
        <v>67</v>
      </c>
      <c r="K321" s="34">
        <v>59</v>
      </c>
      <c r="L321" s="31"/>
      <c r="M321" s="31"/>
      <c r="N321" s="31"/>
      <c r="O321" s="2">
        <f>J321/I320</f>
        <v>0.98529411764705888</v>
      </c>
      <c r="P321" s="24">
        <v>78</v>
      </c>
      <c r="Q321" s="25">
        <f t="shared" si="68"/>
        <v>0.98734177215189878</v>
      </c>
      <c r="R321" s="2">
        <f t="shared" si="69"/>
        <v>1.2658227848101222E-2</v>
      </c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</row>
    <row r="322" spans="1:51" ht="12.75" customHeight="1">
      <c r="A322" s="35" t="s">
        <v>72</v>
      </c>
      <c r="B322" s="31"/>
      <c r="C322" s="31"/>
      <c r="D322" s="31"/>
      <c r="E322" s="31"/>
      <c r="F322" s="31"/>
      <c r="G322" s="31"/>
      <c r="H322" s="31"/>
      <c r="I322" s="31"/>
      <c r="J322" s="31">
        <v>11</v>
      </c>
      <c r="K322" s="34">
        <v>9</v>
      </c>
      <c r="L322" s="31"/>
      <c r="M322" s="31"/>
      <c r="N322" s="31"/>
      <c r="O322" s="2"/>
      <c r="P322" s="24">
        <v>16</v>
      </c>
      <c r="Q322" s="25"/>
      <c r="R322" s="2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</row>
    <row r="323" spans="1:51" ht="12.75" customHeight="1">
      <c r="A323" s="35" t="s">
        <v>73</v>
      </c>
      <c r="B323" s="31"/>
      <c r="C323" s="31"/>
      <c r="D323" s="31"/>
      <c r="E323" s="31"/>
      <c r="F323" s="31"/>
      <c r="G323" s="31"/>
      <c r="H323" s="31"/>
      <c r="I323" s="31"/>
      <c r="J323" s="31">
        <v>4</v>
      </c>
      <c r="K323" s="34">
        <v>3</v>
      </c>
      <c r="L323" s="31"/>
      <c r="M323" s="31"/>
      <c r="N323" s="31"/>
      <c r="O323" s="2"/>
      <c r="P323" s="24">
        <v>7</v>
      </c>
      <c r="Q323" s="25"/>
      <c r="R323" s="2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</row>
    <row r="324" spans="1:51" ht="12.75" customHeight="1">
      <c r="A324" s="35" t="s">
        <v>74</v>
      </c>
      <c r="B324" s="31"/>
      <c r="C324" s="31"/>
      <c r="D324" s="31"/>
      <c r="E324" s="31"/>
      <c r="F324" s="31"/>
      <c r="G324" s="31"/>
      <c r="H324" s="31"/>
      <c r="I324" s="31"/>
      <c r="J324" s="31">
        <v>1</v>
      </c>
      <c r="K324" s="34">
        <v>1</v>
      </c>
      <c r="L324" s="31"/>
      <c r="M324" s="31"/>
      <c r="N324" s="31"/>
      <c r="O324" s="2"/>
      <c r="P324" s="24">
        <v>3</v>
      </c>
      <c r="Q324" s="25"/>
      <c r="R324" s="2"/>
      <c r="S324" s="31" t="s">
        <v>79</v>
      </c>
      <c r="T324" s="31">
        <v>73</v>
      </c>
      <c r="U324" s="31">
        <f>K328</f>
        <v>75</v>
      </c>
      <c r="V324" s="31" t="s">
        <v>11</v>
      </c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</row>
    <row r="325" spans="1:51" ht="12.75" customHeight="1">
      <c r="A325" s="35" t="s">
        <v>82</v>
      </c>
      <c r="B325" s="31"/>
      <c r="C325" s="31"/>
      <c r="D325" s="31"/>
      <c r="E325" s="31"/>
      <c r="F325" s="31"/>
      <c r="G325" s="31"/>
      <c r="H325" s="31"/>
      <c r="I325" s="31"/>
      <c r="J325" s="31">
        <v>3</v>
      </c>
      <c r="K325" s="34"/>
      <c r="L325" s="31"/>
      <c r="M325" s="31"/>
      <c r="N325" s="31"/>
      <c r="O325" s="2"/>
      <c r="P325" s="24">
        <v>3</v>
      </c>
      <c r="Q325" s="25"/>
      <c r="R325" s="2"/>
      <c r="S325" s="31" t="s">
        <v>80</v>
      </c>
      <c r="T325" s="25">
        <f>T324/B313</f>
        <v>0.87951807228915657</v>
      </c>
      <c r="U325" s="25">
        <f>T324/U324</f>
        <v>0.97333333333333338</v>
      </c>
      <c r="V325" s="31" t="s">
        <v>81</v>
      </c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</row>
    <row r="326" spans="1:51" ht="12.75" customHeight="1">
      <c r="A326" s="35" t="s">
        <v>85</v>
      </c>
      <c r="B326" s="31"/>
      <c r="C326" s="31"/>
      <c r="D326" s="31"/>
      <c r="E326" s="31"/>
      <c r="F326" s="31"/>
      <c r="G326" s="31"/>
      <c r="H326" s="31"/>
      <c r="I326" s="31"/>
      <c r="J326" s="31">
        <v>3</v>
      </c>
      <c r="K326" s="34">
        <v>2</v>
      </c>
      <c r="L326" s="31"/>
      <c r="M326" s="31"/>
      <c r="N326" s="31"/>
      <c r="O326" s="2"/>
      <c r="P326" s="24">
        <v>3</v>
      </c>
      <c r="Q326" s="25"/>
      <c r="R326" s="2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</row>
    <row r="327" spans="1:51" ht="12.75" customHeight="1">
      <c r="A327" s="35" t="s">
        <v>87</v>
      </c>
      <c r="B327" s="31"/>
      <c r="C327" s="31"/>
      <c r="D327" s="31"/>
      <c r="E327" s="31"/>
      <c r="F327" s="31"/>
      <c r="G327" s="31"/>
      <c r="H327" s="31"/>
      <c r="I327" s="31"/>
      <c r="J327" s="31">
        <v>1</v>
      </c>
      <c r="K327" s="34">
        <v>1</v>
      </c>
      <c r="L327" s="31"/>
      <c r="M327" s="31"/>
      <c r="N327" s="31"/>
      <c r="O327" s="2"/>
      <c r="P327" s="24">
        <v>1</v>
      </c>
      <c r="Q327" s="25"/>
      <c r="R327" s="2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</row>
    <row r="328" spans="1:51" ht="12.7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>
        <f>SUM(K321:K327)</f>
        <v>75</v>
      </c>
      <c r="L328" s="2">
        <f>K321/B313</f>
        <v>0.71084337349397586</v>
      </c>
      <c r="M328" s="38">
        <f>K328/B313</f>
        <v>0.90361445783132532</v>
      </c>
      <c r="N328" s="38">
        <f>M328-L328</f>
        <v>0.19277108433734946</v>
      </c>
      <c r="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</row>
    <row r="329" spans="1:51" ht="12.75" customHeight="1">
      <c r="A329" s="46" t="s">
        <v>124</v>
      </c>
      <c r="L329" s="2"/>
      <c r="M329" s="2"/>
      <c r="O329" s="2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</row>
    <row r="330" spans="1:51" ht="25.5" customHeight="1">
      <c r="B330" s="266" t="s">
        <v>2</v>
      </c>
      <c r="C330" s="267"/>
      <c r="D330" s="267"/>
      <c r="E330" s="267"/>
      <c r="F330" s="267"/>
      <c r="G330" s="267"/>
      <c r="H330" s="267"/>
      <c r="I330" s="267"/>
      <c r="J330" s="267"/>
      <c r="L330" s="8" t="s">
        <v>3</v>
      </c>
      <c r="M330" s="8" t="s">
        <v>4</v>
      </c>
      <c r="N330" s="59" t="s">
        <v>5</v>
      </c>
      <c r="O330" s="8" t="s">
        <v>6</v>
      </c>
      <c r="P330" s="7" t="s">
        <v>7</v>
      </c>
      <c r="Q330" s="7" t="s">
        <v>8</v>
      </c>
      <c r="R330" s="8" t="s">
        <v>9</v>
      </c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</row>
    <row r="331" spans="1:51" ht="12.75" customHeight="1">
      <c r="A331" s="60" t="s">
        <v>10</v>
      </c>
      <c r="B331" s="61">
        <v>1</v>
      </c>
      <c r="C331" s="61">
        <v>2</v>
      </c>
      <c r="D331" s="61">
        <v>3</v>
      </c>
      <c r="E331" s="61">
        <v>4</v>
      </c>
      <c r="F331" s="61">
        <v>5</v>
      </c>
      <c r="G331" s="61">
        <v>6</v>
      </c>
      <c r="H331" s="61">
        <v>7</v>
      </c>
      <c r="I331" s="61">
        <v>8</v>
      </c>
      <c r="J331" s="61">
        <v>9</v>
      </c>
      <c r="K331" s="62" t="s">
        <v>11</v>
      </c>
      <c r="L331" s="2"/>
      <c r="M331" s="2"/>
      <c r="O331" s="2"/>
      <c r="P331" s="16"/>
      <c r="Q331" s="16"/>
      <c r="R331" s="2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</row>
    <row r="332" spans="1:51" ht="12.75" customHeight="1">
      <c r="A332" s="35" t="s">
        <v>50</v>
      </c>
      <c r="B332" s="31">
        <v>117</v>
      </c>
      <c r="K332" s="34"/>
      <c r="L332" s="2"/>
      <c r="M332" s="2"/>
      <c r="O332" s="2"/>
      <c r="P332" s="19">
        <f>B332</f>
        <v>117</v>
      </c>
      <c r="Q332" s="16"/>
      <c r="R332" s="2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</row>
    <row r="333" spans="1:51" ht="12.75" customHeight="1">
      <c r="A333" s="35" t="s">
        <v>51</v>
      </c>
      <c r="C333" s="31">
        <v>110</v>
      </c>
      <c r="K333" s="34"/>
      <c r="L333" s="2"/>
      <c r="M333" s="2"/>
      <c r="N333" s="2"/>
      <c r="O333" s="2">
        <f>C333/B332</f>
        <v>0.94017094017094016</v>
      </c>
      <c r="P333" s="24">
        <v>110</v>
      </c>
      <c r="Q333" s="25">
        <f t="shared" ref="Q333:Q340" si="70">P333/P332</f>
        <v>0.94017094017094016</v>
      </c>
      <c r="R333" s="2">
        <f t="shared" ref="R333:R340" si="71">100%-Q333</f>
        <v>5.9829059829059839E-2</v>
      </c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</row>
    <row r="334" spans="1:51" ht="12.75" customHeight="1">
      <c r="A334" s="35" t="s">
        <v>52</v>
      </c>
      <c r="B334" s="31"/>
      <c r="C334" s="31"/>
      <c r="D334" s="31">
        <v>102</v>
      </c>
      <c r="E334" s="31"/>
      <c r="F334" s="31"/>
      <c r="G334" s="31"/>
      <c r="H334" s="31"/>
      <c r="I334" s="31"/>
      <c r="J334" s="31"/>
      <c r="K334" s="34"/>
      <c r="L334" s="31"/>
      <c r="M334" s="31"/>
      <c r="N334" s="31"/>
      <c r="O334" s="2">
        <f>D334/C333</f>
        <v>0.92727272727272725</v>
      </c>
      <c r="P334" s="24">
        <v>105</v>
      </c>
      <c r="Q334" s="25">
        <f t="shared" si="70"/>
        <v>0.95454545454545459</v>
      </c>
      <c r="R334" s="2">
        <f t="shared" si="71"/>
        <v>4.5454545454545414E-2</v>
      </c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</row>
    <row r="335" spans="1:51" ht="12.75" customHeight="1">
      <c r="A335" s="35" t="s">
        <v>53</v>
      </c>
      <c r="B335" s="31"/>
      <c r="C335" s="31"/>
      <c r="D335" s="31"/>
      <c r="E335" s="31">
        <v>89</v>
      </c>
      <c r="F335" s="31"/>
      <c r="G335" s="31"/>
      <c r="H335" s="31"/>
      <c r="I335" s="31"/>
      <c r="J335" s="31"/>
      <c r="K335" s="34"/>
      <c r="L335" s="31"/>
      <c r="M335" s="31"/>
      <c r="N335" s="31"/>
      <c r="O335" s="2">
        <f>E335/D334</f>
        <v>0.87254901960784315</v>
      </c>
      <c r="P335" s="24">
        <v>96</v>
      </c>
      <c r="Q335" s="25">
        <f t="shared" si="70"/>
        <v>0.91428571428571426</v>
      </c>
      <c r="R335" s="2">
        <f t="shared" si="71"/>
        <v>8.5714285714285743E-2</v>
      </c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</row>
    <row r="336" spans="1:51" ht="12.75" customHeight="1">
      <c r="A336" s="35" t="s">
        <v>62</v>
      </c>
      <c r="B336" s="31"/>
      <c r="C336" s="31"/>
      <c r="D336" s="31"/>
      <c r="E336" s="31"/>
      <c r="F336" s="31">
        <v>86</v>
      </c>
      <c r="G336" s="31"/>
      <c r="H336" s="31"/>
      <c r="I336" s="31"/>
      <c r="J336" s="31"/>
      <c r="K336" s="34"/>
      <c r="L336" s="31"/>
      <c r="M336" s="31"/>
      <c r="N336" s="31"/>
      <c r="O336" s="2">
        <f>F336/E335</f>
        <v>0.9662921348314607</v>
      </c>
      <c r="P336" s="24">
        <v>97</v>
      </c>
      <c r="Q336" s="25">
        <f t="shared" si="70"/>
        <v>1.0104166666666667</v>
      </c>
      <c r="R336" s="2">
        <f t="shared" si="71"/>
        <v>-1.0416666666666741E-2</v>
      </c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</row>
    <row r="337" spans="1:51" ht="12.75" customHeight="1">
      <c r="A337" s="35" t="s">
        <v>63</v>
      </c>
      <c r="B337" s="31"/>
      <c r="C337" s="31"/>
      <c r="D337" s="31"/>
      <c r="E337" s="31"/>
      <c r="F337" s="31"/>
      <c r="G337" s="31">
        <v>84</v>
      </c>
      <c r="H337" s="31"/>
      <c r="I337" s="31"/>
      <c r="J337" s="31"/>
      <c r="K337" s="34"/>
      <c r="L337" s="31"/>
      <c r="M337" s="31"/>
      <c r="N337" s="31"/>
      <c r="O337" s="2">
        <f>G337/F336</f>
        <v>0.97674418604651159</v>
      </c>
      <c r="P337" s="24">
        <v>90</v>
      </c>
      <c r="Q337" s="25">
        <f t="shared" si="70"/>
        <v>0.92783505154639179</v>
      </c>
      <c r="R337" s="2">
        <f t="shared" si="71"/>
        <v>7.2164948453608213E-2</v>
      </c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</row>
    <row r="338" spans="1:51" ht="12.75" customHeight="1">
      <c r="A338" s="35" t="s">
        <v>67</v>
      </c>
      <c r="B338" s="31"/>
      <c r="C338" s="31"/>
      <c r="D338" s="31"/>
      <c r="E338" s="31"/>
      <c r="F338" s="31"/>
      <c r="G338" s="31"/>
      <c r="H338" s="31">
        <v>82</v>
      </c>
      <c r="I338" s="31"/>
      <c r="J338" s="31"/>
      <c r="K338" s="34"/>
      <c r="L338" s="31"/>
      <c r="M338" s="31"/>
      <c r="N338" s="31"/>
      <c r="O338" s="2">
        <f>H338/G337</f>
        <v>0.97619047619047616</v>
      </c>
      <c r="P338" s="24">
        <v>89</v>
      </c>
      <c r="Q338" s="25">
        <f t="shared" si="70"/>
        <v>0.98888888888888893</v>
      </c>
      <c r="R338" s="2">
        <f t="shared" si="71"/>
        <v>1.1111111111111072E-2</v>
      </c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</row>
    <row r="339" spans="1:51" ht="12.75" customHeight="1">
      <c r="A339" s="35" t="s">
        <v>68</v>
      </c>
      <c r="B339" s="31"/>
      <c r="C339" s="31"/>
      <c r="D339" s="31"/>
      <c r="E339" s="31"/>
      <c r="F339" s="31"/>
      <c r="G339" s="31"/>
      <c r="H339" s="31"/>
      <c r="I339" s="31">
        <v>74</v>
      </c>
      <c r="J339" s="31"/>
      <c r="K339" s="34">
        <v>1</v>
      </c>
      <c r="L339" s="31"/>
      <c r="M339" s="31"/>
      <c r="N339" s="31"/>
      <c r="O339" s="2">
        <f>I339/H338</f>
        <v>0.90243902439024393</v>
      </c>
      <c r="P339" s="24">
        <v>89</v>
      </c>
      <c r="Q339" s="25">
        <f t="shared" si="70"/>
        <v>1</v>
      </c>
      <c r="R339" s="2">
        <f t="shared" si="71"/>
        <v>0</v>
      </c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</row>
    <row r="340" spans="1:51" ht="12.75" customHeight="1">
      <c r="A340" s="35" t="s">
        <v>72</v>
      </c>
      <c r="B340" s="31"/>
      <c r="C340" s="31"/>
      <c r="D340" s="31"/>
      <c r="E340" s="31"/>
      <c r="F340" s="31"/>
      <c r="G340" s="31"/>
      <c r="H340" s="31"/>
      <c r="I340" s="31"/>
      <c r="J340" s="31">
        <v>74</v>
      </c>
      <c r="K340" s="34">
        <v>72</v>
      </c>
      <c r="L340" s="31"/>
      <c r="M340" s="31"/>
      <c r="N340" s="31"/>
      <c r="O340" s="2">
        <f>J340/I339</f>
        <v>1</v>
      </c>
      <c r="P340" s="24">
        <v>90</v>
      </c>
      <c r="Q340" s="25">
        <f t="shared" si="70"/>
        <v>1.0112359550561798</v>
      </c>
      <c r="R340" s="2">
        <f t="shared" si="71"/>
        <v>-1.1235955056179803E-2</v>
      </c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</row>
    <row r="341" spans="1:51" ht="12.75" customHeight="1">
      <c r="A341" s="35" t="s">
        <v>73</v>
      </c>
      <c r="B341" s="31"/>
      <c r="C341" s="31"/>
      <c r="D341" s="31"/>
      <c r="E341" s="31"/>
      <c r="F341" s="31"/>
      <c r="G341" s="31"/>
      <c r="H341" s="31"/>
      <c r="I341" s="31"/>
      <c r="J341" s="31">
        <v>5</v>
      </c>
      <c r="K341" s="34">
        <v>2</v>
      </c>
      <c r="L341" s="31"/>
      <c r="M341" s="31"/>
      <c r="N341" s="31"/>
      <c r="O341" s="2"/>
      <c r="P341" s="24">
        <v>17</v>
      </c>
      <c r="Q341" s="25"/>
      <c r="R341" s="2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</row>
    <row r="342" spans="1:51" ht="12.75" customHeight="1">
      <c r="A342" s="35" t="s">
        <v>74</v>
      </c>
      <c r="B342" s="31"/>
      <c r="C342" s="31"/>
      <c r="D342" s="31"/>
      <c r="E342" s="31"/>
      <c r="F342" s="31"/>
      <c r="G342" s="31"/>
      <c r="H342" s="31"/>
      <c r="I342" s="31"/>
      <c r="J342" s="31">
        <v>7</v>
      </c>
      <c r="K342" s="34">
        <v>3</v>
      </c>
      <c r="L342" s="31"/>
      <c r="M342" s="31"/>
      <c r="N342" s="31"/>
      <c r="O342" s="2"/>
      <c r="P342" s="24">
        <v>13</v>
      </c>
      <c r="Q342" s="25"/>
      <c r="R342" s="2"/>
      <c r="S342" s="31" t="s">
        <v>79</v>
      </c>
      <c r="T342" s="31">
        <v>84</v>
      </c>
      <c r="U342" s="31">
        <f>K346</f>
        <v>85</v>
      </c>
      <c r="V342" s="31" t="s">
        <v>11</v>
      </c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</row>
    <row r="343" spans="1:51" ht="12.75" customHeight="1">
      <c r="A343" s="35" t="s">
        <v>82</v>
      </c>
      <c r="B343" s="31"/>
      <c r="C343" s="31"/>
      <c r="D343" s="31"/>
      <c r="E343" s="31"/>
      <c r="F343" s="31"/>
      <c r="G343" s="31"/>
      <c r="H343" s="31"/>
      <c r="I343" s="31"/>
      <c r="J343" s="31">
        <v>4</v>
      </c>
      <c r="K343" s="34">
        <v>1</v>
      </c>
      <c r="L343" s="31"/>
      <c r="M343" s="31"/>
      <c r="N343" s="31"/>
      <c r="O343" s="2"/>
      <c r="P343" s="24">
        <v>8</v>
      </c>
      <c r="Q343" s="25"/>
      <c r="R343" s="2"/>
      <c r="S343" s="31" t="s">
        <v>80</v>
      </c>
      <c r="T343" s="25">
        <f>T342/B332</f>
        <v>0.71794871794871795</v>
      </c>
      <c r="U343" s="25">
        <f>T342/U342</f>
        <v>0.9882352941176471</v>
      </c>
      <c r="V343" s="31" t="s">
        <v>81</v>
      </c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</row>
    <row r="344" spans="1:51" ht="12.75" customHeight="1">
      <c r="A344" s="35" t="s">
        <v>85</v>
      </c>
      <c r="B344" s="31"/>
      <c r="C344" s="31"/>
      <c r="D344" s="31"/>
      <c r="E344" s="31"/>
      <c r="F344" s="31"/>
      <c r="G344" s="31"/>
      <c r="H344" s="31"/>
      <c r="I344" s="31"/>
      <c r="J344" s="31">
        <v>5</v>
      </c>
      <c r="K344" s="34">
        <v>4</v>
      </c>
      <c r="L344" s="31"/>
      <c r="M344" s="31"/>
      <c r="N344" s="31"/>
      <c r="O344" s="2"/>
      <c r="P344" s="24">
        <v>5</v>
      </c>
      <c r="Q344" s="25"/>
      <c r="R344" s="2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</row>
    <row r="345" spans="1:51" ht="12.75" customHeight="1">
      <c r="A345" s="35" t="s">
        <v>87</v>
      </c>
      <c r="B345" s="31"/>
      <c r="C345" s="31"/>
      <c r="D345" s="31"/>
      <c r="E345" s="31"/>
      <c r="F345" s="31"/>
      <c r="G345" s="31"/>
      <c r="H345" s="31"/>
      <c r="I345" s="31"/>
      <c r="J345" s="31">
        <v>3</v>
      </c>
      <c r="K345" s="34">
        <v>2</v>
      </c>
      <c r="L345" s="31"/>
      <c r="M345" s="31"/>
      <c r="N345" s="31"/>
      <c r="O345" s="2"/>
      <c r="P345" s="24">
        <v>3</v>
      </c>
      <c r="Q345" s="25"/>
      <c r="R345" s="2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</row>
    <row r="346" spans="1:51" ht="12.7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>
        <f>SUM(K339:K345)</f>
        <v>85</v>
      </c>
      <c r="L346" s="2">
        <f>SUM(K339:K340)/B332</f>
        <v>0.62393162393162394</v>
      </c>
      <c r="M346" s="38">
        <f>K346/B332</f>
        <v>0.72649572649572647</v>
      </c>
      <c r="N346" s="38">
        <f>M346-L346</f>
        <v>0.10256410256410253</v>
      </c>
      <c r="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</row>
    <row r="347" spans="1:51" ht="12.75" customHeight="1">
      <c r="A347" s="46" t="s">
        <v>125</v>
      </c>
      <c r="L347" s="2"/>
      <c r="M347" s="2"/>
      <c r="O347" s="2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</row>
    <row r="348" spans="1:51" ht="25.5" customHeight="1">
      <c r="B348" s="266" t="s">
        <v>2</v>
      </c>
      <c r="C348" s="267"/>
      <c r="D348" s="267"/>
      <c r="E348" s="267"/>
      <c r="F348" s="267"/>
      <c r="G348" s="267"/>
      <c r="H348" s="267"/>
      <c r="I348" s="267"/>
      <c r="J348" s="267"/>
      <c r="L348" s="8" t="s">
        <v>3</v>
      </c>
      <c r="M348" s="8" t="s">
        <v>4</v>
      </c>
      <c r="N348" s="59" t="s">
        <v>5</v>
      </c>
      <c r="O348" s="8" t="s">
        <v>6</v>
      </c>
      <c r="P348" s="7" t="s">
        <v>7</v>
      </c>
      <c r="Q348" s="7" t="s">
        <v>8</v>
      </c>
      <c r="R348" s="8" t="s">
        <v>9</v>
      </c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</row>
    <row r="349" spans="1:51" ht="12.75" customHeight="1">
      <c r="A349" s="60" t="s">
        <v>10</v>
      </c>
      <c r="B349" s="61">
        <v>1</v>
      </c>
      <c r="C349" s="61">
        <v>2</v>
      </c>
      <c r="D349" s="61">
        <v>3</v>
      </c>
      <c r="E349" s="61">
        <v>4</v>
      </c>
      <c r="F349" s="61">
        <v>5</v>
      </c>
      <c r="G349" s="61">
        <v>6</v>
      </c>
      <c r="H349" s="61">
        <v>7</v>
      </c>
      <c r="I349" s="61">
        <v>8</v>
      </c>
      <c r="J349" s="61">
        <v>9</v>
      </c>
      <c r="K349" s="62" t="s">
        <v>11</v>
      </c>
      <c r="L349" s="2"/>
      <c r="M349" s="2"/>
      <c r="O349" s="2"/>
      <c r="P349" s="16"/>
      <c r="Q349" s="16"/>
      <c r="R349" s="2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</row>
    <row r="350" spans="1:51" ht="12.75" customHeight="1">
      <c r="A350" s="35" t="s">
        <v>51</v>
      </c>
      <c r="B350" s="31">
        <v>111</v>
      </c>
      <c r="K350" s="34"/>
      <c r="L350" s="2"/>
      <c r="M350" s="2"/>
      <c r="O350" s="2"/>
      <c r="P350" s="19">
        <f>B350</f>
        <v>111</v>
      </c>
      <c r="Q350" s="16"/>
      <c r="R350" s="2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</row>
    <row r="351" spans="1:51" ht="12.75" customHeight="1">
      <c r="A351" s="35" t="s">
        <v>52</v>
      </c>
      <c r="C351" s="31">
        <v>106</v>
      </c>
      <c r="K351" s="34"/>
      <c r="L351" s="2"/>
      <c r="M351" s="2"/>
      <c r="N351" s="2"/>
      <c r="O351" s="2">
        <f>C351/B350</f>
        <v>0.95495495495495497</v>
      </c>
      <c r="P351" s="24">
        <v>106</v>
      </c>
      <c r="Q351" s="25">
        <f t="shared" ref="Q351:Q358" si="72">P351/P350</f>
        <v>0.95495495495495497</v>
      </c>
      <c r="R351" s="2">
        <f t="shared" ref="R351:R358" si="73">100%-Q351</f>
        <v>4.5045045045045029E-2</v>
      </c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</row>
    <row r="352" spans="1:51" ht="12.75" customHeight="1">
      <c r="A352" s="35" t="s">
        <v>53</v>
      </c>
      <c r="B352" s="31"/>
      <c r="C352" s="31"/>
      <c r="D352" s="31">
        <v>99</v>
      </c>
      <c r="E352" s="31"/>
      <c r="F352" s="31"/>
      <c r="G352" s="31"/>
      <c r="H352" s="31"/>
      <c r="I352" s="31"/>
      <c r="J352" s="31"/>
      <c r="K352" s="34"/>
      <c r="L352" s="31"/>
      <c r="M352" s="31"/>
      <c r="N352" s="31"/>
      <c r="O352" s="2">
        <f>D352/C351</f>
        <v>0.93396226415094341</v>
      </c>
      <c r="P352" s="24">
        <v>102</v>
      </c>
      <c r="Q352" s="25">
        <f t="shared" si="72"/>
        <v>0.96226415094339623</v>
      </c>
      <c r="R352" s="2">
        <f t="shared" si="73"/>
        <v>3.7735849056603765E-2</v>
      </c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</row>
    <row r="353" spans="1:51" ht="12.75" customHeight="1">
      <c r="A353" s="35" t="s">
        <v>62</v>
      </c>
      <c r="B353" s="31"/>
      <c r="C353" s="31"/>
      <c r="D353" s="31"/>
      <c r="E353" s="31">
        <v>97</v>
      </c>
      <c r="F353" s="31"/>
      <c r="G353" s="31"/>
      <c r="H353" s="31"/>
      <c r="I353" s="31"/>
      <c r="J353" s="31"/>
      <c r="K353" s="34"/>
      <c r="L353" s="31"/>
      <c r="M353" s="31"/>
      <c r="N353" s="31"/>
      <c r="O353" s="2">
        <f>E353/D352</f>
        <v>0.97979797979797978</v>
      </c>
      <c r="P353" s="24">
        <v>101</v>
      </c>
      <c r="Q353" s="25">
        <f t="shared" si="72"/>
        <v>0.99019607843137258</v>
      </c>
      <c r="R353" s="2">
        <f t="shared" si="73"/>
        <v>9.8039215686274161E-3</v>
      </c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</row>
    <row r="354" spans="1:51" ht="12.75" customHeight="1">
      <c r="A354" s="35" t="s">
        <v>63</v>
      </c>
      <c r="B354" s="31"/>
      <c r="C354" s="31"/>
      <c r="D354" s="31"/>
      <c r="E354" s="31"/>
      <c r="F354" s="31">
        <v>91</v>
      </c>
      <c r="G354" s="31"/>
      <c r="H354" s="31"/>
      <c r="I354" s="31"/>
      <c r="J354" s="31"/>
      <c r="K354" s="34"/>
      <c r="L354" s="31"/>
      <c r="M354" s="31"/>
      <c r="N354" s="31"/>
      <c r="O354" s="2">
        <f>F354/E353</f>
        <v>0.93814432989690721</v>
      </c>
      <c r="P354" s="24">
        <v>98</v>
      </c>
      <c r="Q354" s="25">
        <f t="shared" si="72"/>
        <v>0.97029702970297027</v>
      </c>
      <c r="R354" s="2">
        <f t="shared" si="73"/>
        <v>2.9702970297029729E-2</v>
      </c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</row>
    <row r="355" spans="1:51" ht="12.75" customHeight="1">
      <c r="A355" s="35" t="s">
        <v>67</v>
      </c>
      <c r="B355" s="31"/>
      <c r="C355" s="31"/>
      <c r="D355" s="31"/>
      <c r="E355" s="31"/>
      <c r="F355" s="31"/>
      <c r="G355" s="31">
        <v>86</v>
      </c>
      <c r="H355" s="31"/>
      <c r="I355" s="31"/>
      <c r="J355" s="31"/>
      <c r="K355" s="34"/>
      <c r="L355" s="31"/>
      <c r="M355" s="31"/>
      <c r="N355" s="31"/>
      <c r="O355" s="2">
        <f>G355/F354</f>
        <v>0.94505494505494503</v>
      </c>
      <c r="P355" s="24">
        <v>97</v>
      </c>
      <c r="Q355" s="25">
        <f t="shared" si="72"/>
        <v>0.98979591836734693</v>
      </c>
      <c r="R355" s="2">
        <f t="shared" si="73"/>
        <v>1.0204081632653073E-2</v>
      </c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</row>
    <row r="356" spans="1:51" ht="12.75" customHeight="1">
      <c r="A356" s="35" t="s">
        <v>68</v>
      </c>
      <c r="B356" s="31"/>
      <c r="C356" s="31"/>
      <c r="D356" s="31"/>
      <c r="E356" s="31"/>
      <c r="F356" s="31"/>
      <c r="G356" s="31"/>
      <c r="H356" s="31">
        <v>83</v>
      </c>
      <c r="I356" s="31"/>
      <c r="J356" s="31"/>
      <c r="K356" s="34"/>
      <c r="L356" s="31"/>
      <c r="M356" s="31"/>
      <c r="N356" s="31"/>
      <c r="O356" s="2">
        <f>H356/G355</f>
        <v>0.96511627906976749</v>
      </c>
      <c r="P356" s="24">
        <v>96</v>
      </c>
      <c r="Q356" s="25">
        <f t="shared" si="72"/>
        <v>0.98969072164948457</v>
      </c>
      <c r="R356" s="2">
        <f t="shared" si="73"/>
        <v>1.0309278350515427E-2</v>
      </c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</row>
    <row r="357" spans="1:51" ht="12.75" customHeight="1">
      <c r="A357" s="35" t="s">
        <v>72</v>
      </c>
      <c r="B357" s="31"/>
      <c r="C357" s="31"/>
      <c r="D357" s="31"/>
      <c r="E357" s="31"/>
      <c r="F357" s="31"/>
      <c r="G357" s="31"/>
      <c r="H357" s="31"/>
      <c r="I357" s="31">
        <v>79</v>
      </c>
      <c r="J357" s="31"/>
      <c r="K357" s="34"/>
      <c r="L357" s="31"/>
      <c r="M357" s="31"/>
      <c r="N357" s="31"/>
      <c r="O357" s="2">
        <f>I357/H356</f>
        <v>0.95180722891566261</v>
      </c>
      <c r="P357" s="24">
        <v>95</v>
      </c>
      <c r="Q357" s="25">
        <f t="shared" si="72"/>
        <v>0.98958333333333337</v>
      </c>
      <c r="R357" s="2">
        <f t="shared" si="73"/>
        <v>1.041666666666663E-2</v>
      </c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</row>
    <row r="358" spans="1:51" ht="12.75" customHeight="1">
      <c r="A358" s="35" t="s">
        <v>73</v>
      </c>
      <c r="B358" s="31"/>
      <c r="C358" s="31"/>
      <c r="D358" s="31"/>
      <c r="E358" s="31"/>
      <c r="F358" s="31"/>
      <c r="G358" s="31"/>
      <c r="H358" s="31"/>
      <c r="I358" s="31"/>
      <c r="J358" s="31">
        <v>79</v>
      </c>
      <c r="K358" s="34">
        <v>68</v>
      </c>
      <c r="L358" s="31"/>
      <c r="M358" s="31"/>
      <c r="N358" s="31"/>
      <c r="O358" s="2">
        <f>J358/I357</f>
        <v>1</v>
      </c>
      <c r="P358" s="24">
        <v>92</v>
      </c>
      <c r="Q358" s="25">
        <f t="shared" si="72"/>
        <v>0.96842105263157896</v>
      </c>
      <c r="R358" s="2">
        <f t="shared" si="73"/>
        <v>3.157894736842104E-2</v>
      </c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</row>
    <row r="359" spans="1:51" ht="12.75" customHeight="1">
      <c r="A359" s="35" t="s">
        <v>74</v>
      </c>
      <c r="B359" s="31"/>
      <c r="C359" s="31"/>
      <c r="D359" s="31"/>
      <c r="E359" s="31"/>
      <c r="F359" s="31"/>
      <c r="G359" s="31"/>
      <c r="H359" s="31"/>
      <c r="I359" s="31"/>
      <c r="J359" s="31">
        <v>16</v>
      </c>
      <c r="K359" s="34">
        <v>12</v>
      </c>
      <c r="L359" s="31"/>
      <c r="M359" s="31"/>
      <c r="N359" s="31"/>
      <c r="O359" s="2"/>
      <c r="P359" s="24">
        <v>22</v>
      </c>
      <c r="Q359" s="25"/>
      <c r="R359" s="2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</row>
    <row r="360" spans="1:51" ht="12.75" customHeight="1">
      <c r="A360" s="35" t="s">
        <v>82</v>
      </c>
      <c r="B360" s="31"/>
      <c r="C360" s="31"/>
      <c r="D360" s="31"/>
      <c r="E360" s="31"/>
      <c r="F360" s="31"/>
      <c r="G360" s="31"/>
      <c r="H360" s="31"/>
      <c r="I360" s="31"/>
      <c r="J360" s="31">
        <v>6</v>
      </c>
      <c r="K360" s="34">
        <v>3</v>
      </c>
      <c r="L360" s="31"/>
      <c r="M360" s="31"/>
      <c r="N360" s="31"/>
      <c r="O360" s="2"/>
      <c r="P360" s="24">
        <v>13</v>
      </c>
      <c r="Q360" s="25"/>
      <c r="R360" s="2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</row>
    <row r="361" spans="1:51" ht="12.75" customHeight="1">
      <c r="A361" s="35" t="s">
        <v>85</v>
      </c>
      <c r="B361" s="31"/>
      <c r="C361" s="31"/>
      <c r="D361" s="31"/>
      <c r="E361" s="31"/>
      <c r="F361" s="31"/>
      <c r="G361" s="31"/>
      <c r="H361" s="31"/>
      <c r="I361" s="31"/>
      <c r="J361" s="31">
        <v>8</v>
      </c>
      <c r="K361" s="34">
        <v>6</v>
      </c>
      <c r="L361" s="31"/>
      <c r="M361" s="31"/>
      <c r="N361" s="31"/>
      <c r="O361" s="2"/>
      <c r="P361" s="24">
        <v>9</v>
      </c>
      <c r="Q361" s="25"/>
      <c r="R361" s="2"/>
      <c r="S361" s="31" t="s">
        <v>79</v>
      </c>
      <c r="T361" s="31">
        <v>91</v>
      </c>
      <c r="U361" s="31">
        <f>K363</f>
        <v>91</v>
      </c>
      <c r="V361" s="31" t="s">
        <v>11</v>
      </c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</row>
    <row r="362" spans="1:51" ht="12.75" customHeight="1">
      <c r="A362" s="35" t="s">
        <v>87</v>
      </c>
      <c r="B362" s="31"/>
      <c r="C362" s="31"/>
      <c r="D362" s="31"/>
      <c r="E362" s="31"/>
      <c r="F362" s="31"/>
      <c r="G362" s="31"/>
      <c r="H362" s="31"/>
      <c r="I362" s="31"/>
      <c r="J362" s="31">
        <v>2</v>
      </c>
      <c r="K362" s="34">
        <v>2</v>
      </c>
      <c r="L362" s="31"/>
      <c r="M362" s="31"/>
      <c r="N362" s="31"/>
      <c r="O362" s="2"/>
      <c r="P362" s="24">
        <v>2</v>
      </c>
      <c r="Q362" s="25"/>
      <c r="R362" s="2"/>
      <c r="S362" s="31" t="s">
        <v>80</v>
      </c>
      <c r="T362" s="25">
        <f>T361/B350</f>
        <v>0.81981981981981977</v>
      </c>
      <c r="U362" s="25">
        <f>T361/U361</f>
        <v>1</v>
      </c>
      <c r="V362" s="31" t="s">
        <v>81</v>
      </c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</row>
    <row r="363" spans="1:51" ht="12.7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>
        <f>SUM(K358:K362)</f>
        <v>91</v>
      </c>
      <c r="L363" s="2">
        <f>K358/B350</f>
        <v>0.61261261261261257</v>
      </c>
      <c r="M363" s="38">
        <f>K363/B350</f>
        <v>0.81981981981981977</v>
      </c>
      <c r="N363" s="38">
        <f>M363-L363</f>
        <v>0.2072072072072072</v>
      </c>
      <c r="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</row>
    <row r="364" spans="1:51" ht="12.75" customHeight="1">
      <c r="A364" s="46" t="s">
        <v>126</v>
      </c>
      <c r="L364" s="2"/>
      <c r="M364" s="2"/>
      <c r="O364" s="2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</row>
    <row r="365" spans="1:51" ht="25.5" customHeight="1">
      <c r="B365" s="266" t="s">
        <v>2</v>
      </c>
      <c r="C365" s="267"/>
      <c r="D365" s="267"/>
      <c r="E365" s="267"/>
      <c r="F365" s="267"/>
      <c r="G365" s="267"/>
      <c r="H365" s="267"/>
      <c r="I365" s="267"/>
      <c r="J365" s="267"/>
      <c r="L365" s="8" t="s">
        <v>3</v>
      </c>
      <c r="M365" s="8" t="s">
        <v>4</v>
      </c>
      <c r="N365" s="59" t="s">
        <v>5</v>
      </c>
      <c r="O365" s="8" t="s">
        <v>6</v>
      </c>
      <c r="P365" s="7" t="s">
        <v>7</v>
      </c>
      <c r="Q365" s="7" t="s">
        <v>8</v>
      </c>
      <c r="R365" s="8" t="s">
        <v>9</v>
      </c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</row>
    <row r="366" spans="1:51" ht="12.75" customHeight="1">
      <c r="A366" s="60" t="s">
        <v>10</v>
      </c>
      <c r="B366" s="61">
        <v>1</v>
      </c>
      <c r="C366" s="61">
        <v>2</v>
      </c>
      <c r="D366" s="61">
        <v>3</v>
      </c>
      <c r="E366" s="61">
        <v>4</v>
      </c>
      <c r="F366" s="61">
        <v>5</v>
      </c>
      <c r="G366" s="61">
        <v>6</v>
      </c>
      <c r="H366" s="61">
        <v>7</v>
      </c>
      <c r="I366" s="61">
        <v>8</v>
      </c>
      <c r="J366" s="61">
        <v>9</v>
      </c>
      <c r="K366" s="62" t="s">
        <v>11</v>
      </c>
      <c r="L366" s="2"/>
      <c r="M366" s="2"/>
      <c r="O366" s="2"/>
      <c r="P366" s="16"/>
      <c r="Q366" s="16"/>
      <c r="R366" s="2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</row>
    <row r="367" spans="1:51" ht="12.75" customHeight="1">
      <c r="A367" s="35" t="s">
        <v>52</v>
      </c>
      <c r="B367" s="31">
        <v>87</v>
      </c>
      <c r="K367" s="34"/>
      <c r="L367" s="2"/>
      <c r="M367" s="2"/>
      <c r="O367" s="2"/>
      <c r="P367" s="19">
        <f>B367</f>
        <v>87</v>
      </c>
      <c r="Q367" s="16"/>
      <c r="R367" s="2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</row>
    <row r="368" spans="1:51" ht="12.75" customHeight="1">
      <c r="A368" s="35" t="s">
        <v>53</v>
      </c>
      <c r="C368" s="31">
        <v>80</v>
      </c>
      <c r="K368" s="34"/>
      <c r="L368" s="2"/>
      <c r="M368" s="2"/>
      <c r="N368" s="2"/>
      <c r="O368" s="2">
        <f>C368/B367</f>
        <v>0.91954022988505746</v>
      </c>
      <c r="P368" s="24">
        <v>80</v>
      </c>
      <c r="Q368" s="25">
        <f t="shared" ref="Q368:Q375" si="74">P368/P367</f>
        <v>0.91954022988505746</v>
      </c>
      <c r="R368" s="2">
        <f t="shared" ref="R368:R375" si="75">100%-Q368</f>
        <v>8.0459770114942541E-2</v>
      </c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</row>
    <row r="369" spans="1:51" ht="12.75" customHeight="1">
      <c r="A369" s="35" t="s">
        <v>62</v>
      </c>
      <c r="B369" s="31"/>
      <c r="C369" s="31"/>
      <c r="D369" s="31">
        <v>73</v>
      </c>
      <c r="E369" s="31"/>
      <c r="F369" s="31"/>
      <c r="G369" s="31"/>
      <c r="H369" s="31"/>
      <c r="I369" s="31"/>
      <c r="J369" s="31"/>
      <c r="K369" s="34"/>
      <c r="L369" s="31"/>
      <c r="M369" s="31"/>
      <c r="N369" s="31"/>
      <c r="O369" s="2">
        <f>D369/C368</f>
        <v>0.91249999999999998</v>
      </c>
      <c r="P369" s="24">
        <v>76</v>
      </c>
      <c r="Q369" s="25">
        <f t="shared" si="74"/>
        <v>0.95</v>
      </c>
      <c r="R369" s="2">
        <f t="shared" si="75"/>
        <v>5.0000000000000044E-2</v>
      </c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</row>
    <row r="370" spans="1:51" ht="12.75" customHeight="1">
      <c r="A370" s="31">
        <v>1002</v>
      </c>
      <c r="B370" s="31"/>
      <c r="C370" s="31"/>
      <c r="D370" s="31"/>
      <c r="E370" s="31">
        <v>64</v>
      </c>
      <c r="F370" s="31"/>
      <c r="G370" s="31"/>
      <c r="H370" s="31"/>
      <c r="I370" s="31"/>
      <c r="J370" s="31"/>
      <c r="K370" s="34"/>
      <c r="L370" s="31"/>
      <c r="M370" s="31"/>
      <c r="N370" s="31"/>
      <c r="O370" s="2">
        <f>E370/D369</f>
        <v>0.87671232876712324</v>
      </c>
      <c r="P370" s="24">
        <v>77</v>
      </c>
      <c r="Q370" s="25">
        <f t="shared" si="74"/>
        <v>1.013157894736842</v>
      </c>
      <c r="R370" s="2">
        <f t="shared" si="75"/>
        <v>-1.3157894736842035E-2</v>
      </c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</row>
    <row r="371" spans="1:51" ht="12.75" customHeight="1">
      <c r="A371" s="31">
        <v>1101</v>
      </c>
      <c r="B371" s="31"/>
      <c r="C371" s="31"/>
      <c r="D371" s="31"/>
      <c r="E371" s="31"/>
      <c r="F371" s="31">
        <v>63</v>
      </c>
      <c r="G371" s="31"/>
      <c r="H371" s="31"/>
      <c r="I371" s="31"/>
      <c r="J371" s="31"/>
      <c r="K371" s="34"/>
      <c r="L371" s="31"/>
      <c r="M371" s="31"/>
      <c r="N371" s="31"/>
      <c r="O371" s="2">
        <f>F371/E370</f>
        <v>0.984375</v>
      </c>
      <c r="P371" s="24">
        <v>74</v>
      </c>
      <c r="Q371" s="25">
        <f t="shared" si="74"/>
        <v>0.96103896103896103</v>
      </c>
      <c r="R371" s="2">
        <f t="shared" si="75"/>
        <v>3.8961038961038974E-2</v>
      </c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</row>
    <row r="372" spans="1:51" ht="12.75" customHeight="1">
      <c r="A372" s="35" t="s">
        <v>68</v>
      </c>
      <c r="B372" s="31"/>
      <c r="C372" s="31"/>
      <c r="D372" s="31"/>
      <c r="E372" s="31"/>
      <c r="F372" s="31"/>
      <c r="G372" s="31">
        <v>57</v>
      </c>
      <c r="H372" s="31"/>
      <c r="I372" s="31"/>
      <c r="J372" s="31"/>
      <c r="K372" s="34"/>
      <c r="L372" s="31"/>
      <c r="M372" s="31"/>
      <c r="N372" s="31"/>
      <c r="O372" s="2">
        <f>G372/F371</f>
        <v>0.90476190476190477</v>
      </c>
      <c r="P372" s="24">
        <v>69</v>
      </c>
      <c r="Q372" s="25">
        <f t="shared" si="74"/>
        <v>0.93243243243243246</v>
      </c>
      <c r="R372" s="2">
        <f t="shared" si="75"/>
        <v>6.7567567567567544E-2</v>
      </c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</row>
    <row r="373" spans="1:51" ht="12.75" customHeight="1">
      <c r="A373" s="35" t="s">
        <v>72</v>
      </c>
      <c r="B373" s="31"/>
      <c r="C373" s="31"/>
      <c r="D373" s="31"/>
      <c r="E373" s="31"/>
      <c r="F373" s="31"/>
      <c r="G373" s="31"/>
      <c r="H373" s="31">
        <v>53</v>
      </c>
      <c r="I373" s="31"/>
      <c r="J373" s="31"/>
      <c r="K373" s="34"/>
      <c r="L373" s="31"/>
      <c r="M373" s="31"/>
      <c r="N373" s="31"/>
      <c r="O373" s="2">
        <f>H373/G372</f>
        <v>0.92982456140350878</v>
      </c>
      <c r="P373" s="24">
        <v>68</v>
      </c>
      <c r="Q373" s="25">
        <f t="shared" si="74"/>
        <v>0.98550724637681164</v>
      </c>
      <c r="R373" s="2">
        <f t="shared" si="75"/>
        <v>1.4492753623188359E-2</v>
      </c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</row>
    <row r="374" spans="1:51" ht="12.75" customHeight="1">
      <c r="A374" s="35" t="s">
        <v>73</v>
      </c>
      <c r="B374" s="31"/>
      <c r="C374" s="31"/>
      <c r="D374" s="31"/>
      <c r="E374" s="31"/>
      <c r="F374" s="31"/>
      <c r="G374" s="31"/>
      <c r="H374" s="31"/>
      <c r="I374" s="31">
        <v>52</v>
      </c>
      <c r="J374" s="31"/>
      <c r="K374" s="34"/>
      <c r="L374" s="31"/>
      <c r="M374" s="31"/>
      <c r="N374" s="31"/>
      <c r="O374" s="2">
        <f>I374/H373</f>
        <v>0.98113207547169812</v>
      </c>
      <c r="P374" s="24">
        <v>70</v>
      </c>
      <c r="Q374" s="25">
        <f t="shared" si="74"/>
        <v>1.0294117647058822</v>
      </c>
      <c r="R374" s="2">
        <f t="shared" si="75"/>
        <v>-2.9411764705882248E-2</v>
      </c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</row>
    <row r="375" spans="1:51" ht="12.75" customHeight="1">
      <c r="A375" s="35" t="s">
        <v>74</v>
      </c>
      <c r="B375" s="31"/>
      <c r="C375" s="31"/>
      <c r="D375" s="31"/>
      <c r="E375" s="31"/>
      <c r="F375" s="31"/>
      <c r="G375" s="31"/>
      <c r="H375" s="31"/>
      <c r="I375" s="31"/>
      <c r="J375" s="31">
        <v>52</v>
      </c>
      <c r="K375" s="34">
        <v>45</v>
      </c>
      <c r="L375" s="31"/>
      <c r="M375" s="31"/>
      <c r="N375" s="31"/>
      <c r="O375" s="2">
        <f>J375/I374</f>
        <v>1</v>
      </c>
      <c r="P375" s="24">
        <v>69</v>
      </c>
      <c r="Q375" s="25">
        <f t="shared" si="74"/>
        <v>0.98571428571428577</v>
      </c>
      <c r="R375" s="2">
        <f t="shared" si="75"/>
        <v>1.4285714285714235E-2</v>
      </c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</row>
    <row r="376" spans="1:51" ht="12.75" customHeight="1">
      <c r="A376" s="35" t="s">
        <v>82</v>
      </c>
      <c r="B376" s="31"/>
      <c r="C376" s="31"/>
      <c r="D376" s="31"/>
      <c r="E376" s="31"/>
      <c r="F376" s="31"/>
      <c r="G376" s="31"/>
      <c r="H376" s="31"/>
      <c r="I376" s="31"/>
      <c r="J376" s="31">
        <v>12</v>
      </c>
      <c r="K376" s="34">
        <v>10</v>
      </c>
      <c r="L376" s="31"/>
      <c r="M376" s="31"/>
      <c r="N376" s="31"/>
      <c r="O376" s="2"/>
      <c r="P376" s="24">
        <v>21</v>
      </c>
      <c r="Q376" s="25"/>
      <c r="R376" s="2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</row>
    <row r="377" spans="1:51" ht="12.75" customHeight="1">
      <c r="A377" s="35" t="s">
        <v>85</v>
      </c>
      <c r="B377" s="31"/>
      <c r="C377" s="31"/>
      <c r="D377" s="31"/>
      <c r="E377" s="31"/>
      <c r="F377" s="31"/>
      <c r="G377" s="31"/>
      <c r="H377" s="31"/>
      <c r="I377" s="31"/>
      <c r="J377" s="31">
        <v>5</v>
      </c>
      <c r="K377" s="34">
        <v>4</v>
      </c>
      <c r="L377" s="31"/>
      <c r="M377" s="31"/>
      <c r="N377" s="31"/>
      <c r="O377" s="2"/>
      <c r="P377" s="24">
        <v>8</v>
      </c>
      <c r="Q377" s="25"/>
      <c r="R377" s="2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</row>
    <row r="378" spans="1:51" ht="12.75" customHeight="1">
      <c r="A378" s="35" t="s">
        <v>87</v>
      </c>
      <c r="B378" s="31"/>
      <c r="C378" s="31"/>
      <c r="D378" s="31"/>
      <c r="E378" s="31"/>
      <c r="F378" s="31"/>
      <c r="G378" s="31"/>
      <c r="H378" s="31"/>
      <c r="I378" s="31"/>
      <c r="J378" s="31">
        <v>2</v>
      </c>
      <c r="K378" s="34">
        <v>1</v>
      </c>
      <c r="L378" s="31"/>
      <c r="M378" s="31"/>
      <c r="N378" s="31"/>
      <c r="O378" s="2"/>
      <c r="P378" s="24">
        <v>2</v>
      </c>
      <c r="Q378" s="25"/>
      <c r="R378" s="2"/>
      <c r="S378" s="137" t="s">
        <v>79</v>
      </c>
      <c r="T378" s="137">
        <v>58</v>
      </c>
      <c r="U378" s="137">
        <f>K379</f>
        <v>60</v>
      </c>
      <c r="V378" s="137" t="s">
        <v>11</v>
      </c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</row>
    <row r="379" spans="1:51" ht="12.7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>
        <f>SUM(K375:K378)</f>
        <v>60</v>
      </c>
      <c r="L379" s="2">
        <f>K375/B367</f>
        <v>0.51724137931034486</v>
      </c>
      <c r="M379" s="38">
        <f>K379/B367</f>
        <v>0.68965517241379315</v>
      </c>
      <c r="N379" s="38">
        <f>M379-L379</f>
        <v>0.17241379310344829</v>
      </c>
      <c r="O379" s="31"/>
      <c r="S379" s="137" t="s">
        <v>80</v>
      </c>
      <c r="T379" s="25">
        <f>T378/B367</f>
        <v>0.66666666666666663</v>
      </c>
      <c r="U379" s="25">
        <f>T378/U378</f>
        <v>0.96666666666666667</v>
      </c>
      <c r="V379" s="137" t="s">
        <v>81</v>
      </c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</row>
    <row r="380" spans="1:51" ht="12.75" customHeight="1">
      <c r="A380" s="46" t="s">
        <v>127</v>
      </c>
      <c r="L380" s="2"/>
      <c r="M380" s="2"/>
      <c r="O380" s="2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</row>
    <row r="381" spans="1:51" ht="25.5" customHeight="1">
      <c r="B381" s="266" t="s">
        <v>2</v>
      </c>
      <c r="C381" s="267"/>
      <c r="D381" s="267"/>
      <c r="E381" s="267"/>
      <c r="F381" s="267"/>
      <c r="G381" s="267"/>
      <c r="H381" s="267"/>
      <c r="I381" s="267"/>
      <c r="J381" s="267"/>
      <c r="L381" s="8" t="s">
        <v>3</v>
      </c>
      <c r="M381" s="8" t="s">
        <v>4</v>
      </c>
      <c r="N381" s="59" t="s">
        <v>5</v>
      </c>
      <c r="O381" s="8" t="s">
        <v>6</v>
      </c>
      <c r="P381" s="7" t="s">
        <v>7</v>
      </c>
      <c r="Q381" s="7" t="s">
        <v>8</v>
      </c>
      <c r="R381" s="8" t="s">
        <v>9</v>
      </c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</row>
    <row r="382" spans="1:51" ht="12.75" customHeight="1">
      <c r="A382" s="60" t="s">
        <v>10</v>
      </c>
      <c r="B382" s="61">
        <v>1</v>
      </c>
      <c r="C382" s="61">
        <v>2</v>
      </c>
      <c r="D382" s="61">
        <v>3</v>
      </c>
      <c r="E382" s="61">
        <v>4</v>
      </c>
      <c r="F382" s="61">
        <v>5</v>
      </c>
      <c r="G382" s="61">
        <v>6</v>
      </c>
      <c r="H382" s="61">
        <v>7</v>
      </c>
      <c r="I382" s="61">
        <v>8</v>
      </c>
      <c r="J382" s="61">
        <v>9</v>
      </c>
      <c r="K382" s="62" t="s">
        <v>11</v>
      </c>
      <c r="L382" s="2"/>
      <c r="M382" s="2"/>
      <c r="O382" s="2"/>
      <c r="P382" s="16"/>
      <c r="Q382" s="16"/>
      <c r="R382" s="2"/>
      <c r="AB382" s="139" t="s">
        <v>52</v>
      </c>
      <c r="AC382" s="31">
        <v>47</v>
      </c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</row>
    <row r="383" spans="1:51" ht="12.75" customHeight="1">
      <c r="A383" s="35" t="s">
        <v>53</v>
      </c>
      <c r="B383" s="31">
        <v>80</v>
      </c>
      <c r="K383" s="34"/>
      <c r="L383" s="2"/>
      <c r="M383" s="2"/>
      <c r="O383" s="2"/>
      <c r="P383" s="19">
        <f>B383</f>
        <v>80</v>
      </c>
      <c r="Q383" s="16"/>
      <c r="R383" s="2"/>
      <c r="AB383" s="139" t="s">
        <v>53</v>
      </c>
      <c r="AC383" s="31">
        <v>47</v>
      </c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</row>
    <row r="384" spans="1:51" ht="12.75" customHeight="1">
      <c r="A384" s="35" t="s">
        <v>62</v>
      </c>
      <c r="C384" s="31">
        <v>77</v>
      </c>
      <c r="K384" s="34"/>
      <c r="L384" s="2"/>
      <c r="M384" s="2"/>
      <c r="N384" s="2"/>
      <c r="O384" s="2">
        <f>C384/B383</f>
        <v>0.96250000000000002</v>
      </c>
      <c r="P384" s="24">
        <v>77</v>
      </c>
      <c r="Q384" s="25">
        <f t="shared" ref="Q384:Q391" si="76">P384/P383</f>
        <v>0.96250000000000002</v>
      </c>
      <c r="R384" s="2">
        <f t="shared" ref="R384:R391" si="77">100%-Q384</f>
        <v>3.7499999999999978E-2</v>
      </c>
      <c r="AB384" s="139" t="s">
        <v>62</v>
      </c>
      <c r="AC384" s="31">
        <v>24</v>
      </c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</row>
    <row r="385" spans="1:51" ht="12.75" customHeight="1">
      <c r="A385" s="31">
        <v>1002</v>
      </c>
      <c r="B385" s="31"/>
      <c r="C385" s="31"/>
      <c r="D385" s="31">
        <v>70</v>
      </c>
      <c r="E385" s="31"/>
      <c r="F385" s="31"/>
      <c r="G385" s="31"/>
      <c r="H385" s="31"/>
      <c r="I385" s="31"/>
      <c r="J385" s="31"/>
      <c r="K385" s="34"/>
      <c r="L385" s="31"/>
      <c r="M385" s="31"/>
      <c r="N385" s="31"/>
      <c r="O385" s="2">
        <f>D385/C384</f>
        <v>0.90909090909090906</v>
      </c>
      <c r="P385" s="24">
        <v>73</v>
      </c>
      <c r="Q385" s="25">
        <f t="shared" si="76"/>
        <v>0.94805194805194803</v>
      </c>
      <c r="R385" s="2">
        <f t="shared" si="77"/>
        <v>5.1948051948051965E-2</v>
      </c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</row>
    <row r="386" spans="1:51" ht="12.75" customHeight="1">
      <c r="A386" s="31">
        <v>1101</v>
      </c>
      <c r="B386" s="31"/>
      <c r="C386" s="31"/>
      <c r="D386" s="31"/>
      <c r="E386" s="31">
        <v>67</v>
      </c>
      <c r="F386" s="31"/>
      <c r="G386" s="31"/>
      <c r="H386" s="31"/>
      <c r="I386" s="31"/>
      <c r="J386" s="31"/>
      <c r="K386" s="34"/>
      <c r="L386" s="31"/>
      <c r="M386" s="31"/>
      <c r="N386" s="31"/>
      <c r="O386" s="2">
        <f>E386/D385</f>
        <v>0.95714285714285718</v>
      </c>
      <c r="P386" s="24">
        <v>70</v>
      </c>
      <c r="Q386" s="25">
        <f t="shared" si="76"/>
        <v>0.95890410958904104</v>
      </c>
      <c r="R386" s="2">
        <f t="shared" si="77"/>
        <v>4.1095890410958957E-2</v>
      </c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</row>
    <row r="387" spans="1:51" ht="12.75" customHeight="1">
      <c r="A387" s="35" t="s">
        <v>68</v>
      </c>
      <c r="B387" s="31"/>
      <c r="C387" s="31"/>
      <c r="D387" s="31"/>
      <c r="E387" s="31"/>
      <c r="F387" s="31">
        <v>66</v>
      </c>
      <c r="G387" s="31"/>
      <c r="H387" s="31"/>
      <c r="I387" s="31"/>
      <c r="J387" s="31"/>
      <c r="K387" s="34"/>
      <c r="L387" s="31"/>
      <c r="M387" s="31"/>
      <c r="N387" s="31"/>
      <c r="O387" s="2">
        <f>F387/E386</f>
        <v>0.9850746268656716</v>
      </c>
      <c r="P387" s="24">
        <v>68</v>
      </c>
      <c r="Q387" s="25">
        <f t="shared" si="76"/>
        <v>0.97142857142857142</v>
      </c>
      <c r="R387" s="2">
        <f t="shared" si="77"/>
        <v>2.8571428571428581E-2</v>
      </c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</row>
    <row r="388" spans="1:51" ht="12.75" customHeight="1">
      <c r="A388" s="35" t="s">
        <v>72</v>
      </c>
      <c r="B388" s="31"/>
      <c r="C388" s="31"/>
      <c r="D388" s="31"/>
      <c r="E388" s="31"/>
      <c r="F388" s="31"/>
      <c r="G388" s="31">
        <v>66</v>
      </c>
      <c r="H388" s="31"/>
      <c r="I388" s="31"/>
      <c r="J388" s="31"/>
      <c r="K388" s="34"/>
      <c r="L388" s="31"/>
      <c r="M388" s="31"/>
      <c r="N388" s="31"/>
      <c r="O388" s="2">
        <f>G388/F387</f>
        <v>1</v>
      </c>
      <c r="P388" s="24">
        <v>68</v>
      </c>
      <c r="Q388" s="25">
        <f t="shared" si="76"/>
        <v>1</v>
      </c>
      <c r="R388" s="2">
        <f t="shared" si="77"/>
        <v>0</v>
      </c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</row>
    <row r="389" spans="1:51" ht="12.75" customHeight="1">
      <c r="A389" s="35" t="s">
        <v>73</v>
      </c>
      <c r="B389" s="31"/>
      <c r="C389" s="31"/>
      <c r="D389" s="31"/>
      <c r="E389" s="31"/>
      <c r="F389" s="31"/>
      <c r="G389" s="31"/>
      <c r="H389" s="31">
        <v>64</v>
      </c>
      <c r="I389" s="31"/>
      <c r="J389" s="31"/>
      <c r="K389" s="34"/>
      <c r="L389" s="31"/>
      <c r="M389" s="31"/>
      <c r="N389" s="31"/>
      <c r="O389" s="2">
        <f>H389/G388</f>
        <v>0.96969696969696972</v>
      </c>
      <c r="P389" s="24">
        <v>69</v>
      </c>
      <c r="Q389" s="25">
        <f t="shared" si="76"/>
        <v>1.0147058823529411</v>
      </c>
      <c r="R389" s="2">
        <f t="shared" si="77"/>
        <v>-1.4705882352941124E-2</v>
      </c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</row>
    <row r="390" spans="1:51" ht="12.75" customHeight="1">
      <c r="A390" s="35" t="s">
        <v>74</v>
      </c>
      <c r="B390" s="31"/>
      <c r="C390" s="31"/>
      <c r="D390" s="31"/>
      <c r="E390" s="31"/>
      <c r="F390" s="31"/>
      <c r="G390" s="31"/>
      <c r="H390" s="31"/>
      <c r="I390" s="31">
        <v>61</v>
      </c>
      <c r="J390" s="31"/>
      <c r="K390" s="34"/>
      <c r="L390" s="31"/>
      <c r="M390" s="31"/>
      <c r="N390" s="31"/>
      <c r="O390" s="2">
        <f>I390/H389</f>
        <v>0.953125</v>
      </c>
      <c r="P390" s="24">
        <v>67</v>
      </c>
      <c r="Q390" s="25">
        <f t="shared" si="76"/>
        <v>0.97101449275362317</v>
      </c>
      <c r="R390" s="2">
        <f t="shared" si="77"/>
        <v>2.8985507246376829E-2</v>
      </c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</row>
    <row r="391" spans="1:51" ht="12.75" customHeight="1">
      <c r="A391" s="35" t="s">
        <v>82</v>
      </c>
      <c r="B391" s="31"/>
      <c r="C391" s="31"/>
      <c r="D391" s="31"/>
      <c r="E391" s="31"/>
      <c r="F391" s="31"/>
      <c r="G391" s="31"/>
      <c r="H391" s="31"/>
      <c r="I391" s="31"/>
      <c r="J391" s="31">
        <v>58</v>
      </c>
      <c r="K391" s="34">
        <v>53</v>
      </c>
      <c r="L391" s="31"/>
      <c r="M391" s="31"/>
      <c r="N391" s="31"/>
      <c r="O391" s="2">
        <f>J391/I390</f>
        <v>0.95081967213114749</v>
      </c>
      <c r="P391" s="24">
        <v>68</v>
      </c>
      <c r="Q391" s="25">
        <f t="shared" si="76"/>
        <v>1.0149253731343284</v>
      </c>
      <c r="R391" s="2">
        <f t="shared" si="77"/>
        <v>-1.4925373134328401E-2</v>
      </c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</row>
    <row r="392" spans="1:51" ht="12.75" customHeight="1">
      <c r="A392" s="35" t="s">
        <v>85</v>
      </c>
      <c r="B392" s="31"/>
      <c r="C392" s="31"/>
      <c r="D392" s="31"/>
      <c r="E392" s="31"/>
      <c r="F392" s="31"/>
      <c r="G392" s="31"/>
      <c r="H392" s="31"/>
      <c r="I392" s="31"/>
      <c r="J392" s="31">
        <v>11</v>
      </c>
      <c r="K392" s="34">
        <v>10</v>
      </c>
      <c r="L392" s="31"/>
      <c r="M392" s="31"/>
      <c r="N392" s="31"/>
      <c r="O392" s="2"/>
      <c r="P392" s="24">
        <v>13</v>
      </c>
      <c r="Q392" s="25"/>
      <c r="R392" s="2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</row>
    <row r="393" spans="1:51" ht="12.75" customHeight="1">
      <c r="A393" s="35" t="s">
        <v>87</v>
      </c>
      <c r="B393" s="31"/>
      <c r="C393" s="31"/>
      <c r="D393" s="31"/>
      <c r="E393" s="31"/>
      <c r="F393" s="31"/>
      <c r="G393" s="31"/>
      <c r="H393" s="31"/>
      <c r="I393" s="31"/>
      <c r="J393" s="31">
        <v>2</v>
      </c>
      <c r="K393" s="34"/>
      <c r="L393" s="31"/>
      <c r="M393" s="31"/>
      <c r="N393" s="31"/>
      <c r="O393" s="2"/>
      <c r="P393" s="24">
        <v>2</v>
      </c>
      <c r="Q393" s="25"/>
      <c r="R393" s="2"/>
      <c r="S393" s="140" t="s">
        <v>79</v>
      </c>
      <c r="T393" s="140">
        <v>62</v>
      </c>
      <c r="U393" s="140">
        <f>K399</f>
        <v>65</v>
      </c>
      <c r="V393" s="140" t="s">
        <v>11</v>
      </c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</row>
    <row r="394" spans="1:51" ht="12.75" customHeight="1">
      <c r="A394" s="35" t="s">
        <v>102</v>
      </c>
      <c r="B394" s="31"/>
      <c r="C394" s="31"/>
      <c r="D394" s="31"/>
      <c r="E394" s="31"/>
      <c r="F394" s="31"/>
      <c r="G394" s="31"/>
      <c r="H394" s="31"/>
      <c r="I394" s="31"/>
      <c r="J394" s="31">
        <v>2</v>
      </c>
      <c r="K394" s="34">
        <v>1</v>
      </c>
      <c r="L394" s="31"/>
      <c r="M394" s="31"/>
      <c r="N394" s="31"/>
      <c r="O394" s="2"/>
      <c r="P394" s="24">
        <v>2</v>
      </c>
      <c r="Q394" s="25"/>
      <c r="R394" s="2"/>
      <c r="S394" s="140" t="s">
        <v>80</v>
      </c>
      <c r="T394" s="25">
        <f>T393/B383</f>
        <v>0.77500000000000002</v>
      </c>
      <c r="U394" s="25">
        <f>T393/U393</f>
        <v>0.9538461538461539</v>
      </c>
      <c r="V394" s="140" t="s">
        <v>81</v>
      </c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</row>
    <row r="395" spans="1:51" ht="12.75" customHeight="1">
      <c r="A395" s="35" t="s">
        <v>103</v>
      </c>
      <c r="B395" s="31"/>
      <c r="C395" s="31"/>
      <c r="D395" s="31"/>
      <c r="E395" s="31"/>
      <c r="F395" s="31"/>
      <c r="G395" s="31"/>
      <c r="H395" s="31"/>
      <c r="I395" s="31"/>
      <c r="J395" s="31">
        <v>1</v>
      </c>
      <c r="K395" s="34"/>
      <c r="L395" s="31"/>
      <c r="M395" s="31"/>
      <c r="N395" s="31"/>
      <c r="O395" s="2"/>
      <c r="P395" s="24">
        <v>1</v>
      </c>
      <c r="Q395" s="25"/>
      <c r="R395" s="2"/>
      <c r="S395" s="25"/>
      <c r="T395" s="25"/>
      <c r="V395" s="25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</row>
    <row r="396" spans="1:51" ht="12.75" customHeight="1">
      <c r="A396" s="31">
        <v>1601</v>
      </c>
      <c r="B396" s="31"/>
      <c r="C396" s="31"/>
      <c r="D396" s="31"/>
      <c r="E396" s="31"/>
      <c r="F396" s="31"/>
      <c r="G396" s="31"/>
      <c r="H396" s="31"/>
      <c r="I396" s="31"/>
      <c r="J396" s="31">
        <v>1</v>
      </c>
      <c r="K396" s="34"/>
      <c r="L396" s="31"/>
      <c r="M396" s="31"/>
      <c r="N396" s="31"/>
      <c r="O396" s="2"/>
      <c r="P396" s="24">
        <v>1</v>
      </c>
      <c r="Q396" s="25"/>
      <c r="R396" s="2"/>
      <c r="S396" s="25"/>
      <c r="T396" s="25"/>
      <c r="V396" s="25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</row>
    <row r="397" spans="1:51" ht="12.75" customHeight="1">
      <c r="A397" s="31">
        <v>1602</v>
      </c>
      <c r="B397" s="31"/>
      <c r="C397" s="31"/>
      <c r="D397" s="31"/>
      <c r="E397" s="31"/>
      <c r="F397" s="31"/>
      <c r="G397" s="31"/>
      <c r="H397" s="31"/>
      <c r="I397" s="31"/>
      <c r="J397" s="31">
        <v>1</v>
      </c>
      <c r="K397" s="34">
        <v>1</v>
      </c>
      <c r="L397" s="31"/>
      <c r="M397" s="31"/>
      <c r="N397" s="31"/>
      <c r="O397" s="2"/>
      <c r="P397" s="24">
        <v>1</v>
      </c>
      <c r="Q397" s="25"/>
      <c r="R397" s="2"/>
      <c r="S397" s="25"/>
      <c r="T397" s="25"/>
      <c r="V397" s="25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</row>
    <row r="398" spans="1:51" ht="12.7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4"/>
      <c r="L398" s="31"/>
      <c r="M398" s="31"/>
      <c r="N398" s="31"/>
      <c r="O398" s="2"/>
      <c r="P398" s="24"/>
      <c r="Q398" s="25"/>
      <c r="R398" s="2"/>
      <c r="S398" s="25"/>
      <c r="T398" s="25"/>
      <c r="V398" s="25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</row>
    <row r="399" spans="1:51" ht="12.7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>
        <f>SUM(K391:K397)</f>
        <v>65</v>
      </c>
      <c r="L399" s="2">
        <f>K391/B383</f>
        <v>0.66249999999999998</v>
      </c>
      <c r="M399" s="38">
        <f>K399/B383</f>
        <v>0.8125</v>
      </c>
      <c r="N399" s="38">
        <f>M399-L399</f>
        <v>0.15000000000000002</v>
      </c>
      <c r="O399" s="2"/>
      <c r="P399" s="24"/>
      <c r="Q399" s="25"/>
      <c r="R399" s="2"/>
      <c r="S399" s="25"/>
      <c r="T399" s="25"/>
      <c r="V399" s="25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</row>
    <row r="400" spans="1:51" ht="12.7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</row>
    <row r="401" spans="1:51" ht="26.25" customHeight="1">
      <c r="A401" s="31"/>
      <c r="B401" s="283" t="s">
        <v>88</v>
      </c>
      <c r="C401" s="275"/>
      <c r="D401" s="275"/>
      <c r="E401" s="275"/>
      <c r="F401" s="275"/>
      <c r="G401" s="275"/>
      <c r="H401" s="275"/>
      <c r="I401" s="275"/>
      <c r="J401" s="275"/>
      <c r="K401" s="66" t="s">
        <v>62</v>
      </c>
      <c r="L401" s="2"/>
      <c r="M401" s="2"/>
      <c r="N401" s="31"/>
      <c r="O401" s="2"/>
      <c r="P401" s="31"/>
      <c r="Q401" s="31"/>
      <c r="R401" s="31"/>
      <c r="S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</row>
    <row r="402" spans="1:51" ht="20.25" customHeight="1">
      <c r="A402" s="259" t="s">
        <v>10</v>
      </c>
      <c r="B402" s="260" t="s">
        <v>89</v>
      </c>
      <c r="C402" s="261"/>
      <c r="D402" s="261"/>
      <c r="E402" s="261"/>
      <c r="F402" s="261"/>
      <c r="G402" s="261"/>
      <c r="H402" s="261"/>
      <c r="I402" s="261"/>
      <c r="J402" s="262"/>
      <c r="K402" s="263" t="s">
        <v>11</v>
      </c>
      <c r="L402" s="254" t="s">
        <v>3</v>
      </c>
      <c r="M402" s="254" t="s">
        <v>4</v>
      </c>
      <c r="N402" s="264" t="s">
        <v>5</v>
      </c>
      <c r="O402" s="254" t="s">
        <v>6</v>
      </c>
      <c r="P402" s="265" t="s">
        <v>7</v>
      </c>
      <c r="Q402" s="265" t="s">
        <v>8</v>
      </c>
      <c r="R402" s="254" t="s">
        <v>9</v>
      </c>
      <c r="S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</row>
    <row r="403" spans="1:51" ht="15.75" customHeight="1">
      <c r="A403" s="255"/>
      <c r="B403" s="68" t="s">
        <v>90</v>
      </c>
      <c r="C403" s="68" t="s">
        <v>91</v>
      </c>
      <c r="D403" s="68" t="s">
        <v>92</v>
      </c>
      <c r="E403" s="68" t="s">
        <v>93</v>
      </c>
      <c r="F403" s="68" t="s">
        <v>94</v>
      </c>
      <c r="G403" s="68" t="s">
        <v>95</v>
      </c>
      <c r="H403" s="68" t="s">
        <v>96</v>
      </c>
      <c r="I403" s="68" t="s">
        <v>97</v>
      </c>
      <c r="J403" s="68" t="s">
        <v>98</v>
      </c>
      <c r="K403" s="255"/>
      <c r="L403" s="255"/>
      <c r="M403" s="255"/>
      <c r="N403" s="255"/>
      <c r="O403" s="255"/>
      <c r="P403" s="255"/>
      <c r="Q403" s="255"/>
      <c r="R403" s="255"/>
      <c r="S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</row>
    <row r="404" spans="1:51" ht="15.75" customHeight="1">
      <c r="A404" s="68">
        <v>1001</v>
      </c>
      <c r="B404" s="69">
        <v>87</v>
      </c>
      <c r="C404" s="69"/>
      <c r="D404" s="69"/>
      <c r="E404" s="69"/>
      <c r="F404" s="97"/>
      <c r="G404" s="97"/>
      <c r="H404" s="97"/>
      <c r="I404" s="97"/>
      <c r="J404" s="97"/>
      <c r="K404" s="171"/>
      <c r="L404" s="107"/>
      <c r="M404" s="73"/>
      <c r="N404" s="74"/>
      <c r="O404" s="172"/>
      <c r="P404" s="76">
        <f>B404</f>
        <v>87</v>
      </c>
      <c r="Q404" s="173"/>
      <c r="R404" s="172"/>
      <c r="S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</row>
    <row r="405" spans="1:51" ht="15.75" customHeight="1">
      <c r="A405" s="68">
        <v>1002</v>
      </c>
      <c r="B405" s="69"/>
      <c r="C405" s="69">
        <v>77</v>
      </c>
      <c r="D405" s="69"/>
      <c r="E405" s="69"/>
      <c r="F405" s="97"/>
      <c r="G405" s="97"/>
      <c r="H405" s="97"/>
      <c r="I405" s="97"/>
      <c r="J405" s="97"/>
      <c r="K405" s="171"/>
      <c r="L405" s="108"/>
      <c r="M405" s="2"/>
      <c r="N405" s="79"/>
      <c r="O405" s="80">
        <f>IF(C405=0,"",C405/B404)</f>
        <v>0.88505747126436785</v>
      </c>
      <c r="P405" s="81">
        <v>78</v>
      </c>
      <c r="Q405" s="82">
        <f t="shared" ref="Q405:Q412" si="78">IF(P405=0,"",P405/P404)</f>
        <v>0.89655172413793105</v>
      </c>
      <c r="R405" s="82">
        <f t="shared" ref="R405:R412" si="79">IF(P405=0,"",100%-Q405)</f>
        <v>0.10344827586206895</v>
      </c>
      <c r="S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</row>
    <row r="406" spans="1:51" ht="15.75" customHeight="1">
      <c r="A406" s="68">
        <v>1101</v>
      </c>
      <c r="B406" s="69"/>
      <c r="C406" s="69"/>
      <c r="D406" s="69">
        <v>75</v>
      </c>
      <c r="E406" s="69"/>
      <c r="F406" s="97"/>
      <c r="G406" s="97"/>
      <c r="H406" s="97"/>
      <c r="I406" s="97"/>
      <c r="J406" s="97"/>
      <c r="K406" s="171"/>
      <c r="L406" s="108"/>
      <c r="M406" s="2"/>
      <c r="N406" s="79"/>
      <c r="O406" s="80">
        <f>IF(D406=0,"",D406/C405)</f>
        <v>0.97402597402597402</v>
      </c>
      <c r="P406" s="81">
        <v>76</v>
      </c>
      <c r="Q406" s="82">
        <f t="shared" si="78"/>
        <v>0.97435897435897434</v>
      </c>
      <c r="R406" s="82">
        <f t="shared" si="79"/>
        <v>2.5641025641025661E-2</v>
      </c>
      <c r="S406" s="9">
        <f>P406/P404</f>
        <v>0.87356321839080464</v>
      </c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</row>
    <row r="407" spans="1:51" ht="15.75" customHeight="1">
      <c r="A407" s="68">
        <v>1102</v>
      </c>
      <c r="B407" s="69"/>
      <c r="C407" s="69"/>
      <c r="D407" s="69"/>
      <c r="E407" s="69">
        <v>72</v>
      </c>
      <c r="F407" s="97"/>
      <c r="G407" s="97"/>
      <c r="H407" s="97"/>
      <c r="I407" s="97"/>
      <c r="J407" s="97"/>
      <c r="K407" s="171"/>
      <c r="L407" s="108"/>
      <c r="M407" s="2"/>
      <c r="N407" s="79"/>
      <c r="O407" s="80">
        <f>IF(E407=0,"",E407/D406)</f>
        <v>0.96</v>
      </c>
      <c r="P407" s="81">
        <v>73</v>
      </c>
      <c r="Q407" s="82">
        <f t="shared" si="78"/>
        <v>0.96052631578947367</v>
      </c>
      <c r="R407" s="82">
        <f t="shared" si="79"/>
        <v>3.9473684210526327E-2</v>
      </c>
      <c r="S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</row>
    <row r="408" spans="1:51" ht="15.75" customHeight="1">
      <c r="A408" s="68">
        <v>1201</v>
      </c>
      <c r="B408" s="97"/>
      <c r="C408" s="97"/>
      <c r="D408" s="97"/>
      <c r="E408" s="97"/>
      <c r="F408" s="97">
        <v>70</v>
      </c>
      <c r="G408" s="97"/>
      <c r="H408" s="97"/>
      <c r="I408" s="97"/>
      <c r="J408" s="97"/>
      <c r="K408" s="171"/>
      <c r="L408" s="108"/>
      <c r="M408" s="2"/>
      <c r="N408" s="79"/>
      <c r="O408" s="80">
        <f>IF(F408=0,"",F408/E407)</f>
        <v>0.97222222222222221</v>
      </c>
      <c r="P408" s="81">
        <v>72</v>
      </c>
      <c r="Q408" s="82">
        <f t="shared" si="78"/>
        <v>0.98630136986301364</v>
      </c>
      <c r="R408" s="82">
        <f t="shared" si="79"/>
        <v>1.3698630136986356E-2</v>
      </c>
      <c r="S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</row>
    <row r="409" spans="1:51" ht="15.75" customHeight="1">
      <c r="A409" s="68">
        <v>1202</v>
      </c>
      <c r="B409" s="97"/>
      <c r="C409" s="97"/>
      <c r="D409" s="97"/>
      <c r="E409" s="97"/>
      <c r="F409" s="97"/>
      <c r="G409" s="97">
        <v>68</v>
      </c>
      <c r="H409" s="97"/>
      <c r="I409" s="97"/>
      <c r="J409" s="97"/>
      <c r="K409" s="171"/>
      <c r="L409" s="108"/>
      <c r="M409" s="2"/>
      <c r="N409" s="79"/>
      <c r="O409" s="80">
        <f>IF(G409=0,"",G409/F408)</f>
        <v>0.97142857142857142</v>
      </c>
      <c r="P409" s="81">
        <v>71</v>
      </c>
      <c r="Q409" s="82">
        <f t="shared" si="78"/>
        <v>0.98611111111111116</v>
      </c>
      <c r="R409" s="82">
        <f t="shared" si="79"/>
        <v>1.388888888888884E-2</v>
      </c>
      <c r="S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</row>
    <row r="410" spans="1:51" ht="15.75" customHeight="1">
      <c r="A410" s="68">
        <v>1301</v>
      </c>
      <c r="B410" s="97"/>
      <c r="C410" s="97"/>
      <c r="D410" s="97"/>
      <c r="E410" s="97"/>
      <c r="F410" s="97"/>
      <c r="G410" s="97"/>
      <c r="H410" s="97">
        <v>67</v>
      </c>
      <c r="I410" s="97"/>
      <c r="J410" s="97"/>
      <c r="K410" s="171"/>
      <c r="L410" s="108"/>
      <c r="M410" s="2"/>
      <c r="N410" s="79"/>
      <c r="O410" s="80">
        <f>IF(H410=0,"",H410/G409)</f>
        <v>0.98529411764705888</v>
      </c>
      <c r="P410" s="81">
        <v>70</v>
      </c>
      <c r="Q410" s="82">
        <f t="shared" si="78"/>
        <v>0.9859154929577465</v>
      </c>
      <c r="R410" s="82">
        <f t="shared" si="79"/>
        <v>1.4084507042253502E-2</v>
      </c>
      <c r="S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</row>
    <row r="411" spans="1:51" ht="15.75" customHeight="1">
      <c r="A411" s="68">
        <v>1302</v>
      </c>
      <c r="B411" s="97"/>
      <c r="C411" s="97"/>
      <c r="D411" s="97"/>
      <c r="E411" s="97"/>
      <c r="F411" s="97"/>
      <c r="G411" s="97"/>
      <c r="H411" s="97"/>
      <c r="I411" s="97">
        <v>64</v>
      </c>
      <c r="J411" s="97"/>
      <c r="K411" s="171"/>
      <c r="L411" s="108"/>
      <c r="M411" s="2"/>
      <c r="N411" s="79"/>
      <c r="O411" s="80">
        <f>IF(I411=0,"",I411/H410)</f>
        <v>0.95522388059701491</v>
      </c>
      <c r="P411" s="81">
        <v>69</v>
      </c>
      <c r="Q411" s="82">
        <f t="shared" si="78"/>
        <v>0.98571428571428577</v>
      </c>
      <c r="R411" s="82">
        <f t="shared" si="79"/>
        <v>1.4285714285714235E-2</v>
      </c>
      <c r="S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</row>
    <row r="412" spans="1:51" ht="15.75" customHeight="1">
      <c r="A412" s="68">
        <v>1401</v>
      </c>
      <c r="B412" s="97"/>
      <c r="C412" s="97"/>
      <c r="D412" s="97"/>
      <c r="E412" s="97"/>
      <c r="F412" s="97"/>
      <c r="G412" s="97"/>
      <c r="H412" s="97"/>
      <c r="I412" s="97"/>
      <c r="J412" s="97">
        <v>64</v>
      </c>
      <c r="K412" s="171">
        <v>59</v>
      </c>
      <c r="L412" s="108"/>
      <c r="M412" s="2"/>
      <c r="N412" s="79"/>
      <c r="O412" s="84">
        <f>IF(J412=0,"",J412/I411)</f>
        <v>1</v>
      </c>
      <c r="P412" s="81">
        <v>69</v>
      </c>
      <c r="Q412" s="85">
        <f t="shared" si="78"/>
        <v>1</v>
      </c>
      <c r="R412" s="85">
        <f t="shared" si="79"/>
        <v>0</v>
      </c>
      <c r="S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</row>
    <row r="413" spans="1:51" ht="15.75" customHeight="1">
      <c r="A413" s="68">
        <v>1402</v>
      </c>
      <c r="B413" s="97"/>
      <c r="C413" s="97"/>
      <c r="D413" s="97"/>
      <c r="E413" s="97"/>
      <c r="F413" s="97"/>
      <c r="G413" s="97"/>
      <c r="H413" s="97"/>
      <c r="I413" s="97"/>
      <c r="J413" s="97">
        <v>7</v>
      </c>
      <c r="K413" s="171">
        <v>4</v>
      </c>
      <c r="L413" s="108"/>
      <c r="M413" s="2"/>
      <c r="N413" s="31"/>
      <c r="O413" s="185"/>
      <c r="P413" s="175">
        <v>9</v>
      </c>
      <c r="Q413" s="186"/>
      <c r="R413" s="92"/>
      <c r="S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</row>
    <row r="414" spans="1:51" ht="15.75" customHeight="1">
      <c r="A414" s="68">
        <v>1501</v>
      </c>
      <c r="B414" s="97"/>
      <c r="C414" s="97"/>
      <c r="D414" s="97"/>
      <c r="E414" s="97"/>
      <c r="F414" s="97"/>
      <c r="G414" s="97"/>
      <c r="H414" s="97"/>
      <c r="I414" s="97"/>
      <c r="J414" s="97">
        <v>4</v>
      </c>
      <c r="K414" s="171">
        <v>4</v>
      </c>
      <c r="L414" s="108"/>
      <c r="M414" s="2"/>
      <c r="N414" s="31"/>
      <c r="O414" s="86"/>
      <c r="P414" s="178">
        <v>5</v>
      </c>
      <c r="Q414" s="88"/>
      <c r="R414" s="86"/>
      <c r="S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</row>
    <row r="415" spans="1:51" ht="15.75" customHeight="1">
      <c r="A415" s="68">
        <v>1502</v>
      </c>
      <c r="B415" s="97"/>
      <c r="C415" s="97"/>
      <c r="D415" s="97"/>
      <c r="E415" s="97"/>
      <c r="F415" s="97"/>
      <c r="G415" s="97"/>
      <c r="H415" s="97"/>
      <c r="I415" s="97"/>
      <c r="J415" s="97">
        <v>1</v>
      </c>
      <c r="K415" s="171"/>
      <c r="L415" s="108"/>
      <c r="M415" s="2"/>
      <c r="N415" s="31"/>
      <c r="O415" s="86"/>
      <c r="P415" s="178">
        <v>1</v>
      </c>
      <c r="Q415" s="88"/>
      <c r="R415" s="86"/>
      <c r="S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</row>
    <row r="416" spans="1:51" ht="15.75" customHeight="1">
      <c r="A416" s="68">
        <v>1601</v>
      </c>
      <c r="B416" s="97"/>
      <c r="C416" s="97"/>
      <c r="D416" s="97"/>
      <c r="E416" s="97"/>
      <c r="F416" s="97"/>
      <c r="G416" s="97"/>
      <c r="H416" s="97"/>
      <c r="I416" s="97"/>
      <c r="J416" s="97">
        <v>1</v>
      </c>
      <c r="K416" s="171"/>
      <c r="L416" s="108"/>
      <c r="M416" s="2"/>
      <c r="N416" s="31"/>
      <c r="O416" s="86"/>
      <c r="P416" s="178">
        <v>1</v>
      </c>
      <c r="Q416" s="88"/>
      <c r="R416" s="86"/>
      <c r="S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</row>
    <row r="417" spans="1:51" ht="15.75" customHeight="1">
      <c r="A417" s="68">
        <v>1602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171">
        <v>1</v>
      </c>
      <c r="L417" s="108"/>
      <c r="M417" s="2"/>
      <c r="N417" s="31"/>
      <c r="O417" s="2"/>
      <c r="P417" s="81">
        <v>1</v>
      </c>
      <c r="Q417" s="25"/>
      <c r="R417" s="86"/>
      <c r="S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</row>
    <row r="418" spans="1:51" ht="15.75" customHeight="1">
      <c r="A418" s="68">
        <v>1701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171"/>
      <c r="L418" s="108"/>
      <c r="M418" s="2"/>
      <c r="N418" s="31"/>
      <c r="O418" s="89" t="s">
        <v>79</v>
      </c>
      <c r="P418" s="90">
        <v>65</v>
      </c>
      <c r="Q418" s="187">
        <f>K421</f>
        <v>68</v>
      </c>
      <c r="R418" s="92" t="s">
        <v>11</v>
      </c>
      <c r="S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</row>
    <row r="419" spans="1:51" ht="15.75" customHeight="1">
      <c r="A419" s="68">
        <v>1702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171"/>
      <c r="L419" s="108"/>
      <c r="M419" s="2"/>
      <c r="N419" s="31"/>
      <c r="O419" s="93" t="s">
        <v>80</v>
      </c>
      <c r="P419" s="94">
        <f>IF(P418/B404=0,"",P418/B404)</f>
        <v>0.74712643678160917</v>
      </c>
      <c r="Q419" s="188">
        <f>IF(P418/Q418=0,"",P418/Q418)</f>
        <v>0.95588235294117652</v>
      </c>
      <c r="R419" s="96" t="s">
        <v>81</v>
      </c>
      <c r="S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</row>
    <row r="420" spans="1:51" ht="15.75" customHeight="1">
      <c r="A420" s="68">
        <v>1801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171"/>
      <c r="L420" s="100"/>
      <c r="M420" s="101"/>
      <c r="N420" s="102"/>
      <c r="O420" s="101"/>
      <c r="P420" s="102"/>
      <c r="Q420" s="102"/>
      <c r="R420" s="103"/>
      <c r="S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</row>
    <row r="421" spans="1:51" ht="18" customHeight="1">
      <c r="A421" s="35"/>
      <c r="B421" s="31"/>
      <c r="C421" s="31"/>
      <c r="D421" s="273" t="s">
        <v>100</v>
      </c>
      <c r="E421" s="261"/>
      <c r="F421" s="261"/>
      <c r="G421" s="261"/>
      <c r="H421" s="261"/>
      <c r="I421" s="261"/>
      <c r="J421" s="262"/>
      <c r="K421" s="126">
        <f>SUM(K404:K417)</f>
        <v>68</v>
      </c>
      <c r="L421" s="105">
        <f>IF(K412=0,"",K412/B404)</f>
        <v>0.67816091954022983</v>
      </c>
      <c r="M421" s="105">
        <f>IF(K421=0,"",K421/B404)</f>
        <v>0.7816091954022989</v>
      </c>
      <c r="N421" s="105">
        <f>IF(K412=0,"",M421-L421)</f>
        <v>0.10344827586206906</v>
      </c>
      <c r="O421" s="2"/>
      <c r="P421" s="31"/>
      <c r="Q421" s="25"/>
      <c r="R421" s="2"/>
      <c r="S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</row>
    <row r="422" spans="1:51" ht="12.7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8"/>
      <c r="M422" s="38"/>
      <c r="N422" s="38"/>
      <c r="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</row>
    <row r="423" spans="1:51" ht="12.7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T423" s="38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</row>
    <row r="424" spans="1:51" ht="26.25" customHeight="1">
      <c r="A424" s="31"/>
      <c r="B424" s="283" t="s">
        <v>88</v>
      </c>
      <c r="C424" s="275"/>
      <c r="D424" s="275"/>
      <c r="E424" s="275"/>
      <c r="F424" s="275"/>
      <c r="G424" s="275"/>
      <c r="H424" s="275"/>
      <c r="I424" s="275"/>
      <c r="J424" s="275"/>
      <c r="K424" s="129" t="s">
        <v>63</v>
      </c>
      <c r="L424" s="2"/>
      <c r="M424" s="2"/>
      <c r="N424" s="31"/>
      <c r="O424" s="2"/>
      <c r="P424" s="31"/>
      <c r="Q424" s="31"/>
      <c r="R424" s="31"/>
      <c r="S424" s="31"/>
      <c r="T424" s="38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</row>
    <row r="425" spans="1:51" ht="20.25" customHeight="1">
      <c r="A425" s="259" t="s">
        <v>10</v>
      </c>
      <c r="B425" s="260" t="s">
        <v>89</v>
      </c>
      <c r="C425" s="261"/>
      <c r="D425" s="261"/>
      <c r="E425" s="261"/>
      <c r="F425" s="261"/>
      <c r="G425" s="261"/>
      <c r="H425" s="261"/>
      <c r="I425" s="261"/>
      <c r="J425" s="262"/>
      <c r="K425" s="263" t="s">
        <v>11</v>
      </c>
      <c r="L425" s="254" t="s">
        <v>3</v>
      </c>
      <c r="M425" s="254" t="s">
        <v>4</v>
      </c>
      <c r="N425" s="264" t="s">
        <v>5</v>
      </c>
      <c r="O425" s="254" t="s">
        <v>6</v>
      </c>
      <c r="P425" s="265" t="s">
        <v>7</v>
      </c>
      <c r="Q425" s="265" t="s">
        <v>8</v>
      </c>
      <c r="R425" s="254" t="s">
        <v>9</v>
      </c>
      <c r="S425" s="31"/>
      <c r="T425" s="38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</row>
    <row r="426" spans="1:51" ht="15.75" customHeight="1">
      <c r="A426" s="255"/>
      <c r="B426" s="68" t="s">
        <v>90</v>
      </c>
      <c r="C426" s="68" t="s">
        <v>91</v>
      </c>
      <c r="D426" s="68" t="s">
        <v>92</v>
      </c>
      <c r="E426" s="68" t="s">
        <v>93</v>
      </c>
      <c r="F426" s="68" t="s">
        <v>94</v>
      </c>
      <c r="G426" s="68" t="s">
        <v>95</v>
      </c>
      <c r="H426" s="68" t="s">
        <v>96</v>
      </c>
      <c r="I426" s="68" t="s">
        <v>97</v>
      </c>
      <c r="J426" s="68" t="s">
        <v>98</v>
      </c>
      <c r="K426" s="255"/>
      <c r="L426" s="255"/>
      <c r="M426" s="255"/>
      <c r="N426" s="255"/>
      <c r="O426" s="255"/>
      <c r="P426" s="255"/>
      <c r="Q426" s="255"/>
      <c r="R426" s="255"/>
      <c r="S426" s="31"/>
      <c r="T426" s="38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</row>
    <row r="427" spans="1:51" ht="15.75" customHeight="1">
      <c r="A427" s="68">
        <v>1002</v>
      </c>
      <c r="B427" s="69">
        <v>84</v>
      </c>
      <c r="C427" s="69"/>
      <c r="D427" s="69"/>
      <c r="E427" s="69"/>
      <c r="F427" s="97"/>
      <c r="G427" s="97"/>
      <c r="H427" s="97"/>
      <c r="I427" s="97"/>
      <c r="J427" s="97"/>
      <c r="K427" s="171"/>
      <c r="L427" s="107"/>
      <c r="M427" s="73"/>
      <c r="N427" s="74"/>
      <c r="O427" s="172"/>
      <c r="P427" s="76">
        <f>B427</f>
        <v>84</v>
      </c>
      <c r="Q427" s="173"/>
      <c r="R427" s="172"/>
      <c r="S427" s="31"/>
      <c r="T427" s="38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</row>
    <row r="428" spans="1:51" ht="15.75" customHeight="1">
      <c r="A428" s="68">
        <v>1101</v>
      </c>
      <c r="B428" s="69"/>
      <c r="C428" s="69">
        <v>78</v>
      </c>
      <c r="D428" s="69"/>
      <c r="E428" s="69"/>
      <c r="F428" s="97"/>
      <c r="G428" s="97"/>
      <c r="H428" s="97"/>
      <c r="I428" s="97"/>
      <c r="J428" s="97"/>
      <c r="K428" s="171"/>
      <c r="L428" s="108"/>
      <c r="M428" s="2"/>
      <c r="N428" s="79"/>
      <c r="O428" s="80">
        <f>IF(C428=0,"",C428/B427)</f>
        <v>0.9285714285714286</v>
      </c>
      <c r="P428" s="81">
        <v>78</v>
      </c>
      <c r="Q428" s="82">
        <f t="shared" ref="Q428:Q435" si="80">IF(P428=0,"",P428/P427)</f>
        <v>0.9285714285714286</v>
      </c>
      <c r="R428" s="82">
        <f t="shared" ref="R428:R435" si="81">IF(P428=0,"",100%-Q428)</f>
        <v>7.1428571428571397E-2</v>
      </c>
      <c r="S428" s="31"/>
      <c r="T428" s="38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</row>
    <row r="429" spans="1:51" ht="15.75" customHeight="1">
      <c r="A429" s="68">
        <v>1102</v>
      </c>
      <c r="B429" s="69"/>
      <c r="C429" s="69"/>
      <c r="D429" s="69">
        <v>75</v>
      </c>
      <c r="E429" s="69"/>
      <c r="F429" s="97"/>
      <c r="G429" s="97"/>
      <c r="H429" s="97"/>
      <c r="I429" s="97"/>
      <c r="J429" s="97"/>
      <c r="K429" s="171"/>
      <c r="L429" s="108"/>
      <c r="M429" s="2"/>
      <c r="N429" s="79"/>
      <c r="O429" s="80">
        <f>IF(D429=0,"",D429/C428)</f>
        <v>0.96153846153846156</v>
      </c>
      <c r="P429" s="81">
        <v>75</v>
      </c>
      <c r="Q429" s="82">
        <f t="shared" si="80"/>
        <v>0.96153846153846156</v>
      </c>
      <c r="R429" s="82">
        <f t="shared" si="81"/>
        <v>3.8461538461538436E-2</v>
      </c>
      <c r="S429" s="9">
        <f>P429/P427</f>
        <v>0.8928571428571429</v>
      </c>
      <c r="T429" s="38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</row>
    <row r="430" spans="1:51" ht="15.75" customHeight="1">
      <c r="A430" s="68">
        <v>1201</v>
      </c>
      <c r="B430" s="69"/>
      <c r="C430" s="69"/>
      <c r="D430" s="69"/>
      <c r="E430" s="69">
        <v>73</v>
      </c>
      <c r="F430" s="97"/>
      <c r="G430" s="97"/>
      <c r="H430" s="97"/>
      <c r="I430" s="97"/>
      <c r="J430" s="97"/>
      <c r="K430" s="171"/>
      <c r="L430" s="108"/>
      <c r="M430" s="2"/>
      <c r="N430" s="79"/>
      <c r="O430" s="80">
        <f>IF(E430=0,"",E430/D429)</f>
        <v>0.97333333333333338</v>
      </c>
      <c r="P430" s="81">
        <v>74</v>
      </c>
      <c r="Q430" s="82">
        <f t="shared" si="80"/>
        <v>0.98666666666666669</v>
      </c>
      <c r="R430" s="82">
        <f t="shared" si="81"/>
        <v>1.3333333333333308E-2</v>
      </c>
      <c r="S430" s="31"/>
      <c r="T430" s="38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</row>
    <row r="431" spans="1:51" ht="15.75" customHeight="1">
      <c r="A431" s="68">
        <v>1202</v>
      </c>
      <c r="B431" s="97"/>
      <c r="C431" s="97"/>
      <c r="D431" s="97"/>
      <c r="E431" s="97"/>
      <c r="F431" s="97">
        <v>69</v>
      </c>
      <c r="G431" s="97"/>
      <c r="H431" s="97"/>
      <c r="I431" s="97"/>
      <c r="J431" s="97"/>
      <c r="K431" s="171"/>
      <c r="L431" s="108"/>
      <c r="M431" s="2"/>
      <c r="N431" s="79"/>
      <c r="O431" s="80">
        <f>IF(F431=0,"",F431/E430)</f>
        <v>0.9452054794520548</v>
      </c>
      <c r="P431" s="81">
        <v>72</v>
      </c>
      <c r="Q431" s="82">
        <f t="shared" si="80"/>
        <v>0.97297297297297303</v>
      </c>
      <c r="R431" s="82">
        <f t="shared" si="81"/>
        <v>2.7027027027026973E-2</v>
      </c>
      <c r="S431" s="31"/>
      <c r="T431" s="38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</row>
    <row r="432" spans="1:51" ht="15.75" customHeight="1">
      <c r="A432" s="68">
        <v>1301</v>
      </c>
      <c r="B432" s="97"/>
      <c r="C432" s="97"/>
      <c r="D432" s="97"/>
      <c r="E432" s="97"/>
      <c r="F432" s="97"/>
      <c r="G432" s="97">
        <v>69</v>
      </c>
      <c r="H432" s="97"/>
      <c r="I432" s="97"/>
      <c r="J432" s="97"/>
      <c r="K432" s="171"/>
      <c r="L432" s="108"/>
      <c r="M432" s="2"/>
      <c r="N432" s="79"/>
      <c r="O432" s="80">
        <f>IF(G432=0,"",G432/F431)</f>
        <v>1</v>
      </c>
      <c r="P432" s="81">
        <v>71</v>
      </c>
      <c r="Q432" s="82">
        <f t="shared" si="80"/>
        <v>0.98611111111111116</v>
      </c>
      <c r="R432" s="82">
        <f t="shared" si="81"/>
        <v>1.388888888888884E-2</v>
      </c>
      <c r="S432" s="31"/>
      <c r="T432" s="38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</row>
    <row r="433" spans="1:51" ht="15.75" customHeight="1">
      <c r="A433" s="68">
        <v>1302</v>
      </c>
      <c r="B433" s="97"/>
      <c r="C433" s="97"/>
      <c r="D433" s="97"/>
      <c r="E433" s="97"/>
      <c r="F433" s="97"/>
      <c r="G433" s="97"/>
      <c r="H433" s="97">
        <v>67</v>
      </c>
      <c r="I433" s="97"/>
      <c r="J433" s="97"/>
      <c r="K433" s="171"/>
      <c r="L433" s="108"/>
      <c r="M433" s="2"/>
      <c r="N433" s="79"/>
      <c r="O433" s="80">
        <f>IF(H433=0,"",H433/G432)</f>
        <v>0.97101449275362317</v>
      </c>
      <c r="P433" s="81">
        <v>73</v>
      </c>
      <c r="Q433" s="82">
        <f t="shared" si="80"/>
        <v>1.028169014084507</v>
      </c>
      <c r="R433" s="82">
        <f t="shared" si="81"/>
        <v>-2.8169014084507005E-2</v>
      </c>
      <c r="S433" s="31"/>
      <c r="T433" s="38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</row>
    <row r="434" spans="1:51" ht="15.75" customHeight="1">
      <c r="A434" s="68">
        <v>1401</v>
      </c>
      <c r="B434" s="97"/>
      <c r="C434" s="97"/>
      <c r="D434" s="97"/>
      <c r="E434" s="97"/>
      <c r="F434" s="97"/>
      <c r="G434" s="97"/>
      <c r="H434" s="97"/>
      <c r="I434" s="97">
        <v>65</v>
      </c>
      <c r="J434" s="97"/>
      <c r="K434" s="171"/>
      <c r="L434" s="108"/>
      <c r="M434" s="2"/>
      <c r="N434" s="79"/>
      <c r="O434" s="80">
        <f>IF(I434=0,"",I434/H433)</f>
        <v>0.97014925373134331</v>
      </c>
      <c r="P434" s="81">
        <v>72</v>
      </c>
      <c r="Q434" s="82">
        <f t="shared" si="80"/>
        <v>0.98630136986301364</v>
      </c>
      <c r="R434" s="82">
        <f t="shared" si="81"/>
        <v>1.3698630136986356E-2</v>
      </c>
      <c r="S434" s="31"/>
      <c r="T434" s="38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</row>
    <row r="435" spans="1:51" ht="15.75" customHeight="1">
      <c r="A435" s="68">
        <v>1402</v>
      </c>
      <c r="B435" s="97"/>
      <c r="C435" s="97"/>
      <c r="D435" s="97"/>
      <c r="E435" s="97"/>
      <c r="F435" s="97"/>
      <c r="G435" s="97"/>
      <c r="H435" s="97"/>
      <c r="I435" s="97"/>
      <c r="J435" s="97">
        <v>64</v>
      </c>
      <c r="K435" s="171">
        <v>57</v>
      </c>
      <c r="L435" s="108"/>
      <c r="M435" s="2"/>
      <c r="N435" s="79"/>
      <c r="O435" s="84">
        <f>IF(J435=0,"",J435/I434)</f>
        <v>0.98461538461538467</v>
      </c>
      <c r="P435" s="81">
        <v>71</v>
      </c>
      <c r="Q435" s="85">
        <f t="shared" si="80"/>
        <v>0.98611111111111116</v>
      </c>
      <c r="R435" s="85">
        <f t="shared" si="81"/>
        <v>1.388888888888884E-2</v>
      </c>
      <c r="S435" s="31"/>
      <c r="T435" s="38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</row>
    <row r="436" spans="1:51" ht="15.75" customHeight="1">
      <c r="A436" s="68">
        <v>1501</v>
      </c>
      <c r="B436" s="97"/>
      <c r="C436" s="97"/>
      <c r="D436" s="97"/>
      <c r="E436" s="97"/>
      <c r="F436" s="97"/>
      <c r="G436" s="97"/>
      <c r="H436" s="97"/>
      <c r="I436" s="97"/>
      <c r="J436" s="97">
        <v>7</v>
      </c>
      <c r="K436" s="171">
        <v>9</v>
      </c>
      <c r="L436" s="108"/>
      <c r="M436" s="2"/>
      <c r="N436" s="31"/>
      <c r="O436" s="185"/>
      <c r="P436" s="175">
        <v>14</v>
      </c>
      <c r="Q436" s="186"/>
      <c r="R436" s="92"/>
      <c r="S436" s="31"/>
      <c r="T436" s="38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</row>
    <row r="437" spans="1:51" ht="15.75" customHeight="1">
      <c r="A437" s="68">
        <v>1502</v>
      </c>
      <c r="B437" s="97"/>
      <c r="C437" s="97"/>
      <c r="D437" s="97"/>
      <c r="E437" s="97"/>
      <c r="F437" s="97"/>
      <c r="G437" s="97"/>
      <c r="H437" s="97"/>
      <c r="I437" s="97"/>
      <c r="J437" s="97">
        <v>3</v>
      </c>
      <c r="K437" s="171">
        <v>3</v>
      </c>
      <c r="L437" s="108"/>
      <c r="M437" s="2"/>
      <c r="N437" s="31"/>
      <c r="O437" s="86"/>
      <c r="P437" s="178">
        <v>4</v>
      </c>
      <c r="Q437" s="88"/>
      <c r="R437" s="86"/>
      <c r="S437" s="31"/>
      <c r="T437" s="38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</row>
    <row r="438" spans="1:51" ht="15.75" customHeight="1">
      <c r="A438" s="68">
        <v>1601</v>
      </c>
      <c r="B438" s="97"/>
      <c r="C438" s="97"/>
      <c r="D438" s="97"/>
      <c r="E438" s="97"/>
      <c r="F438" s="97"/>
      <c r="G438" s="97"/>
      <c r="H438" s="97"/>
      <c r="I438" s="97"/>
      <c r="J438" s="97">
        <v>1</v>
      </c>
      <c r="K438" s="171"/>
      <c r="L438" s="108"/>
      <c r="M438" s="2"/>
      <c r="N438" s="31"/>
      <c r="O438" s="86"/>
      <c r="P438" s="178">
        <v>2</v>
      </c>
      <c r="Q438" s="88"/>
      <c r="R438" s="86"/>
      <c r="S438" s="31"/>
      <c r="T438" s="38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</row>
    <row r="439" spans="1:51" ht="15.75" customHeight="1">
      <c r="A439" s="68">
        <v>1602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171"/>
      <c r="L439" s="108"/>
      <c r="M439" s="2"/>
      <c r="N439" s="31"/>
      <c r="O439" s="86"/>
      <c r="P439" s="178">
        <v>1</v>
      </c>
      <c r="Q439" s="88"/>
      <c r="R439" s="86"/>
      <c r="S439" s="31"/>
      <c r="T439" s="38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</row>
    <row r="440" spans="1:51" ht="15.75" customHeight="1">
      <c r="A440" s="68">
        <v>1701</v>
      </c>
      <c r="B440" s="97"/>
      <c r="C440" s="97"/>
      <c r="D440" s="97"/>
      <c r="E440" s="97"/>
      <c r="F440" s="97"/>
      <c r="G440" s="97"/>
      <c r="H440" s="97"/>
      <c r="I440" s="97"/>
      <c r="J440" s="97">
        <v>1</v>
      </c>
      <c r="K440" s="171">
        <v>1</v>
      </c>
      <c r="L440" s="108"/>
      <c r="M440" s="2"/>
      <c r="N440" s="31"/>
      <c r="O440" s="2"/>
      <c r="P440" s="31">
        <v>1</v>
      </c>
      <c r="Q440" s="25"/>
      <c r="R440" s="86"/>
      <c r="S440" s="31"/>
      <c r="T440" s="38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</row>
    <row r="441" spans="1:51" ht="15.75" customHeight="1">
      <c r="A441" s="68">
        <v>1702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171"/>
      <c r="L441" s="108"/>
      <c r="M441" s="2"/>
      <c r="N441" s="31"/>
      <c r="O441" s="89" t="s">
        <v>79</v>
      </c>
      <c r="P441" s="90">
        <v>70</v>
      </c>
      <c r="Q441" s="187">
        <f>K444</f>
        <v>70</v>
      </c>
      <c r="R441" s="92" t="s">
        <v>11</v>
      </c>
      <c r="S441" s="31"/>
      <c r="T441" s="38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</row>
    <row r="442" spans="1:51" ht="15.75" customHeight="1">
      <c r="A442" s="68">
        <v>1801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171"/>
      <c r="L442" s="108"/>
      <c r="M442" s="2"/>
      <c r="N442" s="31"/>
      <c r="O442" s="93" t="s">
        <v>80</v>
      </c>
      <c r="P442" s="94">
        <f>IF(P441/B427=0,"",P441/B427)</f>
        <v>0.83333333333333337</v>
      </c>
      <c r="Q442" s="188">
        <f>IF(P441/Q441=0,"",P441/Q441)</f>
        <v>1</v>
      </c>
      <c r="R442" s="96" t="s">
        <v>81</v>
      </c>
      <c r="S442" s="31"/>
      <c r="T442" s="38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</row>
    <row r="443" spans="1:51" ht="15.75" customHeight="1">
      <c r="A443" s="68">
        <v>1802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171"/>
      <c r="L443" s="100"/>
      <c r="M443" s="101"/>
      <c r="N443" s="102"/>
      <c r="O443" s="101"/>
      <c r="P443" s="102"/>
      <c r="Q443" s="102"/>
      <c r="R443" s="103"/>
      <c r="S443" s="31"/>
      <c r="T443" s="38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</row>
    <row r="444" spans="1:51" ht="18" customHeight="1">
      <c r="A444" s="35"/>
      <c r="B444" s="31"/>
      <c r="C444" s="31"/>
      <c r="D444" s="273" t="s">
        <v>100</v>
      </c>
      <c r="E444" s="261"/>
      <c r="F444" s="261"/>
      <c r="G444" s="261"/>
      <c r="H444" s="261"/>
      <c r="I444" s="261"/>
      <c r="J444" s="262"/>
      <c r="K444" s="126">
        <f>SUM(K427:K440)</f>
        <v>70</v>
      </c>
      <c r="L444" s="105">
        <f>IF(K435=0,"",K435/B427)</f>
        <v>0.6785714285714286</v>
      </c>
      <c r="M444" s="105">
        <f>IF(K444=0,"",K444/B427)</f>
        <v>0.83333333333333337</v>
      </c>
      <c r="N444" s="105">
        <f>IF(K435=0,"",M444-L444)</f>
        <v>0.15476190476190477</v>
      </c>
      <c r="O444" s="2"/>
      <c r="P444" s="31"/>
      <c r="Q444" s="25"/>
      <c r="R444" s="2"/>
      <c r="S444" s="31"/>
      <c r="T444" s="38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</row>
    <row r="445" spans="1:51" ht="12.7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T445" s="38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</row>
    <row r="446" spans="1:51" ht="12.7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T446" s="38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</row>
    <row r="447" spans="1:51" ht="26.25" customHeight="1">
      <c r="A447" s="31"/>
      <c r="B447" s="283" t="s">
        <v>88</v>
      </c>
      <c r="C447" s="275"/>
      <c r="D447" s="275"/>
      <c r="E447" s="275"/>
      <c r="F447" s="275"/>
      <c r="G447" s="275"/>
      <c r="H447" s="275"/>
      <c r="I447" s="275"/>
      <c r="J447" s="275"/>
      <c r="K447" s="66" t="s">
        <v>67</v>
      </c>
      <c r="L447" s="2"/>
      <c r="M447" s="2"/>
      <c r="N447" s="31"/>
      <c r="O447" s="2"/>
      <c r="P447" s="31"/>
      <c r="Q447" s="31"/>
      <c r="R447" s="31"/>
      <c r="S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</row>
    <row r="448" spans="1:51" ht="20.25" customHeight="1">
      <c r="A448" s="259" t="s">
        <v>10</v>
      </c>
      <c r="B448" s="260" t="s">
        <v>89</v>
      </c>
      <c r="C448" s="261"/>
      <c r="D448" s="261"/>
      <c r="E448" s="261"/>
      <c r="F448" s="261"/>
      <c r="G448" s="261"/>
      <c r="H448" s="261"/>
      <c r="I448" s="261"/>
      <c r="J448" s="262"/>
      <c r="K448" s="263" t="s">
        <v>11</v>
      </c>
      <c r="L448" s="254" t="s">
        <v>3</v>
      </c>
      <c r="M448" s="254" t="s">
        <v>4</v>
      </c>
      <c r="N448" s="264" t="s">
        <v>5</v>
      </c>
      <c r="O448" s="254" t="s">
        <v>6</v>
      </c>
      <c r="P448" s="265" t="s">
        <v>7</v>
      </c>
      <c r="Q448" s="265" t="s">
        <v>8</v>
      </c>
      <c r="R448" s="254" t="s">
        <v>9</v>
      </c>
      <c r="S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</row>
    <row r="449" spans="1:51" ht="15.75" customHeight="1">
      <c r="A449" s="255"/>
      <c r="B449" s="68" t="s">
        <v>90</v>
      </c>
      <c r="C449" s="68" t="s">
        <v>91</v>
      </c>
      <c r="D449" s="68" t="s">
        <v>92</v>
      </c>
      <c r="E449" s="68" t="s">
        <v>93</v>
      </c>
      <c r="F449" s="68" t="s">
        <v>94</v>
      </c>
      <c r="G449" s="68" t="s">
        <v>95</v>
      </c>
      <c r="H449" s="68" t="s">
        <v>96</v>
      </c>
      <c r="I449" s="68" t="s">
        <v>97</v>
      </c>
      <c r="J449" s="68" t="s">
        <v>98</v>
      </c>
      <c r="K449" s="255"/>
      <c r="L449" s="255"/>
      <c r="M449" s="255"/>
      <c r="N449" s="255"/>
      <c r="O449" s="255"/>
      <c r="P449" s="255"/>
      <c r="Q449" s="255"/>
      <c r="R449" s="255"/>
      <c r="S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</row>
    <row r="450" spans="1:51" ht="15.75" customHeight="1">
      <c r="A450" s="68">
        <v>1101</v>
      </c>
      <c r="B450" s="69">
        <v>120</v>
      </c>
      <c r="C450" s="69"/>
      <c r="D450" s="69"/>
      <c r="E450" s="69"/>
      <c r="F450" s="69"/>
      <c r="G450" s="69"/>
      <c r="H450" s="69"/>
      <c r="I450" s="69"/>
      <c r="J450" s="69"/>
      <c r="K450" s="110"/>
      <c r="L450" s="107"/>
      <c r="M450" s="73"/>
      <c r="N450" s="74"/>
      <c r="O450" s="172"/>
      <c r="P450" s="76">
        <f>B450</f>
        <v>120</v>
      </c>
      <c r="Q450" s="173"/>
      <c r="R450" s="172"/>
      <c r="S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</row>
    <row r="451" spans="1:51" ht="15.75" customHeight="1">
      <c r="A451" s="68">
        <v>1102</v>
      </c>
      <c r="B451" s="69"/>
      <c r="C451" s="69">
        <v>110</v>
      </c>
      <c r="D451" s="69"/>
      <c r="E451" s="69"/>
      <c r="F451" s="69"/>
      <c r="G451" s="69"/>
      <c r="H451" s="69"/>
      <c r="I451" s="69"/>
      <c r="J451" s="69"/>
      <c r="K451" s="110"/>
      <c r="L451" s="108"/>
      <c r="M451" s="2"/>
      <c r="N451" s="79"/>
      <c r="O451" s="80">
        <f>IF(C451=0,"",C451/B450)</f>
        <v>0.91666666666666663</v>
      </c>
      <c r="P451" s="81">
        <v>110</v>
      </c>
      <c r="Q451" s="82">
        <f t="shared" ref="Q451:Q458" si="82">IF(P451=0,"",P451/P450)</f>
        <v>0.91666666666666663</v>
      </c>
      <c r="R451" s="82">
        <f t="shared" ref="R451:R458" si="83">IF(P451=0,"",100%-Q451)</f>
        <v>8.333333333333337E-2</v>
      </c>
      <c r="S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</row>
    <row r="452" spans="1:51" ht="15.75" customHeight="1">
      <c r="A452" s="68">
        <v>1201</v>
      </c>
      <c r="B452" s="69"/>
      <c r="C452" s="69"/>
      <c r="D452" s="69">
        <v>100</v>
      </c>
      <c r="E452" s="69"/>
      <c r="F452" s="69"/>
      <c r="G452" s="69"/>
      <c r="H452" s="69"/>
      <c r="I452" s="69"/>
      <c r="J452" s="69"/>
      <c r="K452" s="110"/>
      <c r="L452" s="108"/>
      <c r="M452" s="2"/>
      <c r="N452" s="79"/>
      <c r="O452" s="80">
        <f>IF(D452=0,"",D452/C451)</f>
        <v>0.90909090909090906</v>
      </c>
      <c r="P452" s="81">
        <v>104</v>
      </c>
      <c r="Q452" s="82">
        <f t="shared" si="82"/>
        <v>0.94545454545454544</v>
      </c>
      <c r="R452" s="82">
        <f t="shared" si="83"/>
        <v>5.4545454545454564E-2</v>
      </c>
      <c r="S452" s="9">
        <f>P452/P450</f>
        <v>0.8666666666666667</v>
      </c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</row>
    <row r="453" spans="1:51" ht="15.75" customHeight="1">
      <c r="A453" s="68">
        <v>1202</v>
      </c>
      <c r="B453" s="69"/>
      <c r="C453" s="69"/>
      <c r="D453" s="69"/>
      <c r="E453" s="69">
        <v>97</v>
      </c>
      <c r="F453" s="69"/>
      <c r="G453" s="69"/>
      <c r="H453" s="69"/>
      <c r="I453" s="69"/>
      <c r="J453" s="69"/>
      <c r="K453" s="110"/>
      <c r="L453" s="108"/>
      <c r="M453" s="2"/>
      <c r="N453" s="79"/>
      <c r="O453" s="80">
        <f>IF(E453=0,"",E453/D452)</f>
        <v>0.97</v>
      </c>
      <c r="P453" s="81">
        <v>100</v>
      </c>
      <c r="Q453" s="82">
        <f t="shared" si="82"/>
        <v>0.96153846153846156</v>
      </c>
      <c r="R453" s="82">
        <f t="shared" si="83"/>
        <v>3.8461538461538436E-2</v>
      </c>
      <c r="S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</row>
    <row r="454" spans="1:51" ht="15.75" customHeight="1">
      <c r="A454" s="68">
        <v>1301</v>
      </c>
      <c r="B454" s="69"/>
      <c r="C454" s="69"/>
      <c r="D454" s="69"/>
      <c r="E454" s="69"/>
      <c r="F454" s="69">
        <v>94</v>
      </c>
      <c r="G454" s="69"/>
      <c r="H454" s="69"/>
      <c r="I454" s="69"/>
      <c r="J454" s="69"/>
      <c r="K454" s="110"/>
      <c r="L454" s="108"/>
      <c r="M454" s="2"/>
      <c r="N454" s="79"/>
      <c r="O454" s="80">
        <f>IF(F454=0,"",F454/E453)</f>
        <v>0.96907216494845361</v>
      </c>
      <c r="P454" s="81">
        <v>98</v>
      </c>
      <c r="Q454" s="82">
        <f t="shared" si="82"/>
        <v>0.98</v>
      </c>
      <c r="R454" s="82">
        <f t="shared" si="83"/>
        <v>2.0000000000000018E-2</v>
      </c>
      <c r="S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</row>
    <row r="455" spans="1:51" ht="15.75" customHeight="1">
      <c r="A455" s="68">
        <v>1302</v>
      </c>
      <c r="B455" s="69"/>
      <c r="C455" s="69"/>
      <c r="D455" s="69"/>
      <c r="E455" s="69"/>
      <c r="F455" s="69"/>
      <c r="G455" s="69">
        <v>91</v>
      </c>
      <c r="H455" s="69"/>
      <c r="I455" s="69"/>
      <c r="J455" s="69"/>
      <c r="K455" s="110"/>
      <c r="L455" s="108"/>
      <c r="M455" s="2"/>
      <c r="N455" s="79"/>
      <c r="O455" s="80">
        <f>IF(G455=0,"",G455/F454)</f>
        <v>0.96808510638297873</v>
      </c>
      <c r="P455" s="81">
        <v>98</v>
      </c>
      <c r="Q455" s="82">
        <f t="shared" si="82"/>
        <v>1</v>
      </c>
      <c r="R455" s="82">
        <f t="shared" si="83"/>
        <v>0</v>
      </c>
      <c r="S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</row>
    <row r="456" spans="1:51" ht="15.75" customHeight="1">
      <c r="A456" s="68">
        <v>1401</v>
      </c>
      <c r="B456" s="69"/>
      <c r="C456" s="69"/>
      <c r="D456" s="69"/>
      <c r="E456" s="69"/>
      <c r="F456" s="69"/>
      <c r="G456" s="69"/>
      <c r="H456" s="69">
        <v>90</v>
      </c>
      <c r="I456" s="69"/>
      <c r="J456" s="69"/>
      <c r="K456" s="110"/>
      <c r="L456" s="108"/>
      <c r="M456" s="2"/>
      <c r="N456" s="79"/>
      <c r="O456" s="80">
        <f>IF(H456=0,"",H456/G455)</f>
        <v>0.98901098901098905</v>
      </c>
      <c r="P456" s="81">
        <v>98</v>
      </c>
      <c r="Q456" s="82">
        <f t="shared" si="82"/>
        <v>1</v>
      </c>
      <c r="R456" s="82">
        <f t="shared" si="83"/>
        <v>0</v>
      </c>
      <c r="S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</row>
    <row r="457" spans="1:51" ht="15.75" customHeight="1">
      <c r="A457" s="68">
        <v>1402</v>
      </c>
      <c r="B457" s="69"/>
      <c r="C457" s="69"/>
      <c r="D457" s="69"/>
      <c r="E457" s="69"/>
      <c r="F457" s="69"/>
      <c r="G457" s="69"/>
      <c r="H457" s="69"/>
      <c r="I457" s="69">
        <v>88</v>
      </c>
      <c r="J457" s="69"/>
      <c r="K457" s="110"/>
      <c r="L457" s="108"/>
      <c r="M457" s="2"/>
      <c r="N457" s="79"/>
      <c r="O457" s="80">
        <f>IF(I457=0,"",I457/H456)</f>
        <v>0.97777777777777775</v>
      </c>
      <c r="P457" s="81">
        <v>98</v>
      </c>
      <c r="Q457" s="82">
        <f t="shared" si="82"/>
        <v>1</v>
      </c>
      <c r="R457" s="82">
        <f t="shared" si="83"/>
        <v>0</v>
      </c>
      <c r="S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</row>
    <row r="458" spans="1:51" ht="15.75" customHeight="1">
      <c r="A458" s="68">
        <v>1501</v>
      </c>
      <c r="B458" s="69"/>
      <c r="C458" s="69"/>
      <c r="D458" s="69"/>
      <c r="E458" s="69"/>
      <c r="F458" s="69"/>
      <c r="G458" s="69"/>
      <c r="H458" s="69"/>
      <c r="I458" s="69"/>
      <c r="J458" s="69">
        <v>84</v>
      </c>
      <c r="K458" s="110">
        <v>73</v>
      </c>
      <c r="L458" s="108"/>
      <c r="M458" s="2"/>
      <c r="N458" s="79"/>
      <c r="O458" s="84">
        <f>IF(J458=0,"",J458/I457)</f>
        <v>0.95454545454545459</v>
      </c>
      <c r="P458" s="81">
        <v>98</v>
      </c>
      <c r="Q458" s="85">
        <f t="shared" si="82"/>
        <v>1</v>
      </c>
      <c r="R458" s="85">
        <f t="shared" si="83"/>
        <v>0</v>
      </c>
      <c r="S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</row>
    <row r="459" spans="1:51" ht="15.75" customHeight="1">
      <c r="A459" s="68">
        <v>1502</v>
      </c>
      <c r="B459" s="69"/>
      <c r="C459" s="69"/>
      <c r="D459" s="69"/>
      <c r="E459" s="69"/>
      <c r="F459" s="69"/>
      <c r="G459" s="69"/>
      <c r="H459" s="69"/>
      <c r="I459" s="69"/>
      <c r="J459" s="69">
        <v>18</v>
      </c>
      <c r="K459" s="110">
        <v>17</v>
      </c>
      <c r="L459" s="108"/>
      <c r="M459" s="2"/>
      <c r="N459" s="31"/>
      <c r="O459" s="185"/>
      <c r="P459" s="81">
        <v>24</v>
      </c>
      <c r="Q459" s="186"/>
      <c r="R459" s="92"/>
      <c r="S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</row>
    <row r="460" spans="1:51" ht="15.75" customHeight="1">
      <c r="A460" s="68">
        <v>1601</v>
      </c>
      <c r="B460" s="69"/>
      <c r="C460" s="69"/>
      <c r="D460" s="69"/>
      <c r="E460" s="69"/>
      <c r="F460" s="69"/>
      <c r="G460" s="69"/>
      <c r="H460" s="69"/>
      <c r="I460" s="69"/>
      <c r="J460" s="69">
        <v>4</v>
      </c>
      <c r="K460" s="110">
        <v>2</v>
      </c>
      <c r="L460" s="108"/>
      <c r="M460" s="2"/>
      <c r="N460" s="31"/>
      <c r="O460" s="86"/>
      <c r="P460" s="87">
        <v>6</v>
      </c>
      <c r="Q460" s="88"/>
      <c r="R460" s="86"/>
      <c r="S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</row>
    <row r="461" spans="1:51" ht="15.75" customHeight="1">
      <c r="A461" s="68">
        <v>1602</v>
      </c>
      <c r="B461" s="69"/>
      <c r="C461" s="69"/>
      <c r="D461" s="69"/>
      <c r="E461" s="69"/>
      <c r="F461" s="69"/>
      <c r="G461" s="69"/>
      <c r="H461" s="69"/>
      <c r="I461" s="69"/>
      <c r="J461" s="69">
        <v>2</v>
      </c>
      <c r="K461" s="110">
        <v>2</v>
      </c>
      <c r="L461" s="108"/>
      <c r="M461" s="2"/>
      <c r="N461" s="31"/>
      <c r="O461" s="86"/>
      <c r="P461" s="87">
        <v>3</v>
      </c>
      <c r="Q461" s="88"/>
      <c r="R461" s="86"/>
      <c r="S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</row>
    <row r="462" spans="1:51" ht="15.75" customHeight="1">
      <c r="A462" s="68">
        <v>1701</v>
      </c>
      <c r="B462" s="69"/>
      <c r="C462" s="69"/>
      <c r="D462" s="69"/>
      <c r="E462" s="69"/>
      <c r="F462" s="69"/>
      <c r="G462" s="69"/>
      <c r="H462" s="69"/>
      <c r="I462" s="69"/>
      <c r="J462" s="69">
        <v>1</v>
      </c>
      <c r="K462" s="110">
        <v>1</v>
      </c>
      <c r="L462" s="108"/>
      <c r="M462" s="2"/>
      <c r="N462" s="31"/>
      <c r="O462" s="86"/>
      <c r="P462" s="87">
        <v>1</v>
      </c>
      <c r="Q462" s="88"/>
      <c r="R462" s="86"/>
      <c r="S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</row>
    <row r="463" spans="1:51" ht="15.75" customHeight="1">
      <c r="A463" s="68">
        <v>1702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171"/>
      <c r="L463" s="108"/>
      <c r="M463" s="2"/>
      <c r="N463" s="31"/>
      <c r="O463" s="2"/>
      <c r="P463" s="31"/>
      <c r="Q463" s="25"/>
      <c r="R463" s="86"/>
      <c r="S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</row>
    <row r="464" spans="1:51" ht="15.75" customHeight="1">
      <c r="A464" s="68">
        <v>1801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171"/>
      <c r="L464" s="108"/>
      <c r="M464" s="2"/>
      <c r="N464" s="31"/>
      <c r="O464" s="89" t="s">
        <v>79</v>
      </c>
      <c r="P464" s="90">
        <v>89</v>
      </c>
      <c r="Q464" s="187">
        <f>K467</f>
        <v>95</v>
      </c>
      <c r="R464" s="92" t="s">
        <v>11</v>
      </c>
      <c r="S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</row>
    <row r="465" spans="1:51" ht="15.75" customHeight="1">
      <c r="A465" s="68">
        <v>1802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171"/>
      <c r="L465" s="108"/>
      <c r="M465" s="2"/>
      <c r="N465" s="31"/>
      <c r="O465" s="93" t="s">
        <v>80</v>
      </c>
      <c r="P465" s="94">
        <f>IF(P464/B450=0,"",P464/B450)</f>
        <v>0.7416666666666667</v>
      </c>
      <c r="Q465" s="188">
        <f>IF(P464/Q464=0,"",P464/Q464)</f>
        <v>0.93684210526315792</v>
      </c>
      <c r="R465" s="96" t="s">
        <v>81</v>
      </c>
      <c r="S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</row>
    <row r="466" spans="1:51" ht="15.75" customHeight="1">
      <c r="A466" s="68">
        <v>1901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171"/>
      <c r="L466" s="100"/>
      <c r="M466" s="101"/>
      <c r="N466" s="102"/>
      <c r="O466" s="101"/>
      <c r="P466" s="102"/>
      <c r="Q466" s="102"/>
      <c r="R466" s="103"/>
      <c r="S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</row>
    <row r="467" spans="1:51" ht="18" customHeight="1">
      <c r="A467" s="35"/>
      <c r="B467" s="31"/>
      <c r="C467" s="31"/>
      <c r="D467" s="273" t="s">
        <v>100</v>
      </c>
      <c r="E467" s="261"/>
      <c r="F467" s="261"/>
      <c r="G467" s="261"/>
      <c r="H467" s="261"/>
      <c r="I467" s="261"/>
      <c r="J467" s="262"/>
      <c r="K467" s="126">
        <f>SUM(K450:K463)</f>
        <v>95</v>
      </c>
      <c r="L467" s="105">
        <f>IF(K458=0,"",K458/B450)</f>
        <v>0.60833333333333328</v>
      </c>
      <c r="M467" s="105">
        <f>IF(K467=0,"",K467/B450)</f>
        <v>0.79166666666666663</v>
      </c>
      <c r="N467" s="105">
        <f>IF(K458=0,"",M467-L467)</f>
        <v>0.18333333333333335</v>
      </c>
      <c r="O467" s="2"/>
      <c r="P467" s="31"/>
      <c r="Q467" s="25"/>
      <c r="R467" s="2"/>
      <c r="S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</row>
    <row r="468" spans="1:51" ht="12.7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</row>
    <row r="469" spans="1:51" ht="12.7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</row>
    <row r="470" spans="1:51" ht="26.25" customHeight="1">
      <c r="A470" s="31"/>
      <c r="B470" s="283" t="s">
        <v>88</v>
      </c>
      <c r="C470" s="275"/>
      <c r="D470" s="275"/>
      <c r="E470" s="275"/>
      <c r="F470" s="275"/>
      <c r="G470" s="275"/>
      <c r="H470" s="275"/>
      <c r="I470" s="275"/>
      <c r="J470" s="275"/>
      <c r="K470" s="66" t="s">
        <v>68</v>
      </c>
      <c r="L470" s="2"/>
      <c r="M470" s="2"/>
      <c r="N470" s="31"/>
      <c r="O470" s="2"/>
      <c r="P470" s="31"/>
      <c r="Q470" s="31"/>
      <c r="R470" s="31"/>
      <c r="S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</row>
    <row r="471" spans="1:51" ht="20.25" customHeight="1">
      <c r="A471" s="259" t="s">
        <v>10</v>
      </c>
      <c r="B471" s="260" t="s">
        <v>89</v>
      </c>
      <c r="C471" s="261"/>
      <c r="D471" s="261"/>
      <c r="E471" s="261"/>
      <c r="F471" s="261"/>
      <c r="G471" s="261"/>
      <c r="H471" s="261"/>
      <c r="I471" s="261"/>
      <c r="J471" s="262"/>
      <c r="K471" s="263" t="s">
        <v>11</v>
      </c>
      <c r="L471" s="254" t="s">
        <v>3</v>
      </c>
      <c r="M471" s="254" t="s">
        <v>4</v>
      </c>
      <c r="N471" s="264" t="s">
        <v>5</v>
      </c>
      <c r="O471" s="254" t="s">
        <v>6</v>
      </c>
      <c r="P471" s="265" t="s">
        <v>7</v>
      </c>
      <c r="Q471" s="265" t="s">
        <v>8</v>
      </c>
      <c r="R471" s="254" t="s">
        <v>9</v>
      </c>
      <c r="S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</row>
    <row r="472" spans="1:51" ht="15.75" customHeight="1">
      <c r="A472" s="255"/>
      <c r="B472" s="68" t="s">
        <v>90</v>
      </c>
      <c r="C472" s="68" t="s">
        <v>91</v>
      </c>
      <c r="D472" s="68" t="s">
        <v>92</v>
      </c>
      <c r="E472" s="68" t="s">
        <v>93</v>
      </c>
      <c r="F472" s="68" t="s">
        <v>94</v>
      </c>
      <c r="G472" s="68" t="s">
        <v>95</v>
      </c>
      <c r="H472" s="68" t="s">
        <v>96</v>
      </c>
      <c r="I472" s="68" t="s">
        <v>97</v>
      </c>
      <c r="J472" s="68" t="s">
        <v>98</v>
      </c>
      <c r="K472" s="255"/>
      <c r="L472" s="255"/>
      <c r="M472" s="255"/>
      <c r="N472" s="255"/>
      <c r="O472" s="255"/>
      <c r="P472" s="255"/>
      <c r="Q472" s="255"/>
      <c r="R472" s="255"/>
      <c r="S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</row>
    <row r="473" spans="1:51" ht="15.75" customHeight="1">
      <c r="A473" s="68">
        <v>1102</v>
      </c>
      <c r="B473" s="69">
        <v>103</v>
      </c>
      <c r="C473" s="69"/>
      <c r="D473" s="69"/>
      <c r="E473" s="69"/>
      <c r="F473" s="69"/>
      <c r="G473" s="69"/>
      <c r="H473" s="69"/>
      <c r="I473" s="69"/>
      <c r="J473" s="69"/>
      <c r="K473" s="110"/>
      <c r="L473" s="107"/>
      <c r="M473" s="73"/>
      <c r="N473" s="74"/>
      <c r="O473" s="172"/>
      <c r="P473" s="76">
        <f>B473</f>
        <v>103</v>
      </c>
      <c r="Q473" s="173"/>
      <c r="R473" s="172"/>
      <c r="S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</row>
    <row r="474" spans="1:51" ht="15.75" customHeight="1">
      <c r="A474" s="68">
        <v>1201</v>
      </c>
      <c r="B474" s="69"/>
      <c r="C474" s="69">
        <v>98</v>
      </c>
      <c r="D474" s="69"/>
      <c r="E474" s="69"/>
      <c r="F474" s="69"/>
      <c r="G474" s="69"/>
      <c r="H474" s="69"/>
      <c r="I474" s="69"/>
      <c r="J474" s="69"/>
      <c r="K474" s="110"/>
      <c r="L474" s="108"/>
      <c r="M474" s="2"/>
      <c r="N474" s="79"/>
      <c r="O474" s="80">
        <f>IF(C474=0,"",C474/B473)</f>
        <v>0.95145631067961167</v>
      </c>
      <c r="P474" s="81">
        <v>98</v>
      </c>
      <c r="Q474" s="82">
        <f t="shared" ref="Q474:Q481" si="84">IF(P474=0,"",P474/P473)</f>
        <v>0.95145631067961167</v>
      </c>
      <c r="R474" s="82">
        <f t="shared" ref="R474:R481" si="85">IF(P474=0,"",100%-Q474)</f>
        <v>4.8543689320388328E-2</v>
      </c>
      <c r="S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</row>
    <row r="475" spans="1:51" ht="15.75" customHeight="1">
      <c r="A475" s="68">
        <v>1202</v>
      </c>
      <c r="B475" s="69"/>
      <c r="C475" s="69"/>
      <c r="D475" s="69">
        <v>92</v>
      </c>
      <c r="E475" s="69"/>
      <c r="F475" s="69"/>
      <c r="G475" s="69"/>
      <c r="H475" s="69"/>
      <c r="I475" s="69"/>
      <c r="J475" s="69"/>
      <c r="K475" s="110"/>
      <c r="L475" s="108"/>
      <c r="M475" s="2"/>
      <c r="N475" s="79"/>
      <c r="O475" s="80">
        <f>IF(D475=0,"",D475/C474)</f>
        <v>0.93877551020408168</v>
      </c>
      <c r="P475" s="81">
        <v>97</v>
      </c>
      <c r="Q475" s="82">
        <f t="shared" si="84"/>
        <v>0.98979591836734693</v>
      </c>
      <c r="R475" s="82">
        <f t="shared" si="85"/>
        <v>1.0204081632653073E-2</v>
      </c>
      <c r="S475" s="9">
        <f>P475/P473</f>
        <v>0.94174757281553401</v>
      </c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</row>
    <row r="476" spans="1:51" ht="15.75" customHeight="1">
      <c r="A476" s="68">
        <v>1301</v>
      </c>
      <c r="B476" s="69"/>
      <c r="C476" s="69"/>
      <c r="D476" s="69"/>
      <c r="E476" s="69">
        <v>90</v>
      </c>
      <c r="F476" s="69"/>
      <c r="G476" s="69"/>
      <c r="H476" s="69"/>
      <c r="I476" s="69"/>
      <c r="J476" s="69"/>
      <c r="K476" s="110"/>
      <c r="L476" s="108"/>
      <c r="M476" s="2"/>
      <c r="N476" s="79"/>
      <c r="O476" s="80">
        <f>IF(E476=0,"",E476/D475)</f>
        <v>0.97826086956521741</v>
      </c>
      <c r="P476" s="81">
        <v>96</v>
      </c>
      <c r="Q476" s="82">
        <f t="shared" si="84"/>
        <v>0.98969072164948457</v>
      </c>
      <c r="R476" s="82">
        <f t="shared" si="85"/>
        <v>1.0309278350515427E-2</v>
      </c>
      <c r="S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</row>
    <row r="477" spans="1:51" ht="15.75" customHeight="1">
      <c r="A477" s="68">
        <v>1302</v>
      </c>
      <c r="B477" s="69"/>
      <c r="C477" s="69"/>
      <c r="D477" s="69"/>
      <c r="E477" s="69"/>
      <c r="F477" s="69">
        <v>89</v>
      </c>
      <c r="G477" s="69"/>
      <c r="H477" s="69"/>
      <c r="I477" s="69"/>
      <c r="J477" s="69"/>
      <c r="K477" s="110"/>
      <c r="L477" s="108"/>
      <c r="M477" s="2"/>
      <c r="N477" s="79"/>
      <c r="O477" s="80">
        <f>IF(F477=0,"",F477/E476)</f>
        <v>0.98888888888888893</v>
      </c>
      <c r="P477" s="81">
        <v>93</v>
      </c>
      <c r="Q477" s="82">
        <f t="shared" si="84"/>
        <v>0.96875</v>
      </c>
      <c r="R477" s="82">
        <f t="shared" si="85"/>
        <v>3.125E-2</v>
      </c>
      <c r="S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</row>
    <row r="478" spans="1:51" ht="15.75" customHeight="1">
      <c r="A478" s="68">
        <v>1401</v>
      </c>
      <c r="B478" s="69"/>
      <c r="C478" s="69"/>
      <c r="D478" s="69"/>
      <c r="E478" s="69"/>
      <c r="F478" s="69"/>
      <c r="G478" s="69">
        <v>86</v>
      </c>
      <c r="H478" s="69"/>
      <c r="I478" s="69"/>
      <c r="J478" s="69"/>
      <c r="K478" s="110"/>
      <c r="L478" s="108"/>
      <c r="M478" s="2"/>
      <c r="N478" s="79"/>
      <c r="O478" s="80">
        <f>IF(G478=0,"",G478/F477)</f>
        <v>0.9662921348314607</v>
      </c>
      <c r="P478" s="81">
        <v>92</v>
      </c>
      <c r="Q478" s="82">
        <f t="shared" si="84"/>
        <v>0.989247311827957</v>
      </c>
      <c r="R478" s="82">
        <f t="shared" si="85"/>
        <v>1.0752688172043001E-2</v>
      </c>
      <c r="S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</row>
    <row r="479" spans="1:51" ht="15.75" customHeight="1">
      <c r="A479" s="68">
        <v>1402</v>
      </c>
      <c r="B479" s="69"/>
      <c r="C479" s="69"/>
      <c r="D479" s="69"/>
      <c r="E479" s="69"/>
      <c r="F479" s="69"/>
      <c r="G479" s="69"/>
      <c r="H479" s="69">
        <v>80</v>
      </c>
      <c r="I479" s="69"/>
      <c r="J479" s="69"/>
      <c r="K479" s="110"/>
      <c r="L479" s="108"/>
      <c r="M479" s="2"/>
      <c r="N479" s="79"/>
      <c r="O479" s="80">
        <f>IF(H479=0,"",H479/G478)</f>
        <v>0.93023255813953487</v>
      </c>
      <c r="P479" s="81">
        <v>92</v>
      </c>
      <c r="Q479" s="82">
        <f t="shared" si="84"/>
        <v>1</v>
      </c>
      <c r="R479" s="82">
        <f t="shared" si="85"/>
        <v>0</v>
      </c>
      <c r="S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</row>
    <row r="480" spans="1:51" ht="15.75" customHeight="1">
      <c r="A480" s="68">
        <v>1501</v>
      </c>
      <c r="B480" s="69"/>
      <c r="C480" s="69"/>
      <c r="D480" s="69"/>
      <c r="E480" s="69"/>
      <c r="F480" s="69"/>
      <c r="G480" s="69"/>
      <c r="H480" s="69"/>
      <c r="I480" s="69">
        <v>80</v>
      </c>
      <c r="J480" s="69"/>
      <c r="K480" s="110"/>
      <c r="L480" s="108"/>
      <c r="M480" s="2"/>
      <c r="N480" s="79"/>
      <c r="O480" s="80">
        <f>IF(I480=0,"",I480/H479)</f>
        <v>1</v>
      </c>
      <c r="P480" s="81">
        <v>91</v>
      </c>
      <c r="Q480" s="82">
        <f t="shared" si="84"/>
        <v>0.98913043478260865</v>
      </c>
      <c r="R480" s="82">
        <f t="shared" si="85"/>
        <v>1.0869565217391353E-2</v>
      </c>
      <c r="S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</row>
    <row r="481" spans="1:51" ht="15.75" customHeight="1">
      <c r="A481" s="68">
        <v>1502</v>
      </c>
      <c r="B481" s="69"/>
      <c r="C481" s="69"/>
      <c r="D481" s="69"/>
      <c r="E481" s="69"/>
      <c r="F481" s="69"/>
      <c r="G481" s="69"/>
      <c r="H481" s="69"/>
      <c r="I481" s="69"/>
      <c r="J481" s="69">
        <v>74</v>
      </c>
      <c r="K481" s="110">
        <v>66</v>
      </c>
      <c r="L481" s="108"/>
      <c r="M481" s="2"/>
      <c r="N481" s="79"/>
      <c r="O481" s="84">
        <f>IF(J481=0,"",J481/I480)</f>
        <v>0.92500000000000004</v>
      </c>
      <c r="P481" s="81">
        <v>85</v>
      </c>
      <c r="Q481" s="85">
        <f t="shared" si="84"/>
        <v>0.93406593406593408</v>
      </c>
      <c r="R481" s="85">
        <f t="shared" si="85"/>
        <v>6.5934065934065922E-2</v>
      </c>
      <c r="S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</row>
    <row r="482" spans="1:51" ht="15.75" customHeight="1">
      <c r="A482" s="68">
        <v>1601</v>
      </c>
      <c r="B482" s="69"/>
      <c r="C482" s="69"/>
      <c r="D482" s="69"/>
      <c r="E482" s="69"/>
      <c r="F482" s="69"/>
      <c r="G482" s="69"/>
      <c r="H482" s="69"/>
      <c r="I482" s="69"/>
      <c r="J482" s="69">
        <v>22</v>
      </c>
      <c r="K482" s="110">
        <v>18</v>
      </c>
      <c r="L482" s="108"/>
      <c r="M482" s="2"/>
      <c r="N482" s="31"/>
      <c r="O482" s="185"/>
      <c r="P482" s="175">
        <v>27</v>
      </c>
      <c r="Q482" s="186"/>
      <c r="R482" s="92"/>
      <c r="S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</row>
    <row r="483" spans="1:51" ht="15.75" customHeight="1">
      <c r="A483" s="68">
        <v>1602</v>
      </c>
      <c r="B483" s="69"/>
      <c r="C483" s="69"/>
      <c r="D483" s="69"/>
      <c r="E483" s="69"/>
      <c r="F483" s="69"/>
      <c r="G483" s="69"/>
      <c r="H483" s="69"/>
      <c r="I483" s="69"/>
      <c r="J483" s="69">
        <v>5</v>
      </c>
      <c r="K483" s="110">
        <v>4</v>
      </c>
      <c r="L483" s="108"/>
      <c r="M483" s="2"/>
      <c r="N483" s="31"/>
      <c r="O483" s="86"/>
      <c r="P483" s="178">
        <v>7</v>
      </c>
      <c r="Q483" s="88"/>
      <c r="R483" s="86"/>
      <c r="S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</row>
    <row r="484" spans="1:51" ht="15.75" customHeight="1">
      <c r="A484" s="68">
        <v>1701</v>
      </c>
      <c r="B484" s="69"/>
      <c r="C484" s="69"/>
      <c r="D484" s="69"/>
      <c r="E484" s="69"/>
      <c r="F484" s="69"/>
      <c r="G484" s="69"/>
      <c r="H484" s="69"/>
      <c r="I484" s="69"/>
      <c r="J484" s="69">
        <v>2</v>
      </c>
      <c r="K484" s="110">
        <v>2</v>
      </c>
      <c r="L484" s="108"/>
      <c r="M484" s="2"/>
      <c r="N484" s="31"/>
      <c r="O484" s="86"/>
      <c r="P484" s="178">
        <v>3</v>
      </c>
      <c r="Q484" s="88"/>
      <c r="R484" s="86"/>
      <c r="S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</row>
    <row r="485" spans="1:51" ht="15.75" customHeight="1">
      <c r="A485" s="68">
        <v>1702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171"/>
      <c r="L485" s="108"/>
      <c r="M485" s="2"/>
      <c r="N485" s="31"/>
      <c r="O485" s="86"/>
      <c r="P485" s="178"/>
      <c r="Q485" s="88"/>
      <c r="R485" s="86"/>
      <c r="S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</row>
    <row r="486" spans="1:51" ht="15.75" customHeight="1">
      <c r="A486" s="68">
        <v>1801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171"/>
      <c r="L486" s="108"/>
      <c r="M486" s="2"/>
      <c r="N486" s="31"/>
      <c r="O486" s="2"/>
      <c r="P486" s="31"/>
      <c r="Q486" s="25"/>
      <c r="R486" s="86"/>
      <c r="S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</row>
    <row r="487" spans="1:51" ht="15.75" customHeight="1">
      <c r="A487" s="68">
        <v>1802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171"/>
      <c r="L487" s="108"/>
      <c r="M487" s="2"/>
      <c r="N487" s="31"/>
      <c r="O487" s="89" t="s">
        <v>79</v>
      </c>
      <c r="P487" s="90">
        <v>83</v>
      </c>
      <c r="Q487" s="187">
        <f>K490</f>
        <v>90</v>
      </c>
      <c r="R487" s="92" t="s">
        <v>11</v>
      </c>
      <c r="S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</row>
    <row r="488" spans="1:51" ht="15.75" customHeight="1">
      <c r="A488" s="68">
        <v>1901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171"/>
      <c r="L488" s="108"/>
      <c r="M488" s="2"/>
      <c r="N488" s="31"/>
      <c r="O488" s="93" t="s">
        <v>80</v>
      </c>
      <c r="P488" s="94">
        <f>IF(P487/B473=0,"",P487/B473)</f>
        <v>0.80582524271844658</v>
      </c>
      <c r="Q488" s="188">
        <f>IF(P487/Q487=0,"",P487/Q487)</f>
        <v>0.92222222222222228</v>
      </c>
      <c r="R488" s="96" t="s">
        <v>81</v>
      </c>
      <c r="S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</row>
    <row r="489" spans="1:51" ht="15.75" customHeight="1">
      <c r="A489" s="68">
        <v>1902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171"/>
      <c r="L489" s="100"/>
      <c r="M489" s="101"/>
      <c r="N489" s="102"/>
      <c r="O489" s="101"/>
      <c r="P489" s="102"/>
      <c r="Q489" s="102"/>
      <c r="R489" s="103"/>
      <c r="S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</row>
    <row r="490" spans="1:51" ht="18" customHeight="1">
      <c r="A490" s="35"/>
      <c r="B490" s="31"/>
      <c r="C490" s="31"/>
      <c r="D490" s="273" t="s">
        <v>100</v>
      </c>
      <c r="E490" s="261"/>
      <c r="F490" s="261"/>
      <c r="G490" s="261"/>
      <c r="H490" s="261"/>
      <c r="I490" s="261"/>
      <c r="J490" s="262"/>
      <c r="K490" s="126">
        <f>SUM(K473:K486)</f>
        <v>90</v>
      </c>
      <c r="L490" s="105">
        <f>IF(K481=0,"",K481/B473)</f>
        <v>0.64077669902912626</v>
      </c>
      <c r="M490" s="105">
        <f>IF(K490=0,"",K490/B473)</f>
        <v>0.87378640776699024</v>
      </c>
      <c r="N490" s="105">
        <f>IF(K481=0,"",M490-L490)</f>
        <v>0.23300970873786397</v>
      </c>
      <c r="O490" s="2"/>
      <c r="P490" s="31"/>
      <c r="Q490" s="25"/>
      <c r="R490" s="2"/>
      <c r="S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</row>
    <row r="491" spans="1:51" ht="12.7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</row>
    <row r="492" spans="1:51" ht="12.7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</row>
    <row r="493" spans="1:51" ht="26.25" customHeight="1">
      <c r="A493" s="31"/>
      <c r="B493" s="283" t="s">
        <v>88</v>
      </c>
      <c r="C493" s="275"/>
      <c r="D493" s="275"/>
      <c r="E493" s="275"/>
      <c r="F493" s="275"/>
      <c r="G493" s="275"/>
      <c r="H493" s="275"/>
      <c r="I493" s="275"/>
      <c r="J493" s="275"/>
      <c r="K493" s="129" t="s">
        <v>72</v>
      </c>
      <c r="L493" s="2"/>
      <c r="M493" s="2"/>
      <c r="N493" s="31"/>
      <c r="O493" s="2"/>
      <c r="P493" s="31"/>
      <c r="Q493" s="31"/>
      <c r="R493" s="31"/>
      <c r="S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</row>
    <row r="494" spans="1:51" ht="20.25" customHeight="1">
      <c r="A494" s="259" t="s">
        <v>10</v>
      </c>
      <c r="B494" s="260" t="s">
        <v>89</v>
      </c>
      <c r="C494" s="261"/>
      <c r="D494" s="261"/>
      <c r="E494" s="261"/>
      <c r="F494" s="261"/>
      <c r="G494" s="261"/>
      <c r="H494" s="261"/>
      <c r="I494" s="261"/>
      <c r="J494" s="262"/>
      <c r="K494" s="263" t="s">
        <v>11</v>
      </c>
      <c r="L494" s="254" t="s">
        <v>3</v>
      </c>
      <c r="M494" s="254" t="s">
        <v>4</v>
      </c>
      <c r="N494" s="264" t="s">
        <v>5</v>
      </c>
      <c r="O494" s="254" t="s">
        <v>6</v>
      </c>
      <c r="P494" s="265" t="s">
        <v>7</v>
      </c>
      <c r="Q494" s="265" t="s">
        <v>8</v>
      </c>
      <c r="R494" s="254" t="s">
        <v>9</v>
      </c>
      <c r="S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</row>
    <row r="495" spans="1:51" ht="15.75" customHeight="1">
      <c r="A495" s="255"/>
      <c r="B495" s="68" t="s">
        <v>90</v>
      </c>
      <c r="C495" s="68" t="s">
        <v>91</v>
      </c>
      <c r="D495" s="68" t="s">
        <v>92</v>
      </c>
      <c r="E495" s="68" t="s">
        <v>93</v>
      </c>
      <c r="F495" s="68" t="s">
        <v>94</v>
      </c>
      <c r="G495" s="68" t="s">
        <v>95</v>
      </c>
      <c r="H495" s="68" t="s">
        <v>96</v>
      </c>
      <c r="I495" s="68" t="s">
        <v>97</v>
      </c>
      <c r="J495" s="68" t="s">
        <v>98</v>
      </c>
      <c r="K495" s="255"/>
      <c r="L495" s="255"/>
      <c r="M495" s="255"/>
      <c r="N495" s="255"/>
      <c r="O495" s="255"/>
      <c r="P495" s="255"/>
      <c r="Q495" s="255"/>
      <c r="R495" s="255"/>
      <c r="S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</row>
    <row r="496" spans="1:51" ht="15.75" customHeight="1">
      <c r="A496" s="68">
        <v>1201</v>
      </c>
      <c r="B496" s="69">
        <v>116</v>
      </c>
      <c r="C496" s="69"/>
      <c r="D496" s="69"/>
      <c r="E496" s="69"/>
      <c r="F496" s="97"/>
      <c r="G496" s="97"/>
      <c r="H496" s="97"/>
      <c r="I496" s="97"/>
      <c r="J496" s="97"/>
      <c r="K496" s="171"/>
      <c r="L496" s="107"/>
      <c r="M496" s="73"/>
      <c r="N496" s="74"/>
      <c r="O496" s="172"/>
      <c r="P496" s="76">
        <f>B496</f>
        <v>116</v>
      </c>
      <c r="Q496" s="173"/>
      <c r="R496" s="172"/>
      <c r="S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</row>
    <row r="497" spans="1:51" ht="15.75" customHeight="1">
      <c r="A497" s="68">
        <v>1202</v>
      </c>
      <c r="B497" s="69"/>
      <c r="C497" s="69">
        <v>109</v>
      </c>
      <c r="D497" s="69"/>
      <c r="E497" s="69"/>
      <c r="F497" s="97"/>
      <c r="G497" s="97"/>
      <c r="H497" s="97"/>
      <c r="I497" s="97"/>
      <c r="J497" s="97"/>
      <c r="K497" s="171"/>
      <c r="L497" s="108"/>
      <c r="M497" s="2"/>
      <c r="N497" s="79"/>
      <c r="O497" s="80">
        <f>IF(C497=0,"",C497/B496)</f>
        <v>0.93965517241379315</v>
      </c>
      <c r="P497" s="81">
        <v>109</v>
      </c>
      <c r="Q497" s="82">
        <f t="shared" ref="Q497:Q504" si="86">IF(P497=0,"",P497/P496)</f>
        <v>0.93965517241379315</v>
      </c>
      <c r="R497" s="82">
        <f t="shared" ref="R497:R504" si="87">IF(P497=0,"",100%-Q497)</f>
        <v>6.0344827586206851E-2</v>
      </c>
      <c r="S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</row>
    <row r="498" spans="1:51" ht="15.75" customHeight="1">
      <c r="A498" s="68">
        <v>1301</v>
      </c>
      <c r="B498" s="69"/>
      <c r="C498" s="69"/>
      <c r="D498" s="69">
        <v>103</v>
      </c>
      <c r="E498" s="69"/>
      <c r="F498" s="97"/>
      <c r="G498" s="97"/>
      <c r="H498" s="97"/>
      <c r="I498" s="97"/>
      <c r="J498" s="97"/>
      <c r="K498" s="171"/>
      <c r="L498" s="108"/>
      <c r="M498" s="2"/>
      <c r="N498" s="79"/>
      <c r="O498" s="80">
        <f>IF(D498=0,"",D498/C497)</f>
        <v>0.94495412844036697</v>
      </c>
      <c r="P498" s="81">
        <v>105</v>
      </c>
      <c r="Q498" s="82">
        <f t="shared" si="86"/>
        <v>0.96330275229357798</v>
      </c>
      <c r="R498" s="82">
        <f t="shared" si="87"/>
        <v>3.669724770642202E-2</v>
      </c>
      <c r="S498" s="9">
        <f>P498/P496</f>
        <v>0.90517241379310343</v>
      </c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</row>
    <row r="499" spans="1:51" ht="15.75" customHeight="1">
      <c r="A499" s="68">
        <v>1302</v>
      </c>
      <c r="B499" s="69"/>
      <c r="C499" s="69"/>
      <c r="D499" s="69"/>
      <c r="E499" s="69">
        <v>98</v>
      </c>
      <c r="F499" s="97"/>
      <c r="G499" s="97"/>
      <c r="H499" s="97"/>
      <c r="I499" s="97"/>
      <c r="J499" s="97"/>
      <c r="K499" s="171"/>
      <c r="L499" s="108"/>
      <c r="M499" s="2"/>
      <c r="N499" s="79"/>
      <c r="O499" s="80">
        <f>IF(E499=0,"",E499/D498)</f>
        <v>0.95145631067961167</v>
      </c>
      <c r="P499" s="81">
        <v>101</v>
      </c>
      <c r="Q499" s="82">
        <f t="shared" si="86"/>
        <v>0.96190476190476193</v>
      </c>
      <c r="R499" s="82">
        <f t="shared" si="87"/>
        <v>3.8095238095238071E-2</v>
      </c>
      <c r="S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</row>
    <row r="500" spans="1:51" ht="15.75" customHeight="1">
      <c r="A500" s="68">
        <v>1401</v>
      </c>
      <c r="B500" s="97"/>
      <c r="C500" s="97"/>
      <c r="D500" s="97"/>
      <c r="E500" s="97"/>
      <c r="F500" s="97">
        <v>95</v>
      </c>
      <c r="G500" s="97"/>
      <c r="H500" s="97"/>
      <c r="I500" s="97"/>
      <c r="J500" s="97"/>
      <c r="K500" s="171"/>
      <c r="L500" s="108"/>
      <c r="M500" s="2"/>
      <c r="N500" s="79"/>
      <c r="O500" s="80">
        <f>IF(F500=0,"",F500/E499)</f>
        <v>0.96938775510204078</v>
      </c>
      <c r="P500" s="81">
        <v>97</v>
      </c>
      <c r="Q500" s="82">
        <f t="shared" si="86"/>
        <v>0.96039603960396036</v>
      </c>
      <c r="R500" s="82">
        <f t="shared" si="87"/>
        <v>3.9603960396039639E-2</v>
      </c>
      <c r="S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</row>
    <row r="501" spans="1:51" ht="15.75" customHeight="1">
      <c r="A501" s="68">
        <v>1402</v>
      </c>
      <c r="B501" s="97"/>
      <c r="C501" s="97"/>
      <c r="D501" s="97"/>
      <c r="E501" s="97"/>
      <c r="F501" s="97"/>
      <c r="G501" s="97">
        <v>93</v>
      </c>
      <c r="H501" s="97"/>
      <c r="I501" s="97"/>
      <c r="J501" s="97"/>
      <c r="K501" s="171"/>
      <c r="L501" s="108"/>
      <c r="M501" s="2"/>
      <c r="N501" s="79"/>
      <c r="O501" s="80">
        <f>IF(G501=0,"",G501/F500)</f>
        <v>0.97894736842105268</v>
      </c>
      <c r="P501" s="81">
        <v>95</v>
      </c>
      <c r="Q501" s="82">
        <f t="shared" si="86"/>
        <v>0.97938144329896903</v>
      </c>
      <c r="R501" s="82">
        <f t="shared" si="87"/>
        <v>2.0618556701030966E-2</v>
      </c>
      <c r="S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</row>
    <row r="502" spans="1:51" ht="15.75" customHeight="1">
      <c r="A502" s="68">
        <v>1501</v>
      </c>
      <c r="B502" s="97"/>
      <c r="C502" s="97"/>
      <c r="D502" s="97"/>
      <c r="E502" s="97"/>
      <c r="F502" s="97"/>
      <c r="G502" s="97"/>
      <c r="H502" s="97">
        <v>88</v>
      </c>
      <c r="I502" s="97"/>
      <c r="J502" s="97"/>
      <c r="K502" s="171"/>
      <c r="L502" s="108"/>
      <c r="M502" s="2"/>
      <c r="N502" s="79"/>
      <c r="O502" s="80">
        <f>IF(H502=0,"",H502/G501)</f>
        <v>0.94623655913978499</v>
      </c>
      <c r="P502" s="81">
        <v>95</v>
      </c>
      <c r="Q502" s="82">
        <f t="shared" si="86"/>
        <v>1</v>
      </c>
      <c r="R502" s="82">
        <f t="shared" si="87"/>
        <v>0</v>
      </c>
      <c r="S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</row>
    <row r="503" spans="1:51" ht="15.75" customHeight="1">
      <c r="A503" s="68">
        <v>1502</v>
      </c>
      <c r="B503" s="97"/>
      <c r="C503" s="97"/>
      <c r="D503" s="97"/>
      <c r="E503" s="97"/>
      <c r="F503" s="97"/>
      <c r="G503" s="97"/>
      <c r="H503" s="97"/>
      <c r="I503" s="97">
        <v>83</v>
      </c>
      <c r="J503" s="97"/>
      <c r="K503" s="171">
        <v>1</v>
      </c>
      <c r="L503" s="108"/>
      <c r="M503" s="2"/>
      <c r="N503" s="79"/>
      <c r="O503" s="80">
        <f>IF(I503=0,"",I503/H502)</f>
        <v>0.94318181818181823</v>
      </c>
      <c r="P503" s="81">
        <v>95</v>
      </c>
      <c r="Q503" s="82">
        <f t="shared" si="86"/>
        <v>1</v>
      </c>
      <c r="R503" s="82">
        <f t="shared" si="87"/>
        <v>0</v>
      </c>
      <c r="S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</row>
    <row r="504" spans="1:51" ht="15.75" customHeight="1">
      <c r="A504" s="68">
        <v>1601</v>
      </c>
      <c r="B504" s="97"/>
      <c r="C504" s="97"/>
      <c r="D504" s="97"/>
      <c r="E504" s="97"/>
      <c r="F504" s="97"/>
      <c r="G504" s="97"/>
      <c r="H504" s="97"/>
      <c r="I504" s="97"/>
      <c r="J504" s="97">
        <v>80</v>
      </c>
      <c r="K504" s="171">
        <v>63</v>
      </c>
      <c r="L504" s="108"/>
      <c r="M504" s="2"/>
      <c r="N504" s="79"/>
      <c r="O504" s="84">
        <f>IF(J504=0,"",J504/I503)</f>
        <v>0.96385542168674698</v>
      </c>
      <c r="P504" s="81">
        <v>95</v>
      </c>
      <c r="Q504" s="85">
        <f t="shared" si="86"/>
        <v>1</v>
      </c>
      <c r="R504" s="85">
        <f t="shared" si="87"/>
        <v>0</v>
      </c>
      <c r="S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</row>
    <row r="505" spans="1:51" ht="15.75" customHeight="1">
      <c r="A505" s="68">
        <v>1602</v>
      </c>
      <c r="B505" s="97"/>
      <c r="C505" s="97"/>
      <c r="D505" s="97"/>
      <c r="E505" s="97"/>
      <c r="F505" s="97"/>
      <c r="G505" s="97"/>
      <c r="H505" s="97"/>
      <c r="I505" s="97"/>
      <c r="J505" s="97">
        <v>23</v>
      </c>
      <c r="K505" s="171">
        <v>20</v>
      </c>
      <c r="L505" s="108"/>
      <c r="M505" s="2"/>
      <c r="N505" s="31"/>
      <c r="O505" s="185"/>
      <c r="P505" s="175">
        <v>34</v>
      </c>
      <c r="Q505" s="186"/>
      <c r="R505" s="92"/>
      <c r="S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</row>
    <row r="506" spans="1:51" ht="15.75" customHeight="1">
      <c r="A506" s="68">
        <v>1701</v>
      </c>
      <c r="B506" s="97"/>
      <c r="C506" s="97"/>
      <c r="D506" s="97"/>
      <c r="E506" s="97"/>
      <c r="F506" s="97"/>
      <c r="G506" s="97"/>
      <c r="H506" s="97"/>
      <c r="I506" s="97"/>
      <c r="J506" s="97">
        <v>7</v>
      </c>
      <c r="K506" s="171">
        <v>4</v>
      </c>
      <c r="L506" s="108"/>
      <c r="M506" s="2"/>
      <c r="N506" s="31"/>
      <c r="O506" s="86"/>
      <c r="P506" s="178">
        <v>7</v>
      </c>
      <c r="Q506" s="88"/>
      <c r="R506" s="86"/>
      <c r="S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</row>
    <row r="507" spans="1:51" ht="15.75" customHeight="1">
      <c r="A507" s="68">
        <v>1702</v>
      </c>
      <c r="B507" s="97"/>
      <c r="C507" s="97"/>
      <c r="D507" s="97"/>
      <c r="E507" s="97"/>
      <c r="F507" s="97"/>
      <c r="G507" s="97"/>
      <c r="H507" s="97"/>
      <c r="I507" s="97"/>
      <c r="J507" s="97">
        <v>1</v>
      </c>
      <c r="K507" s="171">
        <v>2</v>
      </c>
      <c r="L507" s="108"/>
      <c r="M507" s="2"/>
      <c r="N507" s="31"/>
      <c r="O507" s="86"/>
      <c r="P507" s="178">
        <v>1</v>
      </c>
      <c r="Q507" s="88"/>
      <c r="R507" s="86"/>
      <c r="S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</row>
    <row r="508" spans="1:51" ht="15.75" customHeight="1">
      <c r="A508" s="68">
        <v>1801</v>
      </c>
      <c r="B508" s="97"/>
      <c r="C508" s="97"/>
      <c r="D508" s="97"/>
      <c r="E508" s="97"/>
      <c r="F508" s="97"/>
      <c r="G508" s="97"/>
      <c r="H508" s="97"/>
      <c r="I508" s="97"/>
      <c r="J508" s="97">
        <v>1</v>
      </c>
      <c r="K508" s="171"/>
      <c r="L508" s="108"/>
      <c r="M508" s="2"/>
      <c r="N508" s="31"/>
      <c r="O508" s="86"/>
      <c r="P508" s="178">
        <v>1</v>
      </c>
      <c r="Q508" s="88"/>
      <c r="R508" s="86"/>
      <c r="S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</row>
    <row r="509" spans="1:51" ht="15.75" customHeight="1">
      <c r="A509" s="68">
        <v>1802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171"/>
      <c r="L509" s="108"/>
      <c r="M509" s="2"/>
      <c r="N509" s="31"/>
      <c r="O509" s="2"/>
      <c r="P509" s="31"/>
      <c r="Q509" s="25"/>
      <c r="R509" s="86"/>
      <c r="S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</row>
    <row r="510" spans="1:51" ht="15.75" customHeight="1">
      <c r="A510" s="68">
        <v>1901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171"/>
      <c r="L510" s="108"/>
      <c r="M510" s="2"/>
      <c r="N510" s="31"/>
      <c r="O510" s="89" t="s">
        <v>79</v>
      </c>
      <c r="P510" s="90">
        <v>86</v>
      </c>
      <c r="Q510" s="187">
        <f>K513</f>
        <v>90</v>
      </c>
      <c r="R510" s="92" t="s">
        <v>11</v>
      </c>
      <c r="S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</row>
    <row r="511" spans="1:51" ht="15.75" customHeight="1">
      <c r="A511" s="68">
        <v>1902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171"/>
      <c r="L511" s="108"/>
      <c r="M511" s="2"/>
      <c r="N511" s="31"/>
      <c r="O511" s="93" t="s">
        <v>80</v>
      </c>
      <c r="P511" s="94">
        <f>IF(P510/B496=0,"",P510/B496)</f>
        <v>0.74137931034482762</v>
      </c>
      <c r="Q511" s="188">
        <f>IF(P510/Q510=0,"",P510/Q510)</f>
        <v>0.9555555555555556</v>
      </c>
      <c r="R511" s="96" t="s">
        <v>81</v>
      </c>
      <c r="S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</row>
    <row r="512" spans="1:51" ht="15.75" customHeight="1">
      <c r="A512" s="68">
        <v>2001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171"/>
      <c r="L512" s="100"/>
      <c r="M512" s="101"/>
      <c r="N512" s="102"/>
      <c r="O512" s="101"/>
      <c r="P512" s="102"/>
      <c r="Q512" s="102"/>
      <c r="R512" s="103"/>
      <c r="S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</row>
    <row r="513" spans="1:51" ht="18" customHeight="1">
      <c r="A513" s="35"/>
      <c r="B513" s="31"/>
      <c r="C513" s="31"/>
      <c r="D513" s="273" t="s">
        <v>100</v>
      </c>
      <c r="E513" s="261"/>
      <c r="F513" s="261"/>
      <c r="G513" s="261"/>
      <c r="H513" s="261"/>
      <c r="I513" s="261"/>
      <c r="J513" s="262"/>
      <c r="K513" s="126">
        <f>SUM(K496:K509)</f>
        <v>90</v>
      </c>
      <c r="L513" s="105">
        <f>IF(SUM(K503:K504)=0,"",SUM(K503:K504)/B496)</f>
        <v>0.55172413793103448</v>
      </c>
      <c r="M513" s="105">
        <f>IF(K513=0,"",K513/B496)</f>
        <v>0.77586206896551724</v>
      </c>
      <c r="N513" s="105">
        <f>IF(K504=0,"",M513-L513)</f>
        <v>0.22413793103448276</v>
      </c>
      <c r="O513" s="2"/>
      <c r="P513" s="31"/>
      <c r="Q513" s="25"/>
      <c r="R513" s="2"/>
      <c r="S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</row>
    <row r="514" spans="1:51" ht="12.7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</row>
    <row r="515" spans="1:51" ht="12.7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</row>
    <row r="516" spans="1:51" ht="26.25" customHeight="1">
      <c r="B516" s="283" t="s">
        <v>88</v>
      </c>
      <c r="C516" s="275"/>
      <c r="D516" s="275"/>
      <c r="E516" s="275"/>
      <c r="F516" s="275"/>
      <c r="G516" s="275"/>
      <c r="H516" s="275"/>
      <c r="I516" s="275"/>
      <c r="J516" s="275"/>
      <c r="K516" s="129" t="s">
        <v>73</v>
      </c>
      <c r="L516" s="2"/>
      <c r="M516" s="2"/>
      <c r="N516" s="31"/>
      <c r="O516" s="2"/>
      <c r="P516" s="31"/>
      <c r="Q516" s="31"/>
      <c r="R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</row>
    <row r="517" spans="1:51" ht="20.25" customHeight="1">
      <c r="A517" s="259" t="s">
        <v>10</v>
      </c>
      <c r="B517" s="260" t="s">
        <v>89</v>
      </c>
      <c r="C517" s="261"/>
      <c r="D517" s="261"/>
      <c r="E517" s="261"/>
      <c r="F517" s="261"/>
      <c r="G517" s="261"/>
      <c r="H517" s="261"/>
      <c r="I517" s="261"/>
      <c r="J517" s="262"/>
      <c r="K517" s="263" t="s">
        <v>11</v>
      </c>
      <c r="L517" s="254" t="s">
        <v>3</v>
      </c>
      <c r="M517" s="254" t="s">
        <v>4</v>
      </c>
      <c r="N517" s="264" t="s">
        <v>5</v>
      </c>
      <c r="O517" s="254" t="s">
        <v>6</v>
      </c>
      <c r="P517" s="265" t="s">
        <v>7</v>
      </c>
      <c r="Q517" s="265" t="s">
        <v>8</v>
      </c>
      <c r="R517" s="254" t="s">
        <v>9</v>
      </c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</row>
    <row r="518" spans="1:51" ht="15.75" customHeight="1">
      <c r="A518" s="255"/>
      <c r="B518" s="68" t="s">
        <v>90</v>
      </c>
      <c r="C518" s="68" t="s">
        <v>91</v>
      </c>
      <c r="D518" s="68" t="s">
        <v>92</v>
      </c>
      <c r="E518" s="68" t="s">
        <v>93</v>
      </c>
      <c r="F518" s="68" t="s">
        <v>94</v>
      </c>
      <c r="G518" s="68" t="s">
        <v>95</v>
      </c>
      <c r="H518" s="68" t="s">
        <v>96</v>
      </c>
      <c r="I518" s="68" t="s">
        <v>97</v>
      </c>
      <c r="J518" s="68" t="s">
        <v>98</v>
      </c>
      <c r="K518" s="255"/>
      <c r="L518" s="255"/>
      <c r="M518" s="255"/>
      <c r="N518" s="255"/>
      <c r="O518" s="255"/>
      <c r="P518" s="255"/>
      <c r="Q518" s="255"/>
      <c r="R518" s="255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</row>
    <row r="519" spans="1:51" ht="15.75" customHeight="1">
      <c r="A519" s="68" t="s">
        <v>73</v>
      </c>
      <c r="B519" s="69">
        <v>115</v>
      </c>
      <c r="C519" s="69"/>
      <c r="D519" s="69"/>
      <c r="E519" s="69"/>
      <c r="F519" s="69"/>
      <c r="G519" s="69"/>
      <c r="H519" s="69"/>
      <c r="I519" s="69"/>
      <c r="J519" s="69"/>
      <c r="K519" s="171"/>
      <c r="L519" s="107"/>
      <c r="M519" s="73"/>
      <c r="N519" s="74"/>
      <c r="O519" s="172"/>
      <c r="P519" s="76">
        <f>B519</f>
        <v>115</v>
      </c>
      <c r="Q519" s="173"/>
      <c r="R519" s="172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</row>
    <row r="520" spans="1:51" ht="15.75" customHeight="1">
      <c r="A520" s="68">
        <v>1301</v>
      </c>
      <c r="B520" s="69"/>
      <c r="C520" s="69">
        <v>102</v>
      </c>
      <c r="D520" s="69"/>
      <c r="E520" s="69"/>
      <c r="F520" s="69"/>
      <c r="G520" s="69"/>
      <c r="H520" s="69"/>
      <c r="I520" s="69"/>
      <c r="J520" s="69"/>
      <c r="K520" s="171"/>
      <c r="L520" s="108"/>
      <c r="M520" s="2"/>
      <c r="N520" s="79"/>
      <c r="O520" s="80">
        <f>IF(C520=0,"",C520/B519)</f>
        <v>0.88695652173913042</v>
      </c>
      <c r="P520" s="81">
        <v>102</v>
      </c>
      <c r="Q520" s="82">
        <f t="shared" ref="Q520:Q527" si="88">IF(P520=0,"",P520/P519)</f>
        <v>0.88695652173913042</v>
      </c>
      <c r="R520" s="82">
        <f t="shared" ref="R520:R527" si="89">IF(P520=0,"",100%-Q520)</f>
        <v>0.11304347826086958</v>
      </c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</row>
    <row r="521" spans="1:51" ht="15.75" customHeight="1">
      <c r="A521" s="68">
        <v>1302</v>
      </c>
      <c r="B521" s="69"/>
      <c r="C521" s="69"/>
      <c r="D521" s="69">
        <v>95</v>
      </c>
      <c r="E521" s="69"/>
      <c r="F521" s="69"/>
      <c r="G521" s="69"/>
      <c r="H521" s="69"/>
      <c r="I521" s="69"/>
      <c r="J521" s="69"/>
      <c r="K521" s="171"/>
      <c r="L521" s="108"/>
      <c r="M521" s="2"/>
      <c r="N521" s="79"/>
      <c r="O521" s="80">
        <f>IF(D521=0,"",D521/C520)</f>
        <v>0.93137254901960786</v>
      </c>
      <c r="P521" s="81">
        <v>97</v>
      </c>
      <c r="Q521" s="82">
        <f t="shared" si="88"/>
        <v>0.9509803921568627</v>
      </c>
      <c r="R521" s="82">
        <f t="shared" si="89"/>
        <v>4.9019607843137303E-2</v>
      </c>
      <c r="S521" s="9">
        <f>P521/P519</f>
        <v>0.84347826086956523</v>
      </c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</row>
    <row r="522" spans="1:51" ht="15.75" customHeight="1">
      <c r="A522" s="68">
        <v>1401</v>
      </c>
      <c r="B522" s="69"/>
      <c r="C522" s="69"/>
      <c r="D522" s="69"/>
      <c r="E522" s="69">
        <v>93</v>
      </c>
      <c r="F522" s="69"/>
      <c r="G522" s="69"/>
      <c r="H522" s="69"/>
      <c r="I522" s="69"/>
      <c r="J522" s="69"/>
      <c r="K522" s="171"/>
      <c r="L522" s="108"/>
      <c r="M522" s="2"/>
      <c r="N522" s="79"/>
      <c r="O522" s="80">
        <f>IF(E522=0,"",E522/D521)</f>
        <v>0.97894736842105268</v>
      </c>
      <c r="P522" s="81">
        <v>97</v>
      </c>
      <c r="Q522" s="82">
        <f t="shared" si="88"/>
        <v>1</v>
      </c>
      <c r="R522" s="82">
        <f t="shared" si="89"/>
        <v>0</v>
      </c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</row>
    <row r="523" spans="1:51" ht="15.75" customHeight="1">
      <c r="A523" s="68">
        <v>1402</v>
      </c>
      <c r="B523" s="69"/>
      <c r="C523" s="69"/>
      <c r="D523" s="69"/>
      <c r="E523" s="69"/>
      <c r="F523" s="69">
        <v>90</v>
      </c>
      <c r="G523" s="69"/>
      <c r="H523" s="69"/>
      <c r="I523" s="69"/>
      <c r="J523" s="69"/>
      <c r="K523" s="171"/>
      <c r="L523" s="108"/>
      <c r="M523" s="2"/>
      <c r="N523" s="79"/>
      <c r="O523" s="80">
        <f>IF(F523=0,"",F523/E522)</f>
        <v>0.967741935483871</v>
      </c>
      <c r="P523" s="81">
        <v>95</v>
      </c>
      <c r="Q523" s="82">
        <f t="shared" si="88"/>
        <v>0.97938144329896903</v>
      </c>
      <c r="R523" s="82">
        <f t="shared" si="89"/>
        <v>2.0618556701030966E-2</v>
      </c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</row>
    <row r="524" spans="1:51" ht="15.75" customHeight="1">
      <c r="A524" s="68">
        <v>1501</v>
      </c>
      <c r="B524" s="69"/>
      <c r="C524" s="69"/>
      <c r="D524" s="69"/>
      <c r="E524" s="69"/>
      <c r="F524" s="69"/>
      <c r="G524" s="69">
        <v>90</v>
      </c>
      <c r="H524" s="69"/>
      <c r="I524" s="69"/>
      <c r="J524" s="69"/>
      <c r="K524" s="171"/>
      <c r="L524" s="108"/>
      <c r="M524" s="2"/>
      <c r="N524" s="79"/>
      <c r="O524" s="80">
        <f>IF(G524=0,"",G524/F523)</f>
        <v>1</v>
      </c>
      <c r="P524" s="81">
        <v>94</v>
      </c>
      <c r="Q524" s="82">
        <f t="shared" si="88"/>
        <v>0.98947368421052628</v>
      </c>
      <c r="R524" s="82">
        <f t="shared" si="89"/>
        <v>1.0526315789473717E-2</v>
      </c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</row>
    <row r="525" spans="1:51" ht="15.75" customHeight="1">
      <c r="A525" s="68">
        <v>1502</v>
      </c>
      <c r="B525" s="69"/>
      <c r="C525" s="69"/>
      <c r="D525" s="69"/>
      <c r="E525" s="69"/>
      <c r="F525" s="69"/>
      <c r="G525" s="69"/>
      <c r="H525" s="69">
        <v>90</v>
      </c>
      <c r="I525" s="69"/>
      <c r="J525" s="69"/>
      <c r="K525" s="171"/>
      <c r="L525" s="108"/>
      <c r="M525" s="2"/>
      <c r="N525" s="79"/>
      <c r="O525" s="80">
        <f>IF(H525=0,"",H525/G524)</f>
        <v>1</v>
      </c>
      <c r="P525" s="81">
        <v>99</v>
      </c>
      <c r="Q525" s="82">
        <f t="shared" si="88"/>
        <v>1.053191489361702</v>
      </c>
      <c r="R525" s="82">
        <f t="shared" si="89"/>
        <v>-5.3191489361702038E-2</v>
      </c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</row>
    <row r="526" spans="1:51" ht="15.75" customHeight="1">
      <c r="A526" s="68">
        <v>1601</v>
      </c>
      <c r="B526" s="69"/>
      <c r="C526" s="69"/>
      <c r="D526" s="69"/>
      <c r="E526" s="69"/>
      <c r="F526" s="69"/>
      <c r="G526" s="69"/>
      <c r="H526" s="69"/>
      <c r="I526" s="69">
        <v>83</v>
      </c>
      <c r="J526" s="69"/>
      <c r="K526" s="171"/>
      <c r="L526" s="108"/>
      <c r="M526" s="2"/>
      <c r="N526" s="79"/>
      <c r="O526" s="80">
        <f>IF(I526=0,"",I526/H525)</f>
        <v>0.92222222222222228</v>
      </c>
      <c r="P526" s="81">
        <v>98</v>
      </c>
      <c r="Q526" s="82">
        <f t="shared" si="88"/>
        <v>0.98989898989898994</v>
      </c>
      <c r="R526" s="82">
        <f t="shared" si="89"/>
        <v>1.0101010101010055E-2</v>
      </c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</row>
    <row r="527" spans="1:51" ht="15.75" customHeight="1">
      <c r="A527" s="68">
        <v>1602</v>
      </c>
      <c r="B527" s="69"/>
      <c r="C527" s="69"/>
      <c r="D527" s="69"/>
      <c r="E527" s="69"/>
      <c r="F527" s="69"/>
      <c r="G527" s="69"/>
      <c r="H527" s="69"/>
      <c r="I527" s="69"/>
      <c r="J527" s="69">
        <v>76</v>
      </c>
      <c r="K527" s="171">
        <v>51</v>
      </c>
      <c r="L527" s="108"/>
      <c r="M527" s="2"/>
      <c r="N527" s="79"/>
      <c r="O527" s="84">
        <f>IF(J527=0,"",J527/I526)</f>
        <v>0.91566265060240959</v>
      </c>
      <c r="P527" s="81">
        <v>97</v>
      </c>
      <c r="Q527" s="85">
        <f t="shared" si="88"/>
        <v>0.98979591836734693</v>
      </c>
      <c r="R527" s="85">
        <f t="shared" si="89"/>
        <v>1.0204081632653073E-2</v>
      </c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</row>
    <row r="528" spans="1:51" ht="15.75" customHeight="1">
      <c r="A528" s="68">
        <v>1701</v>
      </c>
      <c r="B528" s="97"/>
      <c r="C528" s="97"/>
      <c r="D528" s="97"/>
      <c r="E528" s="97"/>
      <c r="F528" s="97"/>
      <c r="G528" s="97"/>
      <c r="H528" s="97"/>
      <c r="I528" s="97"/>
      <c r="J528" s="97">
        <v>41</v>
      </c>
      <c r="K528" s="171">
        <v>34</v>
      </c>
      <c r="L528" s="108"/>
      <c r="M528" s="2"/>
      <c r="N528" s="31"/>
      <c r="O528" s="174"/>
      <c r="P528" s="175">
        <v>47</v>
      </c>
      <c r="Q528" s="176"/>
      <c r="R528" s="177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</row>
    <row r="529" spans="1:51" ht="15.75" customHeight="1">
      <c r="A529" s="68">
        <v>1702</v>
      </c>
      <c r="B529" s="97"/>
      <c r="C529" s="97"/>
      <c r="D529" s="97"/>
      <c r="E529" s="97"/>
      <c r="F529" s="97"/>
      <c r="G529" s="97"/>
      <c r="H529" s="97"/>
      <c r="I529" s="97"/>
      <c r="J529" s="97">
        <v>10</v>
      </c>
      <c r="K529" s="171">
        <v>5</v>
      </c>
      <c r="L529" s="108"/>
      <c r="M529" s="2"/>
      <c r="N529" s="31"/>
      <c r="O529" s="86"/>
      <c r="P529" s="178">
        <v>11</v>
      </c>
      <c r="Q529" s="88"/>
      <c r="R529" s="86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</row>
    <row r="530" spans="1:51" ht="15.75" customHeight="1">
      <c r="A530" s="68">
        <v>1801</v>
      </c>
      <c r="B530" s="97"/>
      <c r="C530" s="97"/>
      <c r="D530" s="97"/>
      <c r="E530" s="97"/>
      <c r="F530" s="97"/>
      <c r="G530" s="97"/>
      <c r="H530" s="97"/>
      <c r="I530" s="97"/>
      <c r="J530" s="97">
        <v>8</v>
      </c>
      <c r="K530" s="171">
        <v>3</v>
      </c>
      <c r="L530" s="108"/>
      <c r="M530" s="2"/>
      <c r="N530" s="31"/>
      <c r="O530" s="86"/>
      <c r="P530" s="178">
        <v>11</v>
      </c>
      <c r="Q530" s="88"/>
      <c r="R530" s="86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</row>
    <row r="531" spans="1:51" ht="15.75" customHeight="1">
      <c r="A531" s="68">
        <v>1802</v>
      </c>
      <c r="B531" s="97"/>
      <c r="C531" s="97"/>
      <c r="D531" s="97"/>
      <c r="E531" s="97"/>
      <c r="F531" s="97"/>
      <c r="G531" s="97"/>
      <c r="H531" s="97"/>
      <c r="I531" s="97"/>
      <c r="J531" s="97">
        <v>2</v>
      </c>
      <c r="K531" s="171">
        <v>1</v>
      </c>
      <c r="L531" s="108"/>
      <c r="M531" s="2"/>
      <c r="N531" s="31"/>
      <c r="O531" s="86"/>
      <c r="P531" s="178">
        <v>2</v>
      </c>
      <c r="Q531" s="88"/>
      <c r="R531" s="86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</row>
    <row r="532" spans="1:51" ht="15.75" customHeight="1">
      <c r="A532" s="68">
        <v>1901</v>
      </c>
      <c r="B532" s="97"/>
      <c r="C532" s="97"/>
      <c r="D532" s="97"/>
      <c r="E532" s="97"/>
      <c r="F532" s="97"/>
      <c r="G532" s="97"/>
      <c r="H532" s="97"/>
      <c r="I532" s="97"/>
      <c r="J532" s="97">
        <v>1</v>
      </c>
      <c r="K532" s="171">
        <v>1</v>
      </c>
      <c r="L532" s="108"/>
      <c r="M532" s="2"/>
      <c r="N532" s="31"/>
      <c r="O532" s="2"/>
      <c r="P532" s="189">
        <v>1</v>
      </c>
      <c r="Q532" s="25"/>
      <c r="R532" s="86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</row>
    <row r="533" spans="1:51" ht="15.75" customHeight="1">
      <c r="A533" s="68">
        <v>1902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171"/>
      <c r="L533" s="108"/>
      <c r="M533" s="2"/>
      <c r="N533" s="31"/>
      <c r="O533" s="179" t="s">
        <v>79</v>
      </c>
      <c r="P533" s="90">
        <v>86</v>
      </c>
      <c r="Q533" s="91">
        <f>K536</f>
        <v>95</v>
      </c>
      <c r="R533" s="180" t="s">
        <v>11</v>
      </c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</row>
    <row r="534" spans="1:51" ht="15.75" customHeight="1">
      <c r="A534" s="68">
        <v>2001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171"/>
      <c r="L534" s="108"/>
      <c r="M534" s="2"/>
      <c r="N534" s="31"/>
      <c r="O534" s="181" t="s">
        <v>80</v>
      </c>
      <c r="P534" s="94">
        <f>IF(P533/B519=0,"0%",P533/B519)</f>
        <v>0.74782608695652175</v>
      </c>
      <c r="Q534" s="95">
        <f>IF(P533/Q533=0,"",P533/Q533)</f>
        <v>0.90526315789473688</v>
      </c>
      <c r="R534" s="182" t="s">
        <v>81</v>
      </c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</row>
    <row r="535" spans="1:51" ht="15.75" customHeight="1">
      <c r="A535" s="68">
        <v>2002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171"/>
      <c r="L535" s="100"/>
      <c r="M535" s="101"/>
      <c r="N535" s="102"/>
      <c r="O535" s="101"/>
      <c r="P535" s="102"/>
      <c r="Q535" s="102"/>
      <c r="R535" s="103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</row>
    <row r="536" spans="1:51" ht="18" customHeight="1">
      <c r="A536" s="35"/>
      <c r="B536" s="31"/>
      <c r="C536" s="31"/>
      <c r="D536" s="273" t="s">
        <v>100</v>
      </c>
      <c r="E536" s="261"/>
      <c r="F536" s="261"/>
      <c r="G536" s="261"/>
      <c r="H536" s="261"/>
      <c r="I536" s="261"/>
      <c r="J536" s="262"/>
      <c r="K536" s="126">
        <f>SUM(K519:K532)</f>
        <v>95</v>
      </c>
      <c r="L536" s="105">
        <f>IF(K527=0,"",K527/B519)</f>
        <v>0.44347826086956521</v>
      </c>
      <c r="M536" s="105">
        <f>IF(K536=0,"",K536/B519)</f>
        <v>0.82608695652173914</v>
      </c>
      <c r="N536" s="105">
        <f>IF(K527=0,"",M536-L536)</f>
        <v>0.38260869565217392</v>
      </c>
      <c r="O536" s="2"/>
      <c r="P536" s="31"/>
      <c r="Q536" s="25"/>
      <c r="R536" s="2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</row>
    <row r="537" spans="1:51" ht="12.7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</row>
    <row r="538" spans="1:51" ht="12.7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</row>
    <row r="539" spans="1:51" ht="26.25" customHeight="1">
      <c r="A539" s="31"/>
      <c r="B539" s="283" t="s">
        <v>88</v>
      </c>
      <c r="C539" s="275"/>
      <c r="D539" s="275"/>
      <c r="E539" s="275"/>
      <c r="F539" s="275"/>
      <c r="G539" s="275"/>
      <c r="H539" s="275"/>
      <c r="I539" s="275"/>
      <c r="J539" s="275"/>
      <c r="K539" s="129" t="s">
        <v>74</v>
      </c>
      <c r="L539" s="2"/>
      <c r="M539" s="2"/>
      <c r="N539" s="31"/>
      <c r="O539" s="2"/>
      <c r="P539" s="31"/>
      <c r="Q539" s="31"/>
      <c r="R539" s="31"/>
      <c r="S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</row>
    <row r="540" spans="1:51" ht="20.25" customHeight="1">
      <c r="A540" s="259" t="s">
        <v>10</v>
      </c>
      <c r="B540" s="260" t="s">
        <v>89</v>
      </c>
      <c r="C540" s="261"/>
      <c r="D540" s="261"/>
      <c r="E540" s="261"/>
      <c r="F540" s="261"/>
      <c r="G540" s="261"/>
      <c r="H540" s="261"/>
      <c r="I540" s="261"/>
      <c r="J540" s="262"/>
      <c r="K540" s="263" t="s">
        <v>11</v>
      </c>
      <c r="L540" s="254" t="s">
        <v>3</v>
      </c>
      <c r="M540" s="254" t="s">
        <v>4</v>
      </c>
      <c r="N540" s="264" t="s">
        <v>5</v>
      </c>
      <c r="O540" s="254" t="s">
        <v>6</v>
      </c>
      <c r="P540" s="265" t="s">
        <v>7</v>
      </c>
      <c r="Q540" s="265" t="s">
        <v>8</v>
      </c>
      <c r="R540" s="254" t="s">
        <v>9</v>
      </c>
      <c r="S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</row>
    <row r="541" spans="1:51" ht="15.75" customHeight="1">
      <c r="A541" s="255"/>
      <c r="B541" s="68" t="s">
        <v>90</v>
      </c>
      <c r="C541" s="68" t="s">
        <v>91</v>
      </c>
      <c r="D541" s="68" t="s">
        <v>92</v>
      </c>
      <c r="E541" s="68" t="s">
        <v>93</v>
      </c>
      <c r="F541" s="68" t="s">
        <v>94</v>
      </c>
      <c r="G541" s="68" t="s">
        <v>95</v>
      </c>
      <c r="H541" s="68" t="s">
        <v>96</v>
      </c>
      <c r="I541" s="68" t="s">
        <v>97</v>
      </c>
      <c r="J541" s="68" t="s">
        <v>98</v>
      </c>
      <c r="K541" s="255"/>
      <c r="L541" s="255"/>
      <c r="M541" s="255"/>
      <c r="N541" s="255"/>
      <c r="O541" s="255"/>
      <c r="P541" s="255"/>
      <c r="Q541" s="255"/>
      <c r="R541" s="255"/>
      <c r="S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</row>
    <row r="542" spans="1:51" ht="15.75" customHeight="1">
      <c r="A542" s="68">
        <v>1301</v>
      </c>
      <c r="B542" s="69">
        <v>116</v>
      </c>
      <c r="C542" s="69"/>
      <c r="D542" s="69"/>
      <c r="E542" s="69"/>
      <c r="F542" s="69"/>
      <c r="G542" s="69"/>
      <c r="H542" s="69"/>
      <c r="I542" s="69"/>
      <c r="J542" s="69"/>
      <c r="K542" s="110"/>
      <c r="L542" s="107"/>
      <c r="M542" s="73"/>
      <c r="N542" s="74"/>
      <c r="O542" s="172"/>
      <c r="P542" s="76">
        <f>B542</f>
        <v>116</v>
      </c>
      <c r="Q542" s="173"/>
      <c r="R542" s="172"/>
      <c r="S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</row>
    <row r="543" spans="1:51" ht="15.75" customHeight="1">
      <c r="A543" s="68">
        <v>1302</v>
      </c>
      <c r="B543" s="69"/>
      <c r="C543" s="69">
        <v>98</v>
      </c>
      <c r="D543" s="69"/>
      <c r="E543" s="69"/>
      <c r="F543" s="69"/>
      <c r="G543" s="69"/>
      <c r="H543" s="69"/>
      <c r="I543" s="69"/>
      <c r="J543" s="69"/>
      <c r="K543" s="110"/>
      <c r="L543" s="108"/>
      <c r="M543" s="2"/>
      <c r="N543" s="79"/>
      <c r="O543" s="80">
        <f>IF(C543=0,"",C543/B542)</f>
        <v>0.84482758620689657</v>
      </c>
      <c r="P543" s="81">
        <v>100</v>
      </c>
      <c r="Q543" s="82">
        <f t="shared" ref="Q543:Q550" si="90">IF(P543=0,"",P543/P542)</f>
        <v>0.86206896551724133</v>
      </c>
      <c r="R543" s="82">
        <f t="shared" ref="R543:R550" si="91">IF(P543=0,"",100%-Q543)</f>
        <v>0.13793103448275867</v>
      </c>
      <c r="S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</row>
    <row r="544" spans="1:51" ht="15.75" customHeight="1">
      <c r="A544" s="68">
        <v>1401</v>
      </c>
      <c r="B544" s="69"/>
      <c r="C544" s="69"/>
      <c r="D544" s="69">
        <v>89</v>
      </c>
      <c r="E544" s="69"/>
      <c r="F544" s="69"/>
      <c r="G544" s="69"/>
      <c r="H544" s="69"/>
      <c r="I544" s="69"/>
      <c r="J544" s="69"/>
      <c r="K544" s="110"/>
      <c r="L544" s="108"/>
      <c r="M544" s="2"/>
      <c r="N544" s="79"/>
      <c r="O544" s="80">
        <f>IF(D544=0,"",D544/C543)</f>
        <v>0.90816326530612246</v>
      </c>
      <c r="P544" s="81">
        <v>91</v>
      </c>
      <c r="Q544" s="82">
        <f t="shared" si="90"/>
        <v>0.91</v>
      </c>
      <c r="R544" s="82">
        <f t="shared" si="91"/>
        <v>8.9999999999999969E-2</v>
      </c>
      <c r="S544" s="9">
        <f>P544/P542</f>
        <v>0.78448275862068961</v>
      </c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</row>
    <row r="545" spans="1:51" ht="15.75" customHeight="1">
      <c r="A545" s="68">
        <v>1402</v>
      </c>
      <c r="B545" s="69"/>
      <c r="C545" s="69"/>
      <c r="D545" s="69"/>
      <c r="E545" s="69">
        <v>84</v>
      </c>
      <c r="F545" s="69"/>
      <c r="G545" s="69"/>
      <c r="H545" s="69"/>
      <c r="I545" s="69"/>
      <c r="J545" s="69"/>
      <c r="K545" s="110"/>
      <c r="L545" s="108"/>
      <c r="M545" s="2"/>
      <c r="N545" s="79"/>
      <c r="O545" s="80">
        <f>IF(E545=0,"",E545/D544)</f>
        <v>0.9438202247191011</v>
      </c>
      <c r="P545" s="81">
        <v>89</v>
      </c>
      <c r="Q545" s="82">
        <f t="shared" si="90"/>
        <v>0.97802197802197799</v>
      </c>
      <c r="R545" s="82">
        <f t="shared" si="91"/>
        <v>2.1978021978022011E-2</v>
      </c>
      <c r="S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</row>
    <row r="546" spans="1:51" ht="15.75" customHeight="1">
      <c r="A546" s="68">
        <v>1501</v>
      </c>
      <c r="B546" s="69"/>
      <c r="C546" s="69"/>
      <c r="D546" s="69"/>
      <c r="E546" s="69"/>
      <c r="F546" s="69">
        <v>84</v>
      </c>
      <c r="G546" s="69"/>
      <c r="H546" s="69"/>
      <c r="I546" s="69"/>
      <c r="J546" s="69"/>
      <c r="K546" s="110"/>
      <c r="L546" s="108"/>
      <c r="M546" s="2"/>
      <c r="N546" s="79"/>
      <c r="O546" s="80">
        <f>IF(F546=0,"",F546/E545)</f>
        <v>1</v>
      </c>
      <c r="P546" s="81">
        <v>87</v>
      </c>
      <c r="Q546" s="82">
        <f t="shared" si="90"/>
        <v>0.97752808988764039</v>
      </c>
      <c r="R546" s="82">
        <f t="shared" si="91"/>
        <v>2.2471910112359605E-2</v>
      </c>
      <c r="S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</row>
    <row r="547" spans="1:51" ht="15.75" customHeight="1">
      <c r="A547" s="68">
        <v>1502</v>
      </c>
      <c r="B547" s="69"/>
      <c r="C547" s="69"/>
      <c r="D547" s="69"/>
      <c r="E547" s="69"/>
      <c r="F547" s="69"/>
      <c r="G547" s="69">
        <v>76</v>
      </c>
      <c r="H547" s="69"/>
      <c r="I547" s="69"/>
      <c r="J547" s="69"/>
      <c r="K547" s="110"/>
      <c r="L547" s="108"/>
      <c r="M547" s="2"/>
      <c r="N547" s="79"/>
      <c r="O547" s="80">
        <f>IF(G547=0,"",G547/F546)</f>
        <v>0.90476190476190477</v>
      </c>
      <c r="P547" s="81">
        <v>86</v>
      </c>
      <c r="Q547" s="82">
        <f t="shared" si="90"/>
        <v>0.9885057471264368</v>
      </c>
      <c r="R547" s="82">
        <f t="shared" si="91"/>
        <v>1.1494252873563204E-2</v>
      </c>
      <c r="S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</row>
    <row r="548" spans="1:51" ht="15.75" customHeight="1">
      <c r="A548" s="68">
        <v>1601</v>
      </c>
      <c r="B548" s="69"/>
      <c r="C548" s="69"/>
      <c r="D548" s="69"/>
      <c r="E548" s="69"/>
      <c r="F548" s="69"/>
      <c r="G548" s="69"/>
      <c r="H548" s="69">
        <v>72</v>
      </c>
      <c r="I548" s="69"/>
      <c r="J548" s="69"/>
      <c r="K548" s="110"/>
      <c r="L548" s="108"/>
      <c r="M548" s="2"/>
      <c r="N548" s="79"/>
      <c r="O548" s="80">
        <f>IF(H548=0,"",H548/G547)</f>
        <v>0.94736842105263153</v>
      </c>
      <c r="P548" s="81">
        <v>86</v>
      </c>
      <c r="Q548" s="82">
        <f t="shared" si="90"/>
        <v>1</v>
      </c>
      <c r="R548" s="82">
        <f t="shared" si="91"/>
        <v>0</v>
      </c>
      <c r="S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</row>
    <row r="549" spans="1:51" ht="15.75" customHeight="1">
      <c r="A549" s="68">
        <v>1602</v>
      </c>
      <c r="B549" s="69"/>
      <c r="C549" s="69"/>
      <c r="D549" s="69"/>
      <c r="E549" s="69"/>
      <c r="F549" s="69"/>
      <c r="G549" s="69"/>
      <c r="H549" s="69"/>
      <c r="I549" s="69">
        <v>68</v>
      </c>
      <c r="J549" s="69"/>
      <c r="K549" s="110"/>
      <c r="L549" s="108"/>
      <c r="M549" s="2"/>
      <c r="N549" s="79"/>
      <c r="O549" s="80">
        <f>IF(I549=0,"",I549/H548)</f>
        <v>0.94444444444444442</v>
      </c>
      <c r="P549" s="81">
        <v>86</v>
      </c>
      <c r="Q549" s="82">
        <f t="shared" si="90"/>
        <v>1</v>
      </c>
      <c r="R549" s="82">
        <f t="shared" si="91"/>
        <v>0</v>
      </c>
      <c r="S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</row>
    <row r="550" spans="1:51" ht="15.75" customHeight="1">
      <c r="A550" s="68">
        <v>1701</v>
      </c>
      <c r="B550" s="69"/>
      <c r="C550" s="69"/>
      <c r="D550" s="69"/>
      <c r="E550" s="69"/>
      <c r="F550" s="69"/>
      <c r="G550" s="69"/>
      <c r="H550" s="69"/>
      <c r="I550" s="69"/>
      <c r="J550" s="69">
        <v>68</v>
      </c>
      <c r="K550" s="110">
        <v>51</v>
      </c>
      <c r="L550" s="108"/>
      <c r="M550" s="2"/>
      <c r="N550" s="79"/>
      <c r="O550" s="84">
        <f>IF(J550=0,"",J550/I549)</f>
        <v>1</v>
      </c>
      <c r="P550" s="81">
        <v>85</v>
      </c>
      <c r="Q550" s="85">
        <f t="shared" si="90"/>
        <v>0.98837209302325579</v>
      </c>
      <c r="R550" s="85">
        <f t="shared" si="91"/>
        <v>1.1627906976744207E-2</v>
      </c>
      <c r="S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</row>
    <row r="551" spans="1:51" ht="15.75" customHeight="1">
      <c r="A551" s="68">
        <v>1702</v>
      </c>
      <c r="B551" s="69"/>
      <c r="C551" s="69"/>
      <c r="D551" s="69"/>
      <c r="E551" s="69"/>
      <c r="F551" s="69"/>
      <c r="G551" s="69"/>
      <c r="H551" s="69"/>
      <c r="I551" s="69"/>
      <c r="J551" s="69">
        <v>26</v>
      </c>
      <c r="K551" s="110">
        <v>18</v>
      </c>
      <c r="L551" s="108"/>
      <c r="M551" s="2"/>
      <c r="N551" s="31"/>
      <c r="O551" s="185"/>
      <c r="P551" s="175">
        <v>33</v>
      </c>
      <c r="Q551" s="186"/>
      <c r="R551" s="92"/>
      <c r="S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</row>
    <row r="552" spans="1:51" ht="15.75" customHeight="1">
      <c r="A552" s="68">
        <v>1801</v>
      </c>
      <c r="B552" s="97"/>
      <c r="C552" s="97"/>
      <c r="D552" s="97"/>
      <c r="E552" s="97"/>
      <c r="F552" s="97"/>
      <c r="G552" s="97"/>
      <c r="H552" s="97"/>
      <c r="I552" s="97"/>
      <c r="J552" s="97">
        <v>13</v>
      </c>
      <c r="K552" s="171">
        <v>7</v>
      </c>
      <c r="L552" s="108"/>
      <c r="M552" s="2"/>
      <c r="N552" s="31"/>
      <c r="O552" s="86"/>
      <c r="P552" s="178">
        <v>20</v>
      </c>
      <c r="Q552" s="88"/>
      <c r="R552" s="86"/>
      <c r="S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</row>
    <row r="553" spans="1:51" ht="15.75" customHeight="1">
      <c r="A553" s="68">
        <v>1802</v>
      </c>
      <c r="B553" s="97"/>
      <c r="C553" s="97"/>
      <c r="D553" s="97"/>
      <c r="E553" s="97"/>
      <c r="F553" s="97"/>
      <c r="G553" s="97"/>
      <c r="H553" s="97"/>
      <c r="I553" s="97"/>
      <c r="J553" s="97">
        <v>6</v>
      </c>
      <c r="K553" s="171">
        <v>6</v>
      </c>
      <c r="L553" s="108"/>
      <c r="M553" s="2"/>
      <c r="N553" s="31"/>
      <c r="O553" s="86"/>
      <c r="P553" s="178">
        <v>6</v>
      </c>
      <c r="Q553" s="88"/>
      <c r="R553" s="86"/>
      <c r="S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</row>
    <row r="554" spans="1:51" ht="15.75" customHeight="1">
      <c r="A554" s="68">
        <v>1901</v>
      </c>
      <c r="B554" s="97"/>
      <c r="C554" s="97"/>
      <c r="D554" s="97"/>
      <c r="E554" s="97"/>
      <c r="F554" s="97"/>
      <c r="G554" s="97"/>
      <c r="H554" s="97"/>
      <c r="I554" s="97"/>
      <c r="J554" s="97">
        <v>1</v>
      </c>
      <c r="K554" s="171">
        <v>1</v>
      </c>
      <c r="L554" s="108"/>
      <c r="M554" s="2"/>
      <c r="N554" s="31"/>
      <c r="O554" s="86"/>
      <c r="P554" s="178">
        <v>1</v>
      </c>
      <c r="Q554" s="88"/>
      <c r="R554" s="86"/>
      <c r="S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</row>
    <row r="555" spans="1:51" ht="15.75" customHeight="1">
      <c r="A555" s="68">
        <v>1902</v>
      </c>
      <c r="B555" s="97"/>
      <c r="C555" s="97"/>
      <c r="D555" s="97"/>
      <c r="E555" s="97"/>
      <c r="F555" s="97"/>
      <c r="G555" s="97"/>
      <c r="H555" s="97"/>
      <c r="I555" s="97"/>
      <c r="J555" s="97">
        <v>1</v>
      </c>
      <c r="K555" s="171"/>
      <c r="L555" s="108"/>
      <c r="M555" s="2"/>
      <c r="N555" s="31"/>
      <c r="O555" s="2"/>
      <c r="P555" s="189">
        <v>1</v>
      </c>
      <c r="Q555" s="25"/>
      <c r="R555" s="86"/>
      <c r="S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</row>
    <row r="556" spans="1:51" ht="15.75" customHeight="1">
      <c r="A556" s="68">
        <v>2001</v>
      </c>
      <c r="B556" s="97"/>
      <c r="C556" s="97"/>
      <c r="D556" s="97"/>
      <c r="E556" s="97"/>
      <c r="F556" s="97"/>
      <c r="G556" s="97"/>
      <c r="H556" s="97"/>
      <c r="I556" s="97"/>
      <c r="J556" s="97">
        <v>1</v>
      </c>
      <c r="K556" s="171"/>
      <c r="L556" s="108"/>
      <c r="M556" s="2"/>
      <c r="N556" s="31"/>
      <c r="O556" s="89" t="s">
        <v>79</v>
      </c>
      <c r="P556" s="90">
        <v>79</v>
      </c>
      <c r="Q556" s="187">
        <f>IF(SUM(K548:K555)=0,"",SUM(K548:K555))</f>
        <v>83</v>
      </c>
      <c r="R556" s="92" t="s">
        <v>11</v>
      </c>
      <c r="S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</row>
    <row r="557" spans="1:51" ht="15.75" customHeight="1">
      <c r="A557" s="68">
        <v>2002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171"/>
      <c r="L557" s="108"/>
      <c r="M557" s="2"/>
      <c r="N557" s="31"/>
      <c r="O557" s="93" t="s">
        <v>80</v>
      </c>
      <c r="P557" s="94">
        <f>IF(P556/B542=0,"",P556/B542)</f>
        <v>0.68103448275862066</v>
      </c>
      <c r="Q557" s="188">
        <f>IF(P556/Q556=0,"",P556/Q556)</f>
        <v>0.95180722891566261</v>
      </c>
      <c r="R557" s="96" t="s">
        <v>81</v>
      </c>
      <c r="S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</row>
    <row r="558" spans="1:51" ht="15.75" customHeight="1">
      <c r="A558" s="68">
        <v>2101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171"/>
      <c r="L558" s="100"/>
      <c r="M558" s="101"/>
      <c r="N558" s="102"/>
      <c r="O558" s="101"/>
      <c r="P558" s="102"/>
      <c r="Q558" s="102"/>
      <c r="R558" s="103"/>
      <c r="S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</row>
    <row r="559" spans="1:51" ht="18" customHeight="1">
      <c r="A559" s="35"/>
      <c r="B559" s="31"/>
      <c r="C559" s="31"/>
      <c r="D559" s="273" t="s">
        <v>100</v>
      </c>
      <c r="E559" s="261"/>
      <c r="F559" s="261"/>
      <c r="G559" s="261"/>
      <c r="H559" s="261"/>
      <c r="I559" s="261"/>
      <c r="J559" s="262"/>
      <c r="K559" s="126">
        <f>SUM(K542:K555)</f>
        <v>83</v>
      </c>
      <c r="L559" s="105">
        <f>IF(K550=0,"",K550/B542)</f>
        <v>0.43965517241379309</v>
      </c>
      <c r="M559" s="105">
        <f>IF(K559=0,"",K559/B542)</f>
        <v>0.71551724137931039</v>
      </c>
      <c r="N559" s="105">
        <f>IF(K550=0,"",M559-L559)</f>
        <v>0.27586206896551729</v>
      </c>
      <c r="O559" s="2"/>
      <c r="P559" s="31"/>
      <c r="Q559" s="25"/>
      <c r="R559" s="2"/>
      <c r="S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</row>
    <row r="560" spans="1:51" ht="12.7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</row>
    <row r="561" spans="1:51" ht="12.7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</row>
    <row r="562" spans="1:51" ht="26.25" customHeight="1">
      <c r="B562" s="283" t="s">
        <v>88</v>
      </c>
      <c r="C562" s="275"/>
      <c r="D562" s="275"/>
      <c r="E562" s="275"/>
      <c r="F562" s="275"/>
      <c r="G562" s="275"/>
      <c r="H562" s="275"/>
      <c r="I562" s="275"/>
      <c r="J562" s="275"/>
      <c r="K562" s="129" t="s">
        <v>82</v>
      </c>
      <c r="L562" s="2"/>
      <c r="M562" s="2"/>
      <c r="N562" s="31"/>
      <c r="O562" s="2"/>
      <c r="P562" s="31"/>
      <c r="Q562" s="31"/>
      <c r="R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</row>
    <row r="563" spans="1:51" ht="20.25" customHeight="1">
      <c r="A563" s="259" t="s">
        <v>10</v>
      </c>
      <c r="B563" s="260" t="s">
        <v>89</v>
      </c>
      <c r="C563" s="261"/>
      <c r="D563" s="261"/>
      <c r="E563" s="261"/>
      <c r="F563" s="261"/>
      <c r="G563" s="261"/>
      <c r="H563" s="261"/>
      <c r="I563" s="261"/>
      <c r="J563" s="262"/>
      <c r="K563" s="263" t="s">
        <v>11</v>
      </c>
      <c r="L563" s="254" t="s">
        <v>3</v>
      </c>
      <c r="M563" s="254" t="s">
        <v>4</v>
      </c>
      <c r="N563" s="264" t="s">
        <v>5</v>
      </c>
      <c r="O563" s="254" t="s">
        <v>6</v>
      </c>
      <c r="P563" s="265" t="s">
        <v>7</v>
      </c>
      <c r="Q563" s="265" t="s">
        <v>8</v>
      </c>
      <c r="R563" s="254" t="s">
        <v>9</v>
      </c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</row>
    <row r="564" spans="1:51" ht="15.75" customHeight="1">
      <c r="A564" s="255"/>
      <c r="B564" s="68" t="s">
        <v>90</v>
      </c>
      <c r="C564" s="68" t="s">
        <v>91</v>
      </c>
      <c r="D564" s="68" t="s">
        <v>92</v>
      </c>
      <c r="E564" s="68" t="s">
        <v>93</v>
      </c>
      <c r="F564" s="68" t="s">
        <v>94</v>
      </c>
      <c r="G564" s="68" t="s">
        <v>95</v>
      </c>
      <c r="H564" s="68" t="s">
        <v>96</v>
      </c>
      <c r="I564" s="68" t="s">
        <v>97</v>
      </c>
      <c r="J564" s="68" t="s">
        <v>98</v>
      </c>
      <c r="K564" s="255"/>
      <c r="L564" s="255"/>
      <c r="M564" s="255"/>
      <c r="N564" s="255"/>
      <c r="O564" s="255"/>
      <c r="P564" s="255"/>
      <c r="Q564" s="255"/>
      <c r="R564" s="255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</row>
    <row r="565" spans="1:51" ht="15.75" customHeight="1">
      <c r="A565" s="68" t="s">
        <v>82</v>
      </c>
      <c r="B565" s="69">
        <v>134</v>
      </c>
      <c r="C565" s="69"/>
      <c r="D565" s="69"/>
      <c r="E565" s="69"/>
      <c r="F565" s="69"/>
      <c r="G565" s="69"/>
      <c r="H565" s="69"/>
      <c r="I565" s="69"/>
      <c r="J565" s="69"/>
      <c r="K565" s="171"/>
      <c r="L565" s="107"/>
      <c r="M565" s="73"/>
      <c r="N565" s="74"/>
      <c r="O565" s="172"/>
      <c r="P565" s="76">
        <f>B565</f>
        <v>134</v>
      </c>
      <c r="Q565" s="173"/>
      <c r="R565" s="172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</row>
    <row r="566" spans="1:51" ht="15.75" customHeight="1">
      <c r="A566" s="68">
        <v>1401</v>
      </c>
      <c r="B566" s="69"/>
      <c r="C566" s="69">
        <v>120</v>
      </c>
      <c r="D566" s="69"/>
      <c r="E566" s="69"/>
      <c r="F566" s="69"/>
      <c r="G566" s="69"/>
      <c r="H566" s="69"/>
      <c r="I566" s="69"/>
      <c r="J566" s="69"/>
      <c r="K566" s="171"/>
      <c r="L566" s="108"/>
      <c r="M566" s="2"/>
      <c r="N566" s="79"/>
      <c r="O566" s="80">
        <f>IF(C566=0,"",C566/B565)</f>
        <v>0.89552238805970152</v>
      </c>
      <c r="P566" s="81">
        <v>120</v>
      </c>
      <c r="Q566" s="82">
        <f t="shared" ref="Q566:Q573" si="92">IF(P566=0,"",P566/P565)</f>
        <v>0.89552238805970152</v>
      </c>
      <c r="R566" s="82">
        <f t="shared" ref="R566:R573" si="93">IF(P566=0,"",100%-Q566)</f>
        <v>0.10447761194029848</v>
      </c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</row>
    <row r="567" spans="1:51" ht="15.75" customHeight="1">
      <c r="A567" s="68">
        <v>1402</v>
      </c>
      <c r="B567" s="69"/>
      <c r="C567" s="69"/>
      <c r="D567" s="69">
        <v>113</v>
      </c>
      <c r="E567" s="69"/>
      <c r="F567" s="69"/>
      <c r="G567" s="69"/>
      <c r="H567" s="69"/>
      <c r="I567" s="69"/>
      <c r="J567" s="69"/>
      <c r="K567" s="171"/>
      <c r="L567" s="108"/>
      <c r="M567" s="2"/>
      <c r="N567" s="79"/>
      <c r="O567" s="80">
        <f>IF(D567=0,"",D567/C566)</f>
        <v>0.94166666666666665</v>
      </c>
      <c r="P567" s="81">
        <v>113</v>
      </c>
      <c r="Q567" s="82">
        <f t="shared" si="92"/>
        <v>0.94166666666666665</v>
      </c>
      <c r="R567" s="82">
        <f t="shared" si="93"/>
        <v>5.8333333333333348E-2</v>
      </c>
      <c r="S567" s="9">
        <f>P567/P565</f>
        <v>0.84328358208955223</v>
      </c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</row>
    <row r="568" spans="1:51" ht="15.75" customHeight="1">
      <c r="A568" s="68">
        <v>1501</v>
      </c>
      <c r="B568" s="69"/>
      <c r="C568" s="69"/>
      <c r="D568" s="69"/>
      <c r="E568" s="69">
        <v>102</v>
      </c>
      <c r="F568" s="69"/>
      <c r="G568" s="69"/>
      <c r="H568" s="69"/>
      <c r="I568" s="69"/>
      <c r="J568" s="69"/>
      <c r="K568" s="171"/>
      <c r="L568" s="108"/>
      <c r="M568" s="2"/>
      <c r="N568" s="79"/>
      <c r="O568" s="80">
        <f>IF(E568=0,"",E568/D567)</f>
        <v>0.90265486725663713</v>
      </c>
      <c r="P568" s="81">
        <v>108</v>
      </c>
      <c r="Q568" s="82">
        <f t="shared" si="92"/>
        <v>0.95575221238938057</v>
      </c>
      <c r="R568" s="82">
        <f t="shared" si="93"/>
        <v>4.4247787610619427E-2</v>
      </c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</row>
    <row r="569" spans="1:51" ht="15.75" customHeight="1">
      <c r="A569" s="68">
        <v>1502</v>
      </c>
      <c r="B569" s="69"/>
      <c r="C569" s="69"/>
      <c r="D569" s="69"/>
      <c r="E569" s="69"/>
      <c r="F569" s="69">
        <v>99</v>
      </c>
      <c r="G569" s="69"/>
      <c r="H569" s="69"/>
      <c r="I569" s="69"/>
      <c r="J569" s="69"/>
      <c r="K569" s="171"/>
      <c r="L569" s="108"/>
      <c r="M569" s="2"/>
      <c r="N569" s="79"/>
      <c r="O569" s="80">
        <f>IF(F569=0,"",F569/E568)</f>
        <v>0.97058823529411764</v>
      </c>
      <c r="P569" s="81">
        <v>101</v>
      </c>
      <c r="Q569" s="82">
        <f t="shared" si="92"/>
        <v>0.93518518518518523</v>
      </c>
      <c r="R569" s="82">
        <f t="shared" si="93"/>
        <v>6.481481481481477E-2</v>
      </c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</row>
    <row r="570" spans="1:51" ht="15.75" customHeight="1">
      <c r="A570" s="68">
        <v>1601</v>
      </c>
      <c r="B570" s="69"/>
      <c r="C570" s="69"/>
      <c r="D570" s="69"/>
      <c r="E570" s="69"/>
      <c r="F570" s="69"/>
      <c r="G570" s="69">
        <v>94</v>
      </c>
      <c r="H570" s="69"/>
      <c r="I570" s="69"/>
      <c r="J570" s="69"/>
      <c r="K570" s="171"/>
      <c r="L570" s="108"/>
      <c r="M570" s="2"/>
      <c r="N570" s="79"/>
      <c r="O570" s="80">
        <f>IF(G570=0,"",G570/F569)</f>
        <v>0.9494949494949495</v>
      </c>
      <c r="P570" s="81">
        <v>99</v>
      </c>
      <c r="Q570" s="82">
        <f t="shared" si="92"/>
        <v>0.98019801980198018</v>
      </c>
      <c r="R570" s="82">
        <f t="shared" si="93"/>
        <v>1.980198019801982E-2</v>
      </c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</row>
    <row r="571" spans="1:51" ht="15.75" customHeight="1">
      <c r="A571" s="68">
        <v>1602</v>
      </c>
      <c r="B571" s="69"/>
      <c r="C571" s="69"/>
      <c r="D571" s="69"/>
      <c r="E571" s="69"/>
      <c r="F571" s="69"/>
      <c r="G571" s="69"/>
      <c r="H571" s="69">
        <v>90</v>
      </c>
      <c r="I571" s="69"/>
      <c r="J571" s="69"/>
      <c r="K571" s="171"/>
      <c r="L571" s="108"/>
      <c r="M571" s="2"/>
      <c r="N571" s="79"/>
      <c r="O571" s="80">
        <f>IF(H571=0,"",H571/G570)</f>
        <v>0.95744680851063835</v>
      </c>
      <c r="P571" s="81">
        <v>97</v>
      </c>
      <c r="Q571" s="82">
        <f t="shared" si="92"/>
        <v>0.97979797979797978</v>
      </c>
      <c r="R571" s="82">
        <f t="shared" si="93"/>
        <v>2.0202020202020221E-2</v>
      </c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</row>
    <row r="572" spans="1:51" ht="15.75" customHeight="1">
      <c r="A572" s="68">
        <v>1701</v>
      </c>
      <c r="B572" s="69"/>
      <c r="C572" s="69"/>
      <c r="D572" s="69"/>
      <c r="E572" s="69"/>
      <c r="F572" s="69"/>
      <c r="G572" s="69"/>
      <c r="H572" s="69"/>
      <c r="I572" s="69">
        <v>87</v>
      </c>
      <c r="J572" s="69"/>
      <c r="K572" s="171"/>
      <c r="L572" s="108"/>
      <c r="M572" s="2"/>
      <c r="N572" s="79"/>
      <c r="O572" s="80">
        <f>IF(I572=0,"",I572/H571)</f>
        <v>0.96666666666666667</v>
      </c>
      <c r="P572" s="81">
        <v>96</v>
      </c>
      <c r="Q572" s="82">
        <f t="shared" si="92"/>
        <v>0.98969072164948457</v>
      </c>
      <c r="R572" s="82">
        <f t="shared" si="93"/>
        <v>1.0309278350515427E-2</v>
      </c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</row>
    <row r="573" spans="1:51" ht="15.75" customHeight="1">
      <c r="A573" s="68">
        <v>1702</v>
      </c>
      <c r="B573" s="69"/>
      <c r="C573" s="69"/>
      <c r="D573" s="69"/>
      <c r="E573" s="69"/>
      <c r="F573" s="69"/>
      <c r="G573" s="69"/>
      <c r="H573" s="69"/>
      <c r="I573" s="69"/>
      <c r="J573" s="69">
        <v>83</v>
      </c>
      <c r="K573" s="171">
        <v>62</v>
      </c>
      <c r="L573" s="108"/>
      <c r="M573" s="2"/>
      <c r="N573" s="79"/>
      <c r="O573" s="84">
        <f>IF(J573=0,"",J573/I572)</f>
        <v>0.95402298850574707</v>
      </c>
      <c r="P573" s="81">
        <v>96</v>
      </c>
      <c r="Q573" s="85">
        <f t="shared" si="92"/>
        <v>1</v>
      </c>
      <c r="R573" s="85">
        <f t="shared" si="93"/>
        <v>0</v>
      </c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</row>
    <row r="574" spans="1:51" ht="15.75" customHeight="1">
      <c r="A574" s="68">
        <v>1801</v>
      </c>
      <c r="B574" s="97"/>
      <c r="C574" s="97"/>
      <c r="D574" s="97"/>
      <c r="E574" s="97"/>
      <c r="F574" s="97"/>
      <c r="G574" s="97"/>
      <c r="H574" s="97"/>
      <c r="I574" s="97"/>
      <c r="J574" s="97">
        <v>41</v>
      </c>
      <c r="K574" s="171">
        <v>21</v>
      </c>
      <c r="L574" s="108"/>
      <c r="M574" s="2"/>
      <c r="N574" s="31"/>
      <c r="O574" s="174"/>
      <c r="P574" s="175">
        <v>63</v>
      </c>
      <c r="Q574" s="176"/>
      <c r="R574" s="177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</row>
    <row r="575" spans="1:51" ht="15.75" customHeight="1">
      <c r="A575" s="68">
        <v>1802</v>
      </c>
      <c r="B575" s="97"/>
      <c r="C575" s="97"/>
      <c r="D575" s="97"/>
      <c r="E575" s="97"/>
      <c r="F575" s="97"/>
      <c r="G575" s="97"/>
      <c r="H575" s="97"/>
      <c r="I575" s="97"/>
      <c r="J575" s="97">
        <v>10</v>
      </c>
      <c r="K575" s="171">
        <v>7</v>
      </c>
      <c r="L575" s="108"/>
      <c r="M575" s="2"/>
      <c r="N575" s="31"/>
      <c r="O575" s="86"/>
      <c r="P575" s="178">
        <v>12</v>
      </c>
      <c r="Q575" s="88"/>
      <c r="R575" s="86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</row>
    <row r="576" spans="1:51" ht="15.75" customHeight="1">
      <c r="A576" s="68">
        <v>1901</v>
      </c>
      <c r="B576" s="97"/>
      <c r="C576" s="97"/>
      <c r="D576" s="97"/>
      <c r="E576" s="97"/>
      <c r="F576" s="97"/>
      <c r="G576" s="97"/>
      <c r="H576" s="97"/>
      <c r="I576" s="97"/>
      <c r="J576" s="97">
        <v>3</v>
      </c>
      <c r="K576" s="171">
        <v>1</v>
      </c>
      <c r="L576" s="108"/>
      <c r="M576" s="2"/>
      <c r="N576" s="31"/>
      <c r="O576" s="86"/>
      <c r="P576" s="178">
        <v>4</v>
      </c>
      <c r="Q576" s="88"/>
      <c r="R576" s="86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</row>
    <row r="577" spans="1:51" ht="15.75" customHeight="1">
      <c r="A577" s="68">
        <v>1902</v>
      </c>
      <c r="B577" s="97"/>
      <c r="C577" s="97"/>
      <c r="D577" s="97"/>
      <c r="E577" s="97"/>
      <c r="F577" s="97"/>
      <c r="G577" s="97"/>
      <c r="H577" s="97"/>
      <c r="I577" s="97"/>
      <c r="J577" s="97">
        <v>3</v>
      </c>
      <c r="K577" s="171">
        <v>2</v>
      </c>
      <c r="L577" s="108"/>
      <c r="M577" s="2"/>
      <c r="N577" s="31"/>
      <c r="O577" s="86"/>
      <c r="P577" s="178">
        <v>3</v>
      </c>
      <c r="Q577" s="88"/>
      <c r="R577" s="86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</row>
    <row r="578" spans="1:51" ht="15.75" customHeight="1">
      <c r="A578" s="68">
        <v>2001</v>
      </c>
      <c r="B578" s="97"/>
      <c r="C578" s="97"/>
      <c r="D578" s="97"/>
      <c r="E578" s="97"/>
      <c r="F578" s="97"/>
      <c r="G578" s="97"/>
      <c r="H578" s="97"/>
      <c r="I578" s="97"/>
      <c r="J578" s="97">
        <v>1</v>
      </c>
      <c r="K578" s="171"/>
      <c r="L578" s="108"/>
      <c r="M578" s="2"/>
      <c r="N578" s="31"/>
      <c r="O578" s="2"/>
      <c r="P578" s="189">
        <v>1</v>
      </c>
      <c r="Q578" s="25"/>
      <c r="R578" s="86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</row>
    <row r="579" spans="1:51" ht="15.75" customHeight="1">
      <c r="A579" s="68">
        <v>2002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171"/>
      <c r="L579" s="108"/>
      <c r="M579" s="2"/>
      <c r="N579" s="31"/>
      <c r="O579" s="179" t="s">
        <v>79</v>
      </c>
      <c r="P579" s="90">
        <v>90</v>
      </c>
      <c r="Q579" s="91">
        <f>K582</f>
        <v>93</v>
      </c>
      <c r="R579" s="180" t="s">
        <v>11</v>
      </c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</row>
    <row r="580" spans="1:51" ht="15.75" customHeight="1">
      <c r="A580" s="68">
        <v>2101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171"/>
      <c r="L580" s="108"/>
      <c r="M580" s="2"/>
      <c r="N580" s="31"/>
      <c r="O580" s="181" t="s">
        <v>80</v>
      </c>
      <c r="P580" s="94">
        <f>IF(P579/B565=0,"",P579/B565)</f>
        <v>0.67164179104477617</v>
      </c>
      <c r="Q580" s="95">
        <f>IF(P579/Q579=0,"",P579/Q579)</f>
        <v>0.967741935483871</v>
      </c>
      <c r="R580" s="182" t="s">
        <v>81</v>
      </c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</row>
    <row r="581" spans="1:51" ht="15.75" customHeight="1">
      <c r="A581" s="68">
        <v>2102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171"/>
      <c r="L581" s="100"/>
      <c r="M581" s="101"/>
      <c r="N581" s="102"/>
      <c r="O581" s="101"/>
      <c r="P581" s="102"/>
      <c r="Q581" s="102"/>
      <c r="R581" s="103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</row>
    <row r="582" spans="1:51" ht="18" customHeight="1">
      <c r="A582" s="35"/>
      <c r="B582" s="31"/>
      <c r="C582" s="31"/>
      <c r="D582" s="273" t="s">
        <v>100</v>
      </c>
      <c r="E582" s="261"/>
      <c r="F582" s="261"/>
      <c r="G582" s="261"/>
      <c r="H582" s="261"/>
      <c r="I582" s="261"/>
      <c r="J582" s="262"/>
      <c r="K582" s="126">
        <f>SUM(K565:K578)</f>
        <v>93</v>
      </c>
      <c r="L582" s="105">
        <f>IF(K573=0,"",K573/B565)</f>
        <v>0.46268656716417911</v>
      </c>
      <c r="M582" s="105">
        <f>IF(K582=0,"",K582/B565)</f>
        <v>0.69402985074626866</v>
      </c>
      <c r="N582" s="105">
        <f>IF(K573=0,"",M582-L582)</f>
        <v>0.23134328358208955</v>
      </c>
      <c r="O582" s="2"/>
      <c r="P582" s="31"/>
      <c r="Q582" s="25"/>
      <c r="R582" s="2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</row>
    <row r="583" spans="1:51" ht="12.7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</row>
    <row r="584" spans="1:51" ht="12.7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</row>
    <row r="585" spans="1:51" ht="26.25" customHeight="1">
      <c r="A585" s="31"/>
      <c r="B585" s="283" t="s">
        <v>88</v>
      </c>
      <c r="C585" s="275"/>
      <c r="D585" s="275"/>
      <c r="E585" s="275"/>
      <c r="F585" s="275"/>
      <c r="G585" s="275"/>
      <c r="H585" s="275"/>
      <c r="I585" s="275"/>
      <c r="J585" s="275"/>
      <c r="K585" s="129" t="s">
        <v>85</v>
      </c>
      <c r="L585" s="2"/>
      <c r="M585" s="2"/>
      <c r="N585" s="31"/>
      <c r="O585" s="2"/>
      <c r="P585" s="31"/>
      <c r="Q585" s="31"/>
      <c r="R585" s="31"/>
      <c r="S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</row>
    <row r="586" spans="1:51" ht="20.25" customHeight="1">
      <c r="A586" s="259" t="s">
        <v>10</v>
      </c>
      <c r="B586" s="260" t="s">
        <v>89</v>
      </c>
      <c r="C586" s="261"/>
      <c r="D586" s="261"/>
      <c r="E586" s="261"/>
      <c r="F586" s="261"/>
      <c r="G586" s="261"/>
      <c r="H586" s="261"/>
      <c r="I586" s="261"/>
      <c r="J586" s="262"/>
      <c r="K586" s="263" t="s">
        <v>11</v>
      </c>
      <c r="L586" s="254" t="s">
        <v>3</v>
      </c>
      <c r="M586" s="254" t="s">
        <v>4</v>
      </c>
      <c r="N586" s="264" t="s">
        <v>5</v>
      </c>
      <c r="O586" s="254" t="s">
        <v>6</v>
      </c>
      <c r="P586" s="265" t="s">
        <v>7</v>
      </c>
      <c r="Q586" s="265" t="s">
        <v>8</v>
      </c>
      <c r="R586" s="254" t="s">
        <v>9</v>
      </c>
      <c r="S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</row>
    <row r="587" spans="1:51" ht="15.75" customHeight="1">
      <c r="A587" s="255"/>
      <c r="B587" s="68" t="s">
        <v>90</v>
      </c>
      <c r="C587" s="68" t="s">
        <v>91</v>
      </c>
      <c r="D587" s="68" t="s">
        <v>92</v>
      </c>
      <c r="E587" s="68" t="s">
        <v>93</v>
      </c>
      <c r="F587" s="68" t="s">
        <v>94</v>
      </c>
      <c r="G587" s="68" t="s">
        <v>95</v>
      </c>
      <c r="H587" s="68" t="s">
        <v>96</v>
      </c>
      <c r="I587" s="68" t="s">
        <v>97</v>
      </c>
      <c r="J587" s="68" t="s">
        <v>98</v>
      </c>
      <c r="K587" s="255"/>
      <c r="L587" s="255"/>
      <c r="M587" s="255"/>
      <c r="N587" s="255"/>
      <c r="O587" s="255"/>
      <c r="P587" s="255"/>
      <c r="Q587" s="255"/>
      <c r="R587" s="255"/>
      <c r="S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</row>
    <row r="588" spans="1:51" ht="15.75" customHeight="1">
      <c r="A588" s="68">
        <v>1401</v>
      </c>
      <c r="B588" s="69">
        <v>131</v>
      </c>
      <c r="C588" s="69"/>
      <c r="D588" s="69"/>
      <c r="E588" s="69"/>
      <c r="F588" s="97"/>
      <c r="G588" s="97"/>
      <c r="H588" s="97"/>
      <c r="I588" s="97"/>
      <c r="J588" s="97"/>
      <c r="K588" s="171"/>
      <c r="L588" s="107"/>
      <c r="M588" s="73"/>
      <c r="N588" s="74"/>
      <c r="O588" s="172"/>
      <c r="P588" s="76">
        <f>B588</f>
        <v>131</v>
      </c>
      <c r="Q588" s="173"/>
      <c r="R588" s="172"/>
      <c r="S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</row>
    <row r="589" spans="1:51" ht="15.75" customHeight="1">
      <c r="A589" s="68">
        <v>1402</v>
      </c>
      <c r="B589" s="69"/>
      <c r="C589" s="69">
        <v>112</v>
      </c>
      <c r="D589" s="69"/>
      <c r="E589" s="69"/>
      <c r="F589" s="97"/>
      <c r="G589" s="97"/>
      <c r="H589" s="97"/>
      <c r="I589" s="97"/>
      <c r="J589" s="97"/>
      <c r="K589" s="171"/>
      <c r="L589" s="108"/>
      <c r="M589" s="2"/>
      <c r="N589" s="79"/>
      <c r="O589" s="80">
        <f>IF(C589=0,"",C589/B588)</f>
        <v>0.85496183206106868</v>
      </c>
      <c r="P589" s="81">
        <v>112</v>
      </c>
      <c r="Q589" s="82">
        <f t="shared" ref="Q589:Q596" si="94">IF(P589=0,"",P589/P588)</f>
        <v>0.85496183206106868</v>
      </c>
      <c r="R589" s="82">
        <f t="shared" ref="R589:R596" si="95">IF(P589=0,"",100%-Q589)</f>
        <v>0.14503816793893132</v>
      </c>
      <c r="S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</row>
    <row r="590" spans="1:51" ht="15.75" customHeight="1">
      <c r="A590" s="68">
        <v>1501</v>
      </c>
      <c r="B590" s="69"/>
      <c r="C590" s="69"/>
      <c r="D590" s="69">
        <v>109</v>
      </c>
      <c r="E590" s="69"/>
      <c r="F590" s="97"/>
      <c r="G590" s="97"/>
      <c r="H590" s="97"/>
      <c r="I590" s="97"/>
      <c r="J590" s="97"/>
      <c r="K590" s="171"/>
      <c r="L590" s="108"/>
      <c r="M590" s="2"/>
      <c r="N590" s="79"/>
      <c r="O590" s="80">
        <f>IF(D590=0,"",D590/C589)</f>
        <v>0.9732142857142857</v>
      </c>
      <c r="P590" s="81">
        <v>110</v>
      </c>
      <c r="Q590" s="82">
        <f t="shared" si="94"/>
        <v>0.9821428571428571</v>
      </c>
      <c r="R590" s="82">
        <f t="shared" si="95"/>
        <v>1.7857142857142905E-2</v>
      </c>
      <c r="S590" s="9">
        <f>P590/P588</f>
        <v>0.83969465648854957</v>
      </c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</row>
    <row r="591" spans="1:51" ht="15.75" customHeight="1">
      <c r="A591" s="68">
        <v>1502</v>
      </c>
      <c r="B591" s="69"/>
      <c r="C591" s="69"/>
      <c r="D591" s="69"/>
      <c r="E591" s="69">
        <v>99</v>
      </c>
      <c r="F591" s="97"/>
      <c r="G591" s="97"/>
      <c r="H591" s="97"/>
      <c r="I591" s="97"/>
      <c r="J591" s="97"/>
      <c r="K591" s="171"/>
      <c r="L591" s="108"/>
      <c r="M591" s="2"/>
      <c r="N591" s="79"/>
      <c r="O591" s="80">
        <f>IF(E591=0,"",E591/D590)</f>
        <v>0.90825688073394495</v>
      </c>
      <c r="P591" s="81">
        <v>104</v>
      </c>
      <c r="Q591" s="82">
        <f t="shared" si="94"/>
        <v>0.94545454545454544</v>
      </c>
      <c r="R591" s="82">
        <f t="shared" si="95"/>
        <v>5.4545454545454564E-2</v>
      </c>
      <c r="S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</row>
    <row r="592" spans="1:51" ht="15.75" customHeight="1">
      <c r="A592" s="68">
        <v>1601</v>
      </c>
      <c r="B592" s="97"/>
      <c r="C592" s="97"/>
      <c r="D592" s="97"/>
      <c r="E592" s="97"/>
      <c r="F592" s="97">
        <v>95</v>
      </c>
      <c r="G592" s="97"/>
      <c r="H592" s="97"/>
      <c r="I592" s="97"/>
      <c r="J592" s="97"/>
      <c r="K592" s="171"/>
      <c r="L592" s="108"/>
      <c r="M592" s="2"/>
      <c r="N592" s="79"/>
      <c r="O592" s="80">
        <f>IF(F592=0,"",F592/E591)</f>
        <v>0.95959595959595956</v>
      </c>
      <c r="P592" s="81">
        <v>100</v>
      </c>
      <c r="Q592" s="82">
        <f t="shared" si="94"/>
        <v>0.96153846153846156</v>
      </c>
      <c r="R592" s="82">
        <f t="shared" si="95"/>
        <v>3.8461538461538436E-2</v>
      </c>
      <c r="S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</row>
    <row r="593" spans="1:51" ht="15.75" customHeight="1">
      <c r="A593" s="68">
        <v>1602</v>
      </c>
      <c r="B593" s="97"/>
      <c r="C593" s="97"/>
      <c r="D593" s="97"/>
      <c r="E593" s="97"/>
      <c r="F593" s="97"/>
      <c r="G593" s="97">
        <v>92</v>
      </c>
      <c r="H593" s="97"/>
      <c r="I593" s="97"/>
      <c r="J593" s="97"/>
      <c r="K593" s="171"/>
      <c r="L593" s="108"/>
      <c r="M593" s="2"/>
      <c r="N593" s="79"/>
      <c r="O593" s="80">
        <f>IF(G593=0,"",G593/F592)</f>
        <v>0.96842105263157896</v>
      </c>
      <c r="P593" s="81">
        <v>97</v>
      </c>
      <c r="Q593" s="82">
        <f t="shared" si="94"/>
        <v>0.97</v>
      </c>
      <c r="R593" s="82">
        <f t="shared" si="95"/>
        <v>3.0000000000000027E-2</v>
      </c>
      <c r="S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</row>
    <row r="594" spans="1:51" ht="15.75" customHeight="1">
      <c r="A594" s="68">
        <v>1701</v>
      </c>
      <c r="B594" s="97"/>
      <c r="C594" s="97"/>
      <c r="D594" s="97"/>
      <c r="E594" s="97"/>
      <c r="F594" s="97"/>
      <c r="G594" s="97"/>
      <c r="H594" s="97">
        <v>92</v>
      </c>
      <c r="I594" s="97"/>
      <c r="J594" s="97"/>
      <c r="K594" s="171"/>
      <c r="L594" s="108"/>
      <c r="M594" s="2"/>
      <c r="N594" s="79"/>
      <c r="O594" s="80">
        <f>IF(H594=0,"",H594/G593)</f>
        <v>1</v>
      </c>
      <c r="P594" s="81">
        <v>96</v>
      </c>
      <c r="Q594" s="82">
        <f t="shared" si="94"/>
        <v>0.98969072164948457</v>
      </c>
      <c r="R594" s="82">
        <f t="shared" si="95"/>
        <v>1.0309278350515427E-2</v>
      </c>
      <c r="S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</row>
    <row r="595" spans="1:51" ht="15.75" customHeight="1">
      <c r="A595" s="68">
        <v>1702</v>
      </c>
      <c r="B595" s="97"/>
      <c r="C595" s="97"/>
      <c r="D595" s="97"/>
      <c r="E595" s="97"/>
      <c r="F595" s="97"/>
      <c r="G595" s="97"/>
      <c r="H595" s="97"/>
      <c r="I595" s="97">
        <v>85</v>
      </c>
      <c r="J595" s="97"/>
      <c r="K595" s="171"/>
      <c r="L595" s="108"/>
      <c r="M595" s="2"/>
      <c r="N595" s="79"/>
      <c r="O595" s="80">
        <f>IF(I595=0,"",I595/H594)</f>
        <v>0.92391304347826086</v>
      </c>
      <c r="P595" s="81">
        <v>96</v>
      </c>
      <c r="Q595" s="82">
        <f t="shared" si="94"/>
        <v>1</v>
      </c>
      <c r="R595" s="82">
        <f t="shared" si="95"/>
        <v>0</v>
      </c>
      <c r="S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</row>
    <row r="596" spans="1:51" ht="15.75" customHeight="1">
      <c r="A596" s="68">
        <v>1801</v>
      </c>
      <c r="B596" s="97"/>
      <c r="C596" s="97"/>
      <c r="D596" s="97"/>
      <c r="E596" s="97"/>
      <c r="F596" s="97"/>
      <c r="G596" s="97"/>
      <c r="H596" s="97"/>
      <c r="I596" s="97"/>
      <c r="J596" s="97">
        <v>85</v>
      </c>
      <c r="K596" s="171">
        <v>73</v>
      </c>
      <c r="L596" s="108"/>
      <c r="M596" s="2"/>
      <c r="N596" s="79"/>
      <c r="O596" s="84">
        <f>IF(J596=0,"",J596/I595)</f>
        <v>1</v>
      </c>
      <c r="P596" s="81">
        <v>96</v>
      </c>
      <c r="Q596" s="85">
        <f t="shared" si="94"/>
        <v>1</v>
      </c>
      <c r="R596" s="85">
        <f t="shared" si="95"/>
        <v>0</v>
      </c>
      <c r="S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</row>
    <row r="597" spans="1:51" ht="15.75" customHeight="1">
      <c r="A597" s="68">
        <v>1802</v>
      </c>
      <c r="B597" s="97"/>
      <c r="C597" s="97"/>
      <c r="D597" s="97"/>
      <c r="E597" s="97"/>
      <c r="F597" s="97"/>
      <c r="G597" s="97"/>
      <c r="H597" s="97"/>
      <c r="I597" s="97"/>
      <c r="J597" s="97">
        <v>15</v>
      </c>
      <c r="K597" s="171">
        <v>13</v>
      </c>
      <c r="L597" s="108"/>
      <c r="M597" s="2"/>
      <c r="N597" s="31"/>
      <c r="O597" s="185"/>
      <c r="P597" s="175">
        <v>24</v>
      </c>
      <c r="Q597" s="186"/>
      <c r="R597" s="92"/>
      <c r="S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</row>
    <row r="598" spans="1:51" ht="15.75" customHeight="1">
      <c r="A598" s="68">
        <v>1901</v>
      </c>
      <c r="B598" s="97"/>
      <c r="C598" s="97"/>
      <c r="D598" s="97"/>
      <c r="E598" s="97"/>
      <c r="F598" s="97"/>
      <c r="G598" s="97"/>
      <c r="H598" s="97"/>
      <c r="I598" s="97"/>
      <c r="J598" s="97">
        <v>8</v>
      </c>
      <c r="K598" s="171">
        <v>7</v>
      </c>
      <c r="L598" s="108"/>
      <c r="M598" s="2"/>
      <c r="N598" s="31"/>
      <c r="O598" s="86"/>
      <c r="P598" s="178">
        <v>9</v>
      </c>
      <c r="Q598" s="88"/>
      <c r="R598" s="86"/>
      <c r="S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</row>
    <row r="599" spans="1:51" ht="15.75" customHeight="1">
      <c r="A599" s="68">
        <v>1902</v>
      </c>
      <c r="B599" s="97"/>
      <c r="C599" s="97"/>
      <c r="D599" s="97"/>
      <c r="E599" s="97"/>
      <c r="F599" s="97"/>
      <c r="G599" s="97"/>
      <c r="H599" s="97"/>
      <c r="I599" s="97"/>
      <c r="J599" s="97">
        <v>1</v>
      </c>
      <c r="K599" s="171">
        <v>1</v>
      </c>
      <c r="L599" s="108"/>
      <c r="M599" s="2"/>
      <c r="N599" s="31"/>
      <c r="O599" s="86"/>
      <c r="P599" s="178">
        <v>1</v>
      </c>
      <c r="Q599" s="88"/>
      <c r="R599" s="86"/>
      <c r="S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</row>
    <row r="600" spans="1:51" ht="15.75" customHeight="1">
      <c r="A600" s="68">
        <v>2001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171"/>
      <c r="L600" s="108"/>
      <c r="M600" s="2"/>
      <c r="N600" s="31"/>
      <c r="O600" s="86"/>
      <c r="P600" s="178"/>
      <c r="Q600" s="88"/>
      <c r="R600" s="86"/>
      <c r="S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</row>
    <row r="601" spans="1:51" ht="15.75" customHeight="1">
      <c r="A601" s="68">
        <v>2002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171"/>
      <c r="L601" s="108"/>
      <c r="M601" s="2"/>
      <c r="N601" s="31"/>
      <c r="O601" s="2"/>
      <c r="P601" s="31"/>
      <c r="Q601" s="25"/>
      <c r="R601" s="86"/>
      <c r="S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</row>
    <row r="602" spans="1:51" ht="15.75" customHeight="1">
      <c r="A602" s="68">
        <v>2101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171"/>
      <c r="L602" s="108"/>
      <c r="M602" s="2"/>
      <c r="N602" s="31"/>
      <c r="O602" s="89" t="s">
        <v>79</v>
      </c>
      <c r="P602" s="90">
        <v>85</v>
      </c>
      <c r="Q602" s="187">
        <f>K605</f>
        <v>94</v>
      </c>
      <c r="R602" s="92" t="s">
        <v>11</v>
      </c>
      <c r="S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</row>
    <row r="603" spans="1:51" ht="15.75" customHeight="1">
      <c r="A603" s="68">
        <v>2102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171"/>
      <c r="L603" s="108"/>
      <c r="M603" s="2"/>
      <c r="N603" s="31"/>
      <c r="O603" s="93" t="s">
        <v>80</v>
      </c>
      <c r="P603" s="94">
        <f>P602/B588</f>
        <v>0.64885496183206104</v>
      </c>
      <c r="Q603" s="188">
        <f>IF(P602/Q602=0,"",P602/Q602)</f>
        <v>0.9042553191489362</v>
      </c>
      <c r="R603" s="96" t="s">
        <v>81</v>
      </c>
      <c r="S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</row>
    <row r="604" spans="1:51" ht="15.75" customHeight="1">
      <c r="A604" s="68">
        <v>2201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171"/>
      <c r="L604" s="100"/>
      <c r="M604" s="101"/>
      <c r="N604" s="102"/>
      <c r="O604" s="101"/>
      <c r="P604" s="102"/>
      <c r="Q604" s="102"/>
      <c r="R604" s="103"/>
      <c r="S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</row>
    <row r="605" spans="1:51" ht="18" customHeight="1">
      <c r="A605" s="35"/>
      <c r="B605" s="31"/>
      <c r="C605" s="31"/>
      <c r="D605" s="273" t="s">
        <v>100</v>
      </c>
      <c r="E605" s="261"/>
      <c r="F605" s="261"/>
      <c r="G605" s="261"/>
      <c r="H605" s="261"/>
      <c r="I605" s="261"/>
      <c r="J605" s="262"/>
      <c r="K605" s="126">
        <f>SUM(K588:K601)</f>
        <v>94</v>
      </c>
      <c r="L605" s="105">
        <f>IF(K596=0,"",K596/B588)</f>
        <v>0.5572519083969466</v>
      </c>
      <c r="M605" s="105">
        <f>IF(K605=0,"",K605/B588)</f>
        <v>0.71755725190839692</v>
      </c>
      <c r="N605" s="105">
        <f>IF(K596=0,"",M605-L605)</f>
        <v>0.16030534351145032</v>
      </c>
      <c r="O605" s="2"/>
      <c r="P605" s="31"/>
      <c r="Q605" s="25"/>
      <c r="R605" s="2"/>
      <c r="S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</row>
    <row r="606" spans="1:51" ht="12.75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</row>
    <row r="607" spans="1:51" ht="12.75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</row>
    <row r="608" spans="1:51" ht="26.25" customHeight="1">
      <c r="A608" s="31"/>
      <c r="B608" s="283" t="s">
        <v>88</v>
      </c>
      <c r="C608" s="275"/>
      <c r="D608" s="275"/>
      <c r="E608" s="275"/>
      <c r="F608" s="275"/>
      <c r="G608" s="275"/>
      <c r="H608" s="275"/>
      <c r="I608" s="275"/>
      <c r="J608" s="275"/>
      <c r="K608" s="129" t="s">
        <v>87</v>
      </c>
      <c r="L608" s="2"/>
      <c r="M608" s="2"/>
      <c r="N608" s="31"/>
      <c r="O608" s="2"/>
      <c r="P608" s="31"/>
      <c r="Q608" s="31"/>
      <c r="R608" s="31"/>
      <c r="S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</row>
    <row r="609" spans="1:51" ht="20.25" customHeight="1">
      <c r="A609" s="259" t="s">
        <v>10</v>
      </c>
      <c r="B609" s="260" t="s">
        <v>89</v>
      </c>
      <c r="C609" s="261"/>
      <c r="D609" s="261"/>
      <c r="E609" s="261"/>
      <c r="F609" s="261"/>
      <c r="G609" s="261"/>
      <c r="H609" s="261"/>
      <c r="I609" s="261"/>
      <c r="J609" s="262"/>
      <c r="K609" s="263" t="s">
        <v>11</v>
      </c>
      <c r="L609" s="254" t="s">
        <v>3</v>
      </c>
      <c r="M609" s="254" t="s">
        <v>4</v>
      </c>
      <c r="N609" s="264" t="s">
        <v>5</v>
      </c>
      <c r="O609" s="254" t="s">
        <v>6</v>
      </c>
      <c r="P609" s="265" t="s">
        <v>7</v>
      </c>
      <c r="Q609" s="265" t="s">
        <v>8</v>
      </c>
      <c r="R609" s="254" t="s">
        <v>9</v>
      </c>
      <c r="S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</row>
    <row r="610" spans="1:51" ht="15.75" customHeight="1">
      <c r="A610" s="255"/>
      <c r="B610" s="68" t="s">
        <v>90</v>
      </c>
      <c r="C610" s="68" t="s">
        <v>91</v>
      </c>
      <c r="D610" s="68" t="s">
        <v>92</v>
      </c>
      <c r="E610" s="68" t="s">
        <v>93</v>
      </c>
      <c r="F610" s="68" t="s">
        <v>94</v>
      </c>
      <c r="G610" s="68" t="s">
        <v>95</v>
      </c>
      <c r="H610" s="68" t="s">
        <v>96</v>
      </c>
      <c r="I610" s="68" t="s">
        <v>97</v>
      </c>
      <c r="J610" s="68" t="s">
        <v>98</v>
      </c>
      <c r="K610" s="255"/>
      <c r="L610" s="255"/>
      <c r="M610" s="255"/>
      <c r="N610" s="255"/>
      <c r="O610" s="255"/>
      <c r="P610" s="255"/>
      <c r="Q610" s="255"/>
      <c r="R610" s="255"/>
      <c r="S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</row>
    <row r="611" spans="1:51" ht="15.75" customHeight="1">
      <c r="A611" s="68">
        <v>1402</v>
      </c>
      <c r="B611" s="69">
        <v>129</v>
      </c>
      <c r="C611" s="69"/>
      <c r="D611" s="69"/>
      <c r="E611" s="69"/>
      <c r="F611" s="97"/>
      <c r="G611" s="97"/>
      <c r="H611" s="97"/>
      <c r="I611" s="97"/>
      <c r="J611" s="97"/>
      <c r="K611" s="171"/>
      <c r="L611" s="107"/>
      <c r="M611" s="73"/>
      <c r="N611" s="74"/>
      <c r="O611" s="172"/>
      <c r="P611" s="76">
        <f>B611</f>
        <v>129</v>
      </c>
      <c r="Q611" s="173"/>
      <c r="R611" s="172"/>
      <c r="S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</row>
    <row r="612" spans="1:51" ht="15.75" customHeight="1">
      <c r="A612" s="68">
        <v>1501</v>
      </c>
      <c r="B612" s="69"/>
      <c r="C612" s="69">
        <v>120</v>
      </c>
      <c r="D612" s="69"/>
      <c r="E612" s="69"/>
      <c r="F612" s="97"/>
      <c r="G612" s="97"/>
      <c r="H612" s="97"/>
      <c r="I612" s="97"/>
      <c r="J612" s="97"/>
      <c r="K612" s="171"/>
      <c r="L612" s="108"/>
      <c r="M612" s="2"/>
      <c r="N612" s="79"/>
      <c r="O612" s="80">
        <f>IF(C612=0,"",C612/B611)</f>
        <v>0.93023255813953487</v>
      </c>
      <c r="P612" s="81">
        <v>120</v>
      </c>
      <c r="Q612" s="82">
        <f t="shared" ref="Q612:Q619" si="96">IF(P612=0,"",P612/P611)</f>
        <v>0.93023255813953487</v>
      </c>
      <c r="R612" s="82">
        <f t="shared" ref="R612:R619" si="97">IF(P612=0,"",100%-Q612)</f>
        <v>6.9767441860465129E-2</v>
      </c>
      <c r="S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</row>
    <row r="613" spans="1:51" ht="15.75" customHeight="1">
      <c r="A613" s="68">
        <v>1502</v>
      </c>
      <c r="B613" s="69"/>
      <c r="C613" s="69"/>
      <c r="D613" s="69">
        <v>111</v>
      </c>
      <c r="E613" s="69"/>
      <c r="F613" s="97"/>
      <c r="G613" s="97"/>
      <c r="H613" s="97"/>
      <c r="I613" s="97"/>
      <c r="J613" s="97"/>
      <c r="K613" s="171"/>
      <c r="L613" s="108"/>
      <c r="M613" s="2"/>
      <c r="N613" s="79"/>
      <c r="O613" s="80">
        <f>IF(D613=0,"",D613/C612)</f>
        <v>0.92500000000000004</v>
      </c>
      <c r="P613" s="81">
        <v>115</v>
      </c>
      <c r="Q613" s="82">
        <f t="shared" si="96"/>
        <v>0.95833333333333337</v>
      </c>
      <c r="R613" s="82">
        <f t="shared" si="97"/>
        <v>4.166666666666663E-2</v>
      </c>
      <c r="S613" s="9">
        <f>P613/P611</f>
        <v>0.89147286821705429</v>
      </c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</row>
    <row r="614" spans="1:51" ht="15.75" customHeight="1">
      <c r="A614" s="68">
        <v>1601</v>
      </c>
      <c r="B614" s="69"/>
      <c r="C614" s="69"/>
      <c r="D614" s="69"/>
      <c r="E614" s="69">
        <v>105</v>
      </c>
      <c r="F614" s="97"/>
      <c r="G614" s="97"/>
      <c r="H614" s="97"/>
      <c r="I614" s="97"/>
      <c r="J614" s="97"/>
      <c r="K614" s="171"/>
      <c r="L614" s="108"/>
      <c r="M614" s="2"/>
      <c r="N614" s="79"/>
      <c r="O614" s="80">
        <f>IF(E614=0,"",E614/D613)</f>
        <v>0.94594594594594594</v>
      </c>
      <c r="P614" s="81">
        <v>114</v>
      </c>
      <c r="Q614" s="82">
        <f t="shared" si="96"/>
        <v>0.99130434782608701</v>
      </c>
      <c r="R614" s="82">
        <f t="shared" si="97"/>
        <v>8.6956521739129933E-3</v>
      </c>
      <c r="S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</row>
    <row r="615" spans="1:51" ht="15.75" customHeight="1">
      <c r="A615" s="68">
        <v>1602</v>
      </c>
      <c r="B615" s="97"/>
      <c r="C615" s="97"/>
      <c r="D615" s="97"/>
      <c r="E615" s="97"/>
      <c r="F615" s="97">
        <v>103</v>
      </c>
      <c r="G615" s="97"/>
      <c r="H615" s="97"/>
      <c r="I615" s="97"/>
      <c r="J615" s="97"/>
      <c r="K615" s="171"/>
      <c r="L615" s="108"/>
      <c r="M615" s="2"/>
      <c r="N615" s="79"/>
      <c r="O615" s="80">
        <f>IF(F615=0,"",F615/E614)</f>
        <v>0.98095238095238091</v>
      </c>
      <c r="P615" s="81">
        <v>114</v>
      </c>
      <c r="Q615" s="82">
        <f t="shared" si="96"/>
        <v>1</v>
      </c>
      <c r="R615" s="82">
        <f t="shared" si="97"/>
        <v>0</v>
      </c>
      <c r="S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</row>
    <row r="616" spans="1:51" ht="15.75" customHeight="1">
      <c r="A616" s="68">
        <v>1701</v>
      </c>
      <c r="B616" s="97"/>
      <c r="C616" s="97"/>
      <c r="D616" s="97"/>
      <c r="E616" s="97"/>
      <c r="F616" s="97"/>
      <c r="G616" s="97">
        <v>101</v>
      </c>
      <c r="H616" s="97"/>
      <c r="I616" s="97"/>
      <c r="J616" s="97"/>
      <c r="K616" s="171"/>
      <c r="L616" s="108"/>
      <c r="M616" s="2"/>
      <c r="N616" s="79"/>
      <c r="O616" s="80">
        <f>IF(G616=0,"",G616/F615)</f>
        <v>0.98058252427184467</v>
      </c>
      <c r="P616" s="81">
        <v>112</v>
      </c>
      <c r="Q616" s="82">
        <f t="shared" si="96"/>
        <v>0.98245614035087714</v>
      </c>
      <c r="R616" s="82">
        <f t="shared" si="97"/>
        <v>1.7543859649122862E-2</v>
      </c>
      <c r="S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</row>
    <row r="617" spans="1:51" ht="15.75" customHeight="1">
      <c r="A617" s="68">
        <v>1702</v>
      </c>
      <c r="B617" s="97"/>
      <c r="C617" s="97"/>
      <c r="D617" s="97"/>
      <c r="E617" s="97"/>
      <c r="F617" s="97"/>
      <c r="G617" s="97"/>
      <c r="H617" s="97">
        <v>96</v>
      </c>
      <c r="I617" s="97"/>
      <c r="J617" s="97"/>
      <c r="K617" s="171"/>
      <c r="L617" s="108"/>
      <c r="M617" s="2"/>
      <c r="N617" s="79"/>
      <c r="O617" s="80">
        <f>IF(H617=0,"",H617/G616)</f>
        <v>0.95049504950495045</v>
      </c>
      <c r="P617" s="81">
        <v>110</v>
      </c>
      <c r="Q617" s="82">
        <f t="shared" si="96"/>
        <v>0.9821428571428571</v>
      </c>
      <c r="R617" s="82">
        <f t="shared" si="97"/>
        <v>1.7857142857142905E-2</v>
      </c>
      <c r="S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</row>
    <row r="618" spans="1:51" ht="15.75" customHeight="1">
      <c r="A618" s="68">
        <v>1801</v>
      </c>
      <c r="B618" s="97"/>
      <c r="C618" s="97"/>
      <c r="D618" s="97"/>
      <c r="E618" s="97"/>
      <c r="F618" s="97"/>
      <c r="G618" s="97"/>
      <c r="H618" s="97"/>
      <c r="I618" s="97">
        <v>96</v>
      </c>
      <c r="J618" s="97"/>
      <c r="K618" s="171"/>
      <c r="L618" s="108"/>
      <c r="M618" s="2"/>
      <c r="N618" s="79"/>
      <c r="O618" s="80">
        <f>IF(I618=0,"",I618/H617)</f>
        <v>1</v>
      </c>
      <c r="P618" s="81">
        <v>110</v>
      </c>
      <c r="Q618" s="82">
        <f t="shared" si="96"/>
        <v>1</v>
      </c>
      <c r="R618" s="82">
        <f t="shared" si="97"/>
        <v>0</v>
      </c>
      <c r="S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</row>
    <row r="619" spans="1:51" ht="15.75" customHeight="1">
      <c r="A619" s="68">
        <v>1802</v>
      </c>
      <c r="B619" s="97"/>
      <c r="C619" s="97"/>
      <c r="D619" s="97"/>
      <c r="E619" s="97"/>
      <c r="F619" s="97"/>
      <c r="G619" s="97"/>
      <c r="H619" s="97"/>
      <c r="I619" s="97"/>
      <c r="J619" s="97">
        <v>93</v>
      </c>
      <c r="K619" s="171">
        <v>73</v>
      </c>
      <c r="L619" s="108"/>
      <c r="M619" s="2"/>
      <c r="N619" s="79"/>
      <c r="O619" s="84">
        <f>IF(J619=0,"",J619/I618)</f>
        <v>0.96875</v>
      </c>
      <c r="P619" s="81">
        <v>110</v>
      </c>
      <c r="Q619" s="85">
        <f t="shared" si="96"/>
        <v>1</v>
      </c>
      <c r="R619" s="85">
        <f t="shared" si="97"/>
        <v>0</v>
      </c>
      <c r="S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</row>
    <row r="620" spans="1:51" ht="15.75" customHeight="1">
      <c r="A620" s="68">
        <v>1901</v>
      </c>
      <c r="B620" s="97"/>
      <c r="C620" s="97"/>
      <c r="D620" s="97"/>
      <c r="E620" s="97"/>
      <c r="F620" s="97"/>
      <c r="G620" s="97"/>
      <c r="H620" s="97"/>
      <c r="I620" s="97"/>
      <c r="J620" s="97">
        <v>28</v>
      </c>
      <c r="K620" s="171">
        <v>23</v>
      </c>
      <c r="L620" s="108"/>
      <c r="M620" s="2"/>
      <c r="N620" s="31"/>
      <c r="O620" s="185"/>
      <c r="P620" s="175">
        <v>31</v>
      </c>
      <c r="Q620" s="186"/>
      <c r="R620" s="92"/>
      <c r="S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</row>
    <row r="621" spans="1:51" ht="15.75" customHeight="1">
      <c r="A621" s="68">
        <v>1902</v>
      </c>
      <c r="B621" s="97"/>
      <c r="C621" s="97"/>
      <c r="D621" s="97"/>
      <c r="E621" s="97"/>
      <c r="F621" s="97"/>
      <c r="G621" s="97"/>
      <c r="H621" s="97"/>
      <c r="I621" s="97"/>
      <c r="J621" s="97">
        <v>7</v>
      </c>
      <c r="K621" s="171">
        <v>6</v>
      </c>
      <c r="L621" s="108"/>
      <c r="M621" s="2"/>
      <c r="N621" s="31"/>
      <c r="O621" s="86"/>
      <c r="P621" s="178">
        <v>8</v>
      </c>
      <c r="Q621" s="88"/>
      <c r="R621" s="86"/>
      <c r="S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</row>
    <row r="622" spans="1:51" ht="15.75" customHeight="1">
      <c r="A622" s="68">
        <v>2001</v>
      </c>
      <c r="B622" s="97"/>
      <c r="C622" s="97"/>
      <c r="D622" s="97"/>
      <c r="E622" s="97"/>
      <c r="F622" s="97"/>
      <c r="G622" s="97"/>
      <c r="H622" s="97"/>
      <c r="I622" s="97"/>
      <c r="J622" s="97">
        <v>2</v>
      </c>
      <c r="K622" s="171">
        <v>1</v>
      </c>
      <c r="L622" s="108"/>
      <c r="M622" s="2"/>
      <c r="N622" s="31"/>
      <c r="O622" s="86"/>
      <c r="P622" s="178">
        <v>2</v>
      </c>
      <c r="Q622" s="88"/>
      <c r="R622" s="86"/>
      <c r="S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</row>
    <row r="623" spans="1:51" ht="15.75" customHeight="1">
      <c r="A623" s="68">
        <v>2002</v>
      </c>
      <c r="B623" s="97"/>
      <c r="C623" s="97"/>
      <c r="D623" s="97"/>
      <c r="E623" s="97"/>
      <c r="F623" s="97"/>
      <c r="G623" s="97"/>
      <c r="H623" s="97"/>
      <c r="I623" s="97"/>
      <c r="J623" s="97">
        <v>1</v>
      </c>
      <c r="K623" s="171">
        <v>1</v>
      </c>
      <c r="L623" s="108"/>
      <c r="M623" s="2"/>
      <c r="N623" s="31"/>
      <c r="O623" s="86"/>
      <c r="P623" s="178">
        <v>1</v>
      </c>
      <c r="Q623" s="88"/>
      <c r="R623" s="86"/>
      <c r="S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</row>
    <row r="624" spans="1:51" ht="15.75" customHeight="1">
      <c r="A624" s="68">
        <v>2101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171"/>
      <c r="L624" s="108"/>
      <c r="M624" s="2"/>
      <c r="N624" s="31"/>
      <c r="O624" s="2"/>
      <c r="P624" s="31"/>
      <c r="Q624" s="25"/>
      <c r="R624" s="86"/>
      <c r="S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</row>
    <row r="625" spans="1:51" ht="15.75" customHeight="1">
      <c r="A625" s="68">
        <v>2102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171"/>
      <c r="L625" s="108"/>
      <c r="M625" s="2"/>
      <c r="N625" s="31"/>
      <c r="O625" s="89" t="s">
        <v>79</v>
      </c>
      <c r="P625" s="90">
        <v>98</v>
      </c>
      <c r="Q625" s="187">
        <f>K628</f>
        <v>104</v>
      </c>
      <c r="R625" s="92" t="s">
        <v>11</v>
      </c>
      <c r="S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</row>
    <row r="626" spans="1:51" ht="15.75" customHeight="1">
      <c r="A626" s="68">
        <v>2201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171"/>
      <c r="L626" s="108"/>
      <c r="M626" s="2"/>
      <c r="N626" s="31"/>
      <c r="O626" s="93" t="s">
        <v>80</v>
      </c>
      <c r="P626" s="94">
        <f>IF(P625/B611=0,"",P625/B611)</f>
        <v>0.75968992248062017</v>
      </c>
      <c r="Q626" s="188">
        <f>IF(P625/Q625=0,"",P625/Q625)</f>
        <v>0.94230769230769229</v>
      </c>
      <c r="R626" s="96" t="s">
        <v>81</v>
      </c>
      <c r="S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</row>
    <row r="627" spans="1:51" ht="15.75" customHeight="1">
      <c r="A627" s="68">
        <v>2202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171"/>
      <c r="L627" s="100"/>
      <c r="M627" s="101"/>
      <c r="N627" s="102"/>
      <c r="O627" s="101"/>
      <c r="P627" s="102"/>
      <c r="Q627" s="102"/>
      <c r="R627" s="103"/>
      <c r="S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</row>
    <row r="628" spans="1:51" ht="18" customHeight="1">
      <c r="A628" s="35"/>
      <c r="B628" s="31"/>
      <c r="C628" s="31"/>
      <c r="D628" s="273" t="s">
        <v>100</v>
      </c>
      <c r="E628" s="261"/>
      <c r="F628" s="261"/>
      <c r="G628" s="261"/>
      <c r="H628" s="261"/>
      <c r="I628" s="261"/>
      <c r="J628" s="262"/>
      <c r="K628" s="126">
        <f>SUM(K611:K624)</f>
        <v>104</v>
      </c>
      <c r="L628" s="105">
        <f>IF(K619=0,"",K619/B611)</f>
        <v>0.56589147286821706</v>
      </c>
      <c r="M628" s="105">
        <f>IF(K628=0,"",K628/B611)</f>
        <v>0.80620155038759689</v>
      </c>
      <c r="N628" s="105">
        <f>IF(K619=0,"",M628-L628)</f>
        <v>0.24031007751937983</v>
      </c>
      <c r="O628" s="2"/>
      <c r="P628" s="31"/>
      <c r="Q628" s="25"/>
      <c r="R628" s="2"/>
      <c r="S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</row>
    <row r="629" spans="1:51" ht="12.75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</row>
    <row r="630" spans="1:51" ht="12.75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</row>
    <row r="631" spans="1:51" ht="26.25" customHeight="1">
      <c r="A631" s="31"/>
      <c r="B631" s="283" t="s">
        <v>88</v>
      </c>
      <c r="C631" s="275"/>
      <c r="D631" s="275"/>
      <c r="E631" s="275"/>
      <c r="F631" s="275"/>
      <c r="G631" s="275"/>
      <c r="H631" s="275"/>
      <c r="I631" s="275"/>
      <c r="J631" s="275"/>
      <c r="K631" s="129" t="s">
        <v>102</v>
      </c>
      <c r="L631" s="2"/>
      <c r="M631" s="2"/>
      <c r="N631" s="31"/>
      <c r="O631" s="2"/>
      <c r="P631" s="31"/>
      <c r="Q631" s="31"/>
      <c r="R631" s="31"/>
      <c r="S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</row>
    <row r="632" spans="1:51" ht="20.25" customHeight="1">
      <c r="A632" s="259" t="s">
        <v>10</v>
      </c>
      <c r="B632" s="260" t="s">
        <v>89</v>
      </c>
      <c r="C632" s="261"/>
      <c r="D632" s="261"/>
      <c r="E632" s="261"/>
      <c r="F632" s="261"/>
      <c r="G632" s="261"/>
      <c r="H632" s="261"/>
      <c r="I632" s="261"/>
      <c r="J632" s="262"/>
      <c r="K632" s="263" t="s">
        <v>11</v>
      </c>
      <c r="L632" s="254" t="s">
        <v>3</v>
      </c>
      <c r="M632" s="254" t="s">
        <v>4</v>
      </c>
      <c r="N632" s="264" t="s">
        <v>5</v>
      </c>
      <c r="O632" s="254" t="s">
        <v>6</v>
      </c>
      <c r="P632" s="265" t="s">
        <v>7</v>
      </c>
      <c r="Q632" s="265" t="s">
        <v>8</v>
      </c>
      <c r="R632" s="254" t="s">
        <v>9</v>
      </c>
      <c r="S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</row>
    <row r="633" spans="1:51" ht="15.75" customHeight="1">
      <c r="A633" s="255"/>
      <c r="B633" s="68" t="s">
        <v>90</v>
      </c>
      <c r="C633" s="68" t="s">
        <v>91</v>
      </c>
      <c r="D633" s="68" t="s">
        <v>92</v>
      </c>
      <c r="E633" s="68" t="s">
        <v>93</v>
      </c>
      <c r="F633" s="68" t="s">
        <v>94</v>
      </c>
      <c r="G633" s="68" t="s">
        <v>95</v>
      </c>
      <c r="H633" s="68" t="s">
        <v>96</v>
      </c>
      <c r="I633" s="68" t="s">
        <v>97</v>
      </c>
      <c r="J633" s="68" t="s">
        <v>98</v>
      </c>
      <c r="K633" s="255"/>
      <c r="L633" s="255"/>
      <c r="M633" s="255"/>
      <c r="N633" s="255"/>
      <c r="O633" s="255"/>
      <c r="P633" s="255"/>
      <c r="Q633" s="255"/>
      <c r="R633" s="255"/>
      <c r="S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</row>
    <row r="634" spans="1:51" ht="15.75" customHeight="1">
      <c r="A634" s="68">
        <v>1501</v>
      </c>
      <c r="B634" s="69">
        <v>138</v>
      </c>
      <c r="C634" s="69"/>
      <c r="D634" s="69"/>
      <c r="E634" s="69"/>
      <c r="F634" s="97"/>
      <c r="G634" s="97"/>
      <c r="H634" s="97"/>
      <c r="I634" s="97"/>
      <c r="J634" s="97"/>
      <c r="K634" s="171"/>
      <c r="L634" s="107"/>
      <c r="M634" s="73"/>
      <c r="N634" s="74"/>
      <c r="O634" s="172"/>
      <c r="P634" s="76">
        <f>B634</f>
        <v>138</v>
      </c>
      <c r="Q634" s="173"/>
      <c r="R634" s="172"/>
      <c r="S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</row>
    <row r="635" spans="1:51" ht="15.75" customHeight="1">
      <c r="A635" s="68">
        <v>1502</v>
      </c>
      <c r="B635" s="69"/>
      <c r="C635" s="69">
        <v>125</v>
      </c>
      <c r="D635" s="69"/>
      <c r="E635" s="69"/>
      <c r="F635" s="97"/>
      <c r="G635" s="97"/>
      <c r="H635" s="97"/>
      <c r="I635" s="97"/>
      <c r="J635" s="97"/>
      <c r="K635" s="171"/>
      <c r="L635" s="108"/>
      <c r="M635" s="2"/>
      <c r="N635" s="79"/>
      <c r="O635" s="80">
        <f>IF(C635=0,"",C635/B634)</f>
        <v>0.90579710144927539</v>
      </c>
      <c r="P635" s="81">
        <v>126</v>
      </c>
      <c r="Q635" s="82">
        <f t="shared" ref="Q635:Q642" si="98">IF(P635=0,"",P635/P634)</f>
        <v>0.91304347826086951</v>
      </c>
      <c r="R635" s="82">
        <f t="shared" ref="R635:R642" si="99">IF(P635=0,"",100%-Q635)</f>
        <v>8.6956521739130488E-2</v>
      </c>
      <c r="S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</row>
    <row r="636" spans="1:51" ht="15.75" customHeight="1">
      <c r="A636" s="68">
        <v>1601</v>
      </c>
      <c r="B636" s="69"/>
      <c r="C636" s="69"/>
      <c r="D636" s="69">
        <v>115</v>
      </c>
      <c r="E636" s="69"/>
      <c r="F636" s="97"/>
      <c r="G636" s="97"/>
      <c r="H636" s="97"/>
      <c r="I636" s="97"/>
      <c r="J636" s="97"/>
      <c r="K636" s="171"/>
      <c r="L636" s="108"/>
      <c r="M636" s="2"/>
      <c r="N636" s="79"/>
      <c r="O636" s="80">
        <f>IF(D636=0,"",D636/C635)</f>
        <v>0.92</v>
      </c>
      <c r="P636" s="81">
        <v>125</v>
      </c>
      <c r="Q636" s="82">
        <f t="shared" si="98"/>
        <v>0.99206349206349209</v>
      </c>
      <c r="R636" s="82">
        <f t="shared" si="99"/>
        <v>7.9365079365079083E-3</v>
      </c>
      <c r="S636" s="9">
        <f>P636/P634</f>
        <v>0.90579710144927539</v>
      </c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</row>
    <row r="637" spans="1:51" ht="15.75" customHeight="1">
      <c r="A637" s="68">
        <v>1602</v>
      </c>
      <c r="B637" s="69"/>
      <c r="C637" s="69"/>
      <c r="D637" s="69"/>
      <c r="E637" s="69">
        <v>110</v>
      </c>
      <c r="F637" s="97"/>
      <c r="G637" s="97"/>
      <c r="H637" s="97"/>
      <c r="I637" s="97"/>
      <c r="J637" s="97"/>
      <c r="K637" s="171"/>
      <c r="L637" s="108"/>
      <c r="M637" s="2"/>
      <c r="N637" s="79"/>
      <c r="O637" s="80">
        <f>IF(E637=0,"",E637/D636)</f>
        <v>0.95652173913043481</v>
      </c>
      <c r="P637" s="81">
        <v>125</v>
      </c>
      <c r="Q637" s="82">
        <f t="shared" si="98"/>
        <v>1</v>
      </c>
      <c r="R637" s="82">
        <f t="shared" si="99"/>
        <v>0</v>
      </c>
      <c r="S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</row>
    <row r="638" spans="1:51" ht="15.75" customHeight="1">
      <c r="A638" s="68">
        <v>1701</v>
      </c>
      <c r="B638" s="97"/>
      <c r="C638" s="97"/>
      <c r="D638" s="97"/>
      <c r="E638" s="97"/>
      <c r="F638" s="97">
        <v>104</v>
      </c>
      <c r="G638" s="97"/>
      <c r="H638" s="97"/>
      <c r="I638" s="97"/>
      <c r="J638" s="97"/>
      <c r="K638" s="171"/>
      <c r="L638" s="108"/>
      <c r="M638" s="2"/>
      <c r="N638" s="79"/>
      <c r="O638" s="80">
        <f>IF(F638=0,"",F638/E637)</f>
        <v>0.94545454545454544</v>
      </c>
      <c r="P638" s="81">
        <v>125</v>
      </c>
      <c r="Q638" s="82">
        <f t="shared" si="98"/>
        <v>1</v>
      </c>
      <c r="R638" s="82">
        <f t="shared" si="99"/>
        <v>0</v>
      </c>
      <c r="S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</row>
    <row r="639" spans="1:51" ht="15.75" customHeight="1">
      <c r="A639" s="68">
        <v>1702</v>
      </c>
      <c r="B639" s="97"/>
      <c r="C639" s="97"/>
      <c r="D639" s="97"/>
      <c r="E639" s="97"/>
      <c r="F639" s="97"/>
      <c r="G639" s="97">
        <v>103</v>
      </c>
      <c r="H639" s="97"/>
      <c r="I639" s="97"/>
      <c r="J639" s="97"/>
      <c r="K639" s="171"/>
      <c r="L639" s="108"/>
      <c r="M639" s="2"/>
      <c r="N639" s="79"/>
      <c r="O639" s="80">
        <f>IF(G639=0,"",G639/F638)</f>
        <v>0.99038461538461542</v>
      </c>
      <c r="P639" s="81">
        <v>125</v>
      </c>
      <c r="Q639" s="82">
        <f t="shared" si="98"/>
        <v>1</v>
      </c>
      <c r="R639" s="82">
        <f t="shared" si="99"/>
        <v>0</v>
      </c>
      <c r="S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</row>
    <row r="640" spans="1:51" ht="15.75" customHeight="1">
      <c r="A640" s="68">
        <v>1801</v>
      </c>
      <c r="B640" s="97"/>
      <c r="C640" s="97"/>
      <c r="D640" s="97"/>
      <c r="E640" s="97"/>
      <c r="F640" s="97"/>
      <c r="G640" s="97"/>
      <c r="H640" s="97">
        <v>103</v>
      </c>
      <c r="I640" s="97"/>
      <c r="J640" s="97"/>
      <c r="K640" s="171"/>
      <c r="L640" s="108"/>
      <c r="M640" s="2"/>
      <c r="N640" s="79"/>
      <c r="O640" s="80">
        <f>IF(H640=0,"",H640/G639)</f>
        <v>1</v>
      </c>
      <c r="P640" s="81">
        <v>125</v>
      </c>
      <c r="Q640" s="82">
        <f t="shared" si="98"/>
        <v>1</v>
      </c>
      <c r="R640" s="82">
        <f t="shared" si="99"/>
        <v>0</v>
      </c>
      <c r="S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</row>
    <row r="641" spans="1:51" ht="15.75" customHeight="1">
      <c r="A641" s="68">
        <v>1802</v>
      </c>
      <c r="B641" s="97"/>
      <c r="C641" s="97"/>
      <c r="D641" s="97"/>
      <c r="E641" s="97"/>
      <c r="F641" s="97"/>
      <c r="G641" s="97"/>
      <c r="H641" s="97"/>
      <c r="I641" s="97">
        <v>92</v>
      </c>
      <c r="J641" s="97"/>
      <c r="K641" s="171"/>
      <c r="L641" s="108"/>
      <c r="M641" s="2"/>
      <c r="N641" s="79"/>
      <c r="O641" s="80">
        <f>IF(I641=0,"",I641/H640)</f>
        <v>0.89320388349514568</v>
      </c>
      <c r="P641" s="81">
        <v>125</v>
      </c>
      <c r="Q641" s="82">
        <f t="shared" si="98"/>
        <v>1</v>
      </c>
      <c r="R641" s="82">
        <f t="shared" si="99"/>
        <v>0</v>
      </c>
      <c r="S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</row>
    <row r="642" spans="1:51" ht="15.75" customHeight="1">
      <c r="A642" s="68">
        <v>1901</v>
      </c>
      <c r="B642" s="97"/>
      <c r="C642" s="97"/>
      <c r="D642" s="97"/>
      <c r="E642" s="97"/>
      <c r="F642" s="97"/>
      <c r="G642" s="97"/>
      <c r="H642" s="97"/>
      <c r="I642" s="97"/>
      <c r="J642" s="97">
        <v>90</v>
      </c>
      <c r="K642" s="171">
        <v>72</v>
      </c>
      <c r="L642" s="108"/>
      <c r="M642" s="2"/>
      <c r="N642" s="79"/>
      <c r="O642" s="84">
        <f>IF(J642=0,"",J642/I641)</f>
        <v>0.97826086956521741</v>
      </c>
      <c r="P642" s="81">
        <v>109</v>
      </c>
      <c r="Q642" s="85">
        <f t="shared" si="98"/>
        <v>0.872</v>
      </c>
      <c r="R642" s="85">
        <f t="shared" si="99"/>
        <v>0.128</v>
      </c>
      <c r="S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</row>
    <row r="643" spans="1:51" ht="15.75" customHeight="1">
      <c r="A643" s="68">
        <v>1902</v>
      </c>
      <c r="B643" s="97"/>
      <c r="C643" s="97"/>
      <c r="D643" s="97"/>
      <c r="E643" s="97"/>
      <c r="F643" s="97"/>
      <c r="G643" s="97"/>
      <c r="H643" s="97"/>
      <c r="I643" s="97"/>
      <c r="J643" s="97">
        <v>32</v>
      </c>
      <c r="K643" s="171">
        <v>27</v>
      </c>
      <c r="L643" s="108"/>
      <c r="M643" s="2"/>
      <c r="N643" s="31"/>
      <c r="O643" s="185"/>
      <c r="P643" s="175">
        <v>36</v>
      </c>
      <c r="Q643" s="186"/>
      <c r="R643" s="92"/>
      <c r="S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</row>
    <row r="644" spans="1:51" ht="15.75" customHeight="1">
      <c r="A644" s="68">
        <v>2001</v>
      </c>
      <c r="B644" s="97"/>
      <c r="C644" s="97"/>
      <c r="D644" s="97"/>
      <c r="E644" s="97"/>
      <c r="F644" s="97"/>
      <c r="G644" s="97"/>
      <c r="H644" s="97"/>
      <c r="I644" s="97"/>
      <c r="J644" s="97">
        <v>8</v>
      </c>
      <c r="K644" s="171">
        <v>8</v>
      </c>
      <c r="L644" s="108"/>
      <c r="M644" s="2"/>
      <c r="N644" s="31"/>
      <c r="O644" s="86"/>
      <c r="P644" s="178">
        <v>8</v>
      </c>
      <c r="Q644" s="88"/>
      <c r="R644" s="86"/>
      <c r="S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</row>
    <row r="645" spans="1:51" ht="15.75" customHeight="1">
      <c r="A645" s="68">
        <v>2002</v>
      </c>
      <c r="B645" s="97"/>
      <c r="C645" s="97"/>
      <c r="D645" s="97"/>
      <c r="E645" s="97"/>
      <c r="F645" s="97"/>
      <c r="G645" s="97"/>
      <c r="H645" s="97"/>
      <c r="I645" s="97"/>
      <c r="J645" s="97">
        <v>1</v>
      </c>
      <c r="K645" s="171">
        <v>1</v>
      </c>
      <c r="L645" s="108"/>
      <c r="M645" s="2"/>
      <c r="N645" s="31"/>
      <c r="O645" s="86"/>
      <c r="P645" s="178">
        <v>1</v>
      </c>
      <c r="Q645" s="88"/>
      <c r="R645" s="86"/>
      <c r="S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</row>
    <row r="646" spans="1:51" ht="15.75" customHeight="1">
      <c r="A646" s="68">
        <v>2101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171"/>
      <c r="L646" s="108"/>
      <c r="M646" s="2"/>
      <c r="N646" s="31"/>
      <c r="O646" s="86"/>
      <c r="P646" s="178"/>
      <c r="Q646" s="88"/>
      <c r="R646" s="86"/>
      <c r="S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</row>
    <row r="647" spans="1:51" ht="15.75" customHeight="1">
      <c r="A647" s="68">
        <v>2102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171"/>
      <c r="L647" s="108"/>
      <c r="M647" s="2"/>
      <c r="N647" s="31"/>
      <c r="O647" s="2"/>
      <c r="P647" s="31"/>
      <c r="Q647" s="25"/>
      <c r="R647" s="86"/>
      <c r="S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</row>
    <row r="648" spans="1:51" ht="15.75" customHeight="1">
      <c r="A648" s="68">
        <v>2201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171"/>
      <c r="L648" s="108"/>
      <c r="M648" s="2"/>
      <c r="N648" s="31"/>
      <c r="O648" s="89" t="s">
        <v>79</v>
      </c>
      <c r="P648" s="90">
        <v>96</v>
      </c>
      <c r="Q648" s="187">
        <f>K651</f>
        <v>108</v>
      </c>
      <c r="R648" s="92" t="s">
        <v>11</v>
      </c>
      <c r="S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</row>
    <row r="649" spans="1:51" ht="15.75" customHeight="1">
      <c r="A649" s="68">
        <v>2202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171"/>
      <c r="L649" s="108"/>
      <c r="M649" s="2"/>
      <c r="N649" s="31"/>
      <c r="O649" s="93" t="s">
        <v>80</v>
      </c>
      <c r="P649" s="94">
        <f>P648/B634</f>
        <v>0.69565217391304346</v>
      </c>
      <c r="Q649" s="188">
        <f>IF(P648/Q648=0,"",P648/Q648)</f>
        <v>0.88888888888888884</v>
      </c>
      <c r="R649" s="96" t="s">
        <v>81</v>
      </c>
      <c r="S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</row>
    <row r="650" spans="1:51" ht="15.75" customHeight="1">
      <c r="A650" s="68">
        <v>2301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171"/>
      <c r="L650" s="100"/>
      <c r="M650" s="101"/>
      <c r="N650" s="102"/>
      <c r="O650" s="101"/>
      <c r="P650" s="102"/>
      <c r="Q650" s="102"/>
      <c r="R650" s="103"/>
      <c r="S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</row>
    <row r="651" spans="1:51" ht="18" customHeight="1">
      <c r="A651" s="35"/>
      <c r="B651" s="31"/>
      <c r="C651" s="31"/>
      <c r="D651" s="273" t="s">
        <v>100</v>
      </c>
      <c r="E651" s="261"/>
      <c r="F651" s="261"/>
      <c r="G651" s="261"/>
      <c r="H651" s="261"/>
      <c r="I651" s="261"/>
      <c r="J651" s="262"/>
      <c r="K651" s="126">
        <f>SUM(K634:K647)</f>
        <v>108</v>
      </c>
      <c r="L651" s="105">
        <f>IF(K642=0,"",K642/B634)</f>
        <v>0.52173913043478259</v>
      </c>
      <c r="M651" s="105">
        <f>IF(K651=0,"",K651/B634)</f>
        <v>0.78260869565217395</v>
      </c>
      <c r="N651" s="105">
        <f>IF(K642=0,"",M651-L651)</f>
        <v>0.26086956521739135</v>
      </c>
      <c r="O651" s="2"/>
      <c r="P651" s="31"/>
      <c r="Q651" s="25"/>
      <c r="R651" s="2"/>
      <c r="S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</row>
    <row r="652" spans="1:51" ht="12.75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</row>
    <row r="653" spans="1:51" ht="12.75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</row>
    <row r="654" spans="1:51" ht="26.25" customHeight="1">
      <c r="A654" s="31"/>
      <c r="B654" s="149" t="s">
        <v>88</v>
      </c>
      <c r="C654" s="149"/>
      <c r="D654" s="149"/>
      <c r="E654" s="149"/>
      <c r="F654" s="149"/>
      <c r="G654" s="149"/>
      <c r="H654" s="149"/>
      <c r="I654" s="149"/>
      <c r="J654" s="149"/>
      <c r="K654" s="129" t="s">
        <v>103</v>
      </c>
      <c r="L654" s="2"/>
      <c r="M654" s="2"/>
      <c r="N654" s="31"/>
      <c r="O654" s="2"/>
      <c r="P654" s="31"/>
      <c r="Q654" s="31"/>
      <c r="R654" s="31"/>
      <c r="S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</row>
    <row r="655" spans="1:51" ht="25.5" customHeight="1">
      <c r="A655" s="259" t="s">
        <v>10</v>
      </c>
      <c r="B655" s="260" t="s">
        <v>89</v>
      </c>
      <c r="C655" s="261"/>
      <c r="D655" s="261"/>
      <c r="E655" s="261"/>
      <c r="F655" s="261"/>
      <c r="G655" s="261"/>
      <c r="H655" s="261"/>
      <c r="I655" s="261"/>
      <c r="J655" s="262"/>
      <c r="K655" s="263" t="s">
        <v>11</v>
      </c>
      <c r="L655" s="254" t="s">
        <v>3</v>
      </c>
      <c r="M655" s="190" t="s">
        <v>4</v>
      </c>
      <c r="N655" s="264" t="s">
        <v>5</v>
      </c>
      <c r="O655" s="254" t="s">
        <v>6</v>
      </c>
      <c r="P655" s="265" t="s">
        <v>7</v>
      </c>
      <c r="Q655" s="265" t="s">
        <v>8</v>
      </c>
      <c r="R655" s="254" t="s">
        <v>9</v>
      </c>
      <c r="S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</row>
    <row r="656" spans="1:51" ht="15.75" customHeight="1">
      <c r="A656" s="255"/>
      <c r="B656" s="68" t="s">
        <v>90</v>
      </c>
      <c r="C656" s="68" t="s">
        <v>91</v>
      </c>
      <c r="D656" s="68" t="s">
        <v>92</v>
      </c>
      <c r="E656" s="68" t="s">
        <v>93</v>
      </c>
      <c r="F656" s="68" t="s">
        <v>94</v>
      </c>
      <c r="G656" s="68" t="s">
        <v>95</v>
      </c>
      <c r="H656" s="68" t="s">
        <v>96</v>
      </c>
      <c r="I656" s="68" t="s">
        <v>97</v>
      </c>
      <c r="J656" s="68" t="s">
        <v>98</v>
      </c>
      <c r="K656" s="255"/>
      <c r="L656" s="255"/>
      <c r="M656" s="67"/>
      <c r="N656" s="255"/>
      <c r="O656" s="255"/>
      <c r="P656" s="255"/>
      <c r="Q656" s="255"/>
      <c r="R656" s="255"/>
      <c r="S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</row>
    <row r="657" spans="1:51" ht="15.75" customHeight="1">
      <c r="A657" s="68">
        <v>1502</v>
      </c>
      <c r="B657" s="69">
        <v>130</v>
      </c>
      <c r="C657" s="69"/>
      <c r="D657" s="69"/>
      <c r="E657" s="69"/>
      <c r="F657" s="69"/>
      <c r="G657" s="97"/>
      <c r="H657" s="97"/>
      <c r="I657" s="97"/>
      <c r="J657" s="97"/>
      <c r="K657" s="171"/>
      <c r="L657" s="107"/>
      <c r="M657" s="73"/>
      <c r="N657" s="74"/>
      <c r="O657" s="172"/>
      <c r="P657" s="76">
        <f>B657</f>
        <v>130</v>
      </c>
      <c r="Q657" s="173"/>
      <c r="R657" s="172"/>
      <c r="S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</row>
    <row r="658" spans="1:51" ht="15.75" customHeight="1">
      <c r="A658" s="68">
        <v>1601</v>
      </c>
      <c r="B658" s="69"/>
      <c r="C658" s="69">
        <v>122</v>
      </c>
      <c r="D658" s="69"/>
      <c r="E658" s="69"/>
      <c r="F658" s="69"/>
      <c r="G658" s="97"/>
      <c r="H658" s="97"/>
      <c r="I658" s="97"/>
      <c r="J658" s="97"/>
      <c r="K658" s="171"/>
      <c r="L658" s="108"/>
      <c r="M658" s="2"/>
      <c r="N658" s="79"/>
      <c r="O658" s="80">
        <f>IF(C658=0,"",C658/B657)</f>
        <v>0.93846153846153846</v>
      </c>
      <c r="P658" s="81">
        <v>122</v>
      </c>
      <c r="Q658" s="82">
        <f t="shared" ref="Q658:Q665" si="100">IF(P658=0,"",P658/P657)</f>
        <v>0.93846153846153846</v>
      </c>
      <c r="R658" s="82">
        <f t="shared" ref="R658:R665" si="101">IF(P658=0,"",100%-Q658)</f>
        <v>6.1538461538461542E-2</v>
      </c>
      <c r="S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</row>
    <row r="659" spans="1:51" ht="15.75" customHeight="1">
      <c r="A659" s="68">
        <v>1602</v>
      </c>
      <c r="B659" s="69"/>
      <c r="C659" s="69"/>
      <c r="D659" s="69">
        <v>115</v>
      </c>
      <c r="E659" s="69"/>
      <c r="F659" s="69"/>
      <c r="G659" s="97"/>
      <c r="H659" s="97"/>
      <c r="I659" s="97"/>
      <c r="J659" s="97"/>
      <c r="K659" s="171"/>
      <c r="L659" s="108"/>
      <c r="M659" s="2"/>
      <c r="N659" s="79"/>
      <c r="O659" s="80">
        <f>IF(D659=0,"",D659/C658)</f>
        <v>0.94262295081967218</v>
      </c>
      <c r="P659" s="81">
        <v>119</v>
      </c>
      <c r="Q659" s="82">
        <f t="shared" si="100"/>
        <v>0.97540983606557374</v>
      </c>
      <c r="R659" s="82">
        <f t="shared" si="101"/>
        <v>2.4590163934426257E-2</v>
      </c>
      <c r="S659" s="9">
        <f>P659/P657</f>
        <v>0.91538461538461535</v>
      </c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</row>
    <row r="660" spans="1:51" ht="15.75" customHeight="1">
      <c r="A660" s="68">
        <v>1701</v>
      </c>
      <c r="B660" s="69"/>
      <c r="C660" s="69"/>
      <c r="D660" s="69"/>
      <c r="E660" s="69">
        <v>107</v>
      </c>
      <c r="F660" s="69"/>
      <c r="G660" s="97"/>
      <c r="H660" s="97"/>
      <c r="I660" s="97"/>
      <c r="J660" s="97"/>
      <c r="K660" s="171"/>
      <c r="L660" s="108"/>
      <c r="M660" s="2"/>
      <c r="N660" s="79"/>
      <c r="O660" s="80">
        <f>IF(E660=0,"",E660/D659)</f>
        <v>0.93043478260869561</v>
      </c>
      <c r="P660" s="81">
        <v>118</v>
      </c>
      <c r="Q660" s="82">
        <f t="shared" si="100"/>
        <v>0.99159663865546221</v>
      </c>
      <c r="R660" s="82">
        <f t="shared" si="101"/>
        <v>8.4033613445377853E-3</v>
      </c>
      <c r="S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</row>
    <row r="661" spans="1:51" ht="15.75" customHeight="1">
      <c r="A661" s="68">
        <v>1702</v>
      </c>
      <c r="B661" s="69"/>
      <c r="C661" s="69"/>
      <c r="D661" s="69"/>
      <c r="E661" s="69"/>
      <c r="F661" s="69">
        <v>103</v>
      </c>
      <c r="G661" s="97"/>
      <c r="H661" s="97"/>
      <c r="I661" s="97"/>
      <c r="J661" s="97"/>
      <c r="K661" s="171"/>
      <c r="L661" s="108"/>
      <c r="M661" s="2"/>
      <c r="N661" s="79"/>
      <c r="O661" s="80">
        <f>IF(F661=0,"",F661/E660)</f>
        <v>0.96261682242990654</v>
      </c>
      <c r="P661" s="81">
        <v>108</v>
      </c>
      <c r="Q661" s="82">
        <f t="shared" si="100"/>
        <v>0.9152542372881356</v>
      </c>
      <c r="R661" s="82">
        <f t="shared" si="101"/>
        <v>8.4745762711864403E-2</v>
      </c>
      <c r="S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</row>
    <row r="662" spans="1:51" ht="15.75" customHeight="1">
      <c r="A662" s="68">
        <v>1801</v>
      </c>
      <c r="B662" s="97"/>
      <c r="C662" s="97"/>
      <c r="D662" s="97"/>
      <c r="E662" s="97"/>
      <c r="F662" s="97"/>
      <c r="G662" s="97">
        <v>103</v>
      </c>
      <c r="H662" s="97"/>
      <c r="I662" s="97"/>
      <c r="J662" s="97"/>
      <c r="K662" s="171"/>
      <c r="L662" s="108"/>
      <c r="M662" s="2"/>
      <c r="N662" s="79"/>
      <c r="O662" s="80">
        <f>IF(G662=0,"",G662/F661)</f>
        <v>1</v>
      </c>
      <c r="P662" s="81">
        <v>108</v>
      </c>
      <c r="Q662" s="82">
        <f t="shared" si="100"/>
        <v>1</v>
      </c>
      <c r="R662" s="82">
        <f t="shared" si="101"/>
        <v>0</v>
      </c>
      <c r="S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</row>
    <row r="663" spans="1:51" ht="15.75" customHeight="1">
      <c r="A663" s="68">
        <v>1802</v>
      </c>
      <c r="B663" s="97"/>
      <c r="C663" s="97"/>
      <c r="D663" s="97"/>
      <c r="E663" s="97"/>
      <c r="F663" s="97"/>
      <c r="G663" s="97"/>
      <c r="H663" s="97">
        <v>99</v>
      </c>
      <c r="I663" s="97"/>
      <c r="J663" s="97"/>
      <c r="K663" s="171"/>
      <c r="L663" s="108"/>
      <c r="M663" s="2"/>
      <c r="N663" s="79"/>
      <c r="O663" s="80">
        <f>IF(H663=0,"",H663/G662)</f>
        <v>0.96116504854368934</v>
      </c>
      <c r="P663" s="81">
        <v>105</v>
      </c>
      <c r="Q663" s="82">
        <f t="shared" si="100"/>
        <v>0.97222222222222221</v>
      </c>
      <c r="R663" s="82">
        <f t="shared" si="101"/>
        <v>2.777777777777779E-2</v>
      </c>
      <c r="S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</row>
    <row r="664" spans="1:51" ht="15.75" customHeight="1">
      <c r="A664" s="68">
        <v>1901</v>
      </c>
      <c r="B664" s="97"/>
      <c r="C664" s="97"/>
      <c r="D664" s="97"/>
      <c r="E664" s="97"/>
      <c r="F664" s="97"/>
      <c r="G664" s="97"/>
      <c r="H664" s="97"/>
      <c r="I664" s="97">
        <v>98</v>
      </c>
      <c r="J664" s="97"/>
      <c r="K664" s="171"/>
      <c r="L664" s="108"/>
      <c r="M664" s="2"/>
      <c r="N664" s="79"/>
      <c r="O664" s="80">
        <f>IF(I664=0,"",I664/H663)</f>
        <v>0.98989898989898994</v>
      </c>
      <c r="P664" s="81">
        <v>105</v>
      </c>
      <c r="Q664" s="82">
        <f t="shared" si="100"/>
        <v>1</v>
      </c>
      <c r="R664" s="82">
        <f t="shared" si="101"/>
        <v>0</v>
      </c>
      <c r="S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</row>
    <row r="665" spans="1:51" ht="15.75" customHeight="1">
      <c r="A665" s="68">
        <v>1902</v>
      </c>
      <c r="B665" s="97"/>
      <c r="C665" s="97"/>
      <c r="D665" s="97"/>
      <c r="E665" s="97"/>
      <c r="F665" s="97"/>
      <c r="G665" s="97"/>
      <c r="H665" s="97"/>
      <c r="I665" s="97"/>
      <c r="J665" s="97">
        <v>98</v>
      </c>
      <c r="K665" s="171">
        <v>78</v>
      </c>
      <c r="L665" s="108"/>
      <c r="M665" s="2"/>
      <c r="N665" s="79"/>
      <c r="O665" s="84">
        <f>IF(J665=0,"",J665/I664)</f>
        <v>1</v>
      </c>
      <c r="P665" s="81">
        <v>105</v>
      </c>
      <c r="Q665" s="85">
        <f t="shared" si="100"/>
        <v>1</v>
      </c>
      <c r="R665" s="85">
        <f t="shared" si="101"/>
        <v>0</v>
      </c>
      <c r="S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</row>
    <row r="666" spans="1:51" ht="15.75" customHeight="1">
      <c r="A666" s="68">
        <v>2001</v>
      </c>
      <c r="B666" s="97"/>
      <c r="C666" s="97"/>
      <c r="D666" s="97"/>
      <c r="E666" s="97"/>
      <c r="F666" s="97"/>
      <c r="G666" s="97"/>
      <c r="H666" s="97"/>
      <c r="I666" s="97"/>
      <c r="J666" s="97">
        <v>24</v>
      </c>
      <c r="K666" s="171">
        <v>23</v>
      </c>
      <c r="L666" s="108"/>
      <c r="M666" s="2"/>
      <c r="N666" s="31"/>
      <c r="O666" s="185"/>
      <c r="P666" s="175">
        <v>24</v>
      </c>
      <c r="Q666" s="186"/>
      <c r="R666" s="92"/>
      <c r="S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</row>
    <row r="667" spans="1:51" ht="15.75" customHeight="1">
      <c r="A667" s="68">
        <v>2002</v>
      </c>
      <c r="B667" s="97"/>
      <c r="C667" s="97"/>
      <c r="D667" s="97"/>
      <c r="E667" s="97"/>
      <c r="F667" s="97"/>
      <c r="G667" s="97"/>
      <c r="H667" s="97"/>
      <c r="I667" s="97"/>
      <c r="J667" s="97">
        <v>1</v>
      </c>
      <c r="K667" s="171"/>
      <c r="L667" s="108"/>
      <c r="M667" s="2"/>
      <c r="N667" s="31"/>
      <c r="O667" s="86"/>
      <c r="P667" s="178">
        <v>1</v>
      </c>
      <c r="Q667" s="88"/>
      <c r="R667" s="86"/>
      <c r="S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</row>
    <row r="668" spans="1:51" ht="15.75" customHeight="1">
      <c r="A668" s="68">
        <v>2101</v>
      </c>
      <c r="B668" s="97"/>
      <c r="C668" s="97"/>
      <c r="D668" s="97"/>
      <c r="E668" s="97"/>
      <c r="F668" s="97"/>
      <c r="G668" s="97"/>
      <c r="H668" s="97"/>
      <c r="I668" s="97"/>
      <c r="J668" s="97">
        <v>1</v>
      </c>
      <c r="K668" s="171"/>
      <c r="L668" s="108"/>
      <c r="M668" s="2"/>
      <c r="N668" s="31"/>
      <c r="O668" s="86"/>
      <c r="P668" s="178">
        <v>1</v>
      </c>
      <c r="Q668" s="88"/>
      <c r="R668" s="86"/>
      <c r="S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</row>
    <row r="669" spans="1:51" ht="15.75" customHeight="1">
      <c r="A669" s="68">
        <v>2102</v>
      </c>
      <c r="B669" s="97"/>
      <c r="C669" s="97"/>
      <c r="D669" s="97"/>
      <c r="E669" s="97"/>
      <c r="F669" s="97"/>
      <c r="G669" s="97"/>
      <c r="H669" s="97"/>
      <c r="I669" s="97"/>
      <c r="J669" s="97">
        <v>1</v>
      </c>
      <c r="K669" s="171"/>
      <c r="L669" s="108"/>
      <c r="M669" s="2"/>
      <c r="N669" s="31"/>
      <c r="O669" s="86"/>
      <c r="P669" s="178">
        <v>1</v>
      </c>
      <c r="Q669" s="88"/>
      <c r="R669" s="86"/>
      <c r="S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</row>
    <row r="670" spans="1:51" ht="15.75" customHeight="1">
      <c r="A670" s="68">
        <v>2201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171"/>
      <c r="L670" s="108"/>
      <c r="M670" s="2"/>
      <c r="N670" s="31"/>
      <c r="O670" s="2"/>
      <c r="P670" s="31"/>
      <c r="Q670" s="25"/>
      <c r="R670" s="86"/>
      <c r="S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</row>
    <row r="671" spans="1:51" ht="15.75" customHeight="1">
      <c r="A671" s="68">
        <v>2202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171"/>
      <c r="L671" s="108"/>
      <c r="M671" s="2"/>
      <c r="N671" s="31"/>
      <c r="O671" s="89" t="s">
        <v>79</v>
      </c>
      <c r="P671" s="90">
        <v>100</v>
      </c>
      <c r="Q671" s="187">
        <f>K674</f>
        <v>101</v>
      </c>
      <c r="R671" s="92" t="s">
        <v>11</v>
      </c>
      <c r="S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</row>
    <row r="672" spans="1:51" ht="15.75" customHeight="1">
      <c r="A672" s="68">
        <v>2301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171"/>
      <c r="L672" s="108"/>
      <c r="M672" s="2"/>
      <c r="N672" s="31"/>
      <c r="O672" s="93" t="s">
        <v>80</v>
      </c>
      <c r="P672" s="94">
        <f>IF(P671/B657=0,"",P671/B657)</f>
        <v>0.76923076923076927</v>
      </c>
      <c r="Q672" s="188">
        <f>IF(P671/Q671=0,"",P671/Q671)</f>
        <v>0.99009900990099009</v>
      </c>
      <c r="R672" s="96" t="s">
        <v>81</v>
      </c>
      <c r="S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</row>
    <row r="673" spans="1:51" ht="15.75" customHeight="1">
      <c r="A673" s="68">
        <v>2302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171"/>
      <c r="L673" s="100"/>
      <c r="M673" s="101"/>
      <c r="N673" s="102"/>
      <c r="O673" s="101"/>
      <c r="P673" s="102"/>
      <c r="Q673" s="102"/>
      <c r="R673" s="103"/>
      <c r="S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</row>
    <row r="674" spans="1:51" ht="18" customHeight="1">
      <c r="A674" s="35"/>
      <c r="B674" s="31"/>
      <c r="C674" s="31"/>
      <c r="D674" s="273" t="s">
        <v>100</v>
      </c>
      <c r="E674" s="261"/>
      <c r="F674" s="261"/>
      <c r="G674" s="261"/>
      <c r="H674" s="261"/>
      <c r="I674" s="261"/>
      <c r="J674" s="262"/>
      <c r="K674" s="126">
        <f>SUM(K657:K670)</f>
        <v>101</v>
      </c>
      <c r="L674" s="105">
        <f>IF(K665=0,"",K665/B657)</f>
        <v>0.6</v>
      </c>
      <c r="M674" s="105">
        <f>IF(K674=0,"",K674/B657)</f>
        <v>0.77692307692307694</v>
      </c>
      <c r="N674" s="105">
        <f>IF(K665=0,"",M674-L674)</f>
        <v>0.17692307692307696</v>
      </c>
      <c r="O674" s="2"/>
      <c r="P674" s="31"/>
      <c r="Q674" s="25"/>
      <c r="R674" s="2"/>
      <c r="S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</row>
    <row r="675" spans="1:51" ht="12.75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</row>
    <row r="676" spans="1:51" ht="12.75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</row>
    <row r="677" spans="1:51" ht="26.25" customHeight="1">
      <c r="A677" s="31"/>
      <c r="B677" s="283" t="s">
        <v>88</v>
      </c>
      <c r="C677" s="275"/>
      <c r="D677" s="275"/>
      <c r="E677" s="275"/>
      <c r="F677" s="275"/>
      <c r="G677" s="275"/>
      <c r="H677" s="275"/>
      <c r="I677" s="275"/>
      <c r="J677" s="275"/>
      <c r="K677" s="129" t="s">
        <v>104</v>
      </c>
      <c r="L677" s="2"/>
      <c r="M677" s="2"/>
      <c r="N677" s="31"/>
      <c r="O677" s="2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</row>
    <row r="678" spans="1:51" ht="20.25" customHeight="1">
      <c r="A678" s="259" t="s">
        <v>10</v>
      </c>
      <c r="B678" s="260" t="s">
        <v>89</v>
      </c>
      <c r="C678" s="261"/>
      <c r="D678" s="261"/>
      <c r="E678" s="261"/>
      <c r="F678" s="261"/>
      <c r="G678" s="261"/>
      <c r="H678" s="261"/>
      <c r="I678" s="261"/>
      <c r="J678" s="262"/>
      <c r="K678" s="263" t="s">
        <v>11</v>
      </c>
      <c r="L678" s="254" t="s">
        <v>3</v>
      </c>
      <c r="M678" s="254" t="s">
        <v>4</v>
      </c>
      <c r="N678" s="264" t="s">
        <v>5</v>
      </c>
      <c r="O678" s="254" t="s">
        <v>6</v>
      </c>
      <c r="P678" s="265" t="s">
        <v>7</v>
      </c>
      <c r="Q678" s="265" t="s">
        <v>8</v>
      </c>
      <c r="R678" s="254" t="s">
        <v>9</v>
      </c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</row>
    <row r="679" spans="1:51" ht="15.75" customHeight="1">
      <c r="A679" s="255"/>
      <c r="B679" s="68" t="s">
        <v>90</v>
      </c>
      <c r="C679" s="68" t="s">
        <v>91</v>
      </c>
      <c r="D679" s="68" t="s">
        <v>92</v>
      </c>
      <c r="E679" s="68" t="s">
        <v>93</v>
      </c>
      <c r="F679" s="68" t="s">
        <v>94</v>
      </c>
      <c r="G679" s="68" t="s">
        <v>95</v>
      </c>
      <c r="H679" s="68" t="s">
        <v>96</v>
      </c>
      <c r="I679" s="68" t="s">
        <v>97</v>
      </c>
      <c r="J679" s="68" t="s">
        <v>98</v>
      </c>
      <c r="K679" s="255"/>
      <c r="L679" s="255"/>
      <c r="M679" s="255"/>
      <c r="N679" s="255"/>
      <c r="O679" s="255"/>
      <c r="P679" s="255"/>
      <c r="Q679" s="255"/>
      <c r="R679" s="255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</row>
    <row r="680" spans="1:51" ht="15.75" customHeight="1">
      <c r="A680" s="68">
        <v>1601</v>
      </c>
      <c r="B680" s="69">
        <v>118</v>
      </c>
      <c r="C680" s="69"/>
      <c r="D680" s="69"/>
      <c r="E680" s="69"/>
      <c r="F680" s="97"/>
      <c r="G680" s="97"/>
      <c r="H680" s="97"/>
      <c r="I680" s="97"/>
      <c r="J680" s="97"/>
      <c r="K680" s="171"/>
      <c r="L680" s="107"/>
      <c r="M680" s="73"/>
      <c r="N680" s="74"/>
      <c r="O680" s="172"/>
      <c r="P680" s="76">
        <f>B680</f>
        <v>118</v>
      </c>
      <c r="Q680" s="173"/>
      <c r="R680" s="172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</row>
    <row r="681" spans="1:51" ht="15.75" customHeight="1">
      <c r="A681" s="68">
        <v>1602</v>
      </c>
      <c r="B681" s="69"/>
      <c r="C681" s="69">
        <v>118</v>
      </c>
      <c r="D681" s="69"/>
      <c r="E681" s="69"/>
      <c r="F681" s="97"/>
      <c r="G681" s="97"/>
      <c r="H681" s="97"/>
      <c r="I681" s="97"/>
      <c r="J681" s="97"/>
      <c r="K681" s="171"/>
      <c r="L681" s="108"/>
      <c r="M681" s="2"/>
      <c r="N681" s="79"/>
      <c r="O681" s="80">
        <f>IF(C681=0,"",C681/B680)</f>
        <v>1</v>
      </c>
      <c r="P681" s="81">
        <v>118</v>
      </c>
      <c r="Q681" s="82">
        <f t="shared" ref="Q681:Q688" si="102">IF(P681=0,"",P681/P680)</f>
        <v>1</v>
      </c>
      <c r="R681" s="82">
        <f t="shared" ref="R681:R688" si="103">IF(P681=0,"",100%-Q681)</f>
        <v>0</v>
      </c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</row>
    <row r="682" spans="1:51" ht="15.75" customHeight="1">
      <c r="A682" s="68">
        <v>1701</v>
      </c>
      <c r="B682" s="69"/>
      <c r="C682" s="69"/>
      <c r="D682" s="69">
        <v>114</v>
      </c>
      <c r="E682" s="69"/>
      <c r="F682" s="97"/>
      <c r="G682" s="97"/>
      <c r="H682" s="97"/>
      <c r="I682" s="97"/>
      <c r="J682" s="97"/>
      <c r="K682" s="171"/>
      <c r="L682" s="108"/>
      <c r="M682" s="2"/>
      <c r="N682" s="79"/>
      <c r="O682" s="80">
        <f>IF(D682=0,"",D682/C681)</f>
        <v>0.96610169491525422</v>
      </c>
      <c r="P682" s="81">
        <v>114</v>
      </c>
      <c r="Q682" s="82">
        <f t="shared" si="102"/>
        <v>0.96610169491525422</v>
      </c>
      <c r="R682" s="82">
        <f t="shared" si="103"/>
        <v>3.3898305084745783E-2</v>
      </c>
      <c r="S682" s="9">
        <f>P682/P680</f>
        <v>0.96610169491525422</v>
      </c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</row>
    <row r="683" spans="1:51" ht="15.75" customHeight="1">
      <c r="A683" s="68">
        <v>1702</v>
      </c>
      <c r="B683" s="69"/>
      <c r="C683" s="69"/>
      <c r="D683" s="69"/>
      <c r="E683" s="69">
        <v>110</v>
      </c>
      <c r="F683" s="97"/>
      <c r="G683" s="97"/>
      <c r="H683" s="97"/>
      <c r="I683" s="97"/>
      <c r="J683" s="97"/>
      <c r="K683" s="171"/>
      <c r="L683" s="108"/>
      <c r="M683" s="2"/>
      <c r="N683" s="79"/>
      <c r="O683" s="80">
        <f>IF(E683=0,"",E683/D682)</f>
        <v>0.96491228070175439</v>
      </c>
      <c r="P683" s="81">
        <v>110</v>
      </c>
      <c r="Q683" s="82">
        <f t="shared" si="102"/>
        <v>0.96491228070175439</v>
      </c>
      <c r="R683" s="82">
        <f t="shared" si="103"/>
        <v>3.5087719298245612E-2</v>
      </c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</row>
    <row r="684" spans="1:51" ht="15.75" customHeight="1">
      <c r="A684" s="68">
        <v>1801</v>
      </c>
      <c r="B684" s="97"/>
      <c r="C684" s="97"/>
      <c r="D684" s="97"/>
      <c r="E684" s="97"/>
      <c r="F684" s="97">
        <v>110</v>
      </c>
      <c r="G684" s="97"/>
      <c r="H684" s="97"/>
      <c r="I684" s="97"/>
      <c r="J684" s="97"/>
      <c r="K684" s="171"/>
      <c r="L684" s="108"/>
      <c r="M684" s="2"/>
      <c r="N684" s="79"/>
      <c r="O684" s="80">
        <f>IF(F684=0,"",F684/E683)</f>
        <v>1</v>
      </c>
      <c r="P684" s="81">
        <v>110</v>
      </c>
      <c r="Q684" s="82">
        <f t="shared" si="102"/>
        <v>1</v>
      </c>
      <c r="R684" s="82">
        <f t="shared" si="103"/>
        <v>0</v>
      </c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</row>
    <row r="685" spans="1:51" ht="15.75" customHeight="1">
      <c r="A685" s="68">
        <v>1802</v>
      </c>
      <c r="B685" s="97"/>
      <c r="C685" s="97"/>
      <c r="D685" s="97"/>
      <c r="E685" s="97"/>
      <c r="F685" s="97"/>
      <c r="G685" s="97">
        <v>98</v>
      </c>
      <c r="H685" s="97"/>
      <c r="I685" s="97"/>
      <c r="J685" s="97"/>
      <c r="K685" s="171"/>
      <c r="L685" s="108"/>
      <c r="M685" s="2"/>
      <c r="N685" s="79"/>
      <c r="O685" s="80">
        <f>IF(G685=0,"",G685/F684)</f>
        <v>0.89090909090909087</v>
      </c>
      <c r="P685" s="81">
        <v>98</v>
      </c>
      <c r="Q685" s="82">
        <f t="shared" si="102"/>
        <v>0.89090909090909087</v>
      </c>
      <c r="R685" s="82">
        <f t="shared" si="103"/>
        <v>0.10909090909090913</v>
      </c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</row>
    <row r="686" spans="1:51" ht="15.75" customHeight="1">
      <c r="A686" s="68">
        <v>1901</v>
      </c>
      <c r="B686" s="97"/>
      <c r="C686" s="97"/>
      <c r="D686" s="97"/>
      <c r="E686" s="97"/>
      <c r="F686" s="97"/>
      <c r="G686" s="97"/>
      <c r="H686" s="97">
        <v>94</v>
      </c>
      <c r="I686" s="97"/>
      <c r="J686" s="97"/>
      <c r="K686" s="171"/>
      <c r="L686" s="108"/>
      <c r="M686" s="2"/>
      <c r="N686" s="79"/>
      <c r="O686" s="80">
        <f>IF(H686=0,"",H686/G685)</f>
        <v>0.95918367346938771</v>
      </c>
      <c r="P686" s="81">
        <v>94</v>
      </c>
      <c r="Q686" s="82">
        <f t="shared" si="102"/>
        <v>0.95918367346938771</v>
      </c>
      <c r="R686" s="82">
        <f t="shared" si="103"/>
        <v>4.081632653061229E-2</v>
      </c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</row>
    <row r="687" spans="1:51" ht="15.75" customHeight="1">
      <c r="A687" s="68">
        <v>1902</v>
      </c>
      <c r="B687" s="97"/>
      <c r="C687" s="97"/>
      <c r="D687" s="97"/>
      <c r="E687" s="97"/>
      <c r="F687" s="97"/>
      <c r="G687" s="97"/>
      <c r="H687" s="97"/>
      <c r="I687" s="97">
        <v>92</v>
      </c>
      <c r="J687" s="97"/>
      <c r="K687" s="171"/>
      <c r="L687" s="108"/>
      <c r="M687" s="2"/>
      <c r="N687" s="79"/>
      <c r="O687" s="80">
        <f>IF(I687=0,"",I687/H686)</f>
        <v>0.97872340425531912</v>
      </c>
      <c r="P687" s="81">
        <v>92</v>
      </c>
      <c r="Q687" s="82">
        <f t="shared" si="102"/>
        <v>0.97872340425531912</v>
      </c>
      <c r="R687" s="82">
        <f t="shared" si="103"/>
        <v>2.1276595744680882E-2</v>
      </c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</row>
    <row r="688" spans="1:51" ht="15.75" customHeight="1">
      <c r="A688" s="68">
        <v>2001</v>
      </c>
      <c r="B688" s="97"/>
      <c r="C688" s="97"/>
      <c r="D688" s="97"/>
      <c r="E688" s="97"/>
      <c r="F688" s="97"/>
      <c r="G688" s="97"/>
      <c r="H688" s="97"/>
      <c r="I688" s="97"/>
      <c r="J688" s="97">
        <v>92</v>
      </c>
      <c r="K688" s="171">
        <v>90</v>
      </c>
      <c r="L688" s="108"/>
      <c r="M688" s="2"/>
      <c r="N688" s="79"/>
      <c r="O688" s="84">
        <f>IF(J688=0,"",J688/I687)</f>
        <v>1</v>
      </c>
      <c r="P688" s="81">
        <v>92</v>
      </c>
      <c r="Q688" s="85">
        <f t="shared" si="102"/>
        <v>1</v>
      </c>
      <c r="R688" s="85">
        <f t="shared" si="103"/>
        <v>0</v>
      </c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</row>
    <row r="689" spans="1:51" ht="15.75" customHeight="1">
      <c r="A689" s="68">
        <v>2002</v>
      </c>
      <c r="B689" s="97"/>
      <c r="C689" s="97"/>
      <c r="D689" s="97"/>
      <c r="E689" s="97"/>
      <c r="F689" s="97"/>
      <c r="G689" s="97"/>
      <c r="H689" s="97"/>
      <c r="I689" s="97"/>
      <c r="J689" s="97">
        <v>2</v>
      </c>
      <c r="K689" s="171">
        <v>1</v>
      </c>
      <c r="L689" s="108"/>
      <c r="M689" s="2"/>
      <c r="N689" s="31"/>
      <c r="O689" s="185"/>
      <c r="P689" s="175">
        <v>2</v>
      </c>
      <c r="Q689" s="186"/>
      <c r="R689" s="92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</row>
    <row r="690" spans="1:51" ht="15.75" customHeight="1">
      <c r="A690" s="68">
        <v>2101</v>
      </c>
      <c r="B690" s="97"/>
      <c r="C690" s="97"/>
      <c r="D690" s="97"/>
      <c r="E690" s="97"/>
      <c r="F690" s="97"/>
      <c r="G690" s="97"/>
      <c r="H690" s="97"/>
      <c r="I690" s="97"/>
      <c r="J690" s="97">
        <v>1</v>
      </c>
      <c r="K690" s="171"/>
      <c r="L690" s="108"/>
      <c r="M690" s="2"/>
      <c r="N690" s="31"/>
      <c r="O690" s="86"/>
      <c r="P690" s="178">
        <v>1</v>
      </c>
      <c r="Q690" s="88"/>
      <c r="R690" s="86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</row>
    <row r="691" spans="1:51" ht="15.75" customHeight="1">
      <c r="A691" s="68">
        <v>2102</v>
      </c>
      <c r="B691" s="97"/>
      <c r="C691" s="97"/>
      <c r="D691" s="97"/>
      <c r="E691" s="97"/>
      <c r="F691" s="97"/>
      <c r="G691" s="97"/>
      <c r="H691" s="97"/>
      <c r="I691" s="97"/>
      <c r="J691" s="97">
        <v>1</v>
      </c>
      <c r="K691" s="171"/>
      <c r="L691" s="108"/>
      <c r="M691" s="2"/>
      <c r="N691" s="31"/>
      <c r="O691" s="86"/>
      <c r="P691" s="178">
        <v>1</v>
      </c>
      <c r="Q691" s="88"/>
      <c r="R691" s="86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</row>
    <row r="692" spans="1:51" ht="15.75" customHeight="1">
      <c r="A692" s="68">
        <v>2201</v>
      </c>
      <c r="B692" s="97"/>
      <c r="C692" s="97"/>
      <c r="D692" s="97"/>
      <c r="E692" s="97"/>
      <c r="F692" s="97"/>
      <c r="G692" s="97"/>
      <c r="H692" s="97"/>
      <c r="I692" s="97"/>
      <c r="J692" s="97">
        <v>1</v>
      </c>
      <c r="K692" s="171"/>
      <c r="L692" s="108"/>
      <c r="M692" s="2"/>
      <c r="N692" s="31"/>
      <c r="O692" s="86"/>
      <c r="P692" s="178">
        <v>1</v>
      </c>
      <c r="Q692" s="88"/>
      <c r="R692" s="86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</row>
    <row r="693" spans="1:51" ht="15.75" customHeight="1">
      <c r="A693" s="68">
        <v>2202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171"/>
      <c r="L693" s="108"/>
      <c r="M693" s="2"/>
      <c r="N693" s="31"/>
      <c r="O693" s="2"/>
      <c r="P693" s="31"/>
      <c r="Q693" s="25"/>
      <c r="R693" s="86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</row>
    <row r="694" spans="1:51" ht="15.75" customHeight="1">
      <c r="A694" s="68">
        <v>2301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171"/>
      <c r="L694" s="108"/>
      <c r="M694" s="2"/>
      <c r="N694" s="31"/>
      <c r="O694" s="89" t="s">
        <v>79</v>
      </c>
      <c r="P694" s="90">
        <v>80</v>
      </c>
      <c r="Q694" s="187">
        <f>K697</f>
        <v>91</v>
      </c>
      <c r="R694" s="92" t="s">
        <v>11</v>
      </c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</row>
    <row r="695" spans="1:51" ht="15.75" customHeight="1">
      <c r="A695" s="68">
        <v>2302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171"/>
      <c r="L695" s="108"/>
      <c r="M695" s="2"/>
      <c r="N695" s="31"/>
      <c r="O695" s="93" t="s">
        <v>80</v>
      </c>
      <c r="P695" s="94">
        <f>P694/B680</f>
        <v>0.67796610169491522</v>
      </c>
      <c r="Q695" s="188">
        <f>IF(P694/Q694=0,"",P694/Q694)</f>
        <v>0.87912087912087911</v>
      </c>
      <c r="R695" s="96" t="s">
        <v>81</v>
      </c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</row>
    <row r="696" spans="1:51" ht="15.75" customHeight="1">
      <c r="A696" s="68">
        <v>2401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171"/>
      <c r="L696" s="100"/>
      <c r="M696" s="101"/>
      <c r="N696" s="102"/>
      <c r="O696" s="101"/>
      <c r="P696" s="102"/>
      <c r="Q696" s="102"/>
      <c r="R696" s="103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</row>
    <row r="697" spans="1:51" ht="18" customHeight="1">
      <c r="A697" s="35"/>
      <c r="B697" s="31"/>
      <c r="C697" s="31"/>
      <c r="D697" s="273" t="s">
        <v>100</v>
      </c>
      <c r="E697" s="261"/>
      <c r="F697" s="261"/>
      <c r="G697" s="261"/>
      <c r="H697" s="261"/>
      <c r="I697" s="261"/>
      <c r="J697" s="262"/>
      <c r="K697" s="126">
        <f>SUM(K680:K693)</f>
        <v>91</v>
      </c>
      <c r="L697" s="105">
        <f>IF(K688=0,"",K688/B680)</f>
        <v>0.76271186440677963</v>
      </c>
      <c r="M697" s="105">
        <f>IF(K697=0,"",K697/B680)</f>
        <v>0.77118644067796616</v>
      </c>
      <c r="N697" s="105">
        <f>IF(K688=0,"",M697-L697)</f>
        <v>8.4745762711865291E-3</v>
      </c>
      <c r="O697" s="2"/>
      <c r="P697" s="31"/>
      <c r="Q697" s="25"/>
      <c r="R697" s="2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</row>
    <row r="698" spans="1:51" ht="12.75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</row>
    <row r="699" spans="1:51" ht="12.75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</row>
    <row r="700" spans="1:51" ht="26.25" customHeight="1">
      <c r="A700" s="31"/>
      <c r="B700" s="149" t="s">
        <v>88</v>
      </c>
      <c r="C700" s="149"/>
      <c r="D700" s="149"/>
      <c r="E700" s="149"/>
      <c r="F700" s="149"/>
      <c r="G700" s="149"/>
      <c r="H700" s="149"/>
      <c r="I700" s="149"/>
      <c r="J700" s="149"/>
      <c r="K700" s="129" t="s">
        <v>105</v>
      </c>
      <c r="L700" s="2"/>
      <c r="M700" s="2"/>
      <c r="N700" s="31"/>
      <c r="O700" s="2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</row>
    <row r="701" spans="1:51" ht="20.25" customHeight="1">
      <c r="A701" s="259" t="s">
        <v>10</v>
      </c>
      <c r="B701" s="260" t="s">
        <v>89</v>
      </c>
      <c r="C701" s="261"/>
      <c r="D701" s="261"/>
      <c r="E701" s="261"/>
      <c r="F701" s="261"/>
      <c r="G701" s="261"/>
      <c r="H701" s="261"/>
      <c r="I701" s="261"/>
      <c r="J701" s="262"/>
      <c r="K701" s="263" t="s">
        <v>11</v>
      </c>
      <c r="L701" s="254" t="s">
        <v>3</v>
      </c>
      <c r="M701" s="190" t="s">
        <v>4</v>
      </c>
      <c r="N701" s="264" t="s">
        <v>5</v>
      </c>
      <c r="O701" s="254" t="s">
        <v>6</v>
      </c>
      <c r="P701" s="265" t="s">
        <v>7</v>
      </c>
      <c r="Q701" s="265" t="s">
        <v>8</v>
      </c>
      <c r="R701" s="254" t="s">
        <v>9</v>
      </c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</row>
    <row r="702" spans="1:51" ht="15.75" customHeight="1">
      <c r="A702" s="255"/>
      <c r="B702" s="68" t="s">
        <v>90</v>
      </c>
      <c r="C702" s="68" t="s">
        <v>91</v>
      </c>
      <c r="D702" s="68" t="s">
        <v>92</v>
      </c>
      <c r="E702" s="68" t="s">
        <v>93</v>
      </c>
      <c r="F702" s="68" t="s">
        <v>94</v>
      </c>
      <c r="G702" s="68" t="s">
        <v>95</v>
      </c>
      <c r="H702" s="68" t="s">
        <v>96</v>
      </c>
      <c r="I702" s="68" t="s">
        <v>97</v>
      </c>
      <c r="J702" s="68" t="s">
        <v>98</v>
      </c>
      <c r="K702" s="255"/>
      <c r="L702" s="255"/>
      <c r="M702" s="67"/>
      <c r="N702" s="255"/>
      <c r="O702" s="255"/>
      <c r="P702" s="255"/>
      <c r="Q702" s="255"/>
      <c r="R702" s="255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</row>
    <row r="703" spans="1:51" ht="15.75" customHeight="1">
      <c r="A703" s="68">
        <v>1602</v>
      </c>
      <c r="B703" s="69">
        <v>148</v>
      </c>
      <c r="C703" s="97"/>
      <c r="D703" s="97"/>
      <c r="E703" s="97"/>
      <c r="F703" s="97"/>
      <c r="G703" s="97"/>
      <c r="H703" s="97"/>
      <c r="I703" s="97"/>
      <c r="J703" s="97"/>
      <c r="K703" s="171"/>
      <c r="L703" s="107"/>
      <c r="M703" s="73"/>
      <c r="N703" s="74"/>
      <c r="O703" s="172"/>
      <c r="P703" s="76">
        <f>B703</f>
        <v>148</v>
      </c>
      <c r="Q703" s="173"/>
      <c r="R703" s="172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</row>
    <row r="704" spans="1:51" ht="15.75" customHeight="1">
      <c r="A704" s="68">
        <v>1701</v>
      </c>
      <c r="B704" s="97"/>
      <c r="C704" s="97">
        <v>131</v>
      </c>
      <c r="D704" s="97"/>
      <c r="E704" s="97"/>
      <c r="F704" s="97"/>
      <c r="G704" s="97"/>
      <c r="H704" s="97"/>
      <c r="I704" s="97"/>
      <c r="J704" s="97"/>
      <c r="K704" s="171"/>
      <c r="L704" s="108"/>
      <c r="M704" s="2"/>
      <c r="N704" s="79"/>
      <c r="O704" s="80">
        <f>IF(C704=0,"",C704/B703)</f>
        <v>0.88513513513513509</v>
      </c>
      <c r="P704" s="81">
        <v>131</v>
      </c>
      <c r="Q704" s="82">
        <f t="shared" ref="Q704:Q711" si="104">IF(P704=0,"",P704/P703)</f>
        <v>0.88513513513513509</v>
      </c>
      <c r="R704" s="82">
        <f t="shared" ref="R704:R711" si="105">IF(P704=0,"",100%-Q704)</f>
        <v>0.11486486486486491</v>
      </c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</row>
    <row r="705" spans="1:51" ht="15.75" customHeight="1">
      <c r="A705" s="68">
        <v>1702</v>
      </c>
      <c r="B705" s="97"/>
      <c r="C705" s="97"/>
      <c r="D705" s="97">
        <v>123</v>
      </c>
      <c r="E705" s="97"/>
      <c r="F705" s="97"/>
      <c r="G705" s="97"/>
      <c r="H705" s="97"/>
      <c r="I705" s="97"/>
      <c r="J705" s="97"/>
      <c r="K705" s="171"/>
      <c r="L705" s="108"/>
      <c r="M705" s="2"/>
      <c r="N705" s="79"/>
      <c r="O705" s="80">
        <f>IF(D705=0,"",D705/C704)</f>
        <v>0.93893129770992367</v>
      </c>
      <c r="P705" s="81">
        <v>123</v>
      </c>
      <c r="Q705" s="82">
        <f t="shared" si="104"/>
        <v>0.93893129770992367</v>
      </c>
      <c r="R705" s="82">
        <f t="shared" si="105"/>
        <v>6.1068702290076327E-2</v>
      </c>
      <c r="S705" s="9">
        <f>P705/P703</f>
        <v>0.83108108108108103</v>
      </c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</row>
    <row r="706" spans="1:51" ht="15.75" customHeight="1">
      <c r="A706" s="68">
        <v>1801</v>
      </c>
      <c r="B706" s="97"/>
      <c r="C706" s="97"/>
      <c r="D706" s="97"/>
      <c r="E706" s="97">
        <v>123</v>
      </c>
      <c r="F706" s="97"/>
      <c r="G706" s="97"/>
      <c r="H706" s="97"/>
      <c r="I706" s="97"/>
      <c r="J706" s="97"/>
      <c r="K706" s="171"/>
      <c r="L706" s="108"/>
      <c r="M706" s="2"/>
      <c r="N706" s="79"/>
      <c r="O706" s="80">
        <f>IF(E706=0,"",E706/D705)</f>
        <v>1</v>
      </c>
      <c r="P706" s="81">
        <v>123</v>
      </c>
      <c r="Q706" s="82">
        <f t="shared" si="104"/>
        <v>1</v>
      </c>
      <c r="R706" s="82">
        <f t="shared" si="105"/>
        <v>0</v>
      </c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</row>
    <row r="707" spans="1:51" ht="15.75" customHeight="1">
      <c r="A707" s="68">
        <v>1802</v>
      </c>
      <c r="B707" s="97"/>
      <c r="C707" s="97"/>
      <c r="D707" s="97"/>
      <c r="E707" s="97"/>
      <c r="F707" s="97">
        <v>106</v>
      </c>
      <c r="G707" s="97"/>
      <c r="H707" s="97"/>
      <c r="I707" s="97"/>
      <c r="J707" s="97"/>
      <c r="K707" s="171"/>
      <c r="L707" s="108"/>
      <c r="M707" s="2"/>
      <c r="N707" s="79"/>
      <c r="O707" s="80">
        <f>IF(F707=0,"",F707/E706)</f>
        <v>0.86178861788617889</v>
      </c>
      <c r="P707" s="81">
        <v>111</v>
      </c>
      <c r="Q707" s="82">
        <f t="shared" si="104"/>
        <v>0.90243902439024393</v>
      </c>
      <c r="R707" s="82">
        <f t="shared" si="105"/>
        <v>9.7560975609756073E-2</v>
      </c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</row>
    <row r="708" spans="1:51" ht="15.75" customHeight="1">
      <c r="A708" s="68">
        <v>1901</v>
      </c>
      <c r="B708" s="97"/>
      <c r="C708" s="97"/>
      <c r="D708" s="97"/>
      <c r="E708" s="97"/>
      <c r="F708" s="97"/>
      <c r="G708" s="97">
        <v>101</v>
      </c>
      <c r="H708" s="97"/>
      <c r="I708" s="97"/>
      <c r="J708" s="97"/>
      <c r="K708" s="171"/>
      <c r="L708" s="108"/>
      <c r="M708" s="2"/>
      <c r="N708" s="79"/>
      <c r="O708" s="80">
        <f>IF(G708=0,"",G708/F707)</f>
        <v>0.95283018867924529</v>
      </c>
      <c r="P708" s="81">
        <v>105</v>
      </c>
      <c r="Q708" s="82">
        <f t="shared" si="104"/>
        <v>0.94594594594594594</v>
      </c>
      <c r="R708" s="82">
        <f t="shared" si="105"/>
        <v>5.4054054054054057E-2</v>
      </c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</row>
    <row r="709" spans="1:51" ht="15.75" customHeight="1">
      <c r="A709" s="68">
        <v>1902</v>
      </c>
      <c r="B709" s="97"/>
      <c r="C709" s="97"/>
      <c r="D709" s="97"/>
      <c r="E709" s="97"/>
      <c r="F709" s="97"/>
      <c r="G709" s="97"/>
      <c r="H709" s="97">
        <v>99</v>
      </c>
      <c r="I709" s="97"/>
      <c r="J709" s="97"/>
      <c r="K709" s="171"/>
      <c r="L709" s="108"/>
      <c r="M709" s="2"/>
      <c r="N709" s="79"/>
      <c r="O709" s="80">
        <f>IF(H709=0,"",H709/G708)</f>
        <v>0.98019801980198018</v>
      </c>
      <c r="P709" s="81">
        <v>103</v>
      </c>
      <c r="Q709" s="82">
        <f t="shared" si="104"/>
        <v>0.98095238095238091</v>
      </c>
      <c r="R709" s="82">
        <f t="shared" si="105"/>
        <v>1.9047619047619091E-2</v>
      </c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</row>
    <row r="710" spans="1:51" ht="15.75" customHeight="1">
      <c r="A710" s="68">
        <v>2001</v>
      </c>
      <c r="B710" s="97"/>
      <c r="C710" s="97"/>
      <c r="D710" s="97"/>
      <c r="E710" s="97"/>
      <c r="F710" s="97"/>
      <c r="G710" s="97"/>
      <c r="H710" s="97"/>
      <c r="I710" s="97">
        <v>98</v>
      </c>
      <c r="J710" s="97"/>
      <c r="K710" s="171"/>
      <c r="L710" s="108"/>
      <c r="M710" s="2"/>
      <c r="N710" s="79"/>
      <c r="O710" s="80">
        <f>IF(I710=0,"",I710/H709)</f>
        <v>0.98989898989898994</v>
      </c>
      <c r="P710" s="81">
        <v>103</v>
      </c>
      <c r="Q710" s="82">
        <f t="shared" si="104"/>
        <v>1</v>
      </c>
      <c r="R710" s="82">
        <f t="shared" si="105"/>
        <v>0</v>
      </c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</row>
    <row r="711" spans="1:51" ht="15.75" customHeight="1">
      <c r="A711" s="68">
        <v>2002</v>
      </c>
      <c r="B711" s="97"/>
      <c r="C711" s="97"/>
      <c r="D711" s="97"/>
      <c r="E711" s="97"/>
      <c r="F711" s="97"/>
      <c r="G711" s="97"/>
      <c r="H711" s="97"/>
      <c r="I711" s="97"/>
      <c r="J711" s="97">
        <v>95</v>
      </c>
      <c r="K711" s="171">
        <v>90</v>
      </c>
      <c r="L711" s="108"/>
      <c r="M711" s="2"/>
      <c r="N711" s="79"/>
      <c r="O711" s="84">
        <f>IF(J711=0,"",J711/I710)</f>
        <v>0.96938775510204078</v>
      </c>
      <c r="P711" s="81">
        <v>102</v>
      </c>
      <c r="Q711" s="85">
        <f t="shared" si="104"/>
        <v>0.99029126213592233</v>
      </c>
      <c r="R711" s="85">
        <f t="shared" si="105"/>
        <v>9.7087378640776656E-3</v>
      </c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</row>
    <row r="712" spans="1:51" ht="15.75" customHeight="1">
      <c r="A712" s="68">
        <v>2101</v>
      </c>
      <c r="B712" s="97"/>
      <c r="C712" s="97"/>
      <c r="D712" s="97"/>
      <c r="E712" s="97"/>
      <c r="F712" s="97"/>
      <c r="G712" s="97"/>
      <c r="H712" s="97"/>
      <c r="I712" s="97"/>
      <c r="J712" s="97">
        <v>10</v>
      </c>
      <c r="K712" s="171">
        <v>9</v>
      </c>
      <c r="L712" s="108"/>
      <c r="M712" s="2"/>
      <c r="N712" s="31"/>
      <c r="O712" s="185"/>
      <c r="P712" s="175">
        <v>15</v>
      </c>
      <c r="Q712" s="186"/>
      <c r="R712" s="92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</row>
    <row r="713" spans="1:51" ht="15.75" customHeight="1">
      <c r="A713" s="68">
        <v>2102</v>
      </c>
      <c r="B713" s="97"/>
      <c r="C713" s="97"/>
      <c r="D713" s="97"/>
      <c r="E713" s="97"/>
      <c r="F713" s="97"/>
      <c r="G713" s="97"/>
      <c r="H713" s="97"/>
      <c r="I713" s="97"/>
      <c r="J713" s="97">
        <v>2</v>
      </c>
      <c r="K713" s="171">
        <v>1</v>
      </c>
      <c r="L713" s="108"/>
      <c r="M713" s="2"/>
      <c r="N713" s="31"/>
      <c r="O713" s="86"/>
      <c r="P713" s="178">
        <v>3</v>
      </c>
      <c r="Q713" s="88"/>
      <c r="R713" s="86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</row>
    <row r="714" spans="1:51" ht="15.75" customHeight="1">
      <c r="A714" s="68">
        <v>2201</v>
      </c>
      <c r="B714" s="97"/>
      <c r="C714" s="97"/>
      <c r="D714" s="97"/>
      <c r="E714" s="97"/>
      <c r="F714" s="97"/>
      <c r="G714" s="97"/>
      <c r="H714" s="97"/>
      <c r="I714" s="97"/>
      <c r="J714" s="97">
        <v>2</v>
      </c>
      <c r="K714" s="171">
        <v>2</v>
      </c>
      <c r="L714" s="108"/>
      <c r="M714" s="2"/>
      <c r="N714" s="31"/>
      <c r="O714" s="86"/>
      <c r="P714" s="178">
        <v>3</v>
      </c>
      <c r="Q714" s="88"/>
      <c r="R714" s="86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</row>
    <row r="715" spans="1:51" ht="15.75" customHeight="1">
      <c r="A715" s="68">
        <v>2202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171"/>
      <c r="L715" s="108"/>
      <c r="M715" s="2"/>
      <c r="N715" s="31"/>
      <c r="O715" s="86"/>
      <c r="P715" s="178"/>
      <c r="Q715" s="88"/>
      <c r="R715" s="86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</row>
    <row r="716" spans="1:51" ht="15.75" customHeight="1">
      <c r="A716" s="68">
        <v>2301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171"/>
      <c r="L716" s="108"/>
      <c r="M716" s="2"/>
      <c r="N716" s="31"/>
      <c r="O716" s="2"/>
      <c r="P716" s="31"/>
      <c r="Q716" s="25"/>
      <c r="R716" s="86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</row>
    <row r="717" spans="1:51" ht="15.75" customHeight="1">
      <c r="A717" s="68">
        <v>2302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171"/>
      <c r="L717" s="108"/>
      <c r="M717" s="2"/>
      <c r="N717" s="31"/>
      <c r="O717" s="89" t="s">
        <v>79</v>
      </c>
      <c r="P717" s="90">
        <v>88</v>
      </c>
      <c r="Q717" s="187">
        <f>K720</f>
        <v>102</v>
      </c>
      <c r="R717" s="92" t="s">
        <v>11</v>
      </c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</row>
    <row r="718" spans="1:51" ht="15.75" customHeight="1">
      <c r="A718" s="68">
        <v>2401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171"/>
      <c r="L718" s="108"/>
      <c r="M718" s="2"/>
      <c r="N718" s="31"/>
      <c r="O718" s="93" t="s">
        <v>80</v>
      </c>
      <c r="P718" s="94">
        <f>IF(P717/B703=0,"",P717/B703)</f>
        <v>0.59459459459459463</v>
      </c>
      <c r="Q718" s="188">
        <f>IF(P717/Q717=0,"",P717/Q717)</f>
        <v>0.86274509803921573</v>
      </c>
      <c r="R718" s="96" t="s">
        <v>81</v>
      </c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</row>
    <row r="719" spans="1:51" ht="15.75" customHeight="1">
      <c r="A719" s="68">
        <v>2402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171"/>
      <c r="L719" s="100"/>
      <c r="M719" s="101"/>
      <c r="N719" s="102"/>
      <c r="O719" s="101"/>
      <c r="P719" s="102"/>
      <c r="Q719" s="102"/>
      <c r="R719" s="103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</row>
    <row r="720" spans="1:51" ht="18" customHeight="1">
      <c r="A720" s="35"/>
      <c r="B720" s="31"/>
      <c r="C720" s="31"/>
      <c r="D720" s="273" t="s">
        <v>100</v>
      </c>
      <c r="E720" s="261"/>
      <c r="F720" s="261"/>
      <c r="G720" s="261"/>
      <c r="H720" s="261"/>
      <c r="I720" s="261"/>
      <c r="J720" s="262"/>
      <c r="K720" s="126">
        <f>SUM(K703:K716)</f>
        <v>102</v>
      </c>
      <c r="L720" s="105">
        <f>IF(K711=0,"",K711/B703)</f>
        <v>0.60810810810810811</v>
      </c>
      <c r="M720" s="105">
        <f>IF(K720=0,"",K720/B703)</f>
        <v>0.68918918918918914</v>
      </c>
      <c r="N720" s="105">
        <f>IF(K711=0,"",M720-L720)</f>
        <v>8.108108108108103E-2</v>
      </c>
      <c r="O720" s="2"/>
      <c r="P720" s="31"/>
      <c r="Q720" s="25"/>
      <c r="R720" s="2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</row>
    <row r="721" spans="1:51" ht="12.75" customHeight="1"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</row>
    <row r="722" spans="1:51" ht="12.75" customHeight="1"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</row>
    <row r="723" spans="1:51" ht="26.25" customHeight="1">
      <c r="A723" s="3"/>
      <c r="B723" s="282" t="s">
        <v>131</v>
      </c>
      <c r="C723" s="269"/>
      <c r="D723" s="269"/>
      <c r="E723" s="269"/>
      <c r="F723" s="269"/>
      <c r="G723" s="269"/>
      <c r="H723" s="276" t="s">
        <v>106</v>
      </c>
      <c r="I723" s="275"/>
      <c r="J723" s="275"/>
      <c r="K723" s="31"/>
      <c r="L723" s="2"/>
      <c r="M723" s="2"/>
      <c r="N723" s="31"/>
      <c r="O723" s="2"/>
      <c r="P723" s="31"/>
      <c r="Q723" s="31"/>
      <c r="R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</row>
    <row r="724" spans="1:51" ht="20.25" customHeight="1">
      <c r="A724" s="259" t="s">
        <v>10</v>
      </c>
      <c r="B724" s="260" t="s">
        <v>89</v>
      </c>
      <c r="C724" s="261"/>
      <c r="D724" s="261"/>
      <c r="E724" s="261"/>
      <c r="F724" s="261"/>
      <c r="G724" s="261"/>
      <c r="H724" s="261"/>
      <c r="I724" s="261"/>
      <c r="J724" s="262"/>
      <c r="K724" s="263" t="s">
        <v>11</v>
      </c>
      <c r="L724" s="254" t="s">
        <v>3</v>
      </c>
      <c r="M724" s="254" t="s">
        <v>4</v>
      </c>
      <c r="N724" s="264" t="s">
        <v>5</v>
      </c>
      <c r="O724" s="254" t="s">
        <v>6</v>
      </c>
      <c r="P724" s="265" t="s">
        <v>7</v>
      </c>
      <c r="Q724" s="265" t="s">
        <v>8</v>
      </c>
      <c r="R724" s="254" t="s">
        <v>9</v>
      </c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</row>
    <row r="725" spans="1:51" ht="15.75" customHeight="1">
      <c r="A725" s="255"/>
      <c r="B725" s="68" t="s">
        <v>90</v>
      </c>
      <c r="C725" s="68" t="s">
        <v>91</v>
      </c>
      <c r="D725" s="68" t="s">
        <v>92</v>
      </c>
      <c r="E725" s="68" t="s">
        <v>93</v>
      </c>
      <c r="F725" s="68" t="s">
        <v>94</v>
      </c>
      <c r="G725" s="68" t="s">
        <v>95</v>
      </c>
      <c r="H725" s="68" t="s">
        <v>96</v>
      </c>
      <c r="I725" s="68" t="s">
        <v>97</v>
      </c>
      <c r="J725" s="68" t="s">
        <v>98</v>
      </c>
      <c r="K725" s="255"/>
      <c r="L725" s="255"/>
      <c r="M725" s="255"/>
      <c r="N725" s="255"/>
      <c r="O725" s="255"/>
      <c r="P725" s="255"/>
      <c r="Q725" s="255"/>
      <c r="R725" s="255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</row>
    <row r="726" spans="1:51" ht="15.75" customHeight="1">
      <c r="A726" s="68">
        <v>1701</v>
      </c>
      <c r="B726" s="69">
        <v>154</v>
      </c>
      <c r="C726" s="97"/>
      <c r="D726" s="97"/>
      <c r="E726" s="97"/>
      <c r="F726" s="97"/>
      <c r="G726" s="97"/>
      <c r="H726" s="97"/>
      <c r="I726" s="97"/>
      <c r="J726" s="97"/>
      <c r="K726" s="171"/>
      <c r="L726" s="107"/>
      <c r="M726" s="73"/>
      <c r="N726" s="74"/>
      <c r="O726" s="172"/>
      <c r="P726" s="76">
        <f>B726</f>
        <v>154</v>
      </c>
      <c r="Q726" s="173"/>
      <c r="R726" s="172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</row>
    <row r="727" spans="1:51" ht="15.75" customHeight="1">
      <c r="A727" s="68">
        <v>1702</v>
      </c>
      <c r="B727" s="97"/>
      <c r="C727" s="97">
        <v>138</v>
      </c>
      <c r="D727" s="97"/>
      <c r="E727" s="97"/>
      <c r="F727" s="97"/>
      <c r="G727" s="97"/>
      <c r="H727" s="97"/>
      <c r="I727" s="97"/>
      <c r="J727" s="97"/>
      <c r="K727" s="171"/>
      <c r="L727" s="108"/>
      <c r="M727" s="2"/>
      <c r="N727" s="79"/>
      <c r="O727" s="80">
        <f>IF(C727=0,"",C727/B726)</f>
        <v>0.89610389610389607</v>
      </c>
      <c r="P727" s="81">
        <v>138</v>
      </c>
      <c r="Q727" s="82">
        <f t="shared" ref="Q727:Q734" si="106">IF(P727=0,"",P727/P726)</f>
        <v>0.89610389610389607</v>
      </c>
      <c r="R727" s="82">
        <f t="shared" ref="R727:R734" si="107">IF(P727=0,"",100%-Q727)</f>
        <v>0.10389610389610393</v>
      </c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</row>
    <row r="728" spans="1:51" ht="15.75" customHeight="1">
      <c r="A728" s="68">
        <v>1801</v>
      </c>
      <c r="B728" s="97"/>
      <c r="C728" s="97"/>
      <c r="D728" s="97">
        <v>138</v>
      </c>
      <c r="E728" s="97"/>
      <c r="F728" s="97"/>
      <c r="G728" s="97"/>
      <c r="H728" s="97"/>
      <c r="I728" s="97"/>
      <c r="J728" s="97"/>
      <c r="K728" s="171"/>
      <c r="L728" s="108"/>
      <c r="M728" s="2"/>
      <c r="N728" s="79"/>
      <c r="O728" s="80">
        <f>IF(D728=0,"",D728/C727)</f>
        <v>1</v>
      </c>
      <c r="P728" s="81">
        <v>138</v>
      </c>
      <c r="Q728" s="82">
        <f t="shared" si="106"/>
        <v>1</v>
      </c>
      <c r="R728" s="82">
        <f t="shared" si="107"/>
        <v>0</v>
      </c>
      <c r="S728" s="9">
        <f>P728/P726</f>
        <v>0.89610389610389607</v>
      </c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</row>
    <row r="729" spans="1:51" ht="15.75" customHeight="1">
      <c r="A729" s="68">
        <v>1802</v>
      </c>
      <c r="B729" s="97"/>
      <c r="C729" s="97"/>
      <c r="D729" s="97"/>
      <c r="E729" s="97">
        <v>123</v>
      </c>
      <c r="F729" s="97"/>
      <c r="G729" s="97"/>
      <c r="H729" s="97"/>
      <c r="I729" s="97"/>
      <c r="J729" s="97"/>
      <c r="K729" s="171"/>
      <c r="L729" s="108"/>
      <c r="M729" s="2"/>
      <c r="N729" s="79"/>
      <c r="O729" s="80">
        <f>IF(E729=0,"",E729/D728)</f>
        <v>0.89130434782608692</v>
      </c>
      <c r="P729" s="81">
        <v>129</v>
      </c>
      <c r="Q729" s="82">
        <f t="shared" si="106"/>
        <v>0.93478260869565222</v>
      </c>
      <c r="R729" s="82">
        <f t="shared" si="107"/>
        <v>6.5217391304347783E-2</v>
      </c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</row>
    <row r="730" spans="1:51" ht="15.75" customHeight="1">
      <c r="A730" s="68">
        <v>1901</v>
      </c>
      <c r="B730" s="97"/>
      <c r="C730" s="97"/>
      <c r="D730" s="97"/>
      <c r="E730" s="97"/>
      <c r="F730" s="97">
        <v>122</v>
      </c>
      <c r="G730" s="97"/>
      <c r="H730" s="97"/>
      <c r="I730" s="97"/>
      <c r="J730" s="97"/>
      <c r="K730" s="171"/>
      <c r="L730" s="108"/>
      <c r="M730" s="2"/>
      <c r="N730" s="79"/>
      <c r="O730" s="80">
        <f>IF(F730=0,"",F730/E729)</f>
        <v>0.99186991869918695</v>
      </c>
      <c r="P730" s="81">
        <v>129</v>
      </c>
      <c r="Q730" s="82">
        <f t="shared" si="106"/>
        <v>1</v>
      </c>
      <c r="R730" s="82">
        <f t="shared" si="107"/>
        <v>0</v>
      </c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</row>
    <row r="731" spans="1:51" ht="15.75" customHeight="1">
      <c r="A731" s="68">
        <v>1902</v>
      </c>
      <c r="B731" s="97"/>
      <c r="C731" s="97"/>
      <c r="D731" s="97"/>
      <c r="E731" s="97"/>
      <c r="F731" s="97"/>
      <c r="G731" s="97">
        <v>122</v>
      </c>
      <c r="H731" s="97"/>
      <c r="I731" s="97"/>
      <c r="J731" s="97"/>
      <c r="K731" s="171"/>
      <c r="L731" s="108"/>
      <c r="M731" s="2"/>
      <c r="N731" s="79"/>
      <c r="O731" s="80">
        <f>IF(G731=0,"",G731/F730)</f>
        <v>1</v>
      </c>
      <c r="P731" s="81">
        <v>129</v>
      </c>
      <c r="Q731" s="82">
        <f t="shared" si="106"/>
        <v>1</v>
      </c>
      <c r="R731" s="82">
        <f t="shared" si="107"/>
        <v>0</v>
      </c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</row>
    <row r="732" spans="1:51" ht="15.75" customHeight="1">
      <c r="A732" s="68">
        <v>2001</v>
      </c>
      <c r="B732" s="97"/>
      <c r="C732" s="97"/>
      <c r="D732" s="97"/>
      <c r="E732" s="97"/>
      <c r="F732" s="97"/>
      <c r="G732" s="97"/>
      <c r="H732" s="97">
        <v>117</v>
      </c>
      <c r="I732" s="97"/>
      <c r="J732" s="97"/>
      <c r="K732" s="171"/>
      <c r="L732" s="108"/>
      <c r="M732" s="2"/>
      <c r="N732" s="79"/>
      <c r="O732" s="80">
        <f>IF(H732=0,"",H732/G731)</f>
        <v>0.95901639344262291</v>
      </c>
      <c r="P732" s="81">
        <v>124</v>
      </c>
      <c r="Q732" s="82">
        <f t="shared" si="106"/>
        <v>0.96124031007751942</v>
      </c>
      <c r="R732" s="82">
        <f t="shared" si="107"/>
        <v>3.8759689922480578E-2</v>
      </c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</row>
    <row r="733" spans="1:51" ht="15.75" customHeight="1">
      <c r="A733" s="68">
        <v>2002</v>
      </c>
      <c r="B733" s="97"/>
      <c r="C733" s="97"/>
      <c r="D733" s="97"/>
      <c r="E733" s="97"/>
      <c r="F733" s="97"/>
      <c r="G733" s="97"/>
      <c r="H733" s="97"/>
      <c r="I733" s="97">
        <v>117</v>
      </c>
      <c r="J733" s="97"/>
      <c r="K733" s="171"/>
      <c r="L733" s="108"/>
      <c r="M733" s="2"/>
      <c r="N733" s="79"/>
      <c r="O733" s="80">
        <f>IF(I733=0,"",I733/H732)</f>
        <v>1</v>
      </c>
      <c r="P733" s="81">
        <v>124</v>
      </c>
      <c r="Q733" s="82">
        <f t="shared" si="106"/>
        <v>1</v>
      </c>
      <c r="R733" s="82">
        <f t="shared" si="107"/>
        <v>0</v>
      </c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</row>
    <row r="734" spans="1:51" ht="15.75" customHeight="1">
      <c r="A734" s="68">
        <v>2101</v>
      </c>
      <c r="B734" s="97"/>
      <c r="C734" s="97"/>
      <c r="D734" s="97"/>
      <c r="E734" s="97"/>
      <c r="F734" s="97"/>
      <c r="G734" s="97"/>
      <c r="H734" s="97"/>
      <c r="I734" s="97"/>
      <c r="J734" s="97">
        <v>115</v>
      </c>
      <c r="K734" s="171">
        <v>109</v>
      </c>
      <c r="L734" s="108"/>
      <c r="M734" s="2"/>
      <c r="N734" s="79"/>
      <c r="O734" s="84">
        <f>IF(J734=0,"",J734/I733)</f>
        <v>0.98290598290598286</v>
      </c>
      <c r="P734" s="81">
        <v>124</v>
      </c>
      <c r="Q734" s="85">
        <f t="shared" si="106"/>
        <v>1</v>
      </c>
      <c r="R734" s="85">
        <f t="shared" si="107"/>
        <v>0</v>
      </c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</row>
    <row r="735" spans="1:51" ht="15.75" customHeight="1">
      <c r="A735" s="68">
        <v>2102</v>
      </c>
      <c r="B735" s="97"/>
      <c r="C735" s="97"/>
      <c r="D735" s="97"/>
      <c r="E735" s="97"/>
      <c r="F735" s="97"/>
      <c r="G735" s="97"/>
      <c r="H735" s="97"/>
      <c r="I735" s="97"/>
      <c r="J735" s="97">
        <v>12</v>
      </c>
      <c r="K735" s="171">
        <v>11</v>
      </c>
      <c r="L735" s="108"/>
      <c r="M735" s="2"/>
      <c r="N735" s="31"/>
      <c r="O735" s="174"/>
      <c r="P735" s="175">
        <v>14</v>
      </c>
      <c r="Q735" s="176"/>
      <c r="R735" s="177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</row>
    <row r="736" spans="1:51" ht="15.75" customHeight="1">
      <c r="A736" s="68">
        <v>2201</v>
      </c>
      <c r="B736" s="97"/>
      <c r="C736" s="97"/>
      <c r="D736" s="97"/>
      <c r="E736" s="97"/>
      <c r="F736" s="97"/>
      <c r="G736" s="97"/>
      <c r="H736" s="97"/>
      <c r="I736" s="97"/>
      <c r="J736" s="97">
        <v>1</v>
      </c>
      <c r="K736" s="171">
        <v>1</v>
      </c>
      <c r="L736" s="108"/>
      <c r="M736" s="2"/>
      <c r="N736" s="31"/>
      <c r="O736" s="86"/>
      <c r="P736" s="178">
        <v>3</v>
      </c>
      <c r="Q736" s="88"/>
      <c r="R736" s="86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</row>
    <row r="737" spans="1:51" ht="15.75" customHeight="1">
      <c r="A737" s="68">
        <v>2202</v>
      </c>
      <c r="B737" s="97"/>
      <c r="C737" s="97"/>
      <c r="D737" s="97"/>
      <c r="E737" s="97"/>
      <c r="F737" s="97"/>
      <c r="G737" s="97"/>
      <c r="H737" s="97"/>
      <c r="I737" s="97"/>
      <c r="J737" s="97">
        <v>1</v>
      </c>
      <c r="K737" s="171">
        <v>1</v>
      </c>
      <c r="L737" s="108"/>
      <c r="M737" s="2"/>
      <c r="N737" s="31"/>
      <c r="O737" s="86"/>
      <c r="P737" s="178">
        <v>1</v>
      </c>
      <c r="Q737" s="88"/>
      <c r="R737" s="86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</row>
    <row r="738" spans="1:51" ht="15.75" customHeight="1">
      <c r="A738" s="68">
        <v>2301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183"/>
      <c r="L738" s="108"/>
      <c r="M738" s="2"/>
      <c r="N738" s="31"/>
      <c r="O738" s="86"/>
      <c r="P738" s="178"/>
      <c r="Q738" s="88"/>
      <c r="R738" s="86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</row>
    <row r="739" spans="1:51" ht="15.75" customHeight="1">
      <c r="A739" s="68">
        <v>2302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171"/>
      <c r="L739" s="108"/>
      <c r="M739" s="2"/>
      <c r="N739" s="31"/>
      <c r="O739" s="2"/>
      <c r="P739" s="31"/>
      <c r="Q739" s="25"/>
      <c r="R739" s="86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</row>
    <row r="740" spans="1:51" ht="15.75" customHeight="1">
      <c r="A740" s="68">
        <v>2401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171"/>
      <c r="L740" s="108"/>
      <c r="M740" s="2"/>
      <c r="N740" s="31"/>
      <c r="O740" s="89" t="s">
        <v>79</v>
      </c>
      <c r="P740" s="90">
        <v>95</v>
      </c>
      <c r="Q740" s="187">
        <f>K743</f>
        <v>122</v>
      </c>
      <c r="R740" s="92" t="s">
        <v>11</v>
      </c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</row>
    <row r="741" spans="1:51" ht="15.75" customHeight="1">
      <c r="A741" s="68">
        <v>2402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171"/>
      <c r="L741" s="108"/>
      <c r="M741" s="2"/>
      <c r="N741" s="31"/>
      <c r="O741" s="93" t="s">
        <v>80</v>
      </c>
      <c r="P741" s="94">
        <f>IF(P740/B726=0,"",P740/B726)</f>
        <v>0.61688311688311692</v>
      </c>
      <c r="Q741" s="188">
        <f>IF(P740/Q740=0,"",P740/Q740)</f>
        <v>0.77868852459016391</v>
      </c>
      <c r="R741" s="96" t="s">
        <v>81</v>
      </c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</row>
    <row r="742" spans="1:51" ht="15.75" customHeight="1">
      <c r="A742" s="68">
        <v>2501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171"/>
      <c r="L742" s="100"/>
      <c r="M742" s="101"/>
      <c r="N742" s="102"/>
      <c r="O742" s="101"/>
      <c r="P742" s="102"/>
      <c r="Q742" s="102"/>
      <c r="R742" s="103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</row>
    <row r="743" spans="1:51" ht="18" customHeight="1">
      <c r="A743" s="35"/>
      <c r="B743" s="31"/>
      <c r="C743" s="31"/>
      <c r="D743" s="273" t="s">
        <v>100</v>
      </c>
      <c r="E743" s="261"/>
      <c r="F743" s="261"/>
      <c r="G743" s="261"/>
      <c r="H743" s="261"/>
      <c r="I743" s="261"/>
      <c r="J743" s="262"/>
      <c r="K743" s="126">
        <f>SUM(K726:K739)</f>
        <v>122</v>
      </c>
      <c r="L743" s="105">
        <f>IF(K734=0,"",K734/B726)</f>
        <v>0.70779220779220775</v>
      </c>
      <c r="M743" s="105">
        <f>IF(K743=0,"",K743/B726)</f>
        <v>0.79220779220779225</v>
      </c>
      <c r="N743" s="105">
        <f>IF(K734=0,"",M743-L743)</f>
        <v>8.4415584415584499E-2</v>
      </c>
      <c r="O743" s="2"/>
      <c r="P743" s="31"/>
      <c r="Q743" s="25"/>
      <c r="R743" s="2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</row>
    <row r="744" spans="1:51" ht="12.75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</row>
    <row r="745" spans="1:51" ht="12.75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</row>
    <row r="746" spans="1:51" ht="26.25" customHeight="1">
      <c r="B746" s="283" t="s">
        <v>88</v>
      </c>
      <c r="C746" s="275"/>
      <c r="D746" s="275"/>
      <c r="E746" s="275"/>
      <c r="F746" s="275"/>
      <c r="G746" s="275"/>
      <c r="H746" s="275"/>
      <c r="I746" s="275"/>
      <c r="J746" s="275"/>
      <c r="K746" s="129" t="s">
        <v>107</v>
      </c>
      <c r="L746" s="2"/>
      <c r="M746" s="2"/>
      <c r="N746" s="31"/>
      <c r="O746" s="2"/>
      <c r="P746" s="31"/>
      <c r="Q746" s="31"/>
      <c r="R746" s="31"/>
      <c r="T746" s="31"/>
      <c r="U746" s="31"/>
      <c r="V746" s="25">
        <f>AVERAGE(P741,P764)</f>
        <v>0.58869633551162215</v>
      </c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</row>
    <row r="747" spans="1:51" ht="20.25" customHeight="1">
      <c r="A747" s="259" t="s">
        <v>10</v>
      </c>
      <c r="B747" s="260" t="s">
        <v>89</v>
      </c>
      <c r="C747" s="261"/>
      <c r="D747" s="261"/>
      <c r="E747" s="261"/>
      <c r="F747" s="261"/>
      <c r="G747" s="261"/>
      <c r="H747" s="261"/>
      <c r="I747" s="261"/>
      <c r="J747" s="262"/>
      <c r="K747" s="263" t="s">
        <v>11</v>
      </c>
      <c r="L747" s="254" t="s">
        <v>3</v>
      </c>
      <c r="M747" s="254" t="s">
        <v>4</v>
      </c>
      <c r="N747" s="264" t="s">
        <v>5</v>
      </c>
      <c r="O747" s="254" t="s">
        <v>6</v>
      </c>
      <c r="P747" s="265" t="s">
        <v>7</v>
      </c>
      <c r="Q747" s="265" t="s">
        <v>8</v>
      </c>
      <c r="R747" s="254" t="s">
        <v>9</v>
      </c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</row>
    <row r="748" spans="1:51" ht="15.75" customHeight="1">
      <c r="A748" s="255"/>
      <c r="B748" s="68" t="s">
        <v>90</v>
      </c>
      <c r="C748" s="68" t="s">
        <v>91</v>
      </c>
      <c r="D748" s="68" t="s">
        <v>92</v>
      </c>
      <c r="E748" s="68" t="s">
        <v>93</v>
      </c>
      <c r="F748" s="68" t="s">
        <v>94</v>
      </c>
      <c r="G748" s="68" t="s">
        <v>95</v>
      </c>
      <c r="H748" s="68" t="s">
        <v>96</v>
      </c>
      <c r="I748" s="68" t="s">
        <v>97</v>
      </c>
      <c r="J748" s="68" t="s">
        <v>98</v>
      </c>
      <c r="K748" s="255"/>
      <c r="L748" s="255"/>
      <c r="M748" s="255"/>
      <c r="N748" s="255"/>
      <c r="O748" s="255"/>
      <c r="P748" s="255"/>
      <c r="Q748" s="255"/>
      <c r="R748" s="255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</row>
    <row r="749" spans="1:51" ht="15.75" customHeight="1">
      <c r="A749" s="68">
        <v>1702</v>
      </c>
      <c r="B749" s="69">
        <v>157</v>
      </c>
      <c r="C749" s="97"/>
      <c r="D749" s="97"/>
      <c r="E749" s="97"/>
      <c r="F749" s="97"/>
      <c r="G749" s="97"/>
      <c r="H749" s="97"/>
      <c r="I749" s="97"/>
      <c r="J749" s="97"/>
      <c r="K749" s="171"/>
      <c r="L749" s="107"/>
      <c r="M749" s="73"/>
      <c r="N749" s="74"/>
      <c r="O749" s="172"/>
      <c r="P749" s="76">
        <f>B749</f>
        <v>157</v>
      </c>
      <c r="Q749" s="173"/>
      <c r="R749" s="172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</row>
    <row r="750" spans="1:51" ht="15.75" customHeight="1">
      <c r="A750" s="68">
        <v>1801</v>
      </c>
      <c r="B750" s="97"/>
      <c r="C750" s="97">
        <v>157</v>
      </c>
      <c r="D750" s="97"/>
      <c r="E750" s="97"/>
      <c r="F750" s="97"/>
      <c r="G750" s="97"/>
      <c r="H750" s="97"/>
      <c r="I750" s="97"/>
      <c r="J750" s="97"/>
      <c r="K750" s="171"/>
      <c r="L750" s="108"/>
      <c r="M750" s="2"/>
      <c r="N750" s="79"/>
      <c r="O750" s="80">
        <f>IF(C750=0,"",C750/B749)</f>
        <v>1</v>
      </c>
      <c r="P750" s="81">
        <v>157</v>
      </c>
      <c r="Q750" s="82">
        <f t="shared" ref="Q750:Q757" si="108">IF(P750=0,"",P750/P749)</f>
        <v>1</v>
      </c>
      <c r="R750" s="82">
        <f t="shared" ref="R750:R757" si="109">IF(P750=0,"",100%-Q750)</f>
        <v>0</v>
      </c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</row>
    <row r="751" spans="1:51" ht="15.75" customHeight="1">
      <c r="A751" s="68">
        <v>1802</v>
      </c>
      <c r="B751" s="97"/>
      <c r="C751" s="97"/>
      <c r="D751" s="97">
        <v>136</v>
      </c>
      <c r="E751" s="97"/>
      <c r="F751" s="97"/>
      <c r="G751" s="97"/>
      <c r="H751" s="97"/>
      <c r="I751" s="97"/>
      <c r="J751" s="97"/>
      <c r="K751" s="171"/>
      <c r="L751" s="108"/>
      <c r="M751" s="2"/>
      <c r="N751" s="79"/>
      <c r="O751" s="80">
        <f>IF(D751=0,"",D751/C750)</f>
        <v>0.86624203821656054</v>
      </c>
      <c r="P751" s="81">
        <v>137</v>
      </c>
      <c r="Q751" s="82">
        <f t="shared" si="108"/>
        <v>0.87261146496815289</v>
      </c>
      <c r="R751" s="82">
        <f t="shared" si="109"/>
        <v>0.12738853503184711</v>
      </c>
      <c r="S751" s="9">
        <f>P751/P749</f>
        <v>0.87261146496815289</v>
      </c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</row>
    <row r="752" spans="1:51" ht="15.75" customHeight="1">
      <c r="A752" s="68">
        <v>1901</v>
      </c>
      <c r="B752" s="97"/>
      <c r="C752" s="97"/>
      <c r="D752" s="97"/>
      <c r="E752" s="97">
        <v>128</v>
      </c>
      <c r="F752" s="97"/>
      <c r="G752" s="97"/>
      <c r="H752" s="97"/>
      <c r="I752" s="97"/>
      <c r="J752" s="97"/>
      <c r="K752" s="171"/>
      <c r="L752" s="108"/>
      <c r="M752" s="2"/>
      <c r="N752" s="79"/>
      <c r="O752" s="80">
        <f>IF(E752=0,"",E752/D751)</f>
        <v>0.94117647058823528</v>
      </c>
      <c r="P752" s="81">
        <v>131</v>
      </c>
      <c r="Q752" s="82">
        <f t="shared" si="108"/>
        <v>0.95620437956204385</v>
      </c>
      <c r="R752" s="82">
        <f t="shared" si="109"/>
        <v>4.3795620437956151E-2</v>
      </c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</row>
    <row r="753" spans="1:51" ht="15.75" customHeight="1">
      <c r="A753" s="68">
        <v>1902</v>
      </c>
      <c r="B753" s="97"/>
      <c r="C753" s="97"/>
      <c r="D753" s="97"/>
      <c r="E753" s="97"/>
      <c r="F753" s="97">
        <v>125</v>
      </c>
      <c r="G753" s="97"/>
      <c r="H753" s="97"/>
      <c r="I753" s="97"/>
      <c r="J753" s="97"/>
      <c r="K753" s="171"/>
      <c r="L753" s="108"/>
      <c r="M753" s="2"/>
      <c r="N753" s="79"/>
      <c r="O753" s="80">
        <f>IF(F753=0,"",F753/E752)</f>
        <v>0.9765625</v>
      </c>
      <c r="P753" s="81">
        <v>130</v>
      </c>
      <c r="Q753" s="82">
        <f t="shared" si="108"/>
        <v>0.99236641221374045</v>
      </c>
      <c r="R753" s="82">
        <f t="shared" si="109"/>
        <v>7.6335877862595547E-3</v>
      </c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</row>
    <row r="754" spans="1:51" ht="15.75" customHeight="1">
      <c r="A754" s="68">
        <v>2001</v>
      </c>
      <c r="B754" s="97"/>
      <c r="C754" s="97"/>
      <c r="D754" s="97"/>
      <c r="E754" s="97"/>
      <c r="F754" s="97"/>
      <c r="G754" s="97">
        <v>122</v>
      </c>
      <c r="H754" s="97"/>
      <c r="I754" s="97"/>
      <c r="J754" s="97"/>
      <c r="K754" s="171"/>
      <c r="L754" s="108"/>
      <c r="M754" s="2"/>
      <c r="N754" s="79"/>
      <c r="O754" s="80">
        <f>IF(G754=0,"",G754/F753)</f>
        <v>0.97599999999999998</v>
      </c>
      <c r="P754" s="81">
        <v>128</v>
      </c>
      <c r="Q754" s="82">
        <f t="shared" si="108"/>
        <v>0.98461538461538467</v>
      </c>
      <c r="R754" s="82">
        <f t="shared" si="109"/>
        <v>1.538461538461533E-2</v>
      </c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</row>
    <row r="755" spans="1:51" ht="15.75" customHeight="1">
      <c r="A755" s="68">
        <v>2002</v>
      </c>
      <c r="B755" s="97"/>
      <c r="C755" s="97"/>
      <c r="D755" s="97"/>
      <c r="E755" s="97"/>
      <c r="F755" s="97"/>
      <c r="G755" s="97"/>
      <c r="H755" s="97">
        <v>121</v>
      </c>
      <c r="I755" s="97"/>
      <c r="J755" s="97"/>
      <c r="K755" s="171"/>
      <c r="L755" s="108"/>
      <c r="M755" s="2"/>
      <c r="N755" s="79"/>
      <c r="O755" s="80">
        <f>IF(H755=0,"",H755/G754)</f>
        <v>0.99180327868852458</v>
      </c>
      <c r="P755" s="81">
        <v>125</v>
      </c>
      <c r="Q755" s="82">
        <f t="shared" si="108"/>
        <v>0.9765625</v>
      </c>
      <c r="R755" s="82">
        <f t="shared" si="109"/>
        <v>2.34375E-2</v>
      </c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</row>
    <row r="756" spans="1:51" ht="15" customHeight="1">
      <c r="A756" s="68">
        <v>2101</v>
      </c>
      <c r="B756" s="97"/>
      <c r="C756" s="97"/>
      <c r="D756" s="97"/>
      <c r="E756" s="97"/>
      <c r="F756" s="97"/>
      <c r="G756" s="97"/>
      <c r="H756" s="97"/>
      <c r="I756" s="97">
        <v>118</v>
      </c>
      <c r="J756" s="97"/>
      <c r="K756" s="171"/>
      <c r="L756" s="108"/>
      <c r="M756" s="2"/>
      <c r="N756" s="79"/>
      <c r="O756" s="80">
        <f>IF(I756=0,"",I756/H755)</f>
        <v>0.97520661157024791</v>
      </c>
      <c r="P756" s="81">
        <v>123</v>
      </c>
      <c r="Q756" s="82">
        <f t="shared" si="108"/>
        <v>0.98399999999999999</v>
      </c>
      <c r="R756" s="82">
        <f t="shared" si="109"/>
        <v>1.6000000000000014E-2</v>
      </c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</row>
    <row r="757" spans="1:51" ht="15.75" customHeight="1">
      <c r="A757" s="68">
        <v>2102</v>
      </c>
      <c r="B757" s="97"/>
      <c r="C757" s="97"/>
      <c r="D757" s="97"/>
      <c r="E757" s="97"/>
      <c r="F757" s="97"/>
      <c r="G757" s="97"/>
      <c r="H757" s="97"/>
      <c r="I757" s="97"/>
      <c r="J757" s="97">
        <v>118</v>
      </c>
      <c r="K757" s="171">
        <v>102</v>
      </c>
      <c r="L757" s="108"/>
      <c r="M757" s="2"/>
      <c r="N757" s="79"/>
      <c r="O757" s="84">
        <f>IF(J757=0,"",J757/I756)</f>
        <v>1</v>
      </c>
      <c r="P757" s="81">
        <v>123</v>
      </c>
      <c r="Q757" s="85">
        <f t="shared" si="108"/>
        <v>1</v>
      </c>
      <c r="R757" s="85">
        <f t="shared" si="109"/>
        <v>0</v>
      </c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</row>
    <row r="758" spans="1:51" ht="15.75" customHeight="1">
      <c r="A758" s="68">
        <v>2201</v>
      </c>
      <c r="B758" s="97"/>
      <c r="C758" s="97"/>
      <c r="D758" s="97"/>
      <c r="E758" s="97"/>
      <c r="F758" s="97"/>
      <c r="G758" s="97"/>
      <c r="H758" s="97"/>
      <c r="I758" s="97"/>
      <c r="J758" s="97">
        <v>14</v>
      </c>
      <c r="K758" s="171">
        <v>12</v>
      </c>
      <c r="L758" s="108"/>
      <c r="M758" s="2"/>
      <c r="N758" s="31"/>
      <c r="O758" s="174"/>
      <c r="P758" s="175">
        <v>18</v>
      </c>
      <c r="Q758" s="176"/>
      <c r="R758" s="177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</row>
    <row r="759" spans="1:51" ht="15.75" customHeight="1">
      <c r="A759" s="68">
        <v>2202</v>
      </c>
      <c r="B759" s="97"/>
      <c r="C759" s="97"/>
      <c r="D759" s="97"/>
      <c r="E759" s="97"/>
      <c r="F759" s="97"/>
      <c r="G759" s="97"/>
      <c r="H759" s="97"/>
      <c r="I759" s="97"/>
      <c r="J759" s="97">
        <v>3</v>
      </c>
      <c r="K759" s="183">
        <v>3</v>
      </c>
      <c r="L759" s="108"/>
      <c r="M759" s="2"/>
      <c r="N759" s="31"/>
      <c r="O759" s="86"/>
      <c r="P759" s="178">
        <v>6</v>
      </c>
      <c r="Q759" s="88"/>
      <c r="R759" s="86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</row>
    <row r="760" spans="1:51" ht="15.75" customHeight="1">
      <c r="A760" s="68">
        <v>2301</v>
      </c>
      <c r="B760" s="97"/>
      <c r="C760" s="97"/>
      <c r="D760" s="97"/>
      <c r="E760" s="97"/>
      <c r="F760" s="97"/>
      <c r="G760" s="97"/>
      <c r="H760" s="97"/>
      <c r="I760" s="97"/>
      <c r="J760" s="97">
        <v>4</v>
      </c>
      <c r="K760" s="171">
        <v>1</v>
      </c>
      <c r="L760" s="108"/>
      <c r="M760" s="2"/>
      <c r="N760" s="31"/>
      <c r="O760" s="86"/>
      <c r="P760" s="178">
        <v>4</v>
      </c>
      <c r="Q760" s="88"/>
      <c r="R760" s="86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</row>
    <row r="761" spans="1:51" ht="15.75" customHeight="1">
      <c r="A761" s="68">
        <v>2302</v>
      </c>
      <c r="B761" s="97"/>
      <c r="C761" s="97"/>
      <c r="D761" s="97"/>
      <c r="E761" s="97"/>
      <c r="F761" s="97"/>
      <c r="G761" s="97"/>
      <c r="H761" s="97"/>
      <c r="I761" s="97"/>
      <c r="J761" s="97">
        <v>1</v>
      </c>
      <c r="K761" s="171">
        <v>1</v>
      </c>
      <c r="L761" s="108"/>
      <c r="M761" s="2"/>
      <c r="N761" s="31"/>
      <c r="O761" s="86"/>
      <c r="P761" s="178">
        <v>2</v>
      </c>
      <c r="Q761" s="88"/>
      <c r="R761" s="86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</row>
    <row r="762" spans="1:51" ht="15.75" customHeight="1">
      <c r="A762" s="68">
        <v>2401</v>
      </c>
      <c r="B762" s="97"/>
      <c r="C762" s="97"/>
      <c r="D762" s="97"/>
      <c r="E762" s="97"/>
      <c r="F762" s="97"/>
      <c r="G762" s="97"/>
      <c r="H762" s="97"/>
      <c r="I762" s="97"/>
      <c r="J762" s="97">
        <v>1</v>
      </c>
      <c r="K762" s="171">
        <v>1</v>
      </c>
      <c r="L762" s="108"/>
      <c r="M762" s="2"/>
      <c r="N762" s="31"/>
      <c r="O762" s="2"/>
      <c r="P762" s="31">
        <v>1</v>
      </c>
      <c r="Q762" s="25"/>
      <c r="R762" s="86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</row>
    <row r="763" spans="1:51" ht="15.75" customHeight="1">
      <c r="A763" s="68">
        <v>2402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171"/>
      <c r="L763" s="108"/>
      <c r="M763" s="2"/>
      <c r="N763" s="31"/>
      <c r="O763" s="89" t="s">
        <v>79</v>
      </c>
      <c r="P763" s="90">
        <v>88</v>
      </c>
      <c r="Q763" s="187">
        <f>K766</f>
        <v>120</v>
      </c>
      <c r="R763" s="92" t="s">
        <v>11</v>
      </c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</row>
    <row r="764" spans="1:51" ht="15.75" customHeight="1">
      <c r="A764" s="68">
        <v>2501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171"/>
      <c r="L764" s="108"/>
      <c r="M764" s="2"/>
      <c r="N764" s="31"/>
      <c r="O764" s="93" t="s">
        <v>80</v>
      </c>
      <c r="P764" s="94">
        <f>IF(P763/B749=0,"",P763/B749)</f>
        <v>0.56050955414012738</v>
      </c>
      <c r="Q764" s="188">
        <f>IF(P763/Q763=0,"",P763/Q763)</f>
        <v>0.73333333333333328</v>
      </c>
      <c r="R764" s="96" t="s">
        <v>81</v>
      </c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</row>
    <row r="765" spans="1:51" ht="15.75" customHeight="1">
      <c r="A765" s="68">
        <v>2502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171"/>
      <c r="L765" s="100"/>
      <c r="M765" s="101"/>
      <c r="N765" s="102"/>
      <c r="O765" s="101"/>
      <c r="P765" s="102"/>
      <c r="Q765" s="102"/>
      <c r="R765" s="103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</row>
    <row r="766" spans="1:51" ht="18" customHeight="1">
      <c r="A766" s="35"/>
      <c r="B766" s="31"/>
      <c r="C766" s="31"/>
      <c r="D766" s="273" t="s">
        <v>100</v>
      </c>
      <c r="E766" s="261"/>
      <c r="F766" s="261"/>
      <c r="G766" s="261"/>
      <c r="H766" s="261"/>
      <c r="I766" s="261"/>
      <c r="J766" s="262"/>
      <c r="K766" s="126">
        <f>SUM(K749:K762)</f>
        <v>120</v>
      </c>
      <c r="L766" s="105">
        <f>IF(K757=0,"",K757/B749)</f>
        <v>0.64968152866242035</v>
      </c>
      <c r="M766" s="105">
        <f>IF(K766=0,"",K766/B749)</f>
        <v>0.76433121019108285</v>
      </c>
      <c r="N766" s="105">
        <f>IF(K757=0,"",M766-L766)</f>
        <v>0.11464968152866251</v>
      </c>
      <c r="O766" s="2"/>
      <c r="P766" s="31"/>
      <c r="Q766" s="25"/>
      <c r="R766" s="2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</row>
    <row r="767" spans="1:51" ht="12.75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</row>
    <row r="768" spans="1:51" ht="12.75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</row>
    <row r="769" spans="1:51" ht="26.25" customHeight="1">
      <c r="B769" s="283" t="s">
        <v>88</v>
      </c>
      <c r="C769" s="275"/>
      <c r="D769" s="275"/>
      <c r="E769" s="275"/>
      <c r="F769" s="275"/>
      <c r="G769" s="275"/>
      <c r="H769" s="275"/>
      <c r="I769" s="275"/>
      <c r="J769" s="275"/>
      <c r="K769" s="129" t="s">
        <v>108</v>
      </c>
      <c r="L769" s="2"/>
      <c r="M769" s="2"/>
      <c r="N769" s="31"/>
      <c r="O769" s="2"/>
      <c r="P769" s="31"/>
      <c r="Q769" s="31"/>
      <c r="R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</row>
    <row r="770" spans="1:51" ht="20.25" customHeight="1">
      <c r="A770" s="259" t="s">
        <v>10</v>
      </c>
      <c r="B770" s="260" t="s">
        <v>89</v>
      </c>
      <c r="C770" s="261"/>
      <c r="D770" s="261"/>
      <c r="E770" s="261"/>
      <c r="F770" s="261"/>
      <c r="G770" s="261"/>
      <c r="H770" s="261"/>
      <c r="I770" s="261"/>
      <c r="J770" s="262"/>
      <c r="K770" s="263" t="s">
        <v>11</v>
      </c>
      <c r="L770" s="254" t="s">
        <v>3</v>
      </c>
      <c r="M770" s="254" t="s">
        <v>4</v>
      </c>
      <c r="N770" s="264" t="s">
        <v>5</v>
      </c>
      <c r="O770" s="254" t="s">
        <v>6</v>
      </c>
      <c r="P770" s="265" t="s">
        <v>7</v>
      </c>
      <c r="Q770" s="265" t="s">
        <v>8</v>
      </c>
      <c r="R770" s="254" t="s">
        <v>9</v>
      </c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</row>
    <row r="771" spans="1:51" ht="15.75" customHeight="1">
      <c r="A771" s="255"/>
      <c r="B771" s="68" t="s">
        <v>90</v>
      </c>
      <c r="C771" s="68" t="s">
        <v>91</v>
      </c>
      <c r="D771" s="68" t="s">
        <v>92</v>
      </c>
      <c r="E771" s="68" t="s">
        <v>93</v>
      </c>
      <c r="F771" s="68" t="s">
        <v>94</v>
      </c>
      <c r="G771" s="68" t="s">
        <v>95</v>
      </c>
      <c r="H771" s="68" t="s">
        <v>96</v>
      </c>
      <c r="I771" s="68" t="s">
        <v>97</v>
      </c>
      <c r="J771" s="68" t="s">
        <v>98</v>
      </c>
      <c r="K771" s="255"/>
      <c r="L771" s="255"/>
      <c r="M771" s="255"/>
      <c r="N771" s="255"/>
      <c r="O771" s="255"/>
      <c r="P771" s="255"/>
      <c r="Q771" s="255"/>
      <c r="R771" s="255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</row>
    <row r="772" spans="1:51" ht="15.75" customHeight="1">
      <c r="A772" s="68">
        <v>1801</v>
      </c>
      <c r="B772" s="69">
        <v>155</v>
      </c>
      <c r="C772" s="97"/>
      <c r="D772" s="97"/>
      <c r="E772" s="97"/>
      <c r="F772" s="97"/>
      <c r="G772" s="97"/>
      <c r="H772" s="97"/>
      <c r="I772" s="97"/>
      <c r="J772" s="97"/>
      <c r="K772" s="171"/>
      <c r="L772" s="107"/>
      <c r="M772" s="73"/>
      <c r="N772" s="74"/>
      <c r="O772" s="172"/>
      <c r="P772" s="76">
        <f>B772</f>
        <v>155</v>
      </c>
      <c r="Q772" s="173"/>
      <c r="R772" s="172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</row>
    <row r="773" spans="1:51" ht="15.75" customHeight="1">
      <c r="A773" s="68">
        <v>1802</v>
      </c>
      <c r="B773" s="97"/>
      <c r="C773" s="97">
        <v>137</v>
      </c>
      <c r="D773" s="97"/>
      <c r="E773" s="97"/>
      <c r="F773" s="97"/>
      <c r="G773" s="97"/>
      <c r="H773" s="97"/>
      <c r="I773" s="97"/>
      <c r="J773" s="97"/>
      <c r="K773" s="171"/>
      <c r="L773" s="108"/>
      <c r="M773" s="2"/>
      <c r="N773" s="79"/>
      <c r="O773" s="80">
        <f>IF(C773=0,"",C773/B772)</f>
        <v>0.88387096774193552</v>
      </c>
      <c r="P773" s="81">
        <v>137</v>
      </c>
      <c r="Q773" s="82">
        <f t="shared" ref="Q773:Q780" si="110">IF(P773=0,"",P773/P772)</f>
        <v>0.88387096774193552</v>
      </c>
      <c r="R773" s="82">
        <f t="shared" ref="R773:R780" si="111">IF(P773=0,"",100%-Q773)</f>
        <v>0.11612903225806448</v>
      </c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</row>
    <row r="774" spans="1:51" ht="15.75" customHeight="1">
      <c r="A774" s="68">
        <v>1901</v>
      </c>
      <c r="B774" s="97"/>
      <c r="C774" s="97"/>
      <c r="D774" s="97">
        <v>126</v>
      </c>
      <c r="E774" s="97"/>
      <c r="F774" s="97"/>
      <c r="G774" s="97"/>
      <c r="H774" s="97"/>
      <c r="I774" s="97"/>
      <c r="J774" s="97"/>
      <c r="K774" s="171"/>
      <c r="L774" s="108"/>
      <c r="M774" s="2"/>
      <c r="N774" s="79"/>
      <c r="O774" s="80">
        <f>IF(D774=0,"",D774/C773)</f>
        <v>0.91970802919708028</v>
      </c>
      <c r="P774" s="81">
        <v>128</v>
      </c>
      <c r="Q774" s="82">
        <f t="shared" si="110"/>
        <v>0.93430656934306566</v>
      </c>
      <c r="R774" s="82">
        <f t="shared" si="111"/>
        <v>6.5693430656934337E-2</v>
      </c>
      <c r="S774" s="162">
        <f>P774/P772</f>
        <v>0.82580645161290323</v>
      </c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</row>
    <row r="775" spans="1:51" ht="15.75" customHeight="1">
      <c r="A775" s="68">
        <v>1902</v>
      </c>
      <c r="B775" s="97"/>
      <c r="C775" s="97"/>
      <c r="D775" s="97"/>
      <c r="E775" s="97">
        <v>117</v>
      </c>
      <c r="F775" s="97"/>
      <c r="G775" s="97"/>
      <c r="H775" s="97"/>
      <c r="I775" s="97"/>
      <c r="J775" s="97"/>
      <c r="K775" s="171"/>
      <c r="L775" s="108"/>
      <c r="M775" s="2"/>
      <c r="N775" s="79"/>
      <c r="O775" s="80">
        <f>IF(E775=0,"",E775/D774)</f>
        <v>0.9285714285714286</v>
      </c>
      <c r="P775" s="81">
        <v>124</v>
      </c>
      <c r="Q775" s="82">
        <f t="shared" si="110"/>
        <v>0.96875</v>
      </c>
      <c r="R775" s="82">
        <f t="shared" si="111"/>
        <v>3.125E-2</v>
      </c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</row>
    <row r="776" spans="1:51" ht="15.75" customHeight="1">
      <c r="A776" s="68">
        <v>2001</v>
      </c>
      <c r="B776" s="97"/>
      <c r="C776" s="97"/>
      <c r="D776" s="97"/>
      <c r="E776" s="97"/>
      <c r="F776" s="97">
        <v>117</v>
      </c>
      <c r="G776" s="97"/>
      <c r="H776" s="97"/>
      <c r="I776" s="97"/>
      <c r="J776" s="97"/>
      <c r="K776" s="171"/>
      <c r="L776" s="108"/>
      <c r="M776" s="2"/>
      <c r="N776" s="79"/>
      <c r="O776" s="80">
        <f>IF(F776=0,"",F776/E775)</f>
        <v>1</v>
      </c>
      <c r="P776" s="81">
        <v>124</v>
      </c>
      <c r="Q776" s="82">
        <f t="shared" si="110"/>
        <v>1</v>
      </c>
      <c r="R776" s="82">
        <f t="shared" si="111"/>
        <v>0</v>
      </c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</row>
    <row r="777" spans="1:51" ht="15.75" customHeight="1">
      <c r="A777" s="68">
        <v>2002</v>
      </c>
      <c r="B777" s="97"/>
      <c r="C777" s="97"/>
      <c r="D777" s="97"/>
      <c r="E777" s="97"/>
      <c r="F777" s="97"/>
      <c r="G777" s="97">
        <v>117</v>
      </c>
      <c r="H777" s="97"/>
      <c r="I777" s="97"/>
      <c r="J777" s="97"/>
      <c r="K777" s="171"/>
      <c r="L777" s="108"/>
      <c r="M777" s="2"/>
      <c r="N777" s="79"/>
      <c r="O777" s="80">
        <f>IF(G777=0,"",G777/F776)</f>
        <v>1</v>
      </c>
      <c r="P777" s="81">
        <v>124</v>
      </c>
      <c r="Q777" s="82">
        <f t="shared" si="110"/>
        <v>1</v>
      </c>
      <c r="R777" s="82">
        <f t="shared" si="111"/>
        <v>0</v>
      </c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</row>
    <row r="778" spans="1:51" ht="15.75" customHeight="1">
      <c r="A778" s="68">
        <v>2101</v>
      </c>
      <c r="B778" s="97"/>
      <c r="C778" s="97"/>
      <c r="D778" s="97"/>
      <c r="E778" s="97"/>
      <c r="F778" s="97"/>
      <c r="G778" s="97"/>
      <c r="H778" s="97">
        <v>115</v>
      </c>
      <c r="I778" s="97"/>
      <c r="J778" s="97"/>
      <c r="K778" s="171"/>
      <c r="L778" s="108"/>
      <c r="M778" s="2"/>
      <c r="N778" s="79"/>
      <c r="O778" s="80">
        <f>IF(H778=0,"",H778/G777)</f>
        <v>0.98290598290598286</v>
      </c>
      <c r="P778" s="81">
        <v>123</v>
      </c>
      <c r="Q778" s="82">
        <f t="shared" si="110"/>
        <v>0.99193548387096775</v>
      </c>
      <c r="R778" s="82">
        <f t="shared" si="111"/>
        <v>8.0645161290322509E-3</v>
      </c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</row>
    <row r="779" spans="1:51" ht="15.75" customHeight="1">
      <c r="A779" s="68">
        <v>2102</v>
      </c>
      <c r="B779" s="97"/>
      <c r="C779" s="97"/>
      <c r="D779" s="97"/>
      <c r="E779" s="97"/>
      <c r="F779" s="97"/>
      <c r="G779" s="97"/>
      <c r="H779" s="97"/>
      <c r="I779" s="97">
        <v>115</v>
      </c>
      <c r="J779" s="97"/>
      <c r="K779" s="171"/>
      <c r="L779" s="108"/>
      <c r="M779" s="2"/>
      <c r="N779" s="79"/>
      <c r="O779" s="80">
        <f>I779/H778</f>
        <v>1</v>
      </c>
      <c r="P779" s="81">
        <v>123</v>
      </c>
      <c r="Q779" s="82">
        <f t="shared" si="110"/>
        <v>1</v>
      </c>
      <c r="R779" s="85">
        <f t="shared" si="111"/>
        <v>0</v>
      </c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</row>
    <row r="780" spans="1:51" ht="15.75" customHeight="1">
      <c r="A780" s="68">
        <v>2201</v>
      </c>
      <c r="B780" s="97"/>
      <c r="C780" s="97"/>
      <c r="D780" s="97"/>
      <c r="E780" s="97"/>
      <c r="F780" s="97"/>
      <c r="G780" s="97"/>
      <c r="H780" s="97"/>
      <c r="I780" s="97"/>
      <c r="J780" s="97">
        <v>113</v>
      </c>
      <c r="K780" s="171">
        <v>103</v>
      </c>
      <c r="L780" s="108"/>
      <c r="M780" s="2"/>
      <c r="N780" s="31"/>
      <c r="O780" s="80">
        <f>J780/I779</f>
        <v>0.9826086956521739</v>
      </c>
      <c r="P780" s="81">
        <v>120</v>
      </c>
      <c r="Q780" s="82">
        <f t="shared" si="110"/>
        <v>0.97560975609756095</v>
      </c>
      <c r="R780" s="85">
        <f t="shared" si="111"/>
        <v>2.4390243902439046E-2</v>
      </c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</row>
    <row r="781" spans="1:51" ht="15.75" customHeight="1">
      <c r="A781" s="68">
        <v>2202</v>
      </c>
      <c r="B781" s="97"/>
      <c r="C781" s="97"/>
      <c r="D781" s="97"/>
      <c r="E781" s="97"/>
      <c r="F781" s="97"/>
      <c r="G781" s="97"/>
      <c r="H781" s="97"/>
      <c r="I781" s="97"/>
      <c r="J781" s="97">
        <v>7</v>
      </c>
      <c r="K781" s="183">
        <v>10</v>
      </c>
      <c r="L781" s="108"/>
      <c r="M781" s="2"/>
      <c r="N781" s="31"/>
      <c r="O781" s="86"/>
      <c r="P781" s="191">
        <v>14</v>
      </c>
      <c r="Q781" s="88"/>
      <c r="R781" s="86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</row>
    <row r="782" spans="1:51" ht="15.75" customHeight="1">
      <c r="A782" s="68">
        <v>2301</v>
      </c>
      <c r="B782" s="97"/>
      <c r="C782" s="97"/>
      <c r="D782" s="97"/>
      <c r="E782" s="97"/>
      <c r="F782" s="97"/>
      <c r="G782" s="97"/>
      <c r="H782" s="97"/>
      <c r="I782" s="97"/>
      <c r="J782" s="97">
        <v>1</v>
      </c>
      <c r="K782" s="171"/>
      <c r="L782" s="108"/>
      <c r="M782" s="2"/>
      <c r="N782" s="31"/>
      <c r="O782" s="86"/>
      <c r="P782" s="178">
        <v>3</v>
      </c>
      <c r="Q782" s="88"/>
      <c r="R782" s="86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</row>
    <row r="783" spans="1:51" ht="15.75" customHeight="1">
      <c r="A783" s="68">
        <v>2302</v>
      </c>
      <c r="B783" s="97"/>
      <c r="C783" s="97"/>
      <c r="D783" s="97"/>
      <c r="E783" s="97"/>
      <c r="F783" s="97"/>
      <c r="G783" s="97"/>
      <c r="H783" s="97"/>
      <c r="I783" s="97"/>
      <c r="J783" s="97">
        <v>2</v>
      </c>
      <c r="K783" s="171">
        <v>2</v>
      </c>
      <c r="L783" s="108"/>
      <c r="M783" s="2"/>
      <c r="N783" s="31"/>
      <c r="O783" s="86"/>
      <c r="P783" s="178">
        <v>3</v>
      </c>
      <c r="Q783" s="88"/>
      <c r="R783" s="86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</row>
    <row r="784" spans="1:51" ht="15.75" customHeight="1">
      <c r="A784" s="68">
        <v>2401</v>
      </c>
      <c r="B784" s="97"/>
      <c r="C784" s="97"/>
      <c r="D784" s="97"/>
      <c r="E784" s="97"/>
      <c r="F784" s="97"/>
      <c r="G784" s="97"/>
      <c r="H784" s="97"/>
      <c r="I784" s="97"/>
      <c r="J784" s="97">
        <v>1</v>
      </c>
      <c r="K784" s="171">
        <v>1</v>
      </c>
      <c r="L784" s="108"/>
      <c r="M784" s="2"/>
      <c r="N784" s="31"/>
      <c r="O784" s="2"/>
      <c r="P784" s="31">
        <v>1</v>
      </c>
      <c r="Q784" s="25"/>
      <c r="R784" s="86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</row>
    <row r="785" spans="1:51" ht="15.75" customHeight="1">
      <c r="A785" s="68">
        <v>2402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171"/>
      <c r="L785" s="108"/>
      <c r="M785" s="2"/>
      <c r="N785" s="31"/>
      <c r="O785" s="89" t="s">
        <v>79</v>
      </c>
      <c r="P785" s="90">
        <v>95</v>
      </c>
      <c r="Q785" s="187">
        <f>K788</f>
        <v>116</v>
      </c>
      <c r="R785" s="92" t="s">
        <v>11</v>
      </c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</row>
    <row r="786" spans="1:51" ht="15.75" customHeight="1">
      <c r="A786" s="68">
        <v>2501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171"/>
      <c r="L786" s="108"/>
      <c r="M786" s="2"/>
      <c r="N786" s="31"/>
      <c r="O786" s="93" t="s">
        <v>80</v>
      </c>
      <c r="P786" s="94">
        <f>IF(P785/B772=0,"",P785/B772)</f>
        <v>0.61290322580645162</v>
      </c>
      <c r="Q786" s="188">
        <f>IF(P785/Q785=0,"",P785/Q785)</f>
        <v>0.81896551724137934</v>
      </c>
      <c r="R786" s="96" t="s">
        <v>81</v>
      </c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</row>
    <row r="787" spans="1:51" ht="15.75" customHeight="1">
      <c r="A787" s="68">
        <v>2502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171"/>
      <c r="L787" s="100"/>
      <c r="M787" s="101"/>
      <c r="N787" s="102"/>
      <c r="O787" s="101"/>
      <c r="P787" s="102"/>
      <c r="Q787" s="102"/>
      <c r="R787" s="103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</row>
    <row r="788" spans="1:51" ht="18" customHeight="1">
      <c r="A788" s="35"/>
      <c r="B788" s="31"/>
      <c r="C788" s="31"/>
      <c r="D788" s="273" t="s">
        <v>100</v>
      </c>
      <c r="E788" s="261"/>
      <c r="F788" s="261"/>
      <c r="G788" s="261"/>
      <c r="H788" s="261"/>
      <c r="I788" s="261"/>
      <c r="J788" s="262"/>
      <c r="K788" s="126">
        <f>SUM(K772:K784)</f>
        <v>116</v>
      </c>
      <c r="L788" s="105">
        <f>IF(K780=0,"",K780/B772)</f>
        <v>0.6645161290322581</v>
      </c>
      <c r="M788" s="105">
        <f>IF(K788=0,"",K788/B772)</f>
        <v>0.74838709677419357</v>
      </c>
      <c r="N788" s="105">
        <f>M788-L788</f>
        <v>8.3870967741935476E-2</v>
      </c>
      <c r="O788" s="2"/>
      <c r="P788" s="31"/>
      <c r="Q788" s="25"/>
      <c r="R788" s="2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</row>
    <row r="789" spans="1:51" ht="12.75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</row>
    <row r="790" spans="1:51" ht="12.75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</row>
    <row r="791" spans="1:51" ht="26.25" customHeight="1">
      <c r="B791" s="283" t="s">
        <v>88</v>
      </c>
      <c r="C791" s="275"/>
      <c r="D791" s="275"/>
      <c r="E791" s="275"/>
      <c r="F791" s="275"/>
      <c r="G791" s="275"/>
      <c r="H791" s="275"/>
      <c r="I791" s="275"/>
      <c r="J791" s="275"/>
      <c r="K791" s="129" t="s">
        <v>109</v>
      </c>
      <c r="L791" s="2"/>
      <c r="M791" s="2"/>
      <c r="N791" s="31"/>
      <c r="O791" s="2"/>
      <c r="P791" s="31"/>
      <c r="Q791" s="31"/>
      <c r="R791" s="31"/>
      <c r="W791" s="216">
        <f>AVERAGE(L788,L809)</f>
        <v>0.65072940209574681</v>
      </c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</row>
    <row r="792" spans="1:51" ht="20.25" customHeight="1">
      <c r="A792" s="259" t="s">
        <v>10</v>
      </c>
      <c r="B792" s="260" t="s">
        <v>89</v>
      </c>
      <c r="C792" s="261"/>
      <c r="D792" s="261"/>
      <c r="E792" s="261"/>
      <c r="F792" s="261"/>
      <c r="G792" s="261"/>
      <c r="H792" s="261"/>
      <c r="I792" s="261"/>
      <c r="J792" s="262"/>
      <c r="K792" s="263" t="s">
        <v>11</v>
      </c>
      <c r="L792" s="254" t="s">
        <v>3</v>
      </c>
      <c r="M792" s="254" t="s">
        <v>4</v>
      </c>
      <c r="N792" s="264" t="s">
        <v>5</v>
      </c>
      <c r="O792" s="254" t="s">
        <v>6</v>
      </c>
      <c r="P792" s="265" t="s">
        <v>7</v>
      </c>
      <c r="Q792" s="265" t="s">
        <v>8</v>
      </c>
      <c r="R792" s="254" t="s">
        <v>9</v>
      </c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</row>
    <row r="793" spans="1:51" ht="15.75" customHeight="1">
      <c r="A793" s="255"/>
      <c r="B793" s="68" t="s">
        <v>90</v>
      </c>
      <c r="C793" s="68" t="s">
        <v>91</v>
      </c>
      <c r="D793" s="68" t="s">
        <v>92</v>
      </c>
      <c r="E793" s="68" t="s">
        <v>93</v>
      </c>
      <c r="F793" s="68" t="s">
        <v>94</v>
      </c>
      <c r="G793" s="68" t="s">
        <v>95</v>
      </c>
      <c r="H793" s="68" t="s">
        <v>96</v>
      </c>
      <c r="I793" s="68" t="s">
        <v>97</v>
      </c>
      <c r="J793" s="68" t="s">
        <v>98</v>
      </c>
      <c r="K793" s="255"/>
      <c r="L793" s="255"/>
      <c r="M793" s="255"/>
      <c r="N793" s="255"/>
      <c r="O793" s="255"/>
      <c r="P793" s="255"/>
      <c r="Q793" s="255"/>
      <c r="R793" s="255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</row>
    <row r="794" spans="1:51" ht="15.75" customHeight="1">
      <c r="A794" s="68">
        <v>1802</v>
      </c>
      <c r="B794" s="69">
        <v>157</v>
      </c>
      <c r="C794" s="97"/>
      <c r="D794" s="97"/>
      <c r="E794" s="97"/>
      <c r="F794" s="97"/>
      <c r="G794" s="97"/>
      <c r="H794" s="97"/>
      <c r="I794" s="97"/>
      <c r="J794" s="97"/>
      <c r="K794" s="171"/>
      <c r="L794" s="107"/>
      <c r="M794" s="73"/>
      <c r="N794" s="74"/>
      <c r="O794" s="172"/>
      <c r="P794" s="76">
        <f>B794</f>
        <v>157</v>
      </c>
      <c r="Q794" s="173"/>
      <c r="R794" s="172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</row>
    <row r="795" spans="1:51" ht="15.75" customHeight="1">
      <c r="A795" s="68">
        <v>1901</v>
      </c>
      <c r="B795" s="97"/>
      <c r="C795" s="97">
        <v>146</v>
      </c>
      <c r="D795" s="97"/>
      <c r="E795" s="97"/>
      <c r="F795" s="97"/>
      <c r="G795" s="97"/>
      <c r="H795" s="97"/>
      <c r="I795" s="97"/>
      <c r="J795" s="97"/>
      <c r="K795" s="171"/>
      <c r="L795" s="108"/>
      <c r="M795" s="2"/>
      <c r="N795" s="79"/>
      <c r="O795" s="80">
        <f>IF(C795=0,"",C795/B794)</f>
        <v>0.92993630573248409</v>
      </c>
      <c r="P795" s="81">
        <v>147</v>
      </c>
      <c r="Q795" s="82">
        <f t="shared" ref="Q795:Q801" si="112">IF(P795=0,"",P795/P794)</f>
        <v>0.93630573248407645</v>
      </c>
      <c r="R795" s="82">
        <f t="shared" ref="R795:R801" si="113">IF(P795=0,"",100%-Q795)</f>
        <v>6.3694267515923553E-2</v>
      </c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</row>
    <row r="796" spans="1:51" ht="15.75" customHeight="1">
      <c r="A796" s="68">
        <v>1902</v>
      </c>
      <c r="B796" s="97"/>
      <c r="C796" s="97"/>
      <c r="D796" s="97">
        <v>136</v>
      </c>
      <c r="E796" s="97"/>
      <c r="F796" s="97"/>
      <c r="G796" s="97"/>
      <c r="H796" s="97"/>
      <c r="I796" s="97"/>
      <c r="J796" s="97"/>
      <c r="K796" s="171"/>
      <c r="L796" s="108"/>
      <c r="M796" s="2"/>
      <c r="N796" s="79"/>
      <c r="O796" s="80">
        <f>IF(D796=0,"",D796/C795)</f>
        <v>0.93150684931506844</v>
      </c>
      <c r="P796" s="81">
        <v>136</v>
      </c>
      <c r="Q796" s="82">
        <f t="shared" si="112"/>
        <v>0.92517006802721091</v>
      </c>
      <c r="R796" s="82">
        <f t="shared" si="113"/>
        <v>7.4829931972789088E-2</v>
      </c>
      <c r="S796" s="83">
        <f>P796/P794</f>
        <v>0.86624203821656054</v>
      </c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</row>
    <row r="797" spans="1:51" ht="15.75" customHeight="1">
      <c r="A797" s="68">
        <v>2001</v>
      </c>
      <c r="B797" s="97"/>
      <c r="C797" s="97"/>
      <c r="D797" s="97"/>
      <c r="E797" s="97">
        <v>126</v>
      </c>
      <c r="F797" s="97"/>
      <c r="G797" s="97"/>
      <c r="H797" s="97"/>
      <c r="I797" s="97"/>
      <c r="J797" s="97"/>
      <c r="K797" s="171"/>
      <c r="L797" s="108"/>
      <c r="M797" s="2"/>
      <c r="N797" s="79"/>
      <c r="O797" s="80">
        <f>IF(E797=0,"",E797/D796)</f>
        <v>0.92647058823529416</v>
      </c>
      <c r="P797" s="81">
        <v>132</v>
      </c>
      <c r="Q797" s="82">
        <f t="shared" si="112"/>
        <v>0.97058823529411764</v>
      </c>
      <c r="R797" s="82">
        <f t="shared" si="113"/>
        <v>2.9411764705882359E-2</v>
      </c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</row>
    <row r="798" spans="1:51" ht="15.75" customHeight="1">
      <c r="A798" s="68">
        <v>2002</v>
      </c>
      <c r="B798" s="97"/>
      <c r="C798" s="97"/>
      <c r="D798" s="97"/>
      <c r="E798" s="97"/>
      <c r="F798" s="97">
        <v>123</v>
      </c>
      <c r="G798" s="97"/>
      <c r="H798" s="97"/>
      <c r="I798" s="97"/>
      <c r="J798" s="97"/>
      <c r="K798" s="171"/>
      <c r="L798" s="108"/>
      <c r="M798" s="2"/>
      <c r="N798" s="79"/>
      <c r="O798" s="80">
        <f>IF(F798=0,"",F798/E797)</f>
        <v>0.97619047619047616</v>
      </c>
      <c r="P798" s="81">
        <v>132</v>
      </c>
      <c r="Q798" s="82">
        <f t="shared" si="112"/>
        <v>1</v>
      </c>
      <c r="R798" s="82">
        <f t="shared" si="113"/>
        <v>0</v>
      </c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</row>
    <row r="799" spans="1:51" ht="15.75" customHeight="1">
      <c r="A799" s="68">
        <v>2101</v>
      </c>
      <c r="B799" s="97"/>
      <c r="C799" s="97"/>
      <c r="D799" s="97"/>
      <c r="E799" s="97"/>
      <c r="F799" s="97"/>
      <c r="G799" s="97">
        <v>117</v>
      </c>
      <c r="H799" s="97"/>
      <c r="I799" s="97"/>
      <c r="J799" s="97"/>
      <c r="K799" s="171"/>
      <c r="L799" s="108"/>
      <c r="M799" s="2"/>
      <c r="N799" s="79"/>
      <c r="O799" s="80">
        <f>IF(G799=0,"",G799/F798)</f>
        <v>0.95121951219512191</v>
      </c>
      <c r="P799" s="81">
        <v>127</v>
      </c>
      <c r="Q799" s="82">
        <f t="shared" si="112"/>
        <v>0.96212121212121215</v>
      </c>
      <c r="R799" s="82">
        <f t="shared" si="113"/>
        <v>3.7878787878787845E-2</v>
      </c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</row>
    <row r="800" spans="1:51" ht="15.75" customHeight="1">
      <c r="A800" s="68">
        <v>2102</v>
      </c>
      <c r="B800" s="97"/>
      <c r="C800" s="97"/>
      <c r="D800" s="97"/>
      <c r="E800" s="97"/>
      <c r="F800" s="97"/>
      <c r="G800" s="97"/>
      <c r="H800" s="97">
        <v>115</v>
      </c>
      <c r="I800" s="97"/>
      <c r="J800" s="97"/>
      <c r="K800" s="171"/>
      <c r="L800" s="108"/>
      <c r="M800" s="2"/>
      <c r="N800" s="79"/>
      <c r="O800" s="80">
        <f>H800/G799</f>
        <v>0.98290598290598286</v>
      </c>
      <c r="P800" s="81">
        <v>127</v>
      </c>
      <c r="Q800" s="82">
        <f t="shared" si="112"/>
        <v>1</v>
      </c>
      <c r="R800" s="82">
        <f t="shared" si="113"/>
        <v>0</v>
      </c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</row>
    <row r="801" spans="1:51" ht="15.75" customHeight="1">
      <c r="A801" s="68">
        <v>2201</v>
      </c>
      <c r="B801" s="97"/>
      <c r="C801" s="97"/>
      <c r="D801" s="97"/>
      <c r="E801" s="97"/>
      <c r="F801" s="97"/>
      <c r="G801" s="97"/>
      <c r="H801" s="97"/>
      <c r="I801" s="97">
        <v>112</v>
      </c>
      <c r="J801" s="97"/>
      <c r="K801" s="171"/>
      <c r="L801" s="108"/>
      <c r="M801" s="2"/>
      <c r="N801" s="79"/>
      <c r="O801" s="84">
        <f>IF(I801=0,"",I801/H800)</f>
        <v>0.97391304347826091</v>
      </c>
      <c r="P801" s="81">
        <v>124</v>
      </c>
      <c r="Q801" s="85">
        <f t="shared" si="112"/>
        <v>0.97637795275590555</v>
      </c>
      <c r="R801" s="85">
        <f t="shared" si="113"/>
        <v>2.3622047244094446E-2</v>
      </c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</row>
    <row r="802" spans="1:51" ht="15.75" customHeight="1">
      <c r="A802" s="68">
        <v>2202</v>
      </c>
      <c r="B802" s="97"/>
      <c r="C802" s="97"/>
      <c r="D802" s="97"/>
      <c r="E802" s="97"/>
      <c r="F802" s="97"/>
      <c r="G802" s="97"/>
      <c r="H802" s="97"/>
      <c r="I802" s="97"/>
      <c r="J802" s="97">
        <v>112</v>
      </c>
      <c r="K802" s="183">
        <v>100</v>
      </c>
      <c r="L802" s="108"/>
      <c r="M802" s="2"/>
      <c r="N802" s="31"/>
      <c r="O802" s="84">
        <f>J802/I801</f>
        <v>1</v>
      </c>
      <c r="P802" s="81">
        <v>123</v>
      </c>
      <c r="Q802" s="85"/>
      <c r="R802" s="85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</row>
    <row r="803" spans="1:51" ht="15.75" customHeight="1">
      <c r="A803" s="68">
        <v>2301</v>
      </c>
      <c r="B803" s="97"/>
      <c r="C803" s="97"/>
      <c r="D803" s="97"/>
      <c r="E803" s="97"/>
      <c r="F803" s="97"/>
      <c r="G803" s="97"/>
      <c r="H803" s="97"/>
      <c r="I803" s="97"/>
      <c r="J803" s="97">
        <v>14</v>
      </c>
      <c r="K803" s="171">
        <v>10</v>
      </c>
      <c r="L803" s="108"/>
      <c r="M803" s="2"/>
      <c r="N803" s="31"/>
      <c r="O803" s="86"/>
      <c r="P803" s="178">
        <v>22</v>
      </c>
      <c r="Q803" s="88"/>
      <c r="R803" s="86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</row>
    <row r="804" spans="1:51" ht="15.75" customHeight="1">
      <c r="A804" s="68">
        <v>2302</v>
      </c>
      <c r="B804" s="97"/>
      <c r="C804" s="97"/>
      <c r="D804" s="97"/>
      <c r="E804" s="97"/>
      <c r="F804" s="97"/>
      <c r="G804" s="97"/>
      <c r="H804" s="97"/>
      <c r="I804" s="97"/>
      <c r="J804" s="97">
        <v>6</v>
      </c>
      <c r="K804" s="171">
        <v>4</v>
      </c>
      <c r="L804" s="108"/>
      <c r="M804" s="2"/>
      <c r="N804" s="31"/>
      <c r="O804" s="86"/>
      <c r="P804" s="178">
        <v>11</v>
      </c>
      <c r="Q804" s="88"/>
      <c r="R804" s="86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</row>
    <row r="805" spans="1:51" ht="15.75" customHeight="1">
      <c r="A805" s="68">
        <v>2401</v>
      </c>
      <c r="B805" s="97"/>
      <c r="C805" s="97"/>
      <c r="D805" s="97"/>
      <c r="E805" s="97"/>
      <c r="F805" s="97"/>
      <c r="G805" s="97"/>
      <c r="H805" s="97"/>
      <c r="I805" s="97"/>
      <c r="J805" s="97">
        <v>3</v>
      </c>
      <c r="K805" s="171">
        <v>3</v>
      </c>
      <c r="L805" s="108"/>
      <c r="M805" s="2"/>
      <c r="N805" s="31"/>
      <c r="O805" s="2"/>
      <c r="P805" s="31">
        <v>6</v>
      </c>
      <c r="Q805" s="25"/>
      <c r="R805" s="86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</row>
    <row r="806" spans="1:51" ht="15.75" customHeight="1">
      <c r="A806" s="68">
        <v>2402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171"/>
      <c r="L806" s="108"/>
      <c r="M806" s="2"/>
      <c r="N806" s="31"/>
      <c r="O806" s="89" t="s">
        <v>79</v>
      </c>
      <c r="P806" s="90">
        <v>73</v>
      </c>
      <c r="Q806" s="187">
        <f>K809</f>
        <v>117</v>
      </c>
      <c r="R806" s="92" t="s">
        <v>11</v>
      </c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</row>
    <row r="807" spans="1:51" ht="15.75" customHeight="1">
      <c r="A807" s="68">
        <v>2501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171"/>
      <c r="L807" s="108"/>
      <c r="M807" s="2"/>
      <c r="N807" s="31"/>
      <c r="O807" s="93" t="s">
        <v>80</v>
      </c>
      <c r="P807" s="94">
        <f>IF(P806/B794=0,"",P806/B794)</f>
        <v>0.46496815286624205</v>
      </c>
      <c r="Q807" s="188">
        <f>IF(P806/Q806=0,"",P806/Q806)</f>
        <v>0.62393162393162394</v>
      </c>
      <c r="R807" s="96" t="s">
        <v>81</v>
      </c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</row>
    <row r="808" spans="1:51" ht="15.75" customHeight="1">
      <c r="A808" s="68">
        <v>2502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171"/>
      <c r="L808" s="100"/>
      <c r="M808" s="101"/>
      <c r="N808" s="102"/>
      <c r="O808" s="101"/>
      <c r="P808" s="102"/>
      <c r="Q808" s="102"/>
      <c r="R808" s="103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</row>
    <row r="809" spans="1:51" ht="18" customHeight="1">
      <c r="A809" s="35"/>
      <c r="B809" s="31"/>
      <c r="C809" s="31"/>
      <c r="D809" s="273" t="s">
        <v>100</v>
      </c>
      <c r="E809" s="261"/>
      <c r="F809" s="261"/>
      <c r="G809" s="261"/>
      <c r="H809" s="261"/>
      <c r="I809" s="261"/>
      <c r="J809" s="262"/>
      <c r="K809" s="126">
        <f>SUM(K794:K805)</f>
        <v>117</v>
      </c>
      <c r="L809" s="105">
        <f>IF(K802=0,"",K802/B794)</f>
        <v>0.63694267515923564</v>
      </c>
      <c r="M809" s="105">
        <f>IF(K809=0,"",K809/B794)</f>
        <v>0.74522292993630568</v>
      </c>
      <c r="N809" s="105">
        <f>M809-L809</f>
        <v>0.10828025477707004</v>
      </c>
      <c r="O809" s="2"/>
      <c r="P809" s="31"/>
      <c r="Q809" s="25"/>
      <c r="R809" s="2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</row>
    <row r="810" spans="1:51" ht="12.75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</row>
    <row r="811" spans="1:51" ht="12.75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</row>
    <row r="812" spans="1:51" ht="12.75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</row>
    <row r="813" spans="1:51" ht="26.25" customHeight="1">
      <c r="B813" s="283" t="s">
        <v>88</v>
      </c>
      <c r="C813" s="275"/>
      <c r="D813" s="275"/>
      <c r="E813" s="275"/>
      <c r="F813" s="275"/>
      <c r="G813" s="275"/>
      <c r="H813" s="275"/>
      <c r="I813" s="275"/>
      <c r="J813" s="275"/>
      <c r="K813" s="129" t="s">
        <v>110</v>
      </c>
      <c r="L813" s="2"/>
      <c r="M813" s="2"/>
      <c r="N813" s="31"/>
      <c r="O813" s="2"/>
      <c r="P813" s="31"/>
      <c r="Q813" s="31"/>
      <c r="R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</row>
    <row r="814" spans="1:51" ht="20.25" customHeight="1">
      <c r="A814" s="259" t="s">
        <v>10</v>
      </c>
      <c r="B814" s="260" t="s">
        <v>89</v>
      </c>
      <c r="C814" s="261"/>
      <c r="D814" s="261"/>
      <c r="E814" s="261"/>
      <c r="F814" s="261"/>
      <c r="G814" s="261"/>
      <c r="H814" s="261"/>
      <c r="I814" s="261"/>
      <c r="J814" s="262"/>
      <c r="K814" s="263" t="s">
        <v>11</v>
      </c>
      <c r="L814" s="254" t="s">
        <v>3</v>
      </c>
      <c r="M814" s="254" t="s">
        <v>4</v>
      </c>
      <c r="N814" s="264" t="s">
        <v>5</v>
      </c>
      <c r="O814" s="254" t="s">
        <v>6</v>
      </c>
      <c r="P814" s="265" t="s">
        <v>7</v>
      </c>
      <c r="Q814" s="265" t="s">
        <v>8</v>
      </c>
      <c r="R814" s="254" t="s">
        <v>9</v>
      </c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</row>
    <row r="815" spans="1:51" ht="15.75" customHeight="1">
      <c r="A815" s="255"/>
      <c r="B815" s="68" t="s">
        <v>90</v>
      </c>
      <c r="C815" s="68" t="s">
        <v>91</v>
      </c>
      <c r="D815" s="68" t="s">
        <v>92</v>
      </c>
      <c r="E815" s="68" t="s">
        <v>93</v>
      </c>
      <c r="F815" s="68" t="s">
        <v>94</v>
      </c>
      <c r="G815" s="68" t="s">
        <v>95</v>
      </c>
      <c r="H815" s="68" t="s">
        <v>96</v>
      </c>
      <c r="I815" s="68" t="s">
        <v>97</v>
      </c>
      <c r="J815" s="68" t="s">
        <v>98</v>
      </c>
      <c r="K815" s="255"/>
      <c r="L815" s="255"/>
      <c r="M815" s="255"/>
      <c r="N815" s="255"/>
      <c r="O815" s="255"/>
      <c r="P815" s="255"/>
      <c r="Q815" s="255"/>
      <c r="R815" s="255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</row>
    <row r="816" spans="1:51" ht="15.75" customHeight="1">
      <c r="A816" s="68">
        <v>1901</v>
      </c>
      <c r="B816" s="69">
        <v>158</v>
      </c>
      <c r="C816" s="97"/>
      <c r="D816" s="97"/>
      <c r="E816" s="97"/>
      <c r="F816" s="97"/>
      <c r="G816" s="97"/>
      <c r="H816" s="97"/>
      <c r="I816" s="97"/>
      <c r="J816" s="97"/>
      <c r="K816" s="171"/>
      <c r="L816" s="107"/>
      <c r="M816" s="73"/>
      <c r="N816" s="74"/>
      <c r="O816" s="172"/>
      <c r="P816" s="76">
        <f>B816</f>
        <v>158</v>
      </c>
      <c r="Q816" s="173"/>
      <c r="R816" s="172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</row>
    <row r="817" spans="1:51" ht="15.75" customHeight="1">
      <c r="A817" s="68">
        <v>1902</v>
      </c>
      <c r="B817" s="97"/>
      <c r="C817" s="97">
        <v>143</v>
      </c>
      <c r="D817" s="97"/>
      <c r="E817" s="97"/>
      <c r="F817" s="97"/>
      <c r="G817" s="97"/>
      <c r="H817" s="97"/>
      <c r="I817" s="97"/>
      <c r="J817" s="97"/>
      <c r="K817" s="171"/>
      <c r="L817" s="108"/>
      <c r="M817" s="2"/>
      <c r="N817" s="79"/>
      <c r="O817" s="80">
        <f>IF(C817=0,"",C817/B816)</f>
        <v>0.90506329113924056</v>
      </c>
      <c r="P817" s="81">
        <v>145</v>
      </c>
      <c r="Q817" s="82">
        <f t="shared" ref="Q817:Q824" si="114">IF(P817=0,"",P817/P816)</f>
        <v>0.91772151898734178</v>
      </c>
      <c r="R817" s="82">
        <f t="shared" ref="R817:R824" si="115">IF(P817=0,"",100%-Q817)</f>
        <v>8.2278481012658222E-2</v>
      </c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</row>
    <row r="818" spans="1:51" ht="15.75" customHeight="1">
      <c r="A818" s="68">
        <v>2001</v>
      </c>
      <c r="B818" s="97"/>
      <c r="C818" s="97"/>
      <c r="D818" s="97">
        <v>126</v>
      </c>
      <c r="E818" s="97"/>
      <c r="F818" s="97"/>
      <c r="G818" s="97"/>
      <c r="H818" s="97"/>
      <c r="I818" s="97"/>
      <c r="J818" s="97"/>
      <c r="K818" s="171"/>
      <c r="L818" s="108"/>
      <c r="M818" s="2"/>
      <c r="N818" s="79"/>
      <c r="O818" s="80">
        <f>IF(D818=0,"",D818/C817)</f>
        <v>0.88111888111888115</v>
      </c>
      <c r="P818" s="81">
        <v>130</v>
      </c>
      <c r="Q818" s="82">
        <f t="shared" si="114"/>
        <v>0.89655172413793105</v>
      </c>
      <c r="R818" s="82">
        <f t="shared" si="115"/>
        <v>0.10344827586206895</v>
      </c>
      <c r="S818" s="83">
        <f>P818/P816</f>
        <v>0.82278481012658233</v>
      </c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</row>
    <row r="819" spans="1:51" ht="15.75" customHeight="1">
      <c r="A819" s="68">
        <v>2002</v>
      </c>
      <c r="B819" s="97"/>
      <c r="C819" s="97"/>
      <c r="D819" s="97"/>
      <c r="E819" s="97">
        <v>123</v>
      </c>
      <c r="F819" s="97"/>
      <c r="G819" s="97"/>
      <c r="H819" s="97"/>
      <c r="I819" s="97"/>
      <c r="J819" s="97"/>
      <c r="K819" s="171"/>
      <c r="L819" s="108"/>
      <c r="M819" s="2"/>
      <c r="N819" s="79"/>
      <c r="O819" s="80">
        <f>IF(E819=0,"",E819/D818)</f>
        <v>0.97619047619047616</v>
      </c>
      <c r="P819" s="81">
        <v>128</v>
      </c>
      <c r="Q819" s="82">
        <f t="shared" si="114"/>
        <v>0.98461538461538467</v>
      </c>
      <c r="R819" s="82">
        <f t="shared" si="115"/>
        <v>1.538461538461533E-2</v>
      </c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</row>
    <row r="820" spans="1:51" ht="15.75" customHeight="1">
      <c r="A820" s="68">
        <v>2101</v>
      </c>
      <c r="B820" s="97"/>
      <c r="C820" s="97"/>
      <c r="D820" s="97"/>
      <c r="E820" s="97"/>
      <c r="F820" s="97">
        <v>116</v>
      </c>
      <c r="G820" s="97"/>
      <c r="H820" s="97"/>
      <c r="I820" s="97"/>
      <c r="J820" s="97"/>
      <c r="K820" s="171"/>
      <c r="L820" s="108"/>
      <c r="M820" s="2"/>
      <c r="N820" s="79"/>
      <c r="O820" s="80">
        <f>F820/E819</f>
        <v>0.94308943089430897</v>
      </c>
      <c r="P820" s="81">
        <v>126</v>
      </c>
      <c r="Q820" s="82">
        <f t="shared" si="114"/>
        <v>0.984375</v>
      </c>
      <c r="R820" s="82">
        <f t="shared" si="115"/>
        <v>1.5625E-2</v>
      </c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</row>
    <row r="821" spans="1:51" ht="15.75" customHeight="1">
      <c r="A821" s="68">
        <v>2102</v>
      </c>
      <c r="B821" s="97"/>
      <c r="C821" s="97"/>
      <c r="D821" s="97"/>
      <c r="E821" s="97"/>
      <c r="F821" s="97"/>
      <c r="G821" s="97">
        <v>109</v>
      </c>
      <c r="H821" s="97"/>
      <c r="I821" s="97"/>
      <c r="J821" s="97"/>
      <c r="K821" s="171"/>
      <c r="L821" s="108"/>
      <c r="M821" s="2"/>
      <c r="N821" s="79"/>
      <c r="O821" s="80">
        <f>G821/F820</f>
        <v>0.93965517241379315</v>
      </c>
      <c r="P821" s="81">
        <v>120</v>
      </c>
      <c r="Q821" s="82">
        <f t="shared" si="114"/>
        <v>0.95238095238095233</v>
      </c>
      <c r="R821" s="82">
        <f t="shared" si="115"/>
        <v>4.7619047619047672E-2</v>
      </c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</row>
    <row r="822" spans="1:51" ht="15.75" customHeight="1">
      <c r="A822" s="68">
        <v>2201</v>
      </c>
      <c r="B822" s="97"/>
      <c r="C822" s="97"/>
      <c r="D822" s="97"/>
      <c r="E822" s="97"/>
      <c r="F822" s="97"/>
      <c r="G822" s="97"/>
      <c r="H822" s="97">
        <v>107</v>
      </c>
      <c r="I822" s="97"/>
      <c r="J822" s="97"/>
      <c r="K822" s="171"/>
      <c r="L822" s="108"/>
      <c r="M822" s="2"/>
      <c r="N822" s="79"/>
      <c r="O822" s="80">
        <f>H822/G821</f>
        <v>0.98165137614678899</v>
      </c>
      <c r="P822" s="81">
        <v>118</v>
      </c>
      <c r="Q822" s="82">
        <f t="shared" si="114"/>
        <v>0.98333333333333328</v>
      </c>
      <c r="R822" s="82">
        <f t="shared" si="115"/>
        <v>1.6666666666666718E-2</v>
      </c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</row>
    <row r="823" spans="1:51" ht="15.75" customHeight="1">
      <c r="A823" s="68">
        <v>2202</v>
      </c>
      <c r="B823" s="97"/>
      <c r="C823" s="97"/>
      <c r="D823" s="97"/>
      <c r="E823" s="97"/>
      <c r="F823" s="97"/>
      <c r="G823" s="97"/>
      <c r="H823" s="97"/>
      <c r="I823" s="97">
        <v>100</v>
      </c>
      <c r="J823" s="97"/>
      <c r="K823" s="183"/>
      <c r="L823" s="108"/>
      <c r="M823" s="2"/>
      <c r="N823" s="79"/>
      <c r="O823" s="84">
        <f>IF(I823=0,"",I823/H822)</f>
        <v>0.93457943925233644</v>
      </c>
      <c r="P823" s="81">
        <v>116</v>
      </c>
      <c r="Q823" s="85">
        <f t="shared" si="114"/>
        <v>0.98305084745762716</v>
      </c>
      <c r="R823" s="85">
        <f t="shared" si="115"/>
        <v>1.6949152542372836E-2</v>
      </c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</row>
    <row r="824" spans="1:51" ht="15.75" customHeight="1">
      <c r="A824" s="68">
        <v>2301</v>
      </c>
      <c r="B824" s="97"/>
      <c r="C824" s="97"/>
      <c r="D824" s="97"/>
      <c r="E824" s="97"/>
      <c r="F824" s="97"/>
      <c r="G824" s="97"/>
      <c r="H824" s="97"/>
      <c r="I824" s="97"/>
      <c r="J824" s="97">
        <v>99</v>
      </c>
      <c r="K824" s="171">
        <v>85</v>
      </c>
      <c r="L824" s="108"/>
      <c r="M824" s="2"/>
      <c r="N824" s="31"/>
      <c r="O824" s="84">
        <f>IF(J824=0,"",J824/I823)</f>
        <v>0.99</v>
      </c>
      <c r="P824" s="81">
        <v>115</v>
      </c>
      <c r="Q824" s="85">
        <f t="shared" si="114"/>
        <v>0.99137931034482762</v>
      </c>
      <c r="R824" s="85">
        <f t="shared" si="115"/>
        <v>8.6206896551723755E-3</v>
      </c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</row>
    <row r="825" spans="1:51" ht="15.75" customHeight="1">
      <c r="A825" s="68">
        <v>2302</v>
      </c>
      <c r="B825" s="97"/>
      <c r="C825" s="97"/>
      <c r="D825" s="97"/>
      <c r="E825" s="97"/>
      <c r="F825" s="97"/>
      <c r="G825" s="97"/>
      <c r="H825" s="97"/>
      <c r="I825" s="97"/>
      <c r="J825" s="97">
        <v>21</v>
      </c>
      <c r="K825" s="171">
        <v>16</v>
      </c>
      <c r="L825" s="108"/>
      <c r="M825" s="2"/>
      <c r="N825" s="31"/>
      <c r="O825" s="86"/>
      <c r="P825" s="178">
        <v>30</v>
      </c>
      <c r="Q825" s="88"/>
      <c r="R825" s="86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</row>
    <row r="826" spans="1:51" ht="15.75" customHeight="1">
      <c r="A826" s="68">
        <v>2401</v>
      </c>
      <c r="B826" s="97"/>
      <c r="C826" s="97"/>
      <c r="D826" s="97"/>
      <c r="E826" s="97"/>
      <c r="F826" s="97"/>
      <c r="G826" s="97"/>
      <c r="H826" s="97"/>
      <c r="I826" s="97"/>
      <c r="J826" s="97">
        <v>10</v>
      </c>
      <c r="K826" s="171">
        <v>9</v>
      </c>
      <c r="L826" s="108"/>
      <c r="M826" s="2"/>
      <c r="N826" s="31"/>
      <c r="O826" s="86"/>
      <c r="P826" s="178">
        <v>15</v>
      </c>
      <c r="Q826" s="88"/>
      <c r="R826" s="86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</row>
    <row r="827" spans="1:51" ht="15.75" customHeight="1">
      <c r="A827" s="68">
        <v>2402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171"/>
      <c r="L827" s="108"/>
      <c r="M827" s="2"/>
      <c r="N827" s="31"/>
      <c r="O827" s="2"/>
      <c r="P827" s="31"/>
      <c r="Q827" s="25"/>
      <c r="R827" s="86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</row>
    <row r="828" spans="1:51" ht="15.75" customHeight="1">
      <c r="A828" s="68">
        <v>2501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171"/>
      <c r="L828" s="108"/>
      <c r="M828" s="2"/>
      <c r="N828" s="31"/>
      <c r="O828" s="89" t="s">
        <v>79</v>
      </c>
      <c r="P828" s="90">
        <v>33</v>
      </c>
      <c r="Q828" s="187">
        <f>K831</f>
        <v>110</v>
      </c>
      <c r="R828" s="92" t="s">
        <v>11</v>
      </c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</row>
    <row r="829" spans="1:51" ht="15.75" customHeight="1">
      <c r="A829" s="68">
        <v>2502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171"/>
      <c r="L829" s="108"/>
      <c r="M829" s="2"/>
      <c r="N829" s="31"/>
      <c r="O829" s="93" t="s">
        <v>80</v>
      </c>
      <c r="P829" s="94">
        <f>IF(P828/B816=0,"",P828/B816)</f>
        <v>0.20886075949367089</v>
      </c>
      <c r="Q829" s="188">
        <f>IF(P828/Q828=0,"",P828/Q828)</f>
        <v>0.3</v>
      </c>
      <c r="R829" s="96" t="s">
        <v>81</v>
      </c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</row>
    <row r="830" spans="1:51" ht="15.75" customHeight="1">
      <c r="A830" s="68">
        <v>2601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171"/>
      <c r="L830" s="100"/>
      <c r="M830" s="101"/>
      <c r="N830" s="102"/>
      <c r="O830" s="101"/>
      <c r="P830" s="102"/>
      <c r="Q830" s="102"/>
      <c r="R830" s="103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</row>
    <row r="831" spans="1:51" ht="18" customHeight="1">
      <c r="A831" s="35"/>
      <c r="B831" s="31"/>
      <c r="C831" s="31"/>
      <c r="D831" s="273" t="s">
        <v>100</v>
      </c>
      <c r="E831" s="261"/>
      <c r="F831" s="261"/>
      <c r="G831" s="261"/>
      <c r="H831" s="261"/>
      <c r="I831" s="261"/>
      <c r="J831" s="262"/>
      <c r="K831" s="126">
        <f>SUM(K816:K827)</f>
        <v>110</v>
      </c>
      <c r="L831" s="105">
        <f>((SUM(K823:K824))/B816)</f>
        <v>0.53797468354430378</v>
      </c>
      <c r="M831" s="105">
        <f>IF(K831=0,"",K831/B816)</f>
        <v>0.69620253164556967</v>
      </c>
      <c r="N831" s="105">
        <f>IF(K824=0,"",M831-L831)</f>
        <v>0.15822784810126589</v>
      </c>
      <c r="O831" s="2"/>
      <c r="P831" s="31"/>
      <c r="Q831" s="25"/>
      <c r="R831" s="2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</row>
    <row r="832" spans="1:51" ht="12.75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</row>
    <row r="833" spans="1:51" ht="12.75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</row>
    <row r="834" spans="1:51" ht="26.25" customHeight="1">
      <c r="B834" s="283" t="s">
        <v>88</v>
      </c>
      <c r="C834" s="275"/>
      <c r="D834" s="275"/>
      <c r="E834" s="275"/>
      <c r="F834" s="275"/>
      <c r="G834" s="275"/>
      <c r="H834" s="275"/>
      <c r="I834" s="275"/>
      <c r="J834" s="275"/>
      <c r="K834" s="129" t="s">
        <v>111</v>
      </c>
      <c r="L834" s="2"/>
      <c r="M834" s="2"/>
      <c r="N834" s="31"/>
      <c r="O834" s="2"/>
      <c r="P834" s="31"/>
      <c r="Q834" s="31"/>
      <c r="R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</row>
    <row r="835" spans="1:51" ht="20.25" customHeight="1">
      <c r="A835" s="259" t="s">
        <v>10</v>
      </c>
      <c r="B835" s="260" t="s">
        <v>89</v>
      </c>
      <c r="C835" s="261"/>
      <c r="D835" s="261"/>
      <c r="E835" s="261"/>
      <c r="F835" s="261"/>
      <c r="G835" s="261"/>
      <c r="H835" s="261"/>
      <c r="I835" s="261"/>
      <c r="J835" s="262"/>
      <c r="K835" s="263" t="s">
        <v>11</v>
      </c>
      <c r="L835" s="254" t="s">
        <v>3</v>
      </c>
      <c r="M835" s="254" t="s">
        <v>4</v>
      </c>
      <c r="N835" s="264" t="s">
        <v>5</v>
      </c>
      <c r="O835" s="254" t="s">
        <v>6</v>
      </c>
      <c r="P835" s="265" t="s">
        <v>7</v>
      </c>
      <c r="Q835" s="265" t="s">
        <v>8</v>
      </c>
      <c r="R835" s="254" t="s">
        <v>9</v>
      </c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</row>
    <row r="836" spans="1:51" ht="15.75" customHeight="1">
      <c r="A836" s="255"/>
      <c r="B836" s="68" t="s">
        <v>90</v>
      </c>
      <c r="C836" s="68" t="s">
        <v>91</v>
      </c>
      <c r="D836" s="68" t="s">
        <v>92</v>
      </c>
      <c r="E836" s="68" t="s">
        <v>93</v>
      </c>
      <c r="F836" s="68" t="s">
        <v>94</v>
      </c>
      <c r="G836" s="68" t="s">
        <v>95</v>
      </c>
      <c r="H836" s="68" t="s">
        <v>96</v>
      </c>
      <c r="I836" s="68" t="s">
        <v>97</v>
      </c>
      <c r="J836" s="68" t="s">
        <v>98</v>
      </c>
      <c r="K836" s="255"/>
      <c r="L836" s="255"/>
      <c r="M836" s="255"/>
      <c r="N836" s="255"/>
      <c r="O836" s="255"/>
      <c r="P836" s="255"/>
      <c r="Q836" s="255"/>
      <c r="R836" s="255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</row>
    <row r="837" spans="1:51" ht="15.75" customHeight="1">
      <c r="A837" s="68">
        <v>1902</v>
      </c>
      <c r="B837" s="69">
        <v>138</v>
      </c>
      <c r="C837" s="97"/>
      <c r="D837" s="97"/>
      <c r="E837" s="97"/>
      <c r="F837" s="97"/>
      <c r="G837" s="97"/>
      <c r="H837" s="97"/>
      <c r="I837" s="97"/>
      <c r="J837" s="97"/>
      <c r="K837" s="171"/>
      <c r="L837" s="107"/>
      <c r="M837" s="73"/>
      <c r="N837" s="74"/>
      <c r="O837" s="172"/>
      <c r="P837" s="76">
        <f>B837</f>
        <v>138</v>
      </c>
      <c r="Q837" s="173"/>
      <c r="R837" s="172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</row>
    <row r="838" spans="1:51" ht="15.75" customHeight="1">
      <c r="A838" s="68">
        <v>2001</v>
      </c>
      <c r="B838" s="97"/>
      <c r="C838" s="97">
        <v>126</v>
      </c>
      <c r="D838" s="97"/>
      <c r="E838" s="97"/>
      <c r="F838" s="97"/>
      <c r="G838" s="97"/>
      <c r="H838" s="97"/>
      <c r="I838" s="97"/>
      <c r="J838" s="97"/>
      <c r="K838" s="171"/>
      <c r="L838" s="108"/>
      <c r="M838" s="2"/>
      <c r="N838" s="79"/>
      <c r="O838" s="80">
        <f>IF(C838=0,"",C838/B837)</f>
        <v>0.91304347826086951</v>
      </c>
      <c r="P838" s="81">
        <v>132</v>
      </c>
      <c r="Q838" s="82">
        <f t="shared" ref="Q838:Q844" si="116">IF(P838=0,"",P838/P837)</f>
        <v>0.95652173913043481</v>
      </c>
      <c r="R838" s="82">
        <f t="shared" ref="R838:R844" si="117">IF(P838=0,"",100%-Q838)</f>
        <v>4.3478260869565188E-2</v>
      </c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</row>
    <row r="839" spans="1:51" ht="15.75" customHeight="1">
      <c r="A839" s="68">
        <v>2002</v>
      </c>
      <c r="B839" s="97"/>
      <c r="C839" s="97"/>
      <c r="D839" s="97">
        <v>117</v>
      </c>
      <c r="E839" s="97"/>
      <c r="F839" s="97"/>
      <c r="G839" s="97"/>
      <c r="H839" s="97"/>
      <c r="I839" s="97"/>
      <c r="J839" s="97"/>
      <c r="K839" s="171"/>
      <c r="L839" s="108"/>
      <c r="M839" s="2"/>
      <c r="N839" s="79"/>
      <c r="O839" s="80">
        <f>IF(D839=0,"",D839/C838)</f>
        <v>0.9285714285714286</v>
      </c>
      <c r="P839" s="81">
        <v>124</v>
      </c>
      <c r="Q839" s="82">
        <f t="shared" si="116"/>
        <v>0.93939393939393945</v>
      </c>
      <c r="R839" s="82">
        <f t="shared" si="117"/>
        <v>6.0606060606060552E-2</v>
      </c>
      <c r="S839" s="83">
        <f>P839/P837</f>
        <v>0.89855072463768115</v>
      </c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</row>
    <row r="840" spans="1:51" ht="15.75" customHeight="1">
      <c r="A840" s="68">
        <v>2101</v>
      </c>
      <c r="B840" s="97"/>
      <c r="C840" s="97"/>
      <c r="D840" s="97"/>
      <c r="E840" s="97">
        <v>116</v>
      </c>
      <c r="F840" s="97"/>
      <c r="G840" s="97"/>
      <c r="H840" s="97"/>
      <c r="I840" s="97"/>
      <c r="J840" s="97"/>
      <c r="K840" s="171"/>
      <c r="L840" s="108"/>
      <c r="M840" s="2"/>
      <c r="N840" s="79"/>
      <c r="O840" s="80">
        <f>IF(E840=0,"",E840/D839)</f>
        <v>0.99145299145299148</v>
      </c>
      <c r="P840" s="81">
        <v>122</v>
      </c>
      <c r="Q840" s="82">
        <f t="shared" si="116"/>
        <v>0.9838709677419355</v>
      </c>
      <c r="R840" s="82">
        <f t="shared" si="117"/>
        <v>1.6129032258064502E-2</v>
      </c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</row>
    <row r="841" spans="1:51" ht="15.75" customHeight="1">
      <c r="A841" s="68">
        <v>2102</v>
      </c>
      <c r="B841" s="97"/>
      <c r="C841" s="97"/>
      <c r="D841" s="97"/>
      <c r="E841" s="97"/>
      <c r="F841" s="97">
        <v>107</v>
      </c>
      <c r="G841" s="97"/>
      <c r="H841" s="97"/>
      <c r="I841" s="97"/>
      <c r="J841" s="97"/>
      <c r="K841" s="171">
        <v>1</v>
      </c>
      <c r="L841" s="108"/>
      <c r="M841" s="2"/>
      <c r="N841" s="79"/>
      <c r="O841" s="80">
        <f>F841/E840</f>
        <v>0.92241379310344829</v>
      </c>
      <c r="P841" s="81">
        <v>115</v>
      </c>
      <c r="Q841" s="82">
        <f t="shared" si="116"/>
        <v>0.94262295081967218</v>
      </c>
      <c r="R841" s="82">
        <f t="shared" si="117"/>
        <v>5.7377049180327822E-2</v>
      </c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</row>
    <row r="842" spans="1:51" ht="15.75" customHeight="1">
      <c r="A842" s="68">
        <v>2201</v>
      </c>
      <c r="B842" s="97"/>
      <c r="C842" s="97"/>
      <c r="D842" s="97"/>
      <c r="E842" s="97"/>
      <c r="F842" s="97"/>
      <c r="G842" s="97">
        <v>103</v>
      </c>
      <c r="H842" s="97"/>
      <c r="I842" s="97"/>
      <c r="J842" s="97"/>
      <c r="K842" s="171"/>
      <c r="L842" s="108"/>
      <c r="M842" s="2"/>
      <c r="N842" s="79"/>
      <c r="O842" s="80">
        <f>G842/F841</f>
        <v>0.96261682242990654</v>
      </c>
      <c r="P842" s="81">
        <v>112</v>
      </c>
      <c r="Q842" s="82">
        <f t="shared" si="116"/>
        <v>0.97391304347826091</v>
      </c>
      <c r="R842" s="82">
        <f t="shared" si="117"/>
        <v>2.6086956521739091E-2</v>
      </c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</row>
    <row r="843" spans="1:51" ht="15.75" customHeight="1">
      <c r="A843" s="68">
        <v>2202</v>
      </c>
      <c r="B843" s="97"/>
      <c r="C843" s="97"/>
      <c r="D843" s="97"/>
      <c r="E843" s="97"/>
      <c r="F843" s="97"/>
      <c r="G843" s="97"/>
      <c r="H843" s="97">
        <v>101</v>
      </c>
      <c r="I843" s="97"/>
      <c r="J843" s="97"/>
      <c r="K843" s="171"/>
      <c r="L843" s="108"/>
      <c r="M843" s="2"/>
      <c r="N843" s="79"/>
      <c r="O843" s="80">
        <f>H843/G842</f>
        <v>0.98058252427184467</v>
      </c>
      <c r="P843" s="81">
        <v>112</v>
      </c>
      <c r="Q843" s="82">
        <f t="shared" si="116"/>
        <v>1</v>
      </c>
      <c r="R843" s="82">
        <f t="shared" si="117"/>
        <v>0</v>
      </c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</row>
    <row r="844" spans="1:51" ht="15.75" customHeight="1">
      <c r="A844" s="68">
        <v>2301</v>
      </c>
      <c r="B844" s="97"/>
      <c r="C844" s="97"/>
      <c r="D844" s="97"/>
      <c r="E844" s="97"/>
      <c r="F844" s="97"/>
      <c r="G844" s="97"/>
      <c r="H844" s="97"/>
      <c r="I844" s="97">
        <v>101</v>
      </c>
      <c r="J844" s="97"/>
      <c r="K844" s="171"/>
      <c r="L844" s="108"/>
      <c r="M844" s="2"/>
      <c r="N844" s="79"/>
      <c r="O844" s="80">
        <f>I844/H843</f>
        <v>1</v>
      </c>
      <c r="P844" s="81">
        <v>112</v>
      </c>
      <c r="Q844" s="82">
        <f t="shared" si="116"/>
        <v>1</v>
      </c>
      <c r="R844" s="85">
        <f t="shared" si="117"/>
        <v>0</v>
      </c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</row>
    <row r="845" spans="1:51" ht="15.75" customHeight="1">
      <c r="A845" s="68">
        <v>2302</v>
      </c>
      <c r="B845" s="97"/>
      <c r="C845" s="97"/>
      <c r="D845" s="97"/>
      <c r="E845" s="97"/>
      <c r="F845" s="97"/>
      <c r="G845" s="97"/>
      <c r="H845" s="97"/>
      <c r="I845" s="97"/>
      <c r="J845" s="97">
        <v>97</v>
      </c>
      <c r="K845" s="171">
        <v>92</v>
      </c>
      <c r="L845" s="108"/>
      <c r="M845" s="2"/>
      <c r="N845" s="31"/>
      <c r="O845" s="80">
        <f>J845/I844</f>
        <v>0.96039603960396036</v>
      </c>
      <c r="P845" s="81">
        <v>112</v>
      </c>
      <c r="Q845" s="82">
        <f t="shared" ref="Q845" si="118">IF(P845=0,"",P845/P844)</f>
        <v>1</v>
      </c>
      <c r="R845" s="85">
        <f t="shared" ref="R845" si="119">IF(P845=0,"",100%-Q845)</f>
        <v>0</v>
      </c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</row>
    <row r="846" spans="1:51" ht="15.75" customHeight="1">
      <c r="A846" s="68">
        <v>2401</v>
      </c>
      <c r="B846" s="97"/>
      <c r="C846" s="97"/>
      <c r="D846" s="97"/>
      <c r="E846" s="97"/>
      <c r="F846" s="97"/>
      <c r="G846" s="97"/>
      <c r="H846" s="97"/>
      <c r="I846" s="97"/>
      <c r="J846" s="97">
        <v>9</v>
      </c>
      <c r="K846" s="171">
        <v>7</v>
      </c>
      <c r="L846" s="108"/>
      <c r="M846" s="2"/>
      <c r="N846" s="31"/>
      <c r="O846" s="86"/>
      <c r="P846" s="178">
        <v>19</v>
      </c>
      <c r="Q846" s="88"/>
      <c r="R846" s="86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</row>
    <row r="847" spans="1:51" ht="15.75" customHeight="1">
      <c r="A847" s="68">
        <v>2402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171"/>
      <c r="L847" s="108"/>
      <c r="M847" s="2"/>
      <c r="N847" s="31"/>
      <c r="O847" s="86"/>
      <c r="P847" s="178"/>
      <c r="Q847" s="88"/>
      <c r="R847" s="86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</row>
    <row r="848" spans="1:51" ht="15.75" customHeight="1">
      <c r="A848" s="68">
        <v>2501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171"/>
      <c r="L848" s="108"/>
      <c r="M848" s="2"/>
      <c r="N848" s="31"/>
      <c r="O848" s="2"/>
      <c r="P848" s="31"/>
      <c r="Q848" s="25"/>
      <c r="R848" s="86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</row>
    <row r="849" spans="1:51" ht="15.75" customHeight="1">
      <c r="A849" s="68">
        <v>2502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171"/>
      <c r="L849" s="108"/>
      <c r="M849" s="2"/>
      <c r="N849" s="31"/>
      <c r="O849" s="89" t="s">
        <v>79</v>
      </c>
      <c r="P849" s="90">
        <v>4</v>
      </c>
      <c r="Q849" s="187">
        <f>K852</f>
        <v>100</v>
      </c>
      <c r="R849" s="92" t="s">
        <v>11</v>
      </c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</row>
    <row r="850" spans="1:51" ht="15.75" customHeight="1">
      <c r="A850" s="68">
        <v>2601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171"/>
      <c r="L850" s="108"/>
      <c r="M850" s="2"/>
      <c r="N850" s="31"/>
      <c r="O850" s="93" t="s">
        <v>80</v>
      </c>
      <c r="P850" s="94">
        <f>IF(P849/B837=0,"",P849/B837)</f>
        <v>2.8985507246376812E-2</v>
      </c>
      <c r="Q850" s="188">
        <f>IF(P849/Q849=0,"",P849/Q849)</f>
        <v>0.04</v>
      </c>
      <c r="R850" s="96" t="s">
        <v>81</v>
      </c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</row>
    <row r="851" spans="1:51" ht="15.75" customHeight="1">
      <c r="A851" s="68">
        <v>2602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171"/>
      <c r="L851" s="100"/>
      <c r="M851" s="101"/>
      <c r="N851" s="102"/>
      <c r="O851" s="101"/>
      <c r="P851" s="102"/>
      <c r="Q851" s="102"/>
      <c r="R851" s="103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</row>
    <row r="852" spans="1:51" ht="18" customHeight="1">
      <c r="A852" s="35"/>
      <c r="B852" s="31"/>
      <c r="C852" s="31"/>
      <c r="D852" s="273" t="s">
        <v>100</v>
      </c>
      <c r="E852" s="261"/>
      <c r="F852" s="261"/>
      <c r="G852" s="261"/>
      <c r="H852" s="261"/>
      <c r="I852" s="261"/>
      <c r="J852" s="262"/>
      <c r="K852" s="126">
        <f>SUM(K837:K848)</f>
        <v>100</v>
      </c>
      <c r="L852" s="105">
        <f>(SUM(K841:K845)/B837)</f>
        <v>0.67391304347826086</v>
      </c>
      <c r="M852" s="105">
        <f>IF(K852=0,"",K852/B837)</f>
        <v>0.72463768115942029</v>
      </c>
      <c r="N852" s="105">
        <f>M852-L852</f>
        <v>5.0724637681159424E-2</v>
      </c>
      <c r="O852" s="2"/>
      <c r="P852" s="31"/>
      <c r="Q852" s="25"/>
      <c r="R852" s="2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</row>
    <row r="853" spans="1:51" ht="12.75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</row>
    <row r="854" spans="1:51" ht="12.75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</row>
    <row r="855" spans="1:51" ht="26.25" customHeight="1">
      <c r="B855" s="283" t="s">
        <v>88</v>
      </c>
      <c r="C855" s="275"/>
      <c r="D855" s="275"/>
      <c r="E855" s="275"/>
      <c r="F855" s="275"/>
      <c r="G855" s="275"/>
      <c r="H855" s="275"/>
      <c r="I855" s="275"/>
      <c r="J855" s="275"/>
      <c r="K855" s="129" t="s">
        <v>112</v>
      </c>
      <c r="L855" s="2"/>
      <c r="M855" s="2"/>
      <c r="N855" s="31"/>
      <c r="O855" s="2"/>
      <c r="P855" s="31"/>
      <c r="Q855" s="31"/>
      <c r="R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</row>
    <row r="856" spans="1:51" ht="20.25" customHeight="1">
      <c r="A856" s="259" t="s">
        <v>10</v>
      </c>
      <c r="B856" s="260" t="s">
        <v>89</v>
      </c>
      <c r="C856" s="261"/>
      <c r="D856" s="261"/>
      <c r="E856" s="261"/>
      <c r="F856" s="261"/>
      <c r="G856" s="261"/>
      <c r="H856" s="261"/>
      <c r="I856" s="261"/>
      <c r="J856" s="262"/>
      <c r="K856" s="263" t="s">
        <v>11</v>
      </c>
      <c r="L856" s="254" t="s">
        <v>3</v>
      </c>
      <c r="M856" s="254" t="s">
        <v>4</v>
      </c>
      <c r="N856" s="264" t="s">
        <v>5</v>
      </c>
      <c r="O856" s="254" t="s">
        <v>6</v>
      </c>
      <c r="P856" s="265" t="s">
        <v>7</v>
      </c>
      <c r="Q856" s="265" t="s">
        <v>8</v>
      </c>
      <c r="R856" s="254" t="s">
        <v>9</v>
      </c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</row>
    <row r="857" spans="1:51" ht="15.75" customHeight="1">
      <c r="A857" s="255"/>
      <c r="B857" s="68" t="s">
        <v>90</v>
      </c>
      <c r="C857" s="68" t="s">
        <v>91</v>
      </c>
      <c r="D857" s="68" t="s">
        <v>92</v>
      </c>
      <c r="E857" s="68" t="s">
        <v>93</v>
      </c>
      <c r="F857" s="68" t="s">
        <v>94</v>
      </c>
      <c r="G857" s="68" t="s">
        <v>95</v>
      </c>
      <c r="H857" s="68" t="s">
        <v>96</v>
      </c>
      <c r="I857" s="68" t="s">
        <v>97</v>
      </c>
      <c r="J857" s="68" t="s">
        <v>98</v>
      </c>
      <c r="K857" s="255"/>
      <c r="L857" s="255"/>
      <c r="M857" s="255"/>
      <c r="N857" s="255"/>
      <c r="O857" s="255"/>
      <c r="P857" s="255"/>
      <c r="Q857" s="255"/>
      <c r="R857" s="255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</row>
    <row r="858" spans="1:51" ht="15.75" customHeight="1">
      <c r="A858" s="68">
        <v>2001</v>
      </c>
      <c r="B858" s="69">
        <v>147</v>
      </c>
      <c r="C858" s="97"/>
      <c r="D858" s="97"/>
      <c r="E858" s="97"/>
      <c r="F858" s="97"/>
      <c r="G858" s="97"/>
      <c r="H858" s="97"/>
      <c r="I858" s="97"/>
      <c r="J858" s="97"/>
      <c r="K858" s="171"/>
      <c r="L858" s="107"/>
      <c r="M858" s="73"/>
      <c r="N858" s="74"/>
      <c r="O858" s="172"/>
      <c r="P858" s="76">
        <f>B858</f>
        <v>147</v>
      </c>
      <c r="Q858" s="173"/>
      <c r="R858" s="172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</row>
    <row r="859" spans="1:51" ht="15.75" customHeight="1">
      <c r="A859" s="68">
        <v>2002</v>
      </c>
      <c r="B859" s="97"/>
      <c r="C859" s="97">
        <v>132</v>
      </c>
      <c r="D859" s="97"/>
      <c r="E859" s="97"/>
      <c r="F859" s="97"/>
      <c r="G859" s="97"/>
      <c r="H859" s="97"/>
      <c r="I859" s="97"/>
      <c r="J859" s="97"/>
      <c r="K859" s="171"/>
      <c r="L859" s="108"/>
      <c r="M859" s="2"/>
      <c r="N859" s="79"/>
      <c r="O859" s="80">
        <f>IF(C859=0,"",C859/B858)</f>
        <v>0.89795918367346939</v>
      </c>
      <c r="P859" s="81">
        <v>132</v>
      </c>
      <c r="Q859" s="82">
        <f t="shared" ref="Q859:Q865" si="120">IF(P859=0,"",P859/P858)</f>
        <v>0.89795918367346939</v>
      </c>
      <c r="R859" s="82">
        <f t="shared" ref="R859:R865" si="121">IF(P859=0,"",100%-Q859)</f>
        <v>0.10204081632653061</v>
      </c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</row>
    <row r="860" spans="1:51" ht="15.75" customHeight="1">
      <c r="A860" s="68">
        <v>2101</v>
      </c>
      <c r="B860" s="97"/>
      <c r="C860" s="97"/>
      <c r="D860" s="97">
        <v>125</v>
      </c>
      <c r="E860" s="97"/>
      <c r="F860" s="97"/>
      <c r="G860" s="97"/>
      <c r="H860" s="97"/>
      <c r="I860" s="97"/>
      <c r="J860" s="97"/>
      <c r="K860" s="171"/>
      <c r="L860" s="108"/>
      <c r="M860" s="2"/>
      <c r="N860" s="79"/>
      <c r="O860" s="80">
        <f>IF(D860=0,"",D860/C859)</f>
        <v>0.94696969696969702</v>
      </c>
      <c r="P860" s="81">
        <v>128</v>
      </c>
      <c r="Q860" s="82">
        <f t="shared" si="120"/>
        <v>0.96969696969696972</v>
      </c>
      <c r="R860" s="82">
        <f t="shared" si="121"/>
        <v>3.0303030303030276E-2</v>
      </c>
      <c r="S860" s="83">
        <f>P860/P858</f>
        <v>0.87074829931972786</v>
      </c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</row>
    <row r="861" spans="1:51" ht="15.75" customHeight="1">
      <c r="A861" s="68">
        <v>2102</v>
      </c>
      <c r="B861" s="97"/>
      <c r="C861" s="97"/>
      <c r="D861" s="97"/>
      <c r="E861" s="97">
        <v>121</v>
      </c>
      <c r="F861" s="97"/>
      <c r="G861" s="97"/>
      <c r="H861" s="97"/>
      <c r="I861" s="97"/>
      <c r="J861" s="97"/>
      <c r="K861" s="171"/>
      <c r="L861" s="108"/>
      <c r="M861" s="2"/>
      <c r="N861" s="79"/>
      <c r="O861" s="80">
        <f>IF(E861=0,"",E861/D860)</f>
        <v>0.96799999999999997</v>
      </c>
      <c r="P861" s="81">
        <v>123</v>
      </c>
      <c r="Q861" s="82">
        <f t="shared" si="120"/>
        <v>0.9609375</v>
      </c>
      <c r="R861" s="82">
        <f t="shared" si="121"/>
        <v>3.90625E-2</v>
      </c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</row>
    <row r="862" spans="1:51" ht="15.75" customHeight="1">
      <c r="A862" s="68">
        <v>2201</v>
      </c>
      <c r="B862" s="97"/>
      <c r="C862" s="97"/>
      <c r="D862" s="97"/>
      <c r="E862" s="97"/>
      <c r="F862" s="97">
        <v>110</v>
      </c>
      <c r="G862" s="97"/>
      <c r="H862" s="97"/>
      <c r="I862" s="97"/>
      <c r="J862" s="97"/>
      <c r="K862" s="171"/>
      <c r="L862" s="108"/>
      <c r="M862" s="2"/>
      <c r="N862" s="79"/>
      <c r="O862" s="80">
        <f t="shared" ref="O862" si="122">IF(F862=0,"",F862/E861)</f>
        <v>0.90909090909090906</v>
      </c>
      <c r="P862" s="81">
        <v>116</v>
      </c>
      <c r="Q862" s="82">
        <f t="shared" si="120"/>
        <v>0.94308943089430897</v>
      </c>
      <c r="R862" s="82">
        <f t="shared" si="121"/>
        <v>5.6910569105691033E-2</v>
      </c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</row>
    <row r="863" spans="1:51" ht="15.75" customHeight="1">
      <c r="A863" s="68">
        <v>2202</v>
      </c>
      <c r="B863" s="97"/>
      <c r="C863" s="97"/>
      <c r="D863" s="97"/>
      <c r="E863" s="97"/>
      <c r="F863" s="97"/>
      <c r="G863" s="97">
        <v>109</v>
      </c>
      <c r="H863" s="97"/>
      <c r="I863" s="97"/>
      <c r="J863" s="97"/>
      <c r="K863" s="171"/>
      <c r="L863" s="108"/>
      <c r="M863" s="2"/>
      <c r="N863" s="79"/>
      <c r="O863" s="80">
        <f>IF(G863=0,"",G863/F862)</f>
        <v>0.99090909090909096</v>
      </c>
      <c r="P863" s="81">
        <v>116</v>
      </c>
      <c r="Q863" s="82">
        <f t="shared" si="120"/>
        <v>1</v>
      </c>
      <c r="R863" s="82">
        <f t="shared" si="121"/>
        <v>0</v>
      </c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</row>
    <row r="864" spans="1:51" ht="15.75" customHeight="1">
      <c r="A864" s="68">
        <v>2301</v>
      </c>
      <c r="B864" s="97"/>
      <c r="C864" s="97"/>
      <c r="D864" s="97"/>
      <c r="E864" s="97"/>
      <c r="F864" s="97"/>
      <c r="G864" s="97"/>
      <c r="H864" s="97">
        <v>108</v>
      </c>
      <c r="I864" s="97"/>
      <c r="J864" s="97"/>
      <c r="K864" s="171"/>
      <c r="L864" s="108"/>
      <c r="M864" s="2"/>
      <c r="N864" s="79"/>
      <c r="O864" s="80">
        <f>IF(H864=0,"",H864/G863)</f>
        <v>0.99082568807339455</v>
      </c>
      <c r="P864" s="81">
        <v>115</v>
      </c>
      <c r="Q864" s="82">
        <f t="shared" si="120"/>
        <v>0.99137931034482762</v>
      </c>
      <c r="R864" s="82">
        <f t="shared" si="121"/>
        <v>8.6206896551723755E-3</v>
      </c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</row>
    <row r="865" spans="1:51" ht="15.75" customHeight="1">
      <c r="A865" s="68">
        <v>2302</v>
      </c>
      <c r="B865" s="97"/>
      <c r="C865" s="97"/>
      <c r="D865" s="97"/>
      <c r="E865" s="97"/>
      <c r="F865" s="97"/>
      <c r="G865" s="97"/>
      <c r="H865" s="97"/>
      <c r="I865" s="97">
        <v>107</v>
      </c>
      <c r="J865" s="97"/>
      <c r="K865" s="171"/>
      <c r="L865" s="108"/>
      <c r="M865" s="2"/>
      <c r="N865" s="79"/>
      <c r="O865" s="80">
        <f>IF(I865=0,"",I865/H864)</f>
        <v>0.9907407407407407</v>
      </c>
      <c r="P865" s="81">
        <v>114</v>
      </c>
      <c r="Q865" s="82">
        <f t="shared" si="120"/>
        <v>0.99130434782608701</v>
      </c>
      <c r="R865" s="85">
        <f t="shared" si="121"/>
        <v>8.6956521739129933E-3</v>
      </c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</row>
    <row r="866" spans="1:51" ht="15.75" customHeight="1">
      <c r="A866" s="68">
        <v>2401</v>
      </c>
      <c r="B866" s="97"/>
      <c r="C866" s="97"/>
      <c r="D866" s="97"/>
      <c r="E866" s="97"/>
      <c r="F866" s="97"/>
      <c r="G866" s="97"/>
      <c r="H866" s="97"/>
      <c r="I866" s="97"/>
      <c r="J866" s="97">
        <v>105</v>
      </c>
      <c r="K866" s="171">
        <v>87</v>
      </c>
      <c r="L866" s="108"/>
      <c r="M866" s="2"/>
      <c r="N866" s="31"/>
      <c r="O866" s="80">
        <f>IF(J866=0,"",J866/I865)</f>
        <v>0.98130841121495327</v>
      </c>
      <c r="P866" s="81">
        <v>114</v>
      </c>
      <c r="Q866" s="82">
        <f t="shared" ref="Q866" si="123">IF(P866=0,"",P866/P865)</f>
        <v>1</v>
      </c>
      <c r="R866" s="85">
        <f t="shared" ref="R866" si="124">IF(P866=0,"",100%-Q866)</f>
        <v>0</v>
      </c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</row>
    <row r="867" spans="1:51" ht="15.75" customHeight="1">
      <c r="A867" s="68">
        <v>2402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171"/>
      <c r="L867" s="108"/>
      <c r="M867" s="2"/>
      <c r="N867" s="31"/>
      <c r="O867" s="86"/>
      <c r="P867" s="178"/>
      <c r="Q867" s="88"/>
      <c r="R867" s="86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</row>
    <row r="868" spans="1:51" ht="15.75" customHeight="1">
      <c r="A868" s="68">
        <v>2501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171"/>
      <c r="L868" s="108"/>
      <c r="M868" s="2"/>
      <c r="N868" s="31"/>
      <c r="O868" s="86"/>
      <c r="P868" s="178"/>
      <c r="Q868" s="88"/>
      <c r="R868" s="86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</row>
    <row r="869" spans="1:51" ht="15.75" customHeight="1">
      <c r="A869" s="68">
        <v>2502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171"/>
      <c r="L869" s="108"/>
      <c r="M869" s="2"/>
      <c r="N869" s="31"/>
      <c r="O869" s="2"/>
      <c r="P869" s="31"/>
      <c r="Q869" s="25"/>
      <c r="R869" s="86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</row>
    <row r="870" spans="1:51" ht="15.75" customHeight="1">
      <c r="A870" s="68">
        <v>2601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171"/>
      <c r="L870" s="108"/>
      <c r="M870" s="2"/>
      <c r="N870" s="31"/>
      <c r="O870" s="89" t="s">
        <v>79</v>
      </c>
      <c r="P870" s="90"/>
      <c r="Q870" s="187">
        <f>K873</f>
        <v>87</v>
      </c>
      <c r="R870" s="92" t="s">
        <v>11</v>
      </c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</row>
    <row r="871" spans="1:51" ht="15.75" customHeight="1">
      <c r="A871" s="68">
        <v>2602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171"/>
      <c r="L871" s="108"/>
      <c r="M871" s="2"/>
      <c r="N871" s="31"/>
      <c r="O871" s="93" t="s">
        <v>80</v>
      </c>
      <c r="P871" s="94" t="e">
        <f>IF(P870/C857=0,"",P870/C857)</f>
        <v>#VALUE!</v>
      </c>
      <c r="Q871" s="188" t="str">
        <f>IF(P870/Q870=0,"",P870/Q870)</f>
        <v/>
      </c>
      <c r="R871" s="96" t="s">
        <v>81</v>
      </c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</row>
    <row r="872" spans="1:51" ht="15.75" customHeight="1">
      <c r="A872" s="68">
        <v>2701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171"/>
      <c r="L872" s="100"/>
      <c r="M872" s="101"/>
      <c r="N872" s="102"/>
      <c r="O872" s="101"/>
      <c r="P872" s="102"/>
      <c r="Q872" s="102"/>
      <c r="R872" s="103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</row>
    <row r="873" spans="1:51" ht="18" customHeight="1">
      <c r="A873" s="35"/>
      <c r="B873" s="31"/>
      <c r="C873" s="31"/>
      <c r="D873" s="273" t="s">
        <v>100</v>
      </c>
      <c r="E873" s="261"/>
      <c r="F873" s="261"/>
      <c r="G873" s="261"/>
      <c r="H873" s="261"/>
      <c r="I873" s="261"/>
      <c r="J873" s="262"/>
      <c r="K873" s="126">
        <f>SUM(K858:K869)</f>
        <v>87</v>
      </c>
      <c r="L873" s="105">
        <f>IF(K866=0,"",K866/B858)</f>
        <v>0.59183673469387754</v>
      </c>
      <c r="M873" s="105">
        <f>IF(K873=0,"",K873/B858)</f>
        <v>0.59183673469387754</v>
      </c>
      <c r="N873" s="105">
        <f>IF(K866=0,"",M873-L873)</f>
        <v>0</v>
      </c>
      <c r="O873" s="2"/>
      <c r="P873" s="31"/>
      <c r="Q873" s="25"/>
      <c r="R873" s="2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</row>
    <row r="874" spans="1:51" ht="12.75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</row>
    <row r="875" spans="1:51" ht="12.75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</row>
    <row r="876" spans="1:51" ht="26.25" customHeight="1">
      <c r="B876" s="283" t="s">
        <v>88</v>
      </c>
      <c r="C876" s="275"/>
      <c r="D876" s="275"/>
      <c r="E876" s="275"/>
      <c r="F876" s="275"/>
      <c r="G876" s="275"/>
      <c r="H876" s="275"/>
      <c r="I876" s="275"/>
      <c r="J876" s="275"/>
      <c r="K876" s="129" t="s">
        <v>114</v>
      </c>
      <c r="L876" s="2"/>
      <c r="M876" s="2"/>
      <c r="N876" s="31"/>
      <c r="O876" s="2"/>
      <c r="P876" s="31"/>
      <c r="Q876" s="31"/>
      <c r="R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</row>
    <row r="877" spans="1:51" ht="20.25" customHeight="1">
      <c r="A877" s="259" t="s">
        <v>10</v>
      </c>
      <c r="B877" s="260" t="s">
        <v>89</v>
      </c>
      <c r="C877" s="261"/>
      <c r="D877" s="261"/>
      <c r="E877" s="261"/>
      <c r="F877" s="261"/>
      <c r="G877" s="261"/>
      <c r="H877" s="261"/>
      <c r="I877" s="261"/>
      <c r="J877" s="262"/>
      <c r="K877" s="263" t="s">
        <v>11</v>
      </c>
      <c r="L877" s="254" t="s">
        <v>3</v>
      </c>
      <c r="M877" s="254" t="s">
        <v>4</v>
      </c>
      <c r="N877" s="264" t="s">
        <v>5</v>
      </c>
      <c r="O877" s="254" t="s">
        <v>6</v>
      </c>
      <c r="P877" s="265" t="s">
        <v>7</v>
      </c>
      <c r="Q877" s="265" t="s">
        <v>8</v>
      </c>
      <c r="R877" s="254" t="s">
        <v>9</v>
      </c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</row>
    <row r="878" spans="1:51" ht="15.75" customHeight="1">
      <c r="A878" s="255"/>
      <c r="B878" s="68" t="s">
        <v>90</v>
      </c>
      <c r="C878" s="68" t="s">
        <v>91</v>
      </c>
      <c r="D878" s="68" t="s">
        <v>92</v>
      </c>
      <c r="E878" s="68" t="s">
        <v>93</v>
      </c>
      <c r="F878" s="68" t="s">
        <v>94</v>
      </c>
      <c r="G878" s="68" t="s">
        <v>95</v>
      </c>
      <c r="H878" s="68" t="s">
        <v>96</v>
      </c>
      <c r="I878" s="68" t="s">
        <v>97</v>
      </c>
      <c r="J878" s="68" t="s">
        <v>98</v>
      </c>
      <c r="K878" s="255"/>
      <c r="L878" s="255"/>
      <c r="M878" s="255"/>
      <c r="N878" s="255"/>
      <c r="O878" s="255"/>
      <c r="P878" s="255"/>
      <c r="Q878" s="255"/>
      <c r="R878" s="255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</row>
    <row r="879" spans="1:51" ht="15.75" customHeight="1">
      <c r="A879" s="68">
        <v>2002</v>
      </c>
      <c r="B879" s="69">
        <v>146</v>
      </c>
      <c r="C879" s="97"/>
      <c r="D879" s="97"/>
      <c r="E879" s="97"/>
      <c r="F879" s="97"/>
      <c r="G879" s="97"/>
      <c r="H879" s="97"/>
      <c r="I879" s="97"/>
      <c r="J879" s="97"/>
      <c r="K879" s="171"/>
      <c r="L879" s="107"/>
      <c r="M879" s="73"/>
      <c r="N879" s="74"/>
      <c r="O879" s="172"/>
      <c r="P879" s="76">
        <f>B879</f>
        <v>146</v>
      </c>
      <c r="Q879" s="173"/>
      <c r="R879" s="172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</row>
    <row r="880" spans="1:51" ht="15.75" customHeight="1">
      <c r="A880" s="68">
        <v>2101</v>
      </c>
      <c r="B880" s="97"/>
      <c r="C880" s="97">
        <v>132</v>
      </c>
      <c r="D880" s="97"/>
      <c r="E880" s="97"/>
      <c r="F880" s="97"/>
      <c r="G880" s="97"/>
      <c r="H880" s="97"/>
      <c r="I880" s="97"/>
      <c r="J880" s="97"/>
      <c r="K880" s="171"/>
      <c r="L880" s="108"/>
      <c r="M880" s="2"/>
      <c r="N880" s="79"/>
      <c r="O880" s="80">
        <f>IF(C880=0,"",C880/B879)</f>
        <v>0.90410958904109584</v>
      </c>
      <c r="P880" s="81">
        <v>132</v>
      </c>
      <c r="Q880" s="82">
        <f t="shared" ref="Q880:Q885" si="125">IF(P880=0,"",P880/P879)</f>
        <v>0.90410958904109584</v>
      </c>
      <c r="R880" s="82">
        <f t="shared" ref="R880:R885" si="126">IF(P880=0,"",100%-Q880)</f>
        <v>9.589041095890416E-2</v>
      </c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</row>
    <row r="881" spans="1:51" ht="15.75" customHeight="1">
      <c r="A881" s="68">
        <v>2102</v>
      </c>
      <c r="B881" s="97"/>
      <c r="C881" s="97"/>
      <c r="D881" s="97">
        <v>120</v>
      </c>
      <c r="E881" s="97"/>
      <c r="F881" s="97"/>
      <c r="G881" s="97"/>
      <c r="H881" s="97"/>
      <c r="I881" s="97"/>
      <c r="J881" s="97"/>
      <c r="K881" s="171"/>
      <c r="L881" s="108"/>
      <c r="M881" s="2"/>
      <c r="N881" s="79"/>
      <c r="O881" s="80">
        <f>IF(D881=0,"",D881/C880)</f>
        <v>0.90909090909090906</v>
      </c>
      <c r="P881" s="81">
        <v>122</v>
      </c>
      <c r="Q881" s="82">
        <f t="shared" si="125"/>
        <v>0.9242424242424242</v>
      </c>
      <c r="R881" s="82">
        <f t="shared" si="126"/>
        <v>7.5757575757575801E-2</v>
      </c>
      <c r="S881" s="83">
        <f>P881/P879</f>
        <v>0.83561643835616439</v>
      </c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</row>
    <row r="882" spans="1:51" ht="15.75" customHeight="1">
      <c r="A882" s="68">
        <v>2201</v>
      </c>
      <c r="B882" s="97"/>
      <c r="C882" s="97"/>
      <c r="D882" s="97"/>
      <c r="E882" s="97">
        <v>117</v>
      </c>
      <c r="F882" s="97"/>
      <c r="G882" s="97"/>
      <c r="H882" s="97"/>
      <c r="I882" s="97"/>
      <c r="J882" s="97"/>
      <c r="K882" s="171"/>
      <c r="L882" s="108"/>
      <c r="M882" s="2"/>
      <c r="N882" s="79"/>
      <c r="O882" s="80">
        <f t="shared" ref="O882" si="127">IF(E882=0,"",E882/D881)</f>
        <v>0.97499999999999998</v>
      </c>
      <c r="P882" s="81">
        <v>122</v>
      </c>
      <c r="Q882" s="82">
        <f t="shared" si="125"/>
        <v>1</v>
      </c>
      <c r="R882" s="82">
        <f t="shared" si="126"/>
        <v>0</v>
      </c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</row>
    <row r="883" spans="1:51" ht="15.75" customHeight="1">
      <c r="A883" s="68">
        <v>2202</v>
      </c>
      <c r="B883" s="97"/>
      <c r="C883" s="97"/>
      <c r="D883" s="97"/>
      <c r="E883" s="97"/>
      <c r="F883" s="97">
        <v>109</v>
      </c>
      <c r="G883" s="97"/>
      <c r="H883" s="97"/>
      <c r="I883" s="97"/>
      <c r="J883" s="97"/>
      <c r="K883" s="171"/>
      <c r="L883" s="108"/>
      <c r="M883" s="2"/>
      <c r="N883" s="79"/>
      <c r="O883" s="80">
        <f>IF(F883=0,"",F883/E882)</f>
        <v>0.93162393162393164</v>
      </c>
      <c r="P883" s="81">
        <v>119</v>
      </c>
      <c r="Q883" s="82">
        <f t="shared" si="125"/>
        <v>0.97540983606557374</v>
      </c>
      <c r="R883" s="82">
        <f t="shared" si="126"/>
        <v>2.4590163934426257E-2</v>
      </c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</row>
    <row r="884" spans="1:51" ht="15.75" customHeight="1">
      <c r="A884" s="68">
        <v>2301</v>
      </c>
      <c r="B884" s="97"/>
      <c r="C884" s="97"/>
      <c r="D884" s="97"/>
      <c r="E884" s="97"/>
      <c r="F884" s="97"/>
      <c r="G884" s="97">
        <v>109</v>
      </c>
      <c r="H884" s="97"/>
      <c r="I884" s="97"/>
      <c r="J884" s="97"/>
      <c r="K884" s="171"/>
      <c r="L884" s="108"/>
      <c r="M884" s="2"/>
      <c r="N884" s="79"/>
      <c r="O884" s="80">
        <f>IF(G884=0,"",G884/F883)</f>
        <v>1</v>
      </c>
      <c r="P884" s="81">
        <v>119</v>
      </c>
      <c r="Q884" s="82">
        <f t="shared" si="125"/>
        <v>1</v>
      </c>
      <c r="R884" s="82">
        <f t="shared" si="126"/>
        <v>0</v>
      </c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</row>
    <row r="885" spans="1:51" ht="15.75" customHeight="1">
      <c r="A885" s="68">
        <v>2302</v>
      </c>
      <c r="B885" s="97"/>
      <c r="C885" s="97"/>
      <c r="D885" s="97"/>
      <c r="E885" s="97"/>
      <c r="F885" s="97"/>
      <c r="G885" s="97"/>
      <c r="H885" s="97">
        <v>107</v>
      </c>
      <c r="I885" s="97"/>
      <c r="J885" s="97"/>
      <c r="K885" s="171"/>
      <c r="L885" s="108"/>
      <c r="M885" s="2"/>
      <c r="N885" s="79"/>
      <c r="O885" s="80">
        <f>IF(H885=0,"",H885/G884)</f>
        <v>0.98165137614678899</v>
      </c>
      <c r="P885" s="81">
        <v>115</v>
      </c>
      <c r="Q885" s="82">
        <f t="shared" si="125"/>
        <v>0.96638655462184875</v>
      </c>
      <c r="R885" s="82">
        <f t="shared" si="126"/>
        <v>3.3613445378151252E-2</v>
      </c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</row>
    <row r="886" spans="1:51" ht="15.75" customHeight="1">
      <c r="A886" s="68">
        <v>2401</v>
      </c>
      <c r="B886" s="97"/>
      <c r="C886" s="97"/>
      <c r="D886" s="97"/>
      <c r="E886" s="97"/>
      <c r="F886" s="97"/>
      <c r="G886" s="97"/>
      <c r="H886" s="97"/>
      <c r="I886" s="97">
        <v>107</v>
      </c>
      <c r="J886" s="97"/>
      <c r="K886" s="171"/>
      <c r="L886" s="108"/>
      <c r="M886" s="2"/>
      <c r="N886" s="79"/>
      <c r="O886" s="80">
        <f>IF(I886=0,"",I886/H885)</f>
        <v>1</v>
      </c>
      <c r="P886" s="81"/>
      <c r="Q886" s="82" t="str">
        <f t="shared" ref="Q886" si="128">IF(P886=0,"",P886/P885)</f>
        <v/>
      </c>
      <c r="R886" s="82" t="str">
        <f t="shared" ref="R886" si="129">IF(P886=0,"",100%-Q886)</f>
        <v/>
      </c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</row>
    <row r="887" spans="1:51" ht="15.75" customHeight="1">
      <c r="A887" s="68">
        <v>2402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171"/>
      <c r="L887" s="108"/>
      <c r="M887" s="2"/>
      <c r="N887" s="31"/>
      <c r="O887" s="80" t="str">
        <f>IF(J887=0,"",J887/I886)</f>
        <v/>
      </c>
      <c r="P887" s="175"/>
      <c r="Q887" s="82" t="str">
        <f t="shared" ref="Q887" si="130">IF(P887=0,"",P887/P886)</f>
        <v/>
      </c>
      <c r="R887" s="82" t="str">
        <f t="shared" ref="R887" si="131">IF(P887=0,"",100%-Q887)</f>
        <v/>
      </c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</row>
    <row r="888" spans="1:51" ht="15.75" customHeight="1">
      <c r="A888" s="68">
        <v>2501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171"/>
      <c r="L888" s="108"/>
      <c r="M888" s="2"/>
      <c r="N888" s="31"/>
      <c r="O888" s="86"/>
      <c r="P888" s="178"/>
      <c r="Q888" s="88"/>
      <c r="R888" s="86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</row>
    <row r="889" spans="1:51" ht="15.75" customHeight="1">
      <c r="A889" s="68">
        <v>2502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171"/>
      <c r="L889" s="108"/>
      <c r="M889" s="2"/>
      <c r="N889" s="31"/>
      <c r="O889" s="86"/>
      <c r="P889" s="178"/>
      <c r="Q889" s="88"/>
      <c r="R889" s="86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</row>
    <row r="890" spans="1:51" ht="15.75" customHeight="1">
      <c r="A890" s="68">
        <v>2601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171"/>
      <c r="L890" s="108"/>
      <c r="M890" s="2"/>
      <c r="N890" s="31"/>
      <c r="O890" s="2"/>
      <c r="P890" s="31"/>
      <c r="Q890" s="25"/>
      <c r="R890" s="86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</row>
    <row r="891" spans="1:51" ht="15.75" customHeight="1">
      <c r="A891" s="68">
        <v>2602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171"/>
      <c r="L891" s="108"/>
      <c r="M891" s="2"/>
      <c r="N891" s="31"/>
      <c r="O891" s="89" t="s">
        <v>79</v>
      </c>
      <c r="P891" s="90"/>
      <c r="Q891" s="187">
        <f>K894</f>
        <v>0</v>
      </c>
      <c r="R891" s="92" t="s">
        <v>11</v>
      </c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</row>
    <row r="892" spans="1:51" ht="15.75" customHeight="1">
      <c r="A892" s="68">
        <v>2701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171"/>
      <c r="L892" s="108"/>
      <c r="M892" s="2"/>
      <c r="N892" s="31"/>
      <c r="O892" s="93" t="s">
        <v>80</v>
      </c>
      <c r="P892" s="94" t="e">
        <f>IF(P891/C878=0,"",P891/C878)</f>
        <v>#VALUE!</v>
      </c>
      <c r="Q892" s="188" t="e">
        <f>IF(P891/Q891=0,"",P891/Q891)</f>
        <v>#DIV/0!</v>
      </c>
      <c r="R892" s="96" t="s">
        <v>81</v>
      </c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</row>
    <row r="893" spans="1:51" ht="15.75" customHeight="1">
      <c r="A893" s="68">
        <v>2702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171"/>
      <c r="L893" s="100"/>
      <c r="M893" s="101"/>
      <c r="N893" s="102"/>
      <c r="O893" s="101"/>
      <c r="P893" s="102"/>
      <c r="Q893" s="102"/>
      <c r="R893" s="103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</row>
    <row r="894" spans="1:51" ht="18" customHeight="1">
      <c r="A894" s="35"/>
      <c r="B894" s="31"/>
      <c r="C894" s="31"/>
      <c r="D894" s="273" t="s">
        <v>100</v>
      </c>
      <c r="E894" s="261"/>
      <c r="F894" s="261"/>
      <c r="G894" s="261"/>
      <c r="H894" s="261"/>
      <c r="I894" s="261"/>
      <c r="J894" s="262"/>
      <c r="K894" s="126">
        <f>SUM(K879:K890)</f>
        <v>0</v>
      </c>
      <c r="L894" s="105" t="str">
        <f>IF(K886=0,"",K886/B879)</f>
        <v/>
      </c>
      <c r="M894" s="105" t="str">
        <f>IF(K894=0,"",K894/B879)</f>
        <v/>
      </c>
      <c r="N894" s="105" t="str">
        <f>IF(K886=0,"",M894-L894)</f>
        <v/>
      </c>
      <c r="O894" s="2"/>
      <c r="P894" s="31"/>
      <c r="Q894" s="25"/>
      <c r="R894" s="2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</row>
    <row r="895" spans="1:51" ht="12.75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</row>
    <row r="896" spans="1:51" ht="12.75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</row>
    <row r="897" spans="1:51" ht="26.25" customHeight="1">
      <c r="B897" s="283" t="s">
        <v>88</v>
      </c>
      <c r="C897" s="275"/>
      <c r="D897" s="275"/>
      <c r="E897" s="275"/>
      <c r="F897" s="275"/>
      <c r="G897" s="275"/>
      <c r="H897" s="275"/>
      <c r="I897" s="275"/>
      <c r="J897" s="275"/>
      <c r="K897" s="129" t="s">
        <v>115</v>
      </c>
      <c r="L897" s="2"/>
      <c r="M897" s="2"/>
      <c r="N897" s="31"/>
      <c r="O897" s="2"/>
      <c r="P897" s="31"/>
      <c r="Q897" s="31"/>
      <c r="R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</row>
    <row r="898" spans="1:51" ht="20.25" customHeight="1">
      <c r="A898" s="259" t="s">
        <v>10</v>
      </c>
      <c r="B898" s="260" t="s">
        <v>89</v>
      </c>
      <c r="C898" s="261"/>
      <c r="D898" s="261"/>
      <c r="E898" s="261"/>
      <c r="F898" s="261"/>
      <c r="G898" s="261"/>
      <c r="H898" s="261"/>
      <c r="I898" s="261"/>
      <c r="J898" s="262"/>
      <c r="K898" s="263" t="s">
        <v>11</v>
      </c>
      <c r="L898" s="254" t="s">
        <v>3</v>
      </c>
      <c r="M898" s="254" t="s">
        <v>4</v>
      </c>
      <c r="N898" s="264" t="s">
        <v>5</v>
      </c>
      <c r="O898" s="254" t="s">
        <v>6</v>
      </c>
      <c r="P898" s="265" t="s">
        <v>7</v>
      </c>
      <c r="Q898" s="265" t="s">
        <v>8</v>
      </c>
      <c r="R898" s="254" t="s">
        <v>9</v>
      </c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</row>
    <row r="899" spans="1:51" ht="15.75" customHeight="1">
      <c r="A899" s="255"/>
      <c r="B899" s="68" t="s">
        <v>90</v>
      </c>
      <c r="C899" s="68" t="s">
        <v>91</v>
      </c>
      <c r="D899" s="68" t="s">
        <v>92</v>
      </c>
      <c r="E899" s="68" t="s">
        <v>93</v>
      </c>
      <c r="F899" s="68" t="s">
        <v>94</v>
      </c>
      <c r="G899" s="68" t="s">
        <v>95</v>
      </c>
      <c r="H899" s="68" t="s">
        <v>96</v>
      </c>
      <c r="I899" s="68" t="s">
        <v>97</v>
      </c>
      <c r="J899" s="68" t="s">
        <v>98</v>
      </c>
      <c r="K899" s="255"/>
      <c r="L899" s="255"/>
      <c r="M899" s="255"/>
      <c r="N899" s="255"/>
      <c r="O899" s="255"/>
      <c r="P899" s="255"/>
      <c r="Q899" s="255"/>
      <c r="R899" s="255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</row>
    <row r="900" spans="1:51" ht="15.75" customHeight="1">
      <c r="A900" s="68">
        <v>2101</v>
      </c>
      <c r="B900" s="69">
        <v>161</v>
      </c>
      <c r="C900" s="97"/>
      <c r="D900" s="97"/>
      <c r="E900" s="97"/>
      <c r="F900" s="97"/>
      <c r="G900" s="97"/>
      <c r="H900" s="97"/>
      <c r="I900" s="97"/>
      <c r="J900" s="97"/>
      <c r="K900" s="171"/>
      <c r="L900" s="107"/>
      <c r="M900" s="73"/>
      <c r="N900" s="74"/>
      <c r="O900" s="172"/>
      <c r="P900" s="76">
        <f>B900</f>
        <v>161</v>
      </c>
      <c r="Q900" s="173"/>
      <c r="R900" s="172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</row>
    <row r="901" spans="1:51" ht="15.75" customHeight="1">
      <c r="A901" s="68">
        <v>2102</v>
      </c>
      <c r="B901" s="97"/>
      <c r="C901" s="97">
        <v>145</v>
      </c>
      <c r="D901" s="97"/>
      <c r="E901" s="97"/>
      <c r="F901" s="97"/>
      <c r="G901" s="97"/>
      <c r="H901" s="97"/>
      <c r="I901" s="97"/>
      <c r="J901" s="97"/>
      <c r="K901" s="171"/>
      <c r="L901" s="108"/>
      <c r="M901" s="2"/>
      <c r="N901" s="79"/>
      <c r="O901" s="80">
        <f>IF(C901=0,"",C901/B900)</f>
        <v>0.90062111801242239</v>
      </c>
      <c r="P901" s="81">
        <v>147</v>
      </c>
      <c r="Q901" s="82">
        <f t="shared" ref="Q901:Q907" si="132">IF(P901=0,"",P901/P900)</f>
        <v>0.91304347826086951</v>
      </c>
      <c r="R901" s="82">
        <f t="shared" ref="R901:R907" si="133">IF(P901=0,"",100%-Q901)</f>
        <v>8.6956521739130488E-2</v>
      </c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</row>
    <row r="902" spans="1:51" ht="15.75" customHeight="1">
      <c r="A902" s="68">
        <v>2201</v>
      </c>
      <c r="B902" s="97"/>
      <c r="C902" s="97"/>
      <c r="D902" s="97">
        <v>137</v>
      </c>
      <c r="E902" s="97"/>
      <c r="F902" s="97"/>
      <c r="G902" s="97"/>
      <c r="H902" s="97"/>
      <c r="I902" s="97"/>
      <c r="J902" s="97"/>
      <c r="K902" s="171"/>
      <c r="L902" s="108"/>
      <c r="M902" s="2"/>
      <c r="N902" s="79"/>
      <c r="O902" s="80">
        <f>IF(D902=0,"",D902/C901)</f>
        <v>0.94482758620689655</v>
      </c>
      <c r="P902" s="81">
        <v>140</v>
      </c>
      <c r="Q902" s="82">
        <f t="shared" si="132"/>
        <v>0.95238095238095233</v>
      </c>
      <c r="R902" s="82">
        <f t="shared" si="133"/>
        <v>4.7619047619047672E-2</v>
      </c>
      <c r="S902" s="83">
        <f>P902/P900</f>
        <v>0.86956521739130432</v>
      </c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</row>
    <row r="903" spans="1:51" ht="15.75" customHeight="1">
      <c r="A903" s="68">
        <v>2202</v>
      </c>
      <c r="B903" s="97"/>
      <c r="C903" s="97"/>
      <c r="D903" s="97"/>
      <c r="E903" s="97">
        <v>134</v>
      </c>
      <c r="F903" s="97"/>
      <c r="G903" s="97"/>
      <c r="H903" s="97"/>
      <c r="I903" s="97"/>
      <c r="J903" s="97"/>
      <c r="K903" s="171"/>
      <c r="L903" s="108"/>
      <c r="M903" s="2"/>
      <c r="N903" s="79"/>
      <c r="O903" s="80">
        <f t="shared" ref="O903" si="134">IF(E903=0,"",E903/D902)</f>
        <v>0.97810218978102192</v>
      </c>
      <c r="P903" s="81">
        <v>139</v>
      </c>
      <c r="Q903" s="82">
        <f t="shared" si="132"/>
        <v>0.99285714285714288</v>
      </c>
      <c r="R903" s="82">
        <f t="shared" si="133"/>
        <v>7.1428571428571175E-3</v>
      </c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</row>
    <row r="904" spans="1:51" ht="15.75" customHeight="1">
      <c r="A904" s="68">
        <v>2301</v>
      </c>
      <c r="B904" s="97"/>
      <c r="C904" s="97"/>
      <c r="D904" s="97"/>
      <c r="E904" s="97"/>
      <c r="F904" s="97">
        <v>127</v>
      </c>
      <c r="G904" s="97"/>
      <c r="H904" s="97"/>
      <c r="I904" s="97"/>
      <c r="J904" s="97"/>
      <c r="K904" s="171"/>
      <c r="L904" s="108"/>
      <c r="M904" s="2"/>
      <c r="N904" s="79"/>
      <c r="O904" s="80">
        <f>IF(F904=0,"",F904/E903)</f>
        <v>0.94776119402985071</v>
      </c>
      <c r="P904" s="81">
        <v>132</v>
      </c>
      <c r="Q904" s="82">
        <f t="shared" si="132"/>
        <v>0.94964028776978415</v>
      </c>
      <c r="R904" s="82">
        <f t="shared" si="133"/>
        <v>5.0359712230215847E-2</v>
      </c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</row>
    <row r="905" spans="1:51" ht="15.75" customHeight="1">
      <c r="A905" s="68">
        <v>2302</v>
      </c>
      <c r="B905" s="97"/>
      <c r="C905" s="97"/>
      <c r="D905" s="97"/>
      <c r="E905" s="97"/>
      <c r="F905" s="97"/>
      <c r="G905" s="97">
        <v>123</v>
      </c>
      <c r="H905" s="97"/>
      <c r="I905" s="97"/>
      <c r="J905" s="97"/>
      <c r="K905" s="171"/>
      <c r="L905" s="108"/>
      <c r="M905" s="2"/>
      <c r="N905" s="79"/>
      <c r="O905" s="80">
        <f>IF(G905=0,"",G905/F904)</f>
        <v>0.96850393700787396</v>
      </c>
      <c r="P905" s="81">
        <v>127</v>
      </c>
      <c r="Q905" s="82">
        <f t="shared" si="132"/>
        <v>0.96212121212121215</v>
      </c>
      <c r="R905" s="82">
        <f t="shared" si="133"/>
        <v>3.7878787878787845E-2</v>
      </c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</row>
    <row r="906" spans="1:51" ht="15.75" customHeight="1">
      <c r="A906" s="68">
        <v>2401</v>
      </c>
      <c r="B906" s="97"/>
      <c r="C906" s="97"/>
      <c r="D906" s="97"/>
      <c r="E906" s="97"/>
      <c r="F906" s="97"/>
      <c r="G906" s="97"/>
      <c r="H906" s="97">
        <v>118</v>
      </c>
      <c r="I906" s="97"/>
      <c r="J906" s="97"/>
      <c r="K906" s="171"/>
      <c r="L906" s="108"/>
      <c r="M906" s="2"/>
      <c r="N906" s="79"/>
      <c r="O906" s="80">
        <f>IF(H906=0,"",H906/G905)</f>
        <v>0.95934959349593496</v>
      </c>
      <c r="P906" s="81">
        <v>123</v>
      </c>
      <c r="Q906" s="82">
        <f t="shared" si="132"/>
        <v>0.96850393700787396</v>
      </c>
      <c r="R906" s="82">
        <f t="shared" si="133"/>
        <v>3.1496062992126039E-2</v>
      </c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</row>
    <row r="907" spans="1:51" ht="15.75" customHeight="1">
      <c r="A907" s="68">
        <v>2402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171"/>
      <c r="L907" s="108"/>
      <c r="M907" s="2"/>
      <c r="N907" s="79"/>
      <c r="O907" s="80" t="str">
        <f>IF(H907=0,"",H907/G906)</f>
        <v/>
      </c>
      <c r="P907" s="81"/>
      <c r="Q907" s="82" t="str">
        <f t="shared" si="132"/>
        <v/>
      </c>
      <c r="R907" s="85" t="str">
        <f t="shared" si="133"/>
        <v/>
      </c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</row>
    <row r="908" spans="1:51" ht="15.75" customHeight="1">
      <c r="A908" s="68">
        <v>2501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171"/>
      <c r="L908" s="108"/>
      <c r="M908" s="2"/>
      <c r="N908" s="31"/>
      <c r="O908" s="174"/>
      <c r="P908" s="175"/>
      <c r="Q908" s="176"/>
      <c r="R908" s="177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</row>
    <row r="909" spans="1:51" ht="15.75" customHeight="1">
      <c r="A909" s="68">
        <v>2502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171"/>
      <c r="L909" s="108"/>
      <c r="M909" s="2"/>
      <c r="N909" s="31"/>
      <c r="O909" s="86"/>
      <c r="P909" s="178"/>
      <c r="Q909" s="88"/>
      <c r="R909" s="86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</row>
    <row r="910" spans="1:51" ht="15.75" customHeight="1">
      <c r="A910" s="68">
        <v>2601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171"/>
      <c r="L910" s="108"/>
      <c r="M910" s="2"/>
      <c r="N910" s="31"/>
      <c r="O910" s="86"/>
      <c r="P910" s="178"/>
      <c r="Q910" s="88"/>
      <c r="R910" s="86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</row>
    <row r="911" spans="1:51" ht="15.75" customHeight="1">
      <c r="A911" s="68">
        <v>2602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171"/>
      <c r="L911" s="108"/>
      <c r="M911" s="2"/>
      <c r="N911" s="31"/>
      <c r="O911" s="2"/>
      <c r="P911" s="31"/>
      <c r="Q911" s="25"/>
      <c r="R911" s="86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</row>
    <row r="912" spans="1:51" ht="15.75" customHeight="1">
      <c r="A912" s="68">
        <v>2701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171"/>
      <c r="L912" s="108"/>
      <c r="M912" s="2"/>
      <c r="N912" s="31"/>
      <c r="O912" s="89" t="s">
        <v>79</v>
      </c>
      <c r="P912" s="90"/>
      <c r="Q912" s="187">
        <f>K915</f>
        <v>0</v>
      </c>
      <c r="R912" s="92" t="s">
        <v>11</v>
      </c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</row>
    <row r="913" spans="1:51" ht="15.75" customHeight="1">
      <c r="A913" s="68">
        <v>2702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171"/>
      <c r="L913" s="108"/>
      <c r="M913" s="2"/>
      <c r="N913" s="31"/>
      <c r="O913" s="93" t="s">
        <v>80</v>
      </c>
      <c r="P913" s="94" t="e">
        <f>IF(P912/C899=0,"",P912/C899)</f>
        <v>#VALUE!</v>
      </c>
      <c r="Q913" s="188" t="e">
        <f>IF(P912/Q912=0,"",P912/Q912)</f>
        <v>#DIV/0!</v>
      </c>
      <c r="R913" s="96" t="s">
        <v>81</v>
      </c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</row>
    <row r="914" spans="1:51" ht="15.75" customHeight="1">
      <c r="A914" s="68">
        <v>2801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171"/>
      <c r="L914" s="100"/>
      <c r="M914" s="101"/>
      <c r="N914" s="102"/>
      <c r="O914" s="101"/>
      <c r="P914" s="102"/>
      <c r="Q914" s="102"/>
      <c r="R914" s="103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</row>
    <row r="915" spans="1:51" ht="18" customHeight="1">
      <c r="A915" s="35"/>
      <c r="B915" s="31"/>
      <c r="C915" s="31"/>
      <c r="D915" s="273" t="s">
        <v>100</v>
      </c>
      <c r="E915" s="261"/>
      <c r="F915" s="261"/>
      <c r="G915" s="261"/>
      <c r="H915" s="261"/>
      <c r="I915" s="261"/>
      <c r="J915" s="262"/>
      <c r="K915" s="126">
        <f>SUM(K900:K911)</f>
        <v>0</v>
      </c>
      <c r="L915" s="105" t="str">
        <f>IF(K907=0,"",K907/B900)</f>
        <v/>
      </c>
      <c r="M915" s="105" t="str">
        <f>IF(K915=0,"",K915/B900)</f>
        <v/>
      </c>
      <c r="N915" s="105" t="str">
        <f>IF(K907=0,"",M915-L915)</f>
        <v/>
      </c>
      <c r="O915" s="2"/>
      <c r="P915" s="31"/>
      <c r="Q915" s="25"/>
      <c r="R915" s="2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</row>
    <row r="916" spans="1:51" ht="12.75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</row>
    <row r="917" spans="1:51" ht="12.75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V917" s="221">
        <f>AVERAGE(S902,S923)</f>
        <v>0.86284016265248664</v>
      </c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</row>
    <row r="918" spans="1:51" ht="26.25" customHeight="1">
      <c r="B918" s="283" t="s">
        <v>88</v>
      </c>
      <c r="C918" s="275"/>
      <c r="D918" s="275"/>
      <c r="E918" s="275"/>
      <c r="F918" s="275"/>
      <c r="G918" s="275"/>
      <c r="H918" s="275"/>
      <c r="I918" s="275"/>
      <c r="J918" s="275"/>
      <c r="K918" s="129" t="s">
        <v>116</v>
      </c>
      <c r="L918" s="2"/>
      <c r="M918" s="2"/>
      <c r="N918" s="31"/>
      <c r="O918" s="2"/>
      <c r="P918" s="31"/>
      <c r="Q918" s="31"/>
      <c r="R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</row>
    <row r="919" spans="1:51" ht="20.25" customHeight="1">
      <c r="A919" s="259" t="s">
        <v>10</v>
      </c>
      <c r="B919" s="260" t="s">
        <v>89</v>
      </c>
      <c r="C919" s="261"/>
      <c r="D919" s="261"/>
      <c r="E919" s="261"/>
      <c r="F919" s="261"/>
      <c r="G919" s="261"/>
      <c r="H919" s="261"/>
      <c r="I919" s="261"/>
      <c r="J919" s="262"/>
      <c r="K919" s="263" t="s">
        <v>11</v>
      </c>
      <c r="L919" s="254" t="s">
        <v>3</v>
      </c>
      <c r="M919" s="254" t="s">
        <v>4</v>
      </c>
      <c r="N919" s="264" t="s">
        <v>5</v>
      </c>
      <c r="O919" s="254" t="s">
        <v>6</v>
      </c>
      <c r="P919" s="265" t="s">
        <v>7</v>
      </c>
      <c r="Q919" s="265" t="s">
        <v>8</v>
      </c>
      <c r="R919" s="254" t="s">
        <v>9</v>
      </c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</row>
    <row r="920" spans="1:51" ht="15.75" customHeight="1">
      <c r="A920" s="255"/>
      <c r="B920" s="68" t="s">
        <v>90</v>
      </c>
      <c r="C920" s="68" t="s">
        <v>91</v>
      </c>
      <c r="D920" s="68" t="s">
        <v>92</v>
      </c>
      <c r="E920" s="68" t="s">
        <v>93</v>
      </c>
      <c r="F920" s="68" t="s">
        <v>94</v>
      </c>
      <c r="G920" s="68" t="s">
        <v>95</v>
      </c>
      <c r="H920" s="68" t="s">
        <v>96</v>
      </c>
      <c r="I920" s="68" t="s">
        <v>97</v>
      </c>
      <c r="J920" s="68" t="s">
        <v>98</v>
      </c>
      <c r="K920" s="255"/>
      <c r="L920" s="255"/>
      <c r="M920" s="255"/>
      <c r="N920" s="255"/>
      <c r="O920" s="255"/>
      <c r="P920" s="255"/>
      <c r="Q920" s="255"/>
      <c r="R920" s="255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</row>
    <row r="921" spans="1:51" ht="15.75" customHeight="1">
      <c r="A921" s="68">
        <v>2102</v>
      </c>
      <c r="B921" s="69">
        <v>139</v>
      </c>
      <c r="C921" s="97"/>
      <c r="D921" s="97"/>
      <c r="E921" s="97"/>
      <c r="F921" s="97"/>
      <c r="G921" s="97"/>
      <c r="H921" s="97"/>
      <c r="I921" s="97"/>
      <c r="J921" s="97"/>
      <c r="K921" s="171"/>
      <c r="L921" s="107"/>
      <c r="M921" s="73"/>
      <c r="N921" s="74"/>
      <c r="O921" s="172"/>
      <c r="P921" s="76">
        <f>B921</f>
        <v>139</v>
      </c>
      <c r="Q921" s="173"/>
      <c r="R921" s="172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</row>
    <row r="922" spans="1:51" ht="15.75" customHeight="1">
      <c r="A922" s="68">
        <v>2201</v>
      </c>
      <c r="B922" s="97"/>
      <c r="C922" s="97">
        <v>131</v>
      </c>
      <c r="D922" s="97"/>
      <c r="E922" s="97"/>
      <c r="F922" s="97"/>
      <c r="G922" s="97"/>
      <c r="H922" s="97"/>
      <c r="I922" s="97"/>
      <c r="J922" s="97"/>
      <c r="K922" s="171"/>
      <c r="L922" s="108"/>
      <c r="M922" s="2"/>
      <c r="N922" s="79"/>
      <c r="O922" s="80">
        <f>IF(C922=0,"",C922/B921)</f>
        <v>0.94244604316546765</v>
      </c>
      <c r="P922" s="81">
        <v>131</v>
      </c>
      <c r="Q922" s="82">
        <f t="shared" ref="Q922:Q928" si="135">IF(P922=0,"",P922/P921)</f>
        <v>0.94244604316546765</v>
      </c>
      <c r="R922" s="82">
        <f t="shared" ref="R922:R928" si="136">IF(P922=0,"",100%-Q922)</f>
        <v>5.7553956834532349E-2</v>
      </c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</row>
    <row r="923" spans="1:51" ht="15.75" customHeight="1">
      <c r="A923" s="68">
        <v>2202</v>
      </c>
      <c r="B923" s="97"/>
      <c r="C923" s="97"/>
      <c r="D923" s="97">
        <v>119</v>
      </c>
      <c r="E923" s="97"/>
      <c r="F923" s="97"/>
      <c r="G923" s="97"/>
      <c r="H923" s="97"/>
      <c r="I923" s="97"/>
      <c r="J923" s="97"/>
      <c r="K923" s="171"/>
      <c r="L923" s="108"/>
      <c r="M923" s="2"/>
      <c r="N923" s="79"/>
      <c r="O923" s="80">
        <f>IF(D923=0,"",D923/C922)</f>
        <v>0.90839694656488545</v>
      </c>
      <c r="P923" s="81">
        <v>119</v>
      </c>
      <c r="Q923" s="82">
        <f t="shared" si="135"/>
        <v>0.90839694656488545</v>
      </c>
      <c r="R923" s="82">
        <f t="shared" si="136"/>
        <v>9.1603053435114545E-2</v>
      </c>
      <c r="S923" s="83">
        <f>P923/P921</f>
        <v>0.85611510791366907</v>
      </c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</row>
    <row r="924" spans="1:51" ht="15.75" customHeight="1">
      <c r="A924" s="68">
        <v>2301</v>
      </c>
      <c r="B924" s="97"/>
      <c r="C924" s="97"/>
      <c r="D924" s="97"/>
      <c r="E924" s="97">
        <v>117</v>
      </c>
      <c r="F924" s="97"/>
      <c r="G924" s="97"/>
      <c r="H924" s="97"/>
      <c r="I924" s="97"/>
      <c r="J924" s="97"/>
      <c r="K924" s="171"/>
      <c r="L924" s="108"/>
      <c r="M924" s="2"/>
      <c r="N924" s="79"/>
      <c r="O924" s="80">
        <f t="shared" ref="O924" si="137">IF(E924=0,"",E924/D923)</f>
        <v>0.98319327731092432</v>
      </c>
      <c r="P924" s="81">
        <v>117</v>
      </c>
      <c r="Q924" s="82">
        <f t="shared" si="135"/>
        <v>0.98319327731092432</v>
      </c>
      <c r="R924" s="82">
        <f t="shared" si="136"/>
        <v>1.6806722689075682E-2</v>
      </c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</row>
    <row r="925" spans="1:51" ht="15.75" customHeight="1">
      <c r="A925" s="68">
        <v>2302</v>
      </c>
      <c r="B925" s="97"/>
      <c r="C925" s="97"/>
      <c r="D925" s="97"/>
      <c r="E925" s="97"/>
      <c r="F925" s="97">
        <v>114</v>
      </c>
      <c r="G925" s="97"/>
      <c r="H925" s="97"/>
      <c r="I925" s="97"/>
      <c r="J925" s="97"/>
      <c r="K925" s="171"/>
      <c r="L925" s="108"/>
      <c r="M925" s="2"/>
      <c r="N925" s="79"/>
      <c r="O925" s="80">
        <f>IF(F925=0,"",F925/E924)</f>
        <v>0.97435897435897434</v>
      </c>
      <c r="P925" s="81">
        <v>114</v>
      </c>
      <c r="Q925" s="82">
        <f t="shared" si="135"/>
        <v>0.97435897435897434</v>
      </c>
      <c r="R925" s="82">
        <f t="shared" si="136"/>
        <v>2.5641025641025661E-2</v>
      </c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</row>
    <row r="926" spans="1:51" ht="15.75" customHeight="1">
      <c r="A926" s="68">
        <v>2401</v>
      </c>
      <c r="B926" s="97"/>
      <c r="C926" s="97"/>
      <c r="D926" s="97"/>
      <c r="E926" s="97"/>
      <c r="F926" s="97"/>
      <c r="G926" s="97">
        <v>111</v>
      </c>
      <c r="H926" s="97"/>
      <c r="I926" s="97"/>
      <c r="J926" s="97"/>
      <c r="K926" s="171"/>
      <c r="L926" s="108"/>
      <c r="M926" s="2"/>
      <c r="N926" s="79"/>
      <c r="O926" s="80">
        <f>IF(G926=0,"",G926/F925)</f>
        <v>0.97368421052631582</v>
      </c>
      <c r="P926" s="81">
        <v>111</v>
      </c>
      <c r="Q926" s="82">
        <f t="shared" si="135"/>
        <v>0.97368421052631582</v>
      </c>
      <c r="R926" s="82">
        <f t="shared" si="136"/>
        <v>2.6315789473684181E-2</v>
      </c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</row>
    <row r="927" spans="1:51" ht="15.75" customHeight="1">
      <c r="A927" s="68">
        <v>2402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171"/>
      <c r="L927" s="108"/>
      <c r="M927" s="2"/>
      <c r="N927" s="79"/>
      <c r="O927" s="80" t="str">
        <f>IF(H927=0,"",H927/G926)</f>
        <v/>
      </c>
      <c r="P927" s="81"/>
      <c r="Q927" s="82" t="str">
        <f t="shared" si="135"/>
        <v/>
      </c>
      <c r="R927" s="82" t="str">
        <f t="shared" si="136"/>
        <v/>
      </c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</row>
    <row r="928" spans="1:51" ht="15.75" customHeight="1">
      <c r="A928" s="68">
        <v>2501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171"/>
      <c r="L928" s="108"/>
      <c r="M928" s="2"/>
      <c r="N928" s="79"/>
      <c r="O928" s="80" t="str">
        <f>IF(I928=0,"",I928/H927)</f>
        <v/>
      </c>
      <c r="P928" s="81"/>
      <c r="Q928" s="82" t="str">
        <f t="shared" si="135"/>
        <v/>
      </c>
      <c r="R928" s="85" t="str">
        <f t="shared" si="136"/>
        <v/>
      </c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</row>
    <row r="929" spans="1:51" ht="15.75" customHeight="1">
      <c r="A929" s="68">
        <v>2502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171"/>
      <c r="L929" s="108"/>
      <c r="M929" s="2"/>
      <c r="N929" s="31"/>
      <c r="O929" s="174"/>
      <c r="P929" s="175"/>
      <c r="Q929" s="176"/>
      <c r="R929" s="177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</row>
    <row r="930" spans="1:51" ht="15.75" customHeight="1">
      <c r="A930" s="68">
        <v>2601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171"/>
      <c r="L930" s="108"/>
      <c r="M930" s="2"/>
      <c r="N930" s="31"/>
      <c r="O930" s="86"/>
      <c r="P930" s="178"/>
      <c r="Q930" s="88"/>
      <c r="R930" s="86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</row>
    <row r="931" spans="1:51" ht="15.75" customHeight="1">
      <c r="A931" s="68">
        <v>2602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171"/>
      <c r="L931" s="108"/>
      <c r="M931" s="2"/>
      <c r="N931" s="31"/>
      <c r="O931" s="86"/>
      <c r="P931" s="178"/>
      <c r="Q931" s="88"/>
      <c r="R931" s="86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</row>
    <row r="932" spans="1:51" ht="15.75" customHeight="1">
      <c r="A932" s="68">
        <v>2701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171"/>
      <c r="L932" s="108"/>
      <c r="M932" s="2"/>
      <c r="N932" s="31"/>
      <c r="O932" s="2"/>
      <c r="P932" s="31"/>
      <c r="Q932" s="25"/>
      <c r="R932" s="86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</row>
    <row r="933" spans="1:51" ht="15.75" customHeight="1">
      <c r="A933" s="68">
        <v>2702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171"/>
      <c r="L933" s="108"/>
      <c r="M933" s="2"/>
      <c r="N933" s="31"/>
      <c r="O933" s="89" t="s">
        <v>79</v>
      </c>
      <c r="P933" s="90"/>
      <c r="Q933" s="187">
        <f>K936</f>
        <v>0</v>
      </c>
      <c r="R933" s="92" t="s">
        <v>11</v>
      </c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</row>
    <row r="934" spans="1:51" ht="15.75" customHeight="1">
      <c r="A934" s="68">
        <v>2801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171"/>
      <c r="L934" s="108"/>
      <c r="M934" s="2"/>
      <c r="N934" s="31"/>
      <c r="O934" s="93" t="s">
        <v>80</v>
      </c>
      <c r="P934" s="94" t="e">
        <f>IF(P933/C920=0,"",P933/C920)</f>
        <v>#VALUE!</v>
      </c>
      <c r="Q934" s="188" t="e">
        <f>IF(P933/Q933=0,"",P933/Q933)</f>
        <v>#DIV/0!</v>
      </c>
      <c r="R934" s="96" t="s">
        <v>81</v>
      </c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</row>
    <row r="935" spans="1:51" ht="15.75" customHeight="1">
      <c r="A935" s="68">
        <v>2802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171"/>
      <c r="L935" s="100"/>
      <c r="M935" s="101"/>
      <c r="N935" s="102"/>
      <c r="O935" s="101"/>
      <c r="P935" s="102"/>
      <c r="Q935" s="102"/>
      <c r="R935" s="103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</row>
    <row r="936" spans="1:51" ht="18" customHeight="1">
      <c r="A936" s="35"/>
      <c r="B936" s="31"/>
      <c r="C936" s="31"/>
      <c r="D936" s="273" t="s">
        <v>100</v>
      </c>
      <c r="E936" s="261"/>
      <c r="F936" s="261"/>
      <c r="G936" s="261"/>
      <c r="H936" s="261"/>
      <c r="I936" s="261"/>
      <c r="J936" s="262"/>
      <c r="K936" s="126">
        <f>SUM(K921:K932)</f>
        <v>0</v>
      </c>
      <c r="L936" s="105" t="str">
        <f>IF(K928=0,"",K928/B921)</f>
        <v/>
      </c>
      <c r="M936" s="105" t="str">
        <f>IF(K936=0,"",K936/B921)</f>
        <v/>
      </c>
      <c r="N936" s="105" t="str">
        <f>IF(K928=0,"",M936-L936)</f>
        <v/>
      </c>
      <c r="O936" s="2"/>
      <c r="P936" s="31"/>
      <c r="Q936" s="25"/>
      <c r="R936" s="2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</row>
    <row r="937" spans="1:51" ht="12.75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</row>
    <row r="938" spans="1:51" ht="12.75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</row>
    <row r="939" spans="1:51" ht="26.25" customHeight="1">
      <c r="B939" s="283" t="s">
        <v>88</v>
      </c>
      <c r="C939" s="275"/>
      <c r="D939" s="275"/>
      <c r="E939" s="275"/>
      <c r="F939" s="275"/>
      <c r="G939" s="275"/>
      <c r="H939" s="275"/>
      <c r="I939" s="275"/>
      <c r="J939" s="275"/>
      <c r="K939" s="129" t="s">
        <v>117</v>
      </c>
      <c r="L939" s="2"/>
      <c r="M939" s="2"/>
      <c r="N939" s="31"/>
      <c r="O939" s="2"/>
      <c r="P939" s="31"/>
      <c r="Q939" s="31"/>
      <c r="R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</row>
    <row r="940" spans="1:51" ht="20.25" customHeight="1">
      <c r="A940" s="259" t="s">
        <v>10</v>
      </c>
      <c r="B940" s="260" t="s">
        <v>89</v>
      </c>
      <c r="C940" s="261"/>
      <c r="D940" s="261"/>
      <c r="E940" s="261"/>
      <c r="F940" s="261"/>
      <c r="G940" s="261"/>
      <c r="H940" s="261"/>
      <c r="I940" s="261"/>
      <c r="J940" s="262"/>
      <c r="K940" s="263" t="s">
        <v>11</v>
      </c>
      <c r="L940" s="254" t="s">
        <v>3</v>
      </c>
      <c r="M940" s="254" t="s">
        <v>4</v>
      </c>
      <c r="N940" s="264" t="s">
        <v>5</v>
      </c>
      <c r="O940" s="254" t="s">
        <v>6</v>
      </c>
      <c r="P940" s="265" t="s">
        <v>7</v>
      </c>
      <c r="Q940" s="265" t="s">
        <v>8</v>
      </c>
      <c r="R940" s="254" t="s">
        <v>9</v>
      </c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</row>
    <row r="941" spans="1:51" ht="15.75" customHeight="1">
      <c r="A941" s="255"/>
      <c r="B941" s="68" t="s">
        <v>90</v>
      </c>
      <c r="C941" s="68" t="s">
        <v>91</v>
      </c>
      <c r="D941" s="68" t="s">
        <v>92</v>
      </c>
      <c r="E941" s="68" t="s">
        <v>93</v>
      </c>
      <c r="F941" s="68" t="s">
        <v>94</v>
      </c>
      <c r="G941" s="68" t="s">
        <v>95</v>
      </c>
      <c r="H941" s="68" t="s">
        <v>96</v>
      </c>
      <c r="I941" s="68" t="s">
        <v>97</v>
      </c>
      <c r="J941" s="68" t="s">
        <v>98</v>
      </c>
      <c r="K941" s="255"/>
      <c r="L941" s="255"/>
      <c r="M941" s="255"/>
      <c r="N941" s="255"/>
      <c r="O941" s="255"/>
      <c r="P941" s="255"/>
      <c r="Q941" s="255"/>
      <c r="R941" s="255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</row>
    <row r="942" spans="1:51" ht="15.75" customHeight="1">
      <c r="A942" s="68">
        <v>2201</v>
      </c>
      <c r="B942" s="69">
        <v>147</v>
      </c>
      <c r="C942" s="97"/>
      <c r="D942" s="97"/>
      <c r="E942" s="97"/>
      <c r="F942" s="97"/>
      <c r="G942" s="97"/>
      <c r="H942" s="97"/>
      <c r="I942" s="97"/>
      <c r="J942" s="97"/>
      <c r="K942" s="171"/>
      <c r="L942" s="107"/>
      <c r="M942" s="73"/>
      <c r="N942" s="74"/>
      <c r="O942" s="172"/>
      <c r="P942" s="76">
        <f>B942</f>
        <v>147</v>
      </c>
      <c r="Q942" s="173"/>
      <c r="R942" s="172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</row>
    <row r="943" spans="1:51" ht="15.75" customHeight="1">
      <c r="A943" s="68">
        <v>2202</v>
      </c>
      <c r="B943" s="97"/>
      <c r="C943" s="97">
        <v>136</v>
      </c>
      <c r="D943" s="97"/>
      <c r="E943" s="97"/>
      <c r="F943" s="97"/>
      <c r="G943" s="97"/>
      <c r="H943" s="97"/>
      <c r="I943" s="97"/>
      <c r="J943" s="97"/>
      <c r="K943" s="171"/>
      <c r="L943" s="108"/>
      <c r="M943" s="2"/>
      <c r="N943" s="79"/>
      <c r="O943" s="80">
        <f>IF(C943=0,"",C943/B942)</f>
        <v>0.92517006802721091</v>
      </c>
      <c r="P943" s="81">
        <v>138</v>
      </c>
      <c r="Q943" s="82">
        <f t="shared" ref="Q943:Q949" si="138">IF(P943=0,"",P943/P942)</f>
        <v>0.93877551020408168</v>
      </c>
      <c r="R943" s="82">
        <f t="shared" ref="R943:R949" si="139">IF(P943=0,"",100%-Q943)</f>
        <v>6.1224489795918324E-2</v>
      </c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</row>
    <row r="944" spans="1:51" ht="15.75" customHeight="1">
      <c r="A944" s="68">
        <v>2301</v>
      </c>
      <c r="B944" s="97"/>
      <c r="C944" s="97"/>
      <c r="D944" s="97">
        <v>134</v>
      </c>
      <c r="E944" s="97"/>
      <c r="F944" s="97"/>
      <c r="G944" s="97"/>
      <c r="H944" s="97"/>
      <c r="I944" s="97"/>
      <c r="J944" s="97"/>
      <c r="K944" s="171"/>
      <c r="L944" s="108"/>
      <c r="M944" s="2"/>
      <c r="N944" s="79"/>
      <c r="O944" s="80">
        <f>IF(D944=0,"",D944/C943)</f>
        <v>0.98529411764705888</v>
      </c>
      <c r="P944" s="81">
        <v>137</v>
      </c>
      <c r="Q944" s="82">
        <f t="shared" si="138"/>
        <v>0.99275362318840576</v>
      </c>
      <c r="R944" s="82">
        <f t="shared" si="139"/>
        <v>7.2463768115942351E-3</v>
      </c>
      <c r="S944" s="83">
        <f>P944/P942</f>
        <v>0.93197278911564629</v>
      </c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</row>
    <row r="945" spans="1:51" ht="15.75" customHeight="1">
      <c r="A945" s="68">
        <v>2302</v>
      </c>
      <c r="B945" s="97"/>
      <c r="C945" s="97"/>
      <c r="D945" s="97"/>
      <c r="E945" s="97">
        <v>129</v>
      </c>
      <c r="F945" s="97"/>
      <c r="G945" s="97"/>
      <c r="H945" s="97"/>
      <c r="I945" s="97"/>
      <c r="J945" s="97"/>
      <c r="K945" s="171"/>
      <c r="L945" s="108"/>
      <c r="M945" s="2"/>
      <c r="N945" s="79"/>
      <c r="O945" s="80">
        <f t="shared" ref="O945" si="140">IF(E945=0,"",E945/D944)</f>
        <v>0.96268656716417911</v>
      </c>
      <c r="P945" s="81">
        <v>133</v>
      </c>
      <c r="Q945" s="82">
        <f t="shared" si="138"/>
        <v>0.97080291970802923</v>
      </c>
      <c r="R945" s="82">
        <f t="shared" si="139"/>
        <v>2.9197080291970767E-2</v>
      </c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</row>
    <row r="946" spans="1:51" ht="15.75" customHeight="1">
      <c r="A946" s="68">
        <v>2401</v>
      </c>
      <c r="B946" s="97"/>
      <c r="C946" s="97"/>
      <c r="D946" s="97"/>
      <c r="E946" s="97"/>
      <c r="F946" s="97">
        <v>122</v>
      </c>
      <c r="G946" s="97"/>
      <c r="H946" s="97"/>
      <c r="I946" s="97"/>
      <c r="J946" s="97"/>
      <c r="K946" s="171"/>
      <c r="L946" s="108"/>
      <c r="M946" s="2"/>
      <c r="N946" s="79"/>
      <c r="O946" s="80">
        <f>IF(F946=0,"",F946/E945)</f>
        <v>0.94573643410852715</v>
      </c>
      <c r="P946" s="81">
        <v>127</v>
      </c>
      <c r="Q946" s="82">
        <f t="shared" si="138"/>
        <v>0.95488721804511278</v>
      </c>
      <c r="R946" s="82">
        <f t="shared" si="139"/>
        <v>4.5112781954887216E-2</v>
      </c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</row>
    <row r="947" spans="1:51" ht="15.75" customHeight="1">
      <c r="A947" s="68">
        <v>2402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171"/>
      <c r="L947" s="108"/>
      <c r="M947" s="2"/>
      <c r="N947" s="79"/>
      <c r="O947" s="80" t="str">
        <f>IF(G947=0,"",G947/F946)</f>
        <v/>
      </c>
      <c r="P947" s="81"/>
      <c r="Q947" s="82" t="str">
        <f t="shared" si="138"/>
        <v/>
      </c>
      <c r="R947" s="82" t="str">
        <f t="shared" si="139"/>
        <v/>
      </c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</row>
    <row r="948" spans="1:51" ht="15.75" customHeight="1">
      <c r="A948" s="68">
        <v>2501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171"/>
      <c r="L948" s="108"/>
      <c r="M948" s="2"/>
      <c r="N948" s="79"/>
      <c r="O948" s="80" t="str">
        <f>IF(H948=0,"",H948/G947)</f>
        <v/>
      </c>
      <c r="P948" s="81"/>
      <c r="Q948" s="82" t="str">
        <f t="shared" si="138"/>
        <v/>
      </c>
      <c r="R948" s="82" t="str">
        <f t="shared" si="139"/>
        <v/>
      </c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</row>
    <row r="949" spans="1:51" ht="15.75" customHeight="1">
      <c r="A949" s="68">
        <v>2502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171"/>
      <c r="L949" s="108"/>
      <c r="M949" s="2"/>
      <c r="N949" s="79"/>
      <c r="O949" s="80" t="str">
        <f>IF(I949=0,"",I949/H948)</f>
        <v/>
      </c>
      <c r="P949" s="81"/>
      <c r="Q949" s="82" t="str">
        <f t="shared" si="138"/>
        <v/>
      </c>
      <c r="R949" s="85" t="str">
        <f t="shared" si="139"/>
        <v/>
      </c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</row>
    <row r="950" spans="1:51" ht="15.75" customHeight="1">
      <c r="A950" s="68">
        <v>2601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171"/>
      <c r="L950" s="108"/>
      <c r="M950" s="2"/>
      <c r="N950" s="31"/>
      <c r="O950" s="174"/>
      <c r="P950" s="175"/>
      <c r="Q950" s="176"/>
      <c r="R950" s="177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</row>
    <row r="951" spans="1:51" ht="15.75" customHeight="1">
      <c r="A951" s="68">
        <v>2602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171"/>
      <c r="L951" s="108"/>
      <c r="M951" s="2"/>
      <c r="N951" s="31"/>
      <c r="O951" s="86"/>
      <c r="P951" s="178"/>
      <c r="Q951" s="88"/>
      <c r="R951" s="86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</row>
    <row r="952" spans="1:51" ht="15.75" customHeight="1">
      <c r="A952" s="68">
        <v>2701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171"/>
      <c r="L952" s="108"/>
      <c r="M952" s="2"/>
      <c r="N952" s="31"/>
      <c r="O952" s="86"/>
      <c r="P952" s="178"/>
      <c r="Q952" s="88"/>
      <c r="R952" s="86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</row>
    <row r="953" spans="1:51" ht="15.75" customHeight="1">
      <c r="A953" s="68">
        <v>2702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171"/>
      <c r="L953" s="108"/>
      <c r="M953" s="2"/>
      <c r="N953" s="31"/>
      <c r="O953" s="2"/>
      <c r="P953" s="31"/>
      <c r="Q953" s="25"/>
      <c r="R953" s="86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</row>
    <row r="954" spans="1:51" ht="15.75" customHeight="1">
      <c r="A954" s="68">
        <v>2801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171"/>
      <c r="L954" s="108"/>
      <c r="M954" s="2"/>
      <c r="N954" s="31"/>
      <c r="O954" s="89" t="s">
        <v>79</v>
      </c>
      <c r="P954" s="90"/>
      <c r="Q954" s="187">
        <f>K957</f>
        <v>0</v>
      </c>
      <c r="R954" s="92" t="s">
        <v>11</v>
      </c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</row>
    <row r="955" spans="1:51" ht="15.75" customHeight="1">
      <c r="A955" s="68">
        <v>2802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171"/>
      <c r="L955" s="108"/>
      <c r="M955" s="2"/>
      <c r="N955" s="31"/>
      <c r="O955" s="93" t="s">
        <v>80</v>
      </c>
      <c r="P955" s="94" t="e">
        <f>IF(P954/C941=0,"",P954/C941)</f>
        <v>#VALUE!</v>
      </c>
      <c r="Q955" s="188" t="e">
        <f>IF(P954/Q954=0,"",P954/Q954)</f>
        <v>#DIV/0!</v>
      </c>
      <c r="R955" s="96" t="s">
        <v>81</v>
      </c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</row>
    <row r="956" spans="1:51" ht="15.75" customHeight="1">
      <c r="A956" s="68">
        <v>2901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171"/>
      <c r="L956" s="100"/>
      <c r="M956" s="101"/>
      <c r="N956" s="102"/>
      <c r="O956" s="101"/>
      <c r="P956" s="102"/>
      <c r="Q956" s="102"/>
      <c r="R956" s="103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</row>
    <row r="957" spans="1:51" ht="18" customHeight="1">
      <c r="A957" s="35"/>
      <c r="B957" s="31"/>
      <c r="C957" s="31"/>
      <c r="D957" s="273" t="s">
        <v>100</v>
      </c>
      <c r="E957" s="261"/>
      <c r="F957" s="261"/>
      <c r="G957" s="261"/>
      <c r="H957" s="261"/>
      <c r="I957" s="261"/>
      <c r="J957" s="262"/>
      <c r="K957" s="126">
        <f>SUM(K942:K953)</f>
        <v>0</v>
      </c>
      <c r="L957" s="105" t="str">
        <f>IF(K949=0,"",K949/B942)</f>
        <v/>
      </c>
      <c r="M957" s="105" t="str">
        <f>IF(K957=0,"",K957/B942)</f>
        <v/>
      </c>
      <c r="N957" s="105" t="str">
        <f>IF(K949=0,"",M957-L957)</f>
        <v/>
      </c>
      <c r="O957" s="2"/>
      <c r="P957" s="31"/>
      <c r="Q957" s="25"/>
      <c r="R957" s="2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</row>
    <row r="958" spans="1:51" ht="18" customHeight="1">
      <c r="A958" s="35"/>
      <c r="B958" s="31"/>
      <c r="C958" s="31"/>
      <c r="D958" s="133"/>
      <c r="E958" s="133"/>
      <c r="F958" s="133"/>
      <c r="G958" s="133"/>
      <c r="H958" s="133"/>
      <c r="I958" s="133"/>
      <c r="J958" s="133"/>
      <c r="K958" s="134"/>
      <c r="L958" s="135"/>
      <c r="M958" s="135"/>
      <c r="N958" s="135"/>
      <c r="O958" s="2"/>
      <c r="P958" s="31"/>
      <c r="Q958" s="25"/>
      <c r="R958" s="2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</row>
    <row r="959" spans="1:51" ht="18" customHeight="1">
      <c r="A959" s="35"/>
      <c r="B959" s="31"/>
      <c r="C959" s="31"/>
      <c r="D959" s="133"/>
      <c r="E959" s="133"/>
      <c r="F959" s="133"/>
      <c r="G959" s="133"/>
      <c r="H959" s="133"/>
      <c r="I959" s="133"/>
      <c r="J959" s="133"/>
      <c r="K959" s="134"/>
      <c r="L959" s="135"/>
      <c r="M959" s="135"/>
      <c r="N959" s="135"/>
      <c r="O959" s="2"/>
      <c r="P959" s="31"/>
      <c r="Q959" s="25"/>
      <c r="R959" s="2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</row>
    <row r="960" spans="1:51" ht="24.75" customHeight="1">
      <c r="B960" s="283" t="s">
        <v>88</v>
      </c>
      <c r="C960" s="275"/>
      <c r="D960" s="275"/>
      <c r="E960" s="275"/>
      <c r="F960" s="275"/>
      <c r="G960" s="275"/>
      <c r="H960" s="275"/>
      <c r="I960" s="275"/>
      <c r="J960" s="275"/>
      <c r="K960" s="129" t="s">
        <v>118</v>
      </c>
      <c r="L960" s="2"/>
      <c r="M960" s="2"/>
      <c r="N960" s="31"/>
      <c r="O960" s="2"/>
      <c r="P960" s="31"/>
      <c r="Q960" s="31"/>
      <c r="R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</row>
    <row r="961" spans="1:51" ht="18" customHeight="1">
      <c r="A961" s="259" t="s">
        <v>10</v>
      </c>
      <c r="B961" s="260" t="s">
        <v>89</v>
      </c>
      <c r="C961" s="261"/>
      <c r="D961" s="261"/>
      <c r="E961" s="261"/>
      <c r="F961" s="261"/>
      <c r="G961" s="261"/>
      <c r="H961" s="261"/>
      <c r="I961" s="261"/>
      <c r="J961" s="262"/>
      <c r="K961" s="263" t="s">
        <v>11</v>
      </c>
      <c r="L961" s="254" t="s">
        <v>3</v>
      </c>
      <c r="M961" s="254" t="s">
        <v>4</v>
      </c>
      <c r="N961" s="264" t="s">
        <v>5</v>
      </c>
      <c r="O961" s="254" t="s">
        <v>6</v>
      </c>
      <c r="P961" s="265" t="s">
        <v>7</v>
      </c>
      <c r="Q961" s="265" t="s">
        <v>8</v>
      </c>
      <c r="R961" s="254" t="s">
        <v>9</v>
      </c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</row>
    <row r="962" spans="1:51" ht="18" customHeight="1">
      <c r="A962" s="255"/>
      <c r="B962" s="68" t="s">
        <v>90</v>
      </c>
      <c r="C962" s="68" t="s">
        <v>91</v>
      </c>
      <c r="D962" s="68" t="s">
        <v>92</v>
      </c>
      <c r="E962" s="68" t="s">
        <v>93</v>
      </c>
      <c r="F962" s="68" t="s">
        <v>94</v>
      </c>
      <c r="G962" s="68" t="s">
        <v>95</v>
      </c>
      <c r="H962" s="68" t="s">
        <v>96</v>
      </c>
      <c r="I962" s="68" t="s">
        <v>97</v>
      </c>
      <c r="J962" s="68" t="s">
        <v>98</v>
      </c>
      <c r="K962" s="255"/>
      <c r="L962" s="255"/>
      <c r="M962" s="255"/>
      <c r="N962" s="255"/>
      <c r="O962" s="255"/>
      <c r="P962" s="255"/>
      <c r="Q962" s="255"/>
      <c r="R962" s="255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</row>
    <row r="963" spans="1:51" ht="18" customHeight="1">
      <c r="A963" s="68">
        <v>2201</v>
      </c>
      <c r="B963" s="69">
        <v>141</v>
      </c>
      <c r="C963" s="97"/>
      <c r="D963" s="97"/>
      <c r="E963" s="97"/>
      <c r="F963" s="97"/>
      <c r="G963" s="97"/>
      <c r="H963" s="97"/>
      <c r="I963" s="97"/>
      <c r="J963" s="97"/>
      <c r="K963" s="171"/>
      <c r="L963" s="107"/>
      <c r="M963" s="73"/>
      <c r="N963" s="74"/>
      <c r="O963" s="172"/>
      <c r="P963" s="76">
        <f>B963</f>
        <v>141</v>
      </c>
      <c r="Q963" s="173"/>
      <c r="R963" s="172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</row>
    <row r="964" spans="1:51" ht="18" customHeight="1">
      <c r="A964" s="68">
        <v>2202</v>
      </c>
      <c r="B964" s="97"/>
      <c r="C964" s="97">
        <v>130</v>
      </c>
      <c r="D964" s="97"/>
      <c r="E964" s="97"/>
      <c r="F964" s="97"/>
      <c r="G964" s="97"/>
      <c r="H964" s="97"/>
      <c r="I964" s="97"/>
      <c r="J964" s="97"/>
      <c r="K964" s="171"/>
      <c r="L964" s="108"/>
      <c r="M964" s="2"/>
      <c r="N964" s="79"/>
      <c r="O964" s="80">
        <f>IF(C964=0,"",C964/B963)</f>
        <v>0.92198581560283688</v>
      </c>
      <c r="P964" s="81">
        <v>132</v>
      </c>
      <c r="Q964" s="82">
        <f t="shared" ref="Q964:Q970" si="141">IF(P964=0,"",P964/P963)</f>
        <v>0.93617021276595747</v>
      </c>
      <c r="R964" s="82">
        <f t="shared" ref="R964:R970" si="142">IF(P964=0,"",100%-Q964)</f>
        <v>6.3829787234042534E-2</v>
      </c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</row>
    <row r="965" spans="1:51" ht="18" customHeight="1">
      <c r="A965" s="68">
        <v>2301</v>
      </c>
      <c r="B965" s="97"/>
      <c r="C965" s="97"/>
      <c r="D965" s="97">
        <v>125</v>
      </c>
      <c r="E965" s="97"/>
      <c r="F965" s="97"/>
      <c r="G965" s="97"/>
      <c r="H965" s="97"/>
      <c r="I965" s="97"/>
      <c r="J965" s="97"/>
      <c r="K965" s="171"/>
      <c r="L965" s="108"/>
      <c r="M965" s="2"/>
      <c r="N965" s="79"/>
      <c r="O965" s="80">
        <f>IF(D965=0,"",D965/C964)</f>
        <v>0.96153846153846156</v>
      </c>
      <c r="P965" s="81">
        <v>126</v>
      </c>
      <c r="Q965" s="82">
        <f t="shared" si="141"/>
        <v>0.95454545454545459</v>
      </c>
      <c r="R965" s="82">
        <f t="shared" si="142"/>
        <v>4.5454545454545414E-2</v>
      </c>
      <c r="S965" s="83">
        <f>P965/P963</f>
        <v>0.8936170212765957</v>
      </c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</row>
    <row r="966" spans="1:51" ht="18" customHeight="1">
      <c r="A966" s="68">
        <v>2302</v>
      </c>
      <c r="B966" s="97"/>
      <c r="C966" s="97"/>
      <c r="D966" s="97"/>
      <c r="E966" s="97">
        <v>123</v>
      </c>
      <c r="F966" s="97"/>
      <c r="G966" s="97"/>
      <c r="H966" s="97"/>
      <c r="I966" s="97"/>
      <c r="J966" s="97"/>
      <c r="K966" s="171"/>
      <c r="L966" s="108"/>
      <c r="M966" s="2"/>
      <c r="N966" s="79"/>
      <c r="O966" s="80">
        <f t="shared" ref="O966:O969" si="143">IF(E966=0,"",E966/D965)</f>
        <v>0.98399999999999999</v>
      </c>
      <c r="P966" s="81">
        <v>124</v>
      </c>
      <c r="Q966" s="82">
        <f t="shared" si="141"/>
        <v>0.98412698412698407</v>
      </c>
      <c r="R966" s="82">
        <f t="shared" si="142"/>
        <v>1.5873015873015928E-2</v>
      </c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</row>
    <row r="967" spans="1:51" ht="18" customHeight="1">
      <c r="A967" s="68">
        <v>2401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171"/>
      <c r="L967" s="108"/>
      <c r="M967" s="2"/>
      <c r="N967" s="79"/>
      <c r="O967" s="80" t="str">
        <f t="shared" si="143"/>
        <v/>
      </c>
      <c r="P967" s="81"/>
      <c r="Q967" s="82" t="str">
        <f t="shared" si="141"/>
        <v/>
      </c>
      <c r="R967" s="82" t="str">
        <f t="shared" si="142"/>
        <v/>
      </c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</row>
    <row r="968" spans="1:51" ht="18" customHeight="1">
      <c r="A968" s="68">
        <v>2402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171"/>
      <c r="L968" s="108"/>
      <c r="M968" s="2"/>
      <c r="N968" s="79"/>
      <c r="O968" s="80" t="str">
        <f t="shared" si="143"/>
        <v/>
      </c>
      <c r="P968" s="81"/>
      <c r="Q968" s="82" t="str">
        <f t="shared" si="141"/>
        <v/>
      </c>
      <c r="R968" s="82" t="str">
        <f t="shared" si="142"/>
        <v/>
      </c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</row>
    <row r="969" spans="1:51" ht="18" customHeight="1">
      <c r="A969" s="68">
        <v>2501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171"/>
      <c r="L969" s="108"/>
      <c r="M969" s="2"/>
      <c r="N969" s="79"/>
      <c r="O969" s="80" t="str">
        <f t="shared" si="143"/>
        <v/>
      </c>
      <c r="P969" s="81"/>
      <c r="Q969" s="82" t="str">
        <f t="shared" si="141"/>
        <v/>
      </c>
      <c r="R969" s="82" t="str">
        <f t="shared" si="142"/>
        <v/>
      </c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</row>
    <row r="970" spans="1:51" ht="18" customHeight="1">
      <c r="A970" s="68">
        <v>2502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171"/>
      <c r="L970" s="108"/>
      <c r="M970" s="2"/>
      <c r="N970" s="79"/>
      <c r="O970" s="80" t="str">
        <f>IF(G970=0,"",G970/F969)</f>
        <v/>
      </c>
      <c r="P970" s="81"/>
      <c r="Q970" s="82" t="str">
        <f t="shared" si="141"/>
        <v/>
      </c>
      <c r="R970" s="85" t="str">
        <f t="shared" si="142"/>
        <v/>
      </c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</row>
    <row r="971" spans="1:51" ht="18" customHeight="1">
      <c r="A971" s="68">
        <v>2601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171"/>
      <c r="L971" s="108"/>
      <c r="M971" s="2"/>
      <c r="N971" s="31"/>
      <c r="O971" s="174"/>
      <c r="P971" s="175"/>
      <c r="Q971" s="176"/>
      <c r="R971" s="177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</row>
    <row r="972" spans="1:51" ht="18" customHeight="1">
      <c r="A972" s="68">
        <v>2602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171"/>
      <c r="L972" s="108"/>
      <c r="M972" s="2"/>
      <c r="N972" s="31"/>
      <c r="O972" s="86"/>
      <c r="P972" s="178"/>
      <c r="Q972" s="88"/>
      <c r="R972" s="86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</row>
    <row r="973" spans="1:51" ht="18" customHeight="1">
      <c r="A973" s="68">
        <v>2701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171"/>
      <c r="L973" s="108"/>
      <c r="M973" s="2"/>
      <c r="N973" s="31"/>
      <c r="O973" s="86"/>
      <c r="P973" s="178"/>
      <c r="Q973" s="88"/>
      <c r="R973" s="86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</row>
    <row r="974" spans="1:51" ht="18" customHeight="1">
      <c r="A974" s="68">
        <v>2702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171"/>
      <c r="L974" s="108"/>
      <c r="M974" s="2"/>
      <c r="N974" s="31"/>
      <c r="O974" s="2"/>
      <c r="P974" s="31"/>
      <c r="Q974" s="25"/>
      <c r="R974" s="86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</row>
    <row r="975" spans="1:51" ht="18" customHeight="1">
      <c r="A975" s="68">
        <v>2801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171"/>
      <c r="L975" s="108"/>
      <c r="M975" s="2"/>
      <c r="N975" s="31"/>
      <c r="O975" s="89" t="s">
        <v>79</v>
      </c>
      <c r="P975" s="90"/>
      <c r="Q975" s="187">
        <f>K978</f>
        <v>0</v>
      </c>
      <c r="R975" s="92" t="s">
        <v>11</v>
      </c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</row>
    <row r="976" spans="1:51" ht="18" customHeight="1">
      <c r="A976" s="68">
        <v>2802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171"/>
      <c r="L976" s="108"/>
      <c r="M976" s="2"/>
      <c r="N976" s="31"/>
      <c r="O976" s="93" t="s">
        <v>80</v>
      </c>
      <c r="P976" s="94" t="e">
        <f>IF(P975/C962=0,"",P975/C962)</f>
        <v>#VALUE!</v>
      </c>
      <c r="Q976" s="188" t="e">
        <f>IF(P975/Q975=0,"",P975/Q975)</f>
        <v>#DIV/0!</v>
      </c>
      <c r="R976" s="96" t="s">
        <v>81</v>
      </c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</row>
    <row r="977" spans="1:51" ht="18" customHeight="1">
      <c r="A977" s="68">
        <v>2901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171"/>
      <c r="L977" s="100"/>
      <c r="M977" s="101"/>
      <c r="N977" s="102"/>
      <c r="O977" s="101"/>
      <c r="P977" s="102"/>
      <c r="Q977" s="102"/>
      <c r="R977" s="103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</row>
    <row r="978" spans="1:51" ht="18" customHeight="1">
      <c r="A978" s="35"/>
      <c r="B978" s="31"/>
      <c r="C978" s="31"/>
      <c r="D978" s="273" t="s">
        <v>100</v>
      </c>
      <c r="E978" s="261"/>
      <c r="F978" s="261"/>
      <c r="G978" s="261"/>
      <c r="H978" s="261"/>
      <c r="I978" s="261"/>
      <c r="J978" s="262"/>
      <c r="K978" s="126">
        <f>SUM(K963:K974)</f>
        <v>0</v>
      </c>
      <c r="L978" s="105" t="str">
        <f>IF(K970=0,"",K970/B963)</f>
        <v/>
      </c>
      <c r="M978" s="105" t="str">
        <f>IF(K978=0,"",K978/B963)</f>
        <v/>
      </c>
      <c r="N978" s="105" t="str">
        <f>IF(K970=0,"",M978-L978)</f>
        <v/>
      </c>
      <c r="O978" s="2"/>
      <c r="P978" s="31"/>
      <c r="Q978" s="25"/>
      <c r="R978" s="2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</row>
    <row r="979" spans="1:51" ht="18" customHeight="1">
      <c r="A979" s="35"/>
      <c r="B979" s="31"/>
      <c r="C979" s="31"/>
      <c r="D979" s="133"/>
      <c r="E979" s="133"/>
      <c r="F979" s="133"/>
      <c r="G979" s="133"/>
      <c r="H979" s="133"/>
      <c r="I979" s="133"/>
      <c r="J979" s="133"/>
      <c r="K979" s="134"/>
      <c r="L979" s="135"/>
      <c r="M979" s="135"/>
      <c r="N979" s="135"/>
      <c r="O979" s="2"/>
      <c r="P979" s="31"/>
      <c r="Q979" s="25"/>
      <c r="R979" s="2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</row>
    <row r="980" spans="1:51" ht="18" customHeight="1">
      <c r="A980" s="35"/>
      <c r="B980" s="31"/>
      <c r="C980" s="31"/>
      <c r="D980" s="133"/>
      <c r="E980" s="133"/>
      <c r="F980" s="133"/>
      <c r="G980" s="133"/>
      <c r="H980" s="133"/>
      <c r="I980" s="133"/>
      <c r="J980" s="133"/>
      <c r="K980" s="134"/>
      <c r="L980" s="135"/>
      <c r="M980" s="135"/>
      <c r="N980" s="135"/>
      <c r="O980" s="2"/>
      <c r="P980" s="31"/>
      <c r="Q980" s="25"/>
      <c r="R980" s="2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</row>
    <row r="981" spans="1:51" ht="18" customHeight="1">
      <c r="A981" s="223"/>
      <c r="B981" s="283" t="s">
        <v>88</v>
      </c>
      <c r="C981" s="275"/>
      <c r="D981" s="275"/>
      <c r="E981" s="275"/>
      <c r="F981" s="275"/>
      <c r="G981" s="275"/>
      <c r="H981" s="275"/>
      <c r="I981" s="275"/>
      <c r="J981" s="275"/>
      <c r="K981" s="129" t="s">
        <v>143</v>
      </c>
      <c r="L981" s="2"/>
      <c r="M981" s="2"/>
      <c r="N981" s="226"/>
      <c r="O981" s="2"/>
      <c r="P981" s="226"/>
      <c r="Q981" s="226"/>
      <c r="R981" s="226"/>
      <c r="S981" s="223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</row>
    <row r="982" spans="1:51" ht="18" customHeight="1">
      <c r="A982" s="259" t="s">
        <v>10</v>
      </c>
      <c r="B982" s="260" t="s">
        <v>89</v>
      </c>
      <c r="C982" s="261"/>
      <c r="D982" s="261"/>
      <c r="E982" s="261"/>
      <c r="F982" s="261"/>
      <c r="G982" s="261"/>
      <c r="H982" s="261"/>
      <c r="I982" s="261"/>
      <c r="J982" s="262"/>
      <c r="K982" s="263" t="s">
        <v>11</v>
      </c>
      <c r="L982" s="254" t="s">
        <v>3</v>
      </c>
      <c r="M982" s="254" t="s">
        <v>4</v>
      </c>
      <c r="N982" s="264" t="s">
        <v>5</v>
      </c>
      <c r="O982" s="254" t="s">
        <v>6</v>
      </c>
      <c r="P982" s="265" t="s">
        <v>7</v>
      </c>
      <c r="Q982" s="265" t="s">
        <v>8</v>
      </c>
      <c r="R982" s="254" t="s">
        <v>9</v>
      </c>
      <c r="S982" s="223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</row>
    <row r="983" spans="1:51" ht="18" customHeight="1">
      <c r="A983" s="255"/>
      <c r="B983" s="68" t="s">
        <v>90</v>
      </c>
      <c r="C983" s="68" t="s">
        <v>91</v>
      </c>
      <c r="D983" s="68" t="s">
        <v>92</v>
      </c>
      <c r="E983" s="68" t="s">
        <v>93</v>
      </c>
      <c r="F983" s="68" t="s">
        <v>94</v>
      </c>
      <c r="G983" s="68" t="s">
        <v>95</v>
      </c>
      <c r="H983" s="68" t="s">
        <v>96</v>
      </c>
      <c r="I983" s="68" t="s">
        <v>97</v>
      </c>
      <c r="J983" s="68" t="s">
        <v>98</v>
      </c>
      <c r="K983" s="255"/>
      <c r="L983" s="255"/>
      <c r="M983" s="255"/>
      <c r="N983" s="255"/>
      <c r="O983" s="255"/>
      <c r="P983" s="255"/>
      <c r="Q983" s="255"/>
      <c r="R983" s="255"/>
      <c r="S983" s="223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</row>
    <row r="984" spans="1:51" ht="18" customHeight="1">
      <c r="A984" s="68">
        <v>2301</v>
      </c>
      <c r="B984" s="69">
        <v>149</v>
      </c>
      <c r="C984" s="97"/>
      <c r="D984" s="97"/>
      <c r="E984" s="97"/>
      <c r="F984" s="97"/>
      <c r="G984" s="97"/>
      <c r="H984" s="97"/>
      <c r="I984" s="97"/>
      <c r="J984" s="97"/>
      <c r="K984" s="183"/>
      <c r="L984" s="107"/>
      <c r="M984" s="73"/>
      <c r="N984" s="74"/>
      <c r="O984" s="172"/>
      <c r="P984" s="76">
        <f>B984</f>
        <v>149</v>
      </c>
      <c r="Q984" s="173"/>
      <c r="R984" s="172"/>
      <c r="S984" s="223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</row>
    <row r="985" spans="1:51" ht="18" customHeight="1">
      <c r="A985" s="68">
        <v>2302</v>
      </c>
      <c r="B985" s="97"/>
      <c r="C985" s="97">
        <v>136</v>
      </c>
      <c r="D985" s="97"/>
      <c r="E985" s="97"/>
      <c r="F985" s="97"/>
      <c r="G985" s="97"/>
      <c r="H985" s="97"/>
      <c r="I985" s="97"/>
      <c r="J985" s="97"/>
      <c r="K985" s="183"/>
      <c r="L985" s="108"/>
      <c r="M985" s="2"/>
      <c r="N985" s="79"/>
      <c r="O985" s="80">
        <f>IF(C985=0,"",C985/B984)</f>
        <v>0.91275167785234901</v>
      </c>
      <c r="P985" s="81">
        <v>136</v>
      </c>
      <c r="Q985" s="82">
        <f t="shared" ref="Q985:Q991" si="144">IF(P985=0,"",P985/P984)</f>
        <v>0.91275167785234901</v>
      </c>
      <c r="R985" s="82">
        <f t="shared" ref="R985:R991" si="145">IF(P985=0,"",100%-Q985)</f>
        <v>8.7248322147650992E-2</v>
      </c>
      <c r="S985" s="223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</row>
    <row r="986" spans="1:51" ht="18" customHeight="1">
      <c r="A986" s="68">
        <v>2401</v>
      </c>
      <c r="B986" s="97"/>
      <c r="C986" s="97"/>
      <c r="D986" s="97">
        <v>129</v>
      </c>
      <c r="E986" s="97"/>
      <c r="F986" s="97"/>
      <c r="G986" s="97"/>
      <c r="H986" s="97"/>
      <c r="I986" s="97"/>
      <c r="J986" s="97"/>
      <c r="K986" s="183"/>
      <c r="L986" s="108"/>
      <c r="M986" s="2"/>
      <c r="N986" s="79"/>
      <c r="O986" s="80">
        <f>IF(D986=0,"",D986/C985)</f>
        <v>0.94852941176470584</v>
      </c>
      <c r="P986" s="81">
        <v>132</v>
      </c>
      <c r="Q986" s="82">
        <f t="shared" si="144"/>
        <v>0.97058823529411764</v>
      </c>
      <c r="R986" s="82">
        <f t="shared" si="145"/>
        <v>2.9411764705882359E-2</v>
      </c>
      <c r="S986" s="83">
        <f>P986/P984</f>
        <v>0.88590604026845643</v>
      </c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</row>
    <row r="987" spans="1:51" ht="18" customHeight="1">
      <c r="A987" s="68">
        <v>2402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183"/>
      <c r="L987" s="108"/>
      <c r="M987" s="2"/>
      <c r="N987" s="79"/>
      <c r="O987" s="80" t="str">
        <f t="shared" ref="O987:O990" si="146">IF(E987=0,"",E987/D986)</f>
        <v/>
      </c>
      <c r="P987" s="81"/>
      <c r="Q987" s="82" t="str">
        <f t="shared" si="144"/>
        <v/>
      </c>
      <c r="R987" s="82" t="str">
        <f t="shared" si="145"/>
        <v/>
      </c>
      <c r="S987" s="223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</row>
    <row r="988" spans="1:51" ht="18" customHeight="1">
      <c r="A988" s="68">
        <v>2501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183"/>
      <c r="L988" s="108"/>
      <c r="M988" s="2"/>
      <c r="N988" s="79"/>
      <c r="O988" s="80" t="str">
        <f t="shared" si="146"/>
        <v/>
      </c>
      <c r="P988" s="81"/>
      <c r="Q988" s="82" t="str">
        <f t="shared" si="144"/>
        <v/>
      </c>
      <c r="R988" s="82" t="str">
        <f t="shared" si="145"/>
        <v/>
      </c>
      <c r="S988" s="223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</row>
    <row r="989" spans="1:51" ht="18" customHeight="1">
      <c r="A989" s="68">
        <v>2502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183"/>
      <c r="L989" s="108"/>
      <c r="M989" s="2"/>
      <c r="N989" s="79"/>
      <c r="O989" s="80" t="str">
        <f t="shared" si="146"/>
        <v/>
      </c>
      <c r="P989" s="81"/>
      <c r="Q989" s="82" t="str">
        <f t="shared" si="144"/>
        <v/>
      </c>
      <c r="R989" s="82" t="str">
        <f t="shared" si="145"/>
        <v/>
      </c>
      <c r="S989" s="223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</row>
    <row r="990" spans="1:51" ht="18" customHeight="1">
      <c r="A990" s="68">
        <v>2601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183"/>
      <c r="L990" s="108"/>
      <c r="M990" s="2"/>
      <c r="N990" s="79"/>
      <c r="O990" s="80" t="str">
        <f t="shared" si="146"/>
        <v/>
      </c>
      <c r="P990" s="81"/>
      <c r="Q990" s="82" t="str">
        <f t="shared" si="144"/>
        <v/>
      </c>
      <c r="R990" s="82" t="str">
        <f t="shared" si="145"/>
        <v/>
      </c>
      <c r="S990" s="223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</row>
    <row r="991" spans="1:51" ht="18" customHeight="1">
      <c r="A991" s="68">
        <v>2602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183"/>
      <c r="L991" s="108"/>
      <c r="M991" s="2"/>
      <c r="N991" s="79"/>
      <c r="O991" s="80" t="str">
        <f>IF(G991=0,"",G991/F990)</f>
        <v/>
      </c>
      <c r="P991" s="81"/>
      <c r="Q991" s="82" t="str">
        <f t="shared" si="144"/>
        <v/>
      </c>
      <c r="R991" s="85" t="str">
        <f t="shared" si="145"/>
        <v/>
      </c>
      <c r="S991" s="223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</row>
    <row r="992" spans="1:51" ht="18" customHeight="1">
      <c r="A992" s="68">
        <v>2701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183"/>
      <c r="L992" s="108"/>
      <c r="M992" s="2"/>
      <c r="N992" s="226"/>
      <c r="O992" s="174"/>
      <c r="P992" s="175"/>
      <c r="Q992" s="176"/>
      <c r="R992" s="177"/>
      <c r="S992" s="223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</row>
    <row r="993" spans="1:51" ht="18" customHeight="1">
      <c r="A993" s="68">
        <v>2702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183"/>
      <c r="L993" s="108"/>
      <c r="M993" s="2"/>
      <c r="N993" s="226"/>
      <c r="O993" s="86"/>
      <c r="P993" s="178"/>
      <c r="Q993" s="88"/>
      <c r="R993" s="86"/>
      <c r="S993" s="223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</row>
    <row r="994" spans="1:51" ht="18" customHeight="1">
      <c r="A994" s="68">
        <v>2801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183"/>
      <c r="L994" s="108"/>
      <c r="M994" s="2"/>
      <c r="N994" s="226"/>
      <c r="O994" s="86"/>
      <c r="P994" s="178"/>
      <c r="Q994" s="88"/>
      <c r="R994" s="86"/>
      <c r="S994" s="223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</row>
    <row r="995" spans="1:51" ht="18" customHeight="1">
      <c r="A995" s="68">
        <v>2802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183"/>
      <c r="L995" s="108"/>
      <c r="M995" s="2"/>
      <c r="N995" s="226"/>
      <c r="O995" s="2"/>
      <c r="P995" s="226"/>
      <c r="Q995" s="25"/>
      <c r="R995" s="86"/>
      <c r="S995" s="223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</row>
    <row r="996" spans="1:51" ht="18" customHeight="1">
      <c r="A996" s="68">
        <v>2901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183"/>
      <c r="L996" s="108"/>
      <c r="M996" s="2"/>
      <c r="N996" s="226"/>
      <c r="O996" s="89" t="s">
        <v>79</v>
      </c>
      <c r="P996" s="90"/>
      <c r="Q996" s="187">
        <f>K999</f>
        <v>0</v>
      </c>
      <c r="R996" s="92" t="s">
        <v>11</v>
      </c>
      <c r="S996" s="223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</row>
    <row r="997" spans="1:51" ht="18" customHeight="1">
      <c r="A997" s="68">
        <v>2902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183"/>
      <c r="L997" s="108"/>
      <c r="M997" s="2"/>
      <c r="N997" s="226"/>
      <c r="O997" s="93" t="s">
        <v>80</v>
      </c>
      <c r="P997" s="94" t="e">
        <f>IF(P996/C983=0,"",P996/C983)</f>
        <v>#VALUE!</v>
      </c>
      <c r="Q997" s="188" t="e">
        <f>IF(P996/Q996=0,"",P996/Q996)</f>
        <v>#DIV/0!</v>
      </c>
      <c r="R997" s="96" t="s">
        <v>81</v>
      </c>
      <c r="S997" s="223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</row>
    <row r="998" spans="1:51" ht="18" customHeight="1">
      <c r="A998" s="68">
        <v>3001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183"/>
      <c r="L998" s="100"/>
      <c r="M998" s="101"/>
      <c r="N998" s="102"/>
      <c r="O998" s="101"/>
      <c r="P998" s="102"/>
      <c r="Q998" s="102"/>
      <c r="R998" s="103"/>
      <c r="S998" s="223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</row>
    <row r="999" spans="1:51" ht="18" customHeight="1">
      <c r="A999" s="35"/>
      <c r="B999" s="226"/>
      <c r="C999" s="226"/>
      <c r="D999" s="273" t="s">
        <v>100</v>
      </c>
      <c r="E999" s="261"/>
      <c r="F999" s="261"/>
      <c r="G999" s="261"/>
      <c r="H999" s="261"/>
      <c r="I999" s="261"/>
      <c r="J999" s="262"/>
      <c r="K999" s="126">
        <f>SUM(K984:K995)</f>
        <v>0</v>
      </c>
      <c r="L999" s="105" t="str">
        <f>IF(K991=0,"",K991/B984)</f>
        <v/>
      </c>
      <c r="M999" s="105" t="str">
        <f>IF(K999=0,"",K999/B984)</f>
        <v/>
      </c>
      <c r="N999" s="105" t="str">
        <f>IF(K991=0,"",M999-L999)</f>
        <v/>
      </c>
      <c r="O999" s="2"/>
      <c r="P999" s="226"/>
      <c r="Q999" s="25"/>
      <c r="R999" s="2"/>
      <c r="S999" s="223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</row>
    <row r="1000" spans="1:51" ht="18" customHeight="1">
      <c r="A1000" s="35"/>
      <c r="B1000" s="31"/>
      <c r="C1000" s="31"/>
      <c r="D1000" s="133"/>
      <c r="E1000" s="133"/>
      <c r="F1000" s="133"/>
      <c r="G1000" s="133"/>
      <c r="H1000" s="133"/>
      <c r="I1000" s="133"/>
      <c r="J1000" s="133"/>
      <c r="K1000" s="134"/>
      <c r="L1000" s="135"/>
      <c r="M1000" s="135"/>
      <c r="N1000" s="135"/>
      <c r="O1000" s="2"/>
      <c r="P1000" s="31"/>
      <c r="Q1000" s="25"/>
      <c r="R1000" s="2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</row>
    <row r="1001" spans="1:51" ht="18" customHeight="1">
      <c r="A1001" s="35"/>
      <c r="B1001" s="31"/>
      <c r="C1001" s="31"/>
      <c r="D1001" s="133"/>
      <c r="E1001" s="133"/>
      <c r="F1001" s="133"/>
      <c r="G1001" s="133"/>
      <c r="H1001" s="133"/>
      <c r="I1001" s="133"/>
      <c r="J1001" s="133"/>
      <c r="K1001" s="134"/>
      <c r="L1001" s="135"/>
      <c r="M1001" s="135"/>
      <c r="N1001" s="135"/>
      <c r="O1001" s="2"/>
      <c r="P1001" s="31"/>
      <c r="Q1001" s="25"/>
      <c r="R1001" s="2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</row>
    <row r="1002" spans="1:51" ht="18" customHeight="1">
      <c r="A1002" s="231"/>
      <c r="B1002" s="283" t="s">
        <v>88</v>
      </c>
      <c r="C1002" s="275"/>
      <c r="D1002" s="275"/>
      <c r="E1002" s="275"/>
      <c r="F1002" s="275"/>
      <c r="G1002" s="275"/>
      <c r="H1002" s="275"/>
      <c r="I1002" s="275"/>
      <c r="J1002" s="275"/>
      <c r="K1002" s="129" t="s">
        <v>144</v>
      </c>
      <c r="L1002" s="2"/>
      <c r="M1002" s="2"/>
      <c r="N1002" s="234"/>
      <c r="O1002" s="2"/>
      <c r="P1002" s="234"/>
      <c r="Q1002" s="234"/>
      <c r="R1002" s="234"/>
      <c r="S1002" s="2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</row>
    <row r="1003" spans="1:51" ht="18" customHeight="1">
      <c r="A1003" s="259" t="s">
        <v>10</v>
      </c>
      <c r="B1003" s="260" t="s">
        <v>89</v>
      </c>
      <c r="C1003" s="261"/>
      <c r="D1003" s="261"/>
      <c r="E1003" s="261"/>
      <c r="F1003" s="261"/>
      <c r="G1003" s="261"/>
      <c r="H1003" s="261"/>
      <c r="I1003" s="261"/>
      <c r="J1003" s="262"/>
      <c r="K1003" s="263" t="s">
        <v>11</v>
      </c>
      <c r="L1003" s="254" t="s">
        <v>3</v>
      </c>
      <c r="M1003" s="254" t="s">
        <v>4</v>
      </c>
      <c r="N1003" s="264" t="s">
        <v>5</v>
      </c>
      <c r="O1003" s="254" t="s">
        <v>6</v>
      </c>
      <c r="P1003" s="265" t="s">
        <v>7</v>
      </c>
      <c r="Q1003" s="265" t="s">
        <v>8</v>
      </c>
      <c r="R1003" s="254" t="s">
        <v>9</v>
      </c>
      <c r="S1003" s="2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</row>
    <row r="1004" spans="1:51" ht="18" customHeight="1">
      <c r="A1004" s="255"/>
      <c r="B1004" s="68" t="s">
        <v>90</v>
      </c>
      <c r="C1004" s="68" t="s">
        <v>91</v>
      </c>
      <c r="D1004" s="68" t="s">
        <v>92</v>
      </c>
      <c r="E1004" s="68" t="s">
        <v>93</v>
      </c>
      <c r="F1004" s="68" t="s">
        <v>94</v>
      </c>
      <c r="G1004" s="68" t="s">
        <v>95</v>
      </c>
      <c r="H1004" s="68" t="s">
        <v>96</v>
      </c>
      <c r="I1004" s="68" t="s">
        <v>97</v>
      </c>
      <c r="J1004" s="68" t="s">
        <v>98</v>
      </c>
      <c r="K1004" s="255"/>
      <c r="L1004" s="255"/>
      <c r="M1004" s="255"/>
      <c r="N1004" s="255"/>
      <c r="O1004" s="255"/>
      <c r="P1004" s="255"/>
      <c r="Q1004" s="255"/>
      <c r="R1004" s="255"/>
      <c r="S1004" s="2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</row>
    <row r="1005" spans="1:51" ht="18" customHeight="1">
      <c r="A1005" s="68">
        <v>2302</v>
      </c>
      <c r="B1005" s="69">
        <v>155</v>
      </c>
      <c r="C1005" s="97"/>
      <c r="D1005" s="97"/>
      <c r="E1005" s="97"/>
      <c r="F1005" s="97"/>
      <c r="G1005" s="97"/>
      <c r="H1005" s="97"/>
      <c r="I1005" s="97"/>
      <c r="J1005" s="97"/>
      <c r="K1005" s="183"/>
      <c r="L1005" s="107"/>
      <c r="M1005" s="73"/>
      <c r="N1005" s="74"/>
      <c r="O1005" s="172"/>
      <c r="P1005" s="76">
        <f>B1005</f>
        <v>155</v>
      </c>
      <c r="Q1005" s="173"/>
      <c r="R1005" s="172"/>
      <c r="S1005" s="2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</row>
    <row r="1006" spans="1:51" ht="18" customHeight="1">
      <c r="A1006" s="68">
        <v>2401</v>
      </c>
      <c r="B1006" s="97"/>
      <c r="C1006" s="97">
        <v>144</v>
      </c>
      <c r="D1006" s="97"/>
      <c r="E1006" s="97"/>
      <c r="F1006" s="97"/>
      <c r="G1006" s="97"/>
      <c r="H1006" s="97"/>
      <c r="I1006" s="97"/>
      <c r="J1006" s="97"/>
      <c r="K1006" s="183"/>
      <c r="L1006" s="108"/>
      <c r="M1006" s="2"/>
      <c r="N1006" s="79"/>
      <c r="O1006" s="80">
        <f>IF(C1006=0,"",C1006/B1005)</f>
        <v>0.92903225806451617</v>
      </c>
      <c r="P1006" s="81">
        <v>148</v>
      </c>
      <c r="Q1006" s="82">
        <f t="shared" ref="Q1006:Q1012" si="147">IF(P1006=0,"",P1006/P1005)</f>
        <v>0.95483870967741935</v>
      </c>
      <c r="R1006" s="82">
        <f t="shared" ref="R1006:R1012" si="148">IF(P1006=0,"",100%-Q1006)</f>
        <v>4.5161290322580649E-2</v>
      </c>
      <c r="S1006" s="2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</row>
    <row r="1007" spans="1:51" ht="18" customHeight="1">
      <c r="A1007" s="68">
        <v>2402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183"/>
      <c r="L1007" s="108"/>
      <c r="M1007" s="2"/>
      <c r="N1007" s="79"/>
      <c r="O1007" s="80" t="str">
        <f>IF(D1007=0,"",D1007/C1006)</f>
        <v/>
      </c>
      <c r="P1007" s="81"/>
      <c r="Q1007" s="82" t="str">
        <f t="shared" si="147"/>
        <v/>
      </c>
      <c r="R1007" s="82" t="str">
        <f t="shared" si="148"/>
        <v/>
      </c>
      <c r="S1007" s="83">
        <f>P1007/P1005</f>
        <v>0</v>
      </c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</row>
    <row r="1008" spans="1:51" ht="18" customHeight="1">
      <c r="A1008" s="68">
        <v>2501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183"/>
      <c r="L1008" s="108"/>
      <c r="M1008" s="2"/>
      <c r="N1008" s="79"/>
      <c r="O1008" s="80" t="str">
        <f t="shared" ref="O1008:O1011" si="149">IF(E1008=0,"",E1008/D1007)</f>
        <v/>
      </c>
      <c r="P1008" s="81"/>
      <c r="Q1008" s="82" t="str">
        <f t="shared" si="147"/>
        <v/>
      </c>
      <c r="R1008" s="82" t="str">
        <f t="shared" si="148"/>
        <v/>
      </c>
      <c r="S1008" s="2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</row>
    <row r="1009" spans="1:51" ht="18" customHeight="1">
      <c r="A1009" s="68">
        <v>2502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183"/>
      <c r="L1009" s="108"/>
      <c r="M1009" s="2"/>
      <c r="N1009" s="79"/>
      <c r="O1009" s="80" t="str">
        <f t="shared" si="149"/>
        <v/>
      </c>
      <c r="P1009" s="81"/>
      <c r="Q1009" s="82" t="str">
        <f t="shared" si="147"/>
        <v/>
      </c>
      <c r="R1009" s="82" t="str">
        <f t="shared" si="148"/>
        <v/>
      </c>
      <c r="S1009" s="2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</row>
    <row r="1010" spans="1:51" ht="18" customHeight="1">
      <c r="A1010" s="68">
        <v>2601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183"/>
      <c r="L1010" s="108"/>
      <c r="M1010" s="2"/>
      <c r="N1010" s="79"/>
      <c r="O1010" s="80" t="str">
        <f t="shared" si="149"/>
        <v/>
      </c>
      <c r="P1010" s="81"/>
      <c r="Q1010" s="82" t="str">
        <f t="shared" si="147"/>
        <v/>
      </c>
      <c r="R1010" s="82" t="str">
        <f t="shared" si="148"/>
        <v/>
      </c>
      <c r="S1010" s="2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</row>
    <row r="1011" spans="1:51" ht="18" customHeight="1">
      <c r="A1011" s="68">
        <v>2602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183"/>
      <c r="L1011" s="108"/>
      <c r="M1011" s="2"/>
      <c r="N1011" s="79"/>
      <c r="O1011" s="80" t="str">
        <f t="shared" si="149"/>
        <v/>
      </c>
      <c r="P1011" s="81"/>
      <c r="Q1011" s="82" t="str">
        <f t="shared" si="147"/>
        <v/>
      </c>
      <c r="R1011" s="82" t="str">
        <f t="shared" si="148"/>
        <v/>
      </c>
      <c r="S1011" s="2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</row>
    <row r="1012" spans="1:51" ht="18" customHeight="1">
      <c r="A1012" s="68">
        <v>2701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183"/>
      <c r="L1012" s="108"/>
      <c r="M1012" s="2"/>
      <c r="N1012" s="79"/>
      <c r="O1012" s="80" t="str">
        <f>IF(G1012=0,"",G1012/F1011)</f>
        <v/>
      </c>
      <c r="P1012" s="81"/>
      <c r="Q1012" s="82" t="str">
        <f t="shared" si="147"/>
        <v/>
      </c>
      <c r="R1012" s="85" t="str">
        <f t="shared" si="148"/>
        <v/>
      </c>
      <c r="S1012" s="2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</row>
    <row r="1013" spans="1:51" ht="18" customHeight="1">
      <c r="A1013" s="68">
        <v>2702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183"/>
      <c r="L1013" s="108"/>
      <c r="M1013" s="2"/>
      <c r="N1013" s="234"/>
      <c r="O1013" s="174"/>
      <c r="P1013" s="175"/>
      <c r="Q1013" s="176"/>
      <c r="R1013" s="177"/>
      <c r="S1013" s="2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</row>
    <row r="1014" spans="1:51" ht="18" customHeight="1">
      <c r="A1014" s="68">
        <v>2801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183"/>
      <c r="L1014" s="108"/>
      <c r="M1014" s="2"/>
      <c r="N1014" s="234"/>
      <c r="O1014" s="86"/>
      <c r="P1014" s="178"/>
      <c r="Q1014" s="88"/>
      <c r="R1014" s="86"/>
      <c r="S1014" s="2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</row>
    <row r="1015" spans="1:51" ht="18" customHeight="1">
      <c r="A1015" s="68">
        <v>2802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183"/>
      <c r="L1015" s="108"/>
      <c r="M1015" s="2"/>
      <c r="N1015" s="234"/>
      <c r="O1015" s="86"/>
      <c r="P1015" s="178"/>
      <c r="Q1015" s="88"/>
      <c r="R1015" s="86"/>
      <c r="S1015" s="2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</row>
    <row r="1016" spans="1:51" ht="18" customHeight="1">
      <c r="A1016" s="68">
        <v>2901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183"/>
      <c r="L1016" s="108"/>
      <c r="M1016" s="2"/>
      <c r="N1016" s="234"/>
      <c r="O1016" s="2"/>
      <c r="P1016" s="234"/>
      <c r="Q1016" s="25"/>
      <c r="R1016" s="86"/>
      <c r="S1016" s="2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</row>
    <row r="1017" spans="1:51" ht="18" customHeight="1">
      <c r="A1017" s="68">
        <v>2902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183"/>
      <c r="L1017" s="108"/>
      <c r="M1017" s="2"/>
      <c r="N1017" s="234"/>
      <c r="O1017" s="89" t="s">
        <v>79</v>
      </c>
      <c r="P1017" s="90"/>
      <c r="Q1017" s="187">
        <f>K1020</f>
        <v>0</v>
      </c>
      <c r="R1017" s="92" t="s">
        <v>11</v>
      </c>
      <c r="S1017" s="2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</row>
    <row r="1018" spans="1:51" ht="18" customHeight="1">
      <c r="A1018" s="68">
        <v>3001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183"/>
      <c r="L1018" s="108"/>
      <c r="M1018" s="2"/>
      <c r="N1018" s="234"/>
      <c r="O1018" s="93" t="s">
        <v>80</v>
      </c>
      <c r="P1018" s="94" t="e">
        <f>IF(P1017/C1004=0,"",P1017/C1004)</f>
        <v>#VALUE!</v>
      </c>
      <c r="Q1018" s="188" t="e">
        <f>IF(P1017/Q1017=0,"",P1017/Q1017)</f>
        <v>#DIV/0!</v>
      </c>
      <c r="R1018" s="96" t="s">
        <v>81</v>
      </c>
      <c r="S1018" s="2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</row>
    <row r="1019" spans="1:51" ht="18" customHeight="1">
      <c r="A1019" s="68">
        <v>3002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183"/>
      <c r="L1019" s="100"/>
      <c r="M1019" s="101"/>
      <c r="N1019" s="102"/>
      <c r="O1019" s="101"/>
      <c r="P1019" s="102"/>
      <c r="Q1019" s="102"/>
      <c r="R1019" s="103"/>
      <c r="S1019" s="2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</row>
    <row r="1020" spans="1:51" ht="18" customHeight="1">
      <c r="A1020" s="35"/>
      <c r="B1020" s="234"/>
      <c r="C1020" s="234"/>
      <c r="D1020" s="273" t="s">
        <v>100</v>
      </c>
      <c r="E1020" s="261"/>
      <c r="F1020" s="261"/>
      <c r="G1020" s="261"/>
      <c r="H1020" s="261"/>
      <c r="I1020" s="261"/>
      <c r="J1020" s="262"/>
      <c r="K1020" s="126">
        <f>SUM(K1005:K1016)</f>
        <v>0</v>
      </c>
      <c r="L1020" s="105" t="str">
        <f>IF(K1012=0,"",K1012/B1005)</f>
        <v/>
      </c>
      <c r="M1020" s="105" t="str">
        <f>IF(K1020=0,"",K1020/B1005)</f>
        <v/>
      </c>
      <c r="N1020" s="105" t="str">
        <f>IF(K1012=0,"",M1020-L1020)</f>
        <v/>
      </c>
      <c r="O1020" s="2"/>
      <c r="P1020" s="234"/>
      <c r="Q1020" s="25"/>
      <c r="R1020" s="2"/>
      <c r="S1020" s="2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</row>
    <row r="1021" spans="1:51" ht="18" customHeight="1">
      <c r="A1021" s="35"/>
      <c r="B1021" s="31"/>
      <c r="C1021" s="31"/>
      <c r="D1021" s="133"/>
      <c r="E1021" s="133"/>
      <c r="F1021" s="133"/>
      <c r="G1021" s="133"/>
      <c r="H1021" s="133"/>
      <c r="I1021" s="133"/>
      <c r="J1021" s="133"/>
      <c r="K1021" s="134"/>
      <c r="L1021" s="135"/>
      <c r="M1021" s="135"/>
      <c r="N1021" s="135"/>
      <c r="O1021" s="2"/>
      <c r="P1021" s="31"/>
      <c r="Q1021" s="25"/>
      <c r="R1021" s="2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</row>
    <row r="1022" spans="1:51" ht="18" customHeight="1">
      <c r="A1022" s="35"/>
      <c r="B1022" s="31"/>
      <c r="C1022" s="31"/>
      <c r="D1022" s="133"/>
      <c r="E1022" s="133"/>
      <c r="F1022" s="133"/>
      <c r="G1022" s="133"/>
      <c r="H1022" s="133"/>
      <c r="I1022" s="133"/>
      <c r="J1022" s="133"/>
      <c r="K1022" s="134"/>
      <c r="L1022" s="135"/>
      <c r="M1022" s="135"/>
      <c r="N1022" s="135"/>
      <c r="O1022" s="2"/>
      <c r="P1022" s="31"/>
      <c r="Q1022" s="25"/>
      <c r="R1022" s="2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</row>
    <row r="1023" spans="1:51" ht="18" customHeight="1">
      <c r="A1023" s="251"/>
      <c r="B1023" s="283" t="s">
        <v>88</v>
      </c>
      <c r="C1023" s="275"/>
      <c r="D1023" s="275"/>
      <c r="E1023" s="275"/>
      <c r="F1023" s="275"/>
      <c r="G1023" s="275"/>
      <c r="H1023" s="275"/>
      <c r="I1023" s="275"/>
      <c r="J1023" s="275"/>
      <c r="K1023" s="129" t="s">
        <v>145</v>
      </c>
      <c r="L1023" s="2"/>
      <c r="M1023" s="2"/>
      <c r="N1023" s="253"/>
      <c r="O1023" s="2"/>
      <c r="P1023" s="253"/>
      <c r="Q1023" s="253"/>
      <c r="R1023" s="253"/>
      <c r="S1023" s="25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</row>
    <row r="1024" spans="1:51" ht="18" customHeight="1">
      <c r="A1024" s="259" t="s">
        <v>10</v>
      </c>
      <c r="B1024" s="260" t="s">
        <v>89</v>
      </c>
      <c r="C1024" s="261"/>
      <c r="D1024" s="261"/>
      <c r="E1024" s="261"/>
      <c r="F1024" s="261"/>
      <c r="G1024" s="261"/>
      <c r="H1024" s="261"/>
      <c r="I1024" s="261"/>
      <c r="J1024" s="262"/>
      <c r="K1024" s="263" t="s">
        <v>11</v>
      </c>
      <c r="L1024" s="254" t="s">
        <v>3</v>
      </c>
      <c r="M1024" s="254" t="s">
        <v>4</v>
      </c>
      <c r="N1024" s="264" t="s">
        <v>5</v>
      </c>
      <c r="O1024" s="254" t="s">
        <v>6</v>
      </c>
      <c r="P1024" s="265" t="s">
        <v>7</v>
      </c>
      <c r="Q1024" s="265" t="s">
        <v>8</v>
      </c>
      <c r="R1024" s="254" t="s">
        <v>9</v>
      </c>
      <c r="S1024" s="25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</row>
    <row r="1025" spans="1:51" ht="18" customHeight="1">
      <c r="A1025" s="255"/>
      <c r="B1025" s="68" t="s">
        <v>90</v>
      </c>
      <c r="C1025" s="68" t="s">
        <v>91</v>
      </c>
      <c r="D1025" s="68" t="s">
        <v>92</v>
      </c>
      <c r="E1025" s="68" t="s">
        <v>93</v>
      </c>
      <c r="F1025" s="68" t="s">
        <v>94</v>
      </c>
      <c r="G1025" s="68" t="s">
        <v>95</v>
      </c>
      <c r="H1025" s="68" t="s">
        <v>96</v>
      </c>
      <c r="I1025" s="68" t="s">
        <v>97</v>
      </c>
      <c r="J1025" s="68" t="s">
        <v>98</v>
      </c>
      <c r="K1025" s="255"/>
      <c r="L1025" s="255"/>
      <c r="M1025" s="255"/>
      <c r="N1025" s="255"/>
      <c r="O1025" s="255"/>
      <c r="P1025" s="255"/>
      <c r="Q1025" s="255"/>
      <c r="R1025" s="255"/>
      <c r="S1025" s="25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</row>
    <row r="1026" spans="1:51" ht="18" customHeight="1">
      <c r="A1026" s="68">
        <v>2302</v>
      </c>
      <c r="B1026" s="69">
        <v>155</v>
      </c>
      <c r="C1026" s="97"/>
      <c r="D1026" s="97"/>
      <c r="E1026" s="97"/>
      <c r="F1026" s="97"/>
      <c r="G1026" s="97"/>
      <c r="H1026" s="97"/>
      <c r="I1026" s="97"/>
      <c r="J1026" s="97"/>
      <c r="K1026" s="183"/>
      <c r="L1026" s="107"/>
      <c r="M1026" s="73"/>
      <c r="N1026" s="74"/>
      <c r="O1026" s="172"/>
      <c r="P1026" s="76">
        <f>B1026</f>
        <v>155</v>
      </c>
      <c r="Q1026" s="173"/>
      <c r="R1026" s="172"/>
      <c r="S1026" s="25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</row>
    <row r="1027" spans="1:51" ht="18" customHeight="1">
      <c r="A1027" s="68">
        <v>2401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183"/>
      <c r="L1027" s="108"/>
      <c r="M1027" s="2"/>
      <c r="N1027" s="79"/>
      <c r="O1027" s="80" t="str">
        <f>IF(C1027=0,"",C1027/B1026)</f>
        <v/>
      </c>
      <c r="P1027" s="81"/>
      <c r="Q1027" s="82" t="str">
        <f t="shared" ref="Q1027:Q1033" si="150">IF(P1027=0,"",P1027/P1026)</f>
        <v/>
      </c>
      <c r="R1027" s="82" t="str">
        <f t="shared" ref="R1027:R1033" si="151">IF(P1027=0,"",100%-Q1027)</f>
        <v/>
      </c>
      <c r="S1027" s="25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</row>
    <row r="1028" spans="1:51" ht="18" customHeight="1">
      <c r="A1028" s="68">
        <v>2402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183"/>
      <c r="L1028" s="108"/>
      <c r="M1028" s="2"/>
      <c r="N1028" s="79"/>
      <c r="O1028" s="80" t="str">
        <f>IF(D1028=0,"",D1028/C1027)</f>
        <v/>
      </c>
      <c r="P1028" s="81"/>
      <c r="Q1028" s="82" t="str">
        <f t="shared" si="150"/>
        <v/>
      </c>
      <c r="R1028" s="82" t="str">
        <f t="shared" si="151"/>
        <v/>
      </c>
      <c r="S1028" s="83">
        <f>P1028/P1026</f>
        <v>0</v>
      </c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</row>
    <row r="1029" spans="1:51" ht="18" customHeight="1">
      <c r="A1029" s="68">
        <v>2501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183"/>
      <c r="L1029" s="108"/>
      <c r="M1029" s="2"/>
      <c r="N1029" s="79"/>
      <c r="O1029" s="80" t="str">
        <f t="shared" ref="O1029:O1032" si="152">IF(E1029=0,"",E1029/D1028)</f>
        <v/>
      </c>
      <c r="P1029" s="81"/>
      <c r="Q1029" s="82" t="str">
        <f t="shared" si="150"/>
        <v/>
      </c>
      <c r="R1029" s="82" t="str">
        <f t="shared" si="151"/>
        <v/>
      </c>
      <c r="S1029" s="25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</row>
    <row r="1030" spans="1:51" ht="18" customHeight="1">
      <c r="A1030" s="68">
        <v>2502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183"/>
      <c r="L1030" s="108"/>
      <c r="M1030" s="2"/>
      <c r="N1030" s="79"/>
      <c r="O1030" s="80" t="str">
        <f t="shared" si="152"/>
        <v/>
      </c>
      <c r="P1030" s="81"/>
      <c r="Q1030" s="82" t="str">
        <f t="shared" si="150"/>
        <v/>
      </c>
      <c r="R1030" s="82" t="str">
        <f t="shared" si="151"/>
        <v/>
      </c>
      <c r="S1030" s="25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</row>
    <row r="1031" spans="1:51" ht="18" customHeight="1">
      <c r="A1031" s="68">
        <v>2601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183"/>
      <c r="L1031" s="108"/>
      <c r="M1031" s="2"/>
      <c r="N1031" s="79"/>
      <c r="O1031" s="80" t="str">
        <f t="shared" si="152"/>
        <v/>
      </c>
      <c r="P1031" s="81"/>
      <c r="Q1031" s="82" t="str">
        <f t="shared" si="150"/>
        <v/>
      </c>
      <c r="R1031" s="82" t="str">
        <f t="shared" si="151"/>
        <v/>
      </c>
      <c r="S1031" s="25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</row>
    <row r="1032" spans="1:51" ht="18" customHeight="1">
      <c r="A1032" s="68">
        <v>2602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183"/>
      <c r="L1032" s="108"/>
      <c r="M1032" s="2"/>
      <c r="N1032" s="79"/>
      <c r="O1032" s="80" t="str">
        <f t="shared" si="152"/>
        <v/>
      </c>
      <c r="P1032" s="81"/>
      <c r="Q1032" s="82" t="str">
        <f t="shared" si="150"/>
        <v/>
      </c>
      <c r="R1032" s="82" t="str">
        <f t="shared" si="151"/>
        <v/>
      </c>
      <c r="S1032" s="25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</row>
    <row r="1033" spans="1:51" ht="18" customHeight="1">
      <c r="A1033" s="68">
        <v>2701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183"/>
      <c r="L1033" s="108"/>
      <c r="M1033" s="2"/>
      <c r="N1033" s="79"/>
      <c r="O1033" s="80" t="str">
        <f>IF(G1033=0,"",G1033/F1032)</f>
        <v/>
      </c>
      <c r="P1033" s="81"/>
      <c r="Q1033" s="82" t="str">
        <f t="shared" si="150"/>
        <v/>
      </c>
      <c r="R1033" s="85" t="str">
        <f t="shared" si="151"/>
        <v/>
      </c>
      <c r="S1033" s="25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</row>
    <row r="1034" spans="1:51" ht="18" customHeight="1">
      <c r="A1034" s="68">
        <v>2702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183"/>
      <c r="L1034" s="108"/>
      <c r="M1034" s="2"/>
      <c r="N1034" s="253"/>
      <c r="O1034" s="174"/>
      <c r="P1034" s="175"/>
      <c r="Q1034" s="176"/>
      <c r="R1034" s="177"/>
      <c r="S1034" s="25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</row>
    <row r="1035" spans="1:51" ht="18" customHeight="1">
      <c r="A1035" s="68">
        <v>2801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183"/>
      <c r="L1035" s="108"/>
      <c r="M1035" s="2"/>
      <c r="N1035" s="253"/>
      <c r="O1035" s="86"/>
      <c r="P1035" s="178"/>
      <c r="Q1035" s="88"/>
      <c r="R1035" s="86"/>
      <c r="S1035" s="25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</row>
    <row r="1036" spans="1:51" ht="18" customHeight="1">
      <c r="A1036" s="68">
        <v>2802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183"/>
      <c r="L1036" s="108"/>
      <c r="M1036" s="2"/>
      <c r="N1036" s="253"/>
      <c r="O1036" s="86"/>
      <c r="P1036" s="178"/>
      <c r="Q1036" s="88"/>
      <c r="R1036" s="86"/>
      <c r="S1036" s="25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</row>
    <row r="1037" spans="1:51" ht="18" customHeight="1">
      <c r="A1037" s="68">
        <v>2901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183"/>
      <c r="L1037" s="108"/>
      <c r="M1037" s="2"/>
      <c r="N1037" s="253"/>
      <c r="O1037" s="2"/>
      <c r="P1037" s="253"/>
      <c r="Q1037" s="25"/>
      <c r="R1037" s="86"/>
      <c r="S1037" s="25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</row>
    <row r="1038" spans="1:51" ht="18" customHeight="1">
      <c r="A1038" s="68">
        <v>2902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183"/>
      <c r="L1038" s="108"/>
      <c r="M1038" s="2"/>
      <c r="N1038" s="253"/>
      <c r="O1038" s="89" t="s">
        <v>79</v>
      </c>
      <c r="P1038" s="90"/>
      <c r="Q1038" s="187">
        <f>K1041</f>
        <v>0</v>
      </c>
      <c r="R1038" s="92" t="s">
        <v>11</v>
      </c>
      <c r="S1038" s="25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</row>
    <row r="1039" spans="1:51" ht="18" customHeight="1">
      <c r="A1039" s="68">
        <v>3001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183"/>
      <c r="L1039" s="108"/>
      <c r="M1039" s="2"/>
      <c r="N1039" s="253"/>
      <c r="O1039" s="93" t="s">
        <v>80</v>
      </c>
      <c r="P1039" s="94" t="e">
        <f>IF(P1038/C1025=0,"",P1038/C1025)</f>
        <v>#VALUE!</v>
      </c>
      <c r="Q1039" s="188" t="e">
        <f>IF(P1038/Q1038=0,"",P1038/Q1038)</f>
        <v>#DIV/0!</v>
      </c>
      <c r="R1039" s="96" t="s">
        <v>81</v>
      </c>
      <c r="S1039" s="25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</row>
    <row r="1040" spans="1:51" ht="18" customHeight="1">
      <c r="A1040" s="68">
        <v>3002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183"/>
      <c r="L1040" s="100"/>
      <c r="M1040" s="101"/>
      <c r="N1040" s="102"/>
      <c r="O1040" s="101"/>
      <c r="P1040" s="102"/>
      <c r="Q1040" s="102"/>
      <c r="R1040" s="103"/>
      <c r="S1040" s="25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</row>
    <row r="1041" spans="1:51" ht="18" customHeight="1">
      <c r="A1041" s="35"/>
      <c r="B1041" s="253"/>
      <c r="C1041" s="253"/>
      <c r="D1041" s="273" t="s">
        <v>100</v>
      </c>
      <c r="E1041" s="261"/>
      <c r="F1041" s="261"/>
      <c r="G1041" s="261"/>
      <c r="H1041" s="261"/>
      <c r="I1041" s="261"/>
      <c r="J1041" s="262"/>
      <c r="K1041" s="126">
        <f>SUM(K1026:K1037)</f>
        <v>0</v>
      </c>
      <c r="L1041" s="105" t="str">
        <f>IF(K1033=0,"",K1033/B1026)</f>
        <v/>
      </c>
      <c r="M1041" s="105" t="str">
        <f>IF(K1041=0,"",K1041/B1026)</f>
        <v/>
      </c>
      <c r="N1041" s="105" t="str">
        <f>IF(K1033=0,"",M1041-L1041)</f>
        <v/>
      </c>
      <c r="O1041" s="2"/>
      <c r="P1041" s="253"/>
      <c r="Q1041" s="25"/>
      <c r="R1041" s="2"/>
      <c r="S1041" s="25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</row>
    <row r="1042" spans="1:51" ht="18" customHeight="1">
      <c r="A1042" s="35"/>
      <c r="B1042" s="31"/>
      <c r="C1042" s="31"/>
      <c r="D1042" s="133"/>
      <c r="E1042" s="133"/>
      <c r="F1042" s="133"/>
      <c r="G1042" s="133"/>
      <c r="H1042" s="133"/>
      <c r="I1042" s="133"/>
      <c r="J1042" s="133"/>
      <c r="K1042" s="134"/>
      <c r="L1042" s="135"/>
      <c r="M1042" s="135"/>
      <c r="N1042" s="135"/>
      <c r="O1042" s="2"/>
      <c r="P1042" s="31"/>
      <c r="Q1042" s="25"/>
      <c r="R1042" s="2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</row>
    <row r="1043" spans="1:51" ht="18" customHeight="1">
      <c r="A1043" s="35"/>
      <c r="B1043" s="31"/>
      <c r="C1043" s="31"/>
      <c r="D1043" s="133"/>
      <c r="E1043" s="133"/>
      <c r="F1043" s="133"/>
      <c r="G1043" s="133"/>
      <c r="H1043" s="133"/>
      <c r="I1043" s="133"/>
      <c r="J1043" s="133"/>
      <c r="K1043" s="134"/>
      <c r="L1043" s="135"/>
      <c r="M1043" s="135"/>
      <c r="N1043" s="135"/>
      <c r="O1043" s="2"/>
      <c r="P1043" s="31"/>
      <c r="Q1043" s="25"/>
      <c r="R1043" s="2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</row>
    <row r="1044" spans="1:51" ht="18" customHeight="1">
      <c r="A1044" s="35"/>
      <c r="B1044" s="31"/>
      <c r="C1044" s="31"/>
      <c r="D1044" s="133"/>
      <c r="E1044" s="133"/>
      <c r="F1044" s="133"/>
      <c r="G1044" s="133"/>
      <c r="H1044" s="133"/>
      <c r="I1044" s="133"/>
      <c r="J1044" s="133"/>
      <c r="K1044" s="134"/>
      <c r="L1044" s="135"/>
      <c r="M1044" s="135"/>
      <c r="N1044" s="135"/>
      <c r="O1044" s="2"/>
      <c r="P1044" s="31"/>
      <c r="Q1044" s="25"/>
      <c r="R1044" s="2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</row>
    <row r="1045" spans="1:51" ht="18" customHeight="1">
      <c r="A1045" s="35"/>
      <c r="B1045" s="31"/>
      <c r="C1045" s="31"/>
      <c r="D1045" s="133"/>
      <c r="E1045" s="133"/>
      <c r="F1045" s="133"/>
      <c r="G1045" s="133"/>
      <c r="H1045" s="133"/>
      <c r="I1045" s="133"/>
      <c r="J1045" s="133"/>
      <c r="K1045" s="134"/>
      <c r="L1045" s="135"/>
      <c r="M1045" s="135"/>
      <c r="N1045" s="135"/>
      <c r="O1045" s="2"/>
      <c r="P1045" s="31"/>
      <c r="Q1045" s="25"/>
      <c r="R1045" s="2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</row>
    <row r="1046" spans="1:51" ht="18" customHeight="1">
      <c r="A1046" s="35"/>
      <c r="B1046" s="31"/>
      <c r="C1046" s="31"/>
      <c r="D1046" s="133"/>
      <c r="E1046" s="133"/>
      <c r="F1046" s="133"/>
      <c r="G1046" s="133"/>
      <c r="H1046" s="133"/>
      <c r="I1046" s="133"/>
      <c r="J1046" s="133"/>
      <c r="K1046" s="134"/>
      <c r="L1046" s="135"/>
      <c r="M1046" s="135"/>
      <c r="N1046" s="135"/>
      <c r="O1046" s="2"/>
      <c r="P1046" s="31"/>
      <c r="Q1046" s="25"/>
      <c r="R1046" s="2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</row>
    <row r="1047" spans="1:51" ht="18" customHeight="1">
      <c r="A1047" s="35"/>
      <c r="B1047" s="31"/>
      <c r="C1047" s="31"/>
      <c r="D1047" s="133"/>
      <c r="E1047" s="133"/>
      <c r="F1047" s="133"/>
      <c r="G1047" s="133"/>
      <c r="H1047" s="133"/>
      <c r="I1047" s="133"/>
      <c r="J1047" s="133"/>
      <c r="K1047" s="134"/>
      <c r="L1047" s="135"/>
      <c r="M1047" s="135"/>
      <c r="N1047" s="135"/>
      <c r="O1047" s="2"/>
      <c r="P1047" s="31"/>
      <c r="Q1047" s="25"/>
      <c r="R1047" s="2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</row>
    <row r="1048" spans="1:51" ht="18" customHeight="1">
      <c r="A1048" s="35"/>
      <c r="B1048" s="31"/>
      <c r="C1048" s="31"/>
      <c r="D1048" s="133"/>
      <c r="E1048" s="133"/>
      <c r="F1048" s="133"/>
      <c r="G1048" s="133"/>
      <c r="H1048" s="133"/>
      <c r="I1048" s="133"/>
      <c r="J1048" s="133"/>
      <c r="K1048" s="134"/>
      <c r="L1048" s="135"/>
      <c r="M1048" s="135"/>
      <c r="N1048" s="135"/>
      <c r="O1048" s="2"/>
      <c r="P1048" s="31"/>
      <c r="Q1048" s="25"/>
      <c r="R1048" s="2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</row>
    <row r="1049" spans="1:51" ht="18" customHeight="1">
      <c r="A1049" s="35"/>
      <c r="B1049" s="31"/>
      <c r="C1049" s="31"/>
      <c r="D1049" s="133"/>
      <c r="E1049" s="133"/>
      <c r="F1049" s="133"/>
      <c r="G1049" s="133"/>
      <c r="H1049" s="133"/>
      <c r="I1049" s="133"/>
      <c r="J1049" s="133"/>
      <c r="K1049" s="134"/>
      <c r="L1049" s="135"/>
      <c r="M1049" s="135"/>
      <c r="N1049" s="135"/>
      <c r="O1049" s="2"/>
      <c r="P1049" s="31"/>
      <c r="Q1049" s="25"/>
      <c r="R1049" s="2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</row>
    <row r="1050" spans="1:51" ht="18" customHeight="1">
      <c r="A1050" s="35"/>
      <c r="B1050" s="31"/>
      <c r="C1050" s="31"/>
      <c r="D1050" s="133"/>
      <c r="E1050" s="133"/>
      <c r="F1050" s="133"/>
      <c r="G1050" s="133"/>
      <c r="H1050" s="133"/>
      <c r="I1050" s="133"/>
      <c r="J1050" s="133"/>
      <c r="K1050" s="134"/>
      <c r="L1050" s="135"/>
      <c r="M1050" s="135"/>
      <c r="N1050" s="135"/>
      <c r="O1050" s="2"/>
      <c r="P1050" s="31"/>
      <c r="Q1050" s="25"/>
      <c r="R1050" s="2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</row>
    <row r="1051" spans="1:51" ht="18" customHeight="1">
      <c r="A1051" s="35"/>
      <c r="B1051" s="31"/>
      <c r="C1051" s="31"/>
      <c r="D1051" s="133"/>
      <c r="E1051" s="133"/>
      <c r="F1051" s="133"/>
      <c r="G1051" s="133"/>
      <c r="H1051" s="133"/>
      <c r="I1051" s="133"/>
      <c r="J1051" s="133"/>
      <c r="K1051" s="134"/>
      <c r="L1051" s="135"/>
      <c r="M1051" s="135"/>
      <c r="N1051" s="135"/>
      <c r="O1051" s="2"/>
      <c r="P1051" s="31"/>
      <c r="Q1051" s="25"/>
      <c r="R1051" s="2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</row>
    <row r="1052" spans="1:51" ht="18" customHeight="1">
      <c r="A1052" s="35"/>
      <c r="B1052" s="31"/>
      <c r="C1052" s="31"/>
      <c r="D1052" s="133"/>
      <c r="E1052" s="133"/>
      <c r="F1052" s="133"/>
      <c r="G1052" s="133"/>
      <c r="H1052" s="133"/>
      <c r="I1052" s="133"/>
      <c r="J1052" s="133"/>
      <c r="K1052" s="134"/>
      <c r="L1052" s="135"/>
      <c r="M1052" s="135"/>
      <c r="N1052" s="135"/>
      <c r="O1052" s="2"/>
      <c r="P1052" s="31"/>
      <c r="Q1052" s="25"/>
      <c r="R1052" s="2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</row>
    <row r="1053" spans="1:51" ht="18" customHeight="1">
      <c r="A1053" s="35"/>
      <c r="B1053" s="31"/>
      <c r="C1053" s="31"/>
      <c r="D1053" s="133"/>
      <c r="E1053" s="133"/>
      <c r="F1053" s="133"/>
      <c r="G1053" s="133"/>
      <c r="H1053" s="133"/>
      <c r="I1053" s="133"/>
      <c r="J1053" s="133"/>
      <c r="K1053" s="134"/>
      <c r="L1053" s="135"/>
      <c r="M1053" s="135"/>
      <c r="N1053" s="135"/>
      <c r="O1053" s="2"/>
      <c r="P1053" s="31"/>
      <c r="Q1053" s="25"/>
      <c r="R1053" s="2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</row>
    <row r="1054" spans="1:51" ht="18" customHeight="1">
      <c r="A1054" s="35"/>
      <c r="B1054" s="31"/>
      <c r="C1054" s="31"/>
      <c r="D1054" s="133"/>
      <c r="E1054" s="133"/>
      <c r="F1054" s="133"/>
      <c r="G1054" s="133"/>
      <c r="H1054" s="133"/>
      <c r="I1054" s="133"/>
      <c r="J1054" s="133"/>
      <c r="K1054" s="134"/>
      <c r="L1054" s="135"/>
      <c r="M1054" s="135"/>
      <c r="N1054" s="135"/>
      <c r="O1054" s="2"/>
      <c r="P1054" s="31"/>
      <c r="Q1054" s="25"/>
      <c r="R1054" s="2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</row>
    <row r="1055" spans="1:51" ht="18" customHeight="1">
      <c r="A1055" s="35"/>
      <c r="B1055" s="31"/>
      <c r="C1055" s="31"/>
      <c r="D1055" s="133"/>
      <c r="E1055" s="133"/>
      <c r="F1055" s="133"/>
      <c r="G1055" s="133"/>
      <c r="H1055" s="133"/>
      <c r="I1055" s="133"/>
      <c r="J1055" s="133"/>
      <c r="K1055" s="134"/>
      <c r="L1055" s="135"/>
      <c r="M1055" s="135"/>
      <c r="N1055" s="135"/>
      <c r="O1055" s="2"/>
      <c r="P1055" s="31"/>
      <c r="Q1055" s="25"/>
      <c r="R1055" s="2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</row>
    <row r="1056" spans="1:51" ht="18" customHeight="1">
      <c r="A1056" s="35"/>
      <c r="B1056" s="31"/>
      <c r="C1056" s="31"/>
      <c r="D1056" s="133"/>
      <c r="E1056" s="133"/>
      <c r="F1056" s="133"/>
      <c r="G1056" s="133"/>
      <c r="H1056" s="133"/>
      <c r="I1056" s="133"/>
      <c r="J1056" s="133"/>
      <c r="K1056" s="134"/>
      <c r="L1056" s="135"/>
      <c r="M1056" s="135"/>
      <c r="N1056" s="135"/>
      <c r="O1056" s="2"/>
      <c r="P1056" s="31"/>
      <c r="Q1056" s="25"/>
      <c r="R1056" s="2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</row>
    <row r="1057" spans="1:51" ht="18" customHeight="1">
      <c r="A1057" s="35"/>
      <c r="B1057" s="31"/>
      <c r="C1057" s="31"/>
      <c r="D1057" s="133"/>
      <c r="E1057" s="133"/>
      <c r="F1057" s="133"/>
      <c r="G1057" s="133"/>
      <c r="H1057" s="133"/>
      <c r="I1057" s="133"/>
      <c r="J1057" s="133"/>
      <c r="K1057" s="134"/>
      <c r="L1057" s="135"/>
      <c r="M1057" s="135"/>
      <c r="N1057" s="135"/>
      <c r="O1057" s="2"/>
      <c r="P1057" s="31"/>
      <c r="Q1057" s="25"/>
      <c r="R1057" s="2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</row>
    <row r="1058" spans="1:51" ht="18" customHeight="1">
      <c r="A1058" s="35"/>
      <c r="B1058" s="31"/>
      <c r="C1058" s="31"/>
      <c r="D1058" s="133"/>
      <c r="E1058" s="133"/>
      <c r="F1058" s="133"/>
      <c r="G1058" s="133"/>
      <c r="H1058" s="133"/>
      <c r="I1058" s="133"/>
      <c r="J1058" s="133"/>
      <c r="K1058" s="134"/>
      <c r="L1058" s="135"/>
      <c r="M1058" s="135"/>
      <c r="N1058" s="135"/>
      <c r="O1058" s="2"/>
      <c r="P1058" s="31"/>
      <c r="Q1058" s="25"/>
      <c r="R1058" s="2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</row>
    <row r="1059" spans="1:51" ht="18" customHeight="1">
      <c r="A1059" s="35"/>
      <c r="B1059" s="31"/>
      <c r="C1059" s="31"/>
      <c r="D1059" s="133"/>
      <c r="E1059" s="133"/>
      <c r="F1059" s="133"/>
      <c r="G1059" s="133"/>
      <c r="H1059" s="133"/>
      <c r="I1059" s="133"/>
      <c r="J1059" s="133"/>
      <c r="K1059" s="134"/>
      <c r="L1059" s="135"/>
      <c r="M1059" s="135"/>
      <c r="N1059" s="135"/>
      <c r="O1059" s="2"/>
      <c r="P1059" s="31"/>
      <c r="Q1059" s="25"/>
      <c r="R1059" s="2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</row>
    <row r="1060" spans="1:51" ht="18" customHeight="1">
      <c r="A1060" s="35"/>
      <c r="B1060" s="31"/>
      <c r="C1060" s="31"/>
      <c r="D1060" s="133"/>
      <c r="E1060" s="133"/>
      <c r="F1060" s="133"/>
      <c r="G1060" s="133"/>
      <c r="H1060" s="133"/>
      <c r="I1060" s="133"/>
      <c r="J1060" s="133"/>
      <c r="K1060" s="134"/>
      <c r="L1060" s="135"/>
      <c r="M1060" s="135"/>
      <c r="N1060" s="135"/>
      <c r="O1060" s="2"/>
      <c r="P1060" s="31"/>
      <c r="Q1060" s="25"/>
      <c r="R1060" s="2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</row>
    <row r="1061" spans="1:51" ht="18" customHeight="1">
      <c r="A1061" s="35"/>
      <c r="B1061" s="31"/>
      <c r="C1061" s="31"/>
      <c r="D1061" s="133"/>
      <c r="E1061" s="133"/>
      <c r="F1061" s="133"/>
      <c r="G1061" s="133"/>
      <c r="H1061" s="133"/>
      <c r="I1061" s="133"/>
      <c r="J1061" s="133"/>
      <c r="K1061" s="134"/>
      <c r="L1061" s="135"/>
      <c r="M1061" s="135"/>
      <c r="N1061" s="135"/>
      <c r="O1061" s="2"/>
      <c r="P1061" s="31"/>
      <c r="Q1061" s="25"/>
      <c r="R1061" s="2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</row>
    <row r="1062" spans="1:51" ht="18" customHeight="1">
      <c r="A1062" s="35"/>
      <c r="B1062" s="31"/>
      <c r="C1062" s="31"/>
      <c r="D1062" s="133"/>
      <c r="E1062" s="133"/>
      <c r="F1062" s="133"/>
      <c r="G1062" s="133"/>
      <c r="H1062" s="133"/>
      <c r="I1062" s="133"/>
      <c r="J1062" s="133"/>
      <c r="K1062" s="134"/>
      <c r="L1062" s="135"/>
      <c r="M1062" s="135"/>
      <c r="N1062" s="135"/>
      <c r="O1062" s="2"/>
      <c r="P1062" s="31"/>
      <c r="Q1062" s="25"/>
      <c r="R1062" s="2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</row>
    <row r="1063" spans="1:51" ht="18" customHeight="1">
      <c r="A1063" s="35"/>
      <c r="B1063" s="31"/>
      <c r="C1063" s="31"/>
      <c r="D1063" s="133"/>
      <c r="E1063" s="133"/>
      <c r="F1063" s="133"/>
      <c r="G1063" s="133"/>
      <c r="H1063" s="133"/>
      <c r="I1063" s="133"/>
      <c r="J1063" s="133"/>
      <c r="K1063" s="134"/>
      <c r="L1063" s="135"/>
      <c r="M1063" s="135"/>
      <c r="N1063" s="135"/>
      <c r="O1063" s="2"/>
      <c r="P1063" s="31"/>
      <c r="Q1063" s="25"/>
      <c r="R1063" s="2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</row>
    <row r="1064" spans="1:51" ht="18" customHeight="1">
      <c r="A1064" s="35"/>
      <c r="B1064" s="31"/>
      <c r="C1064" s="31"/>
      <c r="D1064" s="133"/>
      <c r="E1064" s="133"/>
      <c r="F1064" s="133"/>
      <c r="G1064" s="133"/>
      <c r="H1064" s="133"/>
      <c r="I1064" s="133"/>
      <c r="J1064" s="133"/>
      <c r="K1064" s="134"/>
      <c r="L1064" s="135"/>
      <c r="M1064" s="135"/>
      <c r="N1064" s="135"/>
      <c r="O1064" s="2"/>
      <c r="P1064" s="31"/>
      <c r="Q1064" s="25"/>
      <c r="R1064" s="2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</row>
    <row r="1065" spans="1:51" ht="18" customHeight="1">
      <c r="A1065" s="35"/>
      <c r="B1065" s="31"/>
      <c r="C1065" s="31"/>
      <c r="D1065" s="133"/>
      <c r="E1065" s="133"/>
      <c r="F1065" s="133"/>
      <c r="G1065" s="133"/>
      <c r="H1065" s="133"/>
      <c r="I1065" s="133"/>
      <c r="J1065" s="133"/>
      <c r="K1065" s="134"/>
      <c r="L1065" s="135"/>
      <c r="M1065" s="135"/>
      <c r="N1065" s="135"/>
      <c r="O1065" s="2"/>
      <c r="P1065" s="31"/>
      <c r="Q1065" s="25"/>
      <c r="R1065" s="2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</row>
    <row r="1066" spans="1:51" ht="18" customHeight="1">
      <c r="A1066" s="35"/>
      <c r="B1066" s="31"/>
      <c r="C1066" s="31"/>
      <c r="D1066" s="133"/>
      <c r="E1066" s="133"/>
      <c r="F1066" s="133"/>
      <c r="G1066" s="133"/>
      <c r="H1066" s="133"/>
      <c r="I1066" s="133"/>
      <c r="J1066" s="133"/>
      <c r="K1066" s="134"/>
      <c r="L1066" s="135"/>
      <c r="M1066" s="135"/>
      <c r="N1066" s="135"/>
      <c r="O1066" s="2"/>
      <c r="P1066" s="31"/>
      <c r="Q1066" s="25"/>
      <c r="R1066" s="2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</row>
    <row r="1067" spans="1:51" ht="18" customHeight="1">
      <c r="A1067" s="35"/>
      <c r="B1067" s="31"/>
      <c r="C1067" s="31"/>
      <c r="D1067" s="133"/>
      <c r="E1067" s="133"/>
      <c r="F1067" s="133"/>
      <c r="G1067" s="133"/>
      <c r="H1067" s="133"/>
      <c r="I1067" s="133"/>
      <c r="J1067" s="133"/>
      <c r="K1067" s="134"/>
      <c r="L1067" s="135"/>
      <c r="M1067" s="135"/>
      <c r="N1067" s="135"/>
      <c r="O1067" s="2"/>
      <c r="P1067" s="31"/>
      <c r="Q1067" s="25"/>
      <c r="R1067" s="2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</row>
    <row r="1068" spans="1:51" ht="18" customHeight="1">
      <c r="A1068" s="35"/>
      <c r="B1068" s="31"/>
      <c r="C1068" s="31"/>
      <c r="D1068" s="133"/>
      <c r="E1068" s="133"/>
      <c r="F1068" s="133"/>
      <c r="G1068" s="133"/>
      <c r="H1068" s="133"/>
      <c r="I1068" s="133"/>
      <c r="J1068" s="133"/>
      <c r="K1068" s="134"/>
      <c r="L1068" s="135"/>
      <c r="M1068" s="135"/>
      <c r="N1068" s="135"/>
      <c r="O1068" s="2"/>
      <c r="P1068" s="31"/>
      <c r="Q1068" s="25"/>
      <c r="R1068" s="2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</row>
    <row r="1069" spans="1:51" ht="18" customHeight="1">
      <c r="A1069" s="35"/>
      <c r="B1069" s="31"/>
      <c r="C1069" s="31"/>
      <c r="D1069" s="133"/>
      <c r="E1069" s="133"/>
      <c r="F1069" s="133"/>
      <c r="G1069" s="133"/>
      <c r="H1069" s="133"/>
      <c r="I1069" s="133"/>
      <c r="J1069" s="133"/>
      <c r="K1069" s="134"/>
      <c r="L1069" s="135"/>
      <c r="M1069" s="135"/>
      <c r="N1069" s="135"/>
      <c r="O1069" s="2"/>
      <c r="P1069" s="31"/>
      <c r="Q1069" s="25"/>
      <c r="R1069" s="2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</row>
    <row r="1070" spans="1:51" ht="18" customHeight="1">
      <c r="A1070" s="35"/>
      <c r="B1070" s="31"/>
      <c r="C1070" s="31"/>
      <c r="D1070" s="133"/>
      <c r="E1070" s="133"/>
      <c r="F1070" s="133"/>
      <c r="G1070" s="133"/>
      <c r="H1070" s="133"/>
      <c r="I1070" s="133"/>
      <c r="J1070" s="133"/>
      <c r="K1070" s="134"/>
      <c r="L1070" s="135"/>
      <c r="M1070" s="135"/>
      <c r="N1070" s="135"/>
      <c r="O1070" s="2"/>
      <c r="P1070" s="31"/>
      <c r="Q1070" s="25"/>
      <c r="R1070" s="2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</row>
    <row r="1071" spans="1:51" ht="18" customHeight="1">
      <c r="A1071" s="35"/>
      <c r="B1071" s="31"/>
      <c r="C1071" s="31"/>
      <c r="D1071" s="133"/>
      <c r="E1071" s="133"/>
      <c r="F1071" s="133"/>
      <c r="G1071" s="133"/>
      <c r="H1071" s="133"/>
      <c r="I1071" s="133"/>
      <c r="J1071" s="133"/>
      <c r="K1071" s="134"/>
      <c r="L1071" s="135"/>
      <c r="M1071" s="135"/>
      <c r="N1071" s="135"/>
      <c r="O1071" s="2"/>
      <c r="P1071" s="31"/>
      <c r="Q1071" s="25"/>
      <c r="R1071" s="2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</row>
    <row r="1072" spans="1:51" ht="18" customHeight="1">
      <c r="A1072" s="35"/>
      <c r="B1072" s="31"/>
      <c r="C1072" s="31"/>
      <c r="D1072" s="133"/>
      <c r="E1072" s="133"/>
      <c r="F1072" s="133"/>
      <c r="G1072" s="133"/>
      <c r="H1072" s="133"/>
      <c r="I1072" s="133"/>
      <c r="J1072" s="133"/>
      <c r="K1072" s="134"/>
      <c r="L1072" s="135"/>
      <c r="M1072" s="135"/>
      <c r="N1072" s="135"/>
      <c r="O1072" s="2"/>
      <c r="P1072" s="31"/>
      <c r="Q1072" s="25"/>
      <c r="R1072" s="2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</row>
    <row r="1073" spans="1:51" ht="18" customHeight="1">
      <c r="A1073" s="35"/>
      <c r="B1073" s="31"/>
      <c r="C1073" s="31"/>
      <c r="D1073" s="133"/>
      <c r="E1073" s="133"/>
      <c r="F1073" s="133"/>
      <c r="G1073" s="133"/>
      <c r="H1073" s="133"/>
      <c r="I1073" s="133"/>
      <c r="J1073" s="133"/>
      <c r="K1073" s="134"/>
      <c r="L1073" s="135"/>
      <c r="M1073" s="135"/>
      <c r="N1073" s="135"/>
      <c r="O1073" s="2"/>
      <c r="P1073" s="31"/>
      <c r="Q1073" s="25"/>
      <c r="R1073" s="2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</row>
    <row r="1074" spans="1:51" ht="18" customHeight="1">
      <c r="A1074" s="35"/>
      <c r="B1074" s="31"/>
      <c r="C1074" s="31"/>
      <c r="D1074" s="133"/>
      <c r="E1074" s="133"/>
      <c r="F1074" s="133"/>
      <c r="G1074" s="133"/>
      <c r="H1074" s="133"/>
      <c r="I1074" s="133"/>
      <c r="J1074" s="133"/>
      <c r="K1074" s="134"/>
      <c r="L1074" s="135"/>
      <c r="M1074" s="135"/>
      <c r="N1074" s="135"/>
      <c r="O1074" s="2"/>
      <c r="P1074" s="31"/>
      <c r="Q1074" s="25"/>
      <c r="R1074" s="2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</row>
    <row r="1075" spans="1:51" ht="18" customHeight="1">
      <c r="A1075" s="35"/>
      <c r="B1075" s="31"/>
      <c r="C1075" s="31"/>
      <c r="D1075" s="133"/>
      <c r="E1075" s="133"/>
      <c r="F1075" s="133"/>
      <c r="G1075" s="133"/>
      <c r="H1075" s="133"/>
      <c r="I1075" s="133"/>
      <c r="J1075" s="133"/>
      <c r="K1075" s="134"/>
      <c r="L1075" s="135"/>
      <c r="M1075" s="135"/>
      <c r="N1075" s="135"/>
      <c r="O1075" s="2"/>
      <c r="P1075" s="31"/>
      <c r="Q1075" s="25"/>
      <c r="R1075" s="2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</row>
    <row r="1076" spans="1:51" ht="18" customHeight="1">
      <c r="A1076" s="35"/>
      <c r="B1076" s="31"/>
      <c r="C1076" s="31"/>
      <c r="D1076" s="133"/>
      <c r="E1076" s="133"/>
      <c r="F1076" s="133"/>
      <c r="G1076" s="133"/>
      <c r="H1076" s="133"/>
      <c r="I1076" s="133"/>
      <c r="J1076" s="133"/>
      <c r="K1076" s="134"/>
      <c r="L1076" s="135"/>
      <c r="M1076" s="135"/>
      <c r="N1076" s="135"/>
      <c r="O1076" s="2"/>
      <c r="P1076" s="31"/>
      <c r="Q1076" s="25"/>
      <c r="R1076" s="2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</row>
    <row r="1077" spans="1:51" ht="18" customHeight="1">
      <c r="A1077" s="35"/>
      <c r="B1077" s="31"/>
      <c r="C1077" s="31"/>
      <c r="D1077" s="133"/>
      <c r="E1077" s="133"/>
      <c r="F1077" s="133"/>
      <c r="G1077" s="133"/>
      <c r="H1077" s="133"/>
      <c r="I1077" s="133"/>
      <c r="J1077" s="133"/>
      <c r="K1077" s="134"/>
      <c r="L1077" s="135"/>
      <c r="M1077" s="135"/>
      <c r="N1077" s="135"/>
      <c r="O1077" s="2"/>
      <c r="P1077" s="31"/>
      <c r="Q1077" s="25"/>
      <c r="R1077" s="2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</row>
    <row r="1078" spans="1:51" ht="18" customHeight="1">
      <c r="A1078" s="35"/>
      <c r="B1078" s="31"/>
      <c r="C1078" s="31"/>
      <c r="D1078" s="133"/>
      <c r="E1078" s="133"/>
      <c r="F1078" s="133"/>
      <c r="G1078" s="133"/>
      <c r="H1078" s="133"/>
      <c r="I1078" s="133"/>
      <c r="J1078" s="133"/>
      <c r="K1078" s="134"/>
      <c r="L1078" s="135"/>
      <c r="M1078" s="135"/>
      <c r="N1078" s="135"/>
      <c r="O1078" s="2"/>
      <c r="P1078" s="31"/>
      <c r="Q1078" s="25"/>
      <c r="R1078" s="2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</row>
    <row r="1079" spans="1:51" ht="18" customHeight="1">
      <c r="A1079" s="35"/>
      <c r="B1079" s="31"/>
      <c r="C1079" s="31"/>
      <c r="D1079" s="133"/>
      <c r="E1079" s="133"/>
      <c r="F1079" s="133"/>
      <c r="G1079" s="133"/>
      <c r="H1079" s="133"/>
      <c r="I1079" s="133"/>
      <c r="J1079" s="133"/>
      <c r="K1079" s="134"/>
      <c r="L1079" s="135"/>
      <c r="M1079" s="135"/>
      <c r="N1079" s="135"/>
      <c r="O1079" s="2"/>
      <c r="P1079" s="31"/>
      <c r="Q1079" s="25"/>
      <c r="R1079" s="2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</row>
    <row r="1080" spans="1:51" ht="18" customHeight="1">
      <c r="A1080" s="35"/>
      <c r="B1080" s="31"/>
      <c r="C1080" s="31"/>
      <c r="D1080" s="133"/>
      <c r="E1080" s="133"/>
      <c r="F1080" s="133"/>
      <c r="G1080" s="133"/>
      <c r="H1080" s="133"/>
      <c r="I1080" s="133"/>
      <c r="J1080" s="133"/>
      <c r="K1080" s="134"/>
      <c r="L1080" s="135"/>
      <c r="M1080" s="135"/>
      <c r="N1080" s="135"/>
      <c r="O1080" s="2"/>
      <c r="P1080" s="31"/>
      <c r="Q1080" s="25"/>
      <c r="R1080" s="2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</row>
    <row r="1081" spans="1:51" ht="18" customHeight="1">
      <c r="A1081" s="35"/>
      <c r="B1081" s="31"/>
      <c r="C1081" s="31"/>
      <c r="D1081" s="133"/>
      <c r="E1081" s="133"/>
      <c r="F1081" s="133"/>
      <c r="G1081" s="133"/>
      <c r="H1081" s="133"/>
      <c r="I1081" s="133"/>
      <c r="J1081" s="133"/>
      <c r="K1081" s="134"/>
      <c r="L1081" s="135"/>
      <c r="M1081" s="135"/>
      <c r="N1081" s="135"/>
      <c r="O1081" s="2"/>
      <c r="P1081" s="31"/>
      <c r="Q1081" s="25"/>
      <c r="R1081" s="2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</row>
    <row r="1082" spans="1:51" ht="18" customHeight="1">
      <c r="A1082" s="35"/>
      <c r="B1082" s="31"/>
      <c r="C1082" s="31"/>
      <c r="D1082" s="133"/>
      <c r="E1082" s="133"/>
      <c r="F1082" s="133"/>
      <c r="G1082" s="133"/>
      <c r="H1082" s="133"/>
      <c r="I1082" s="133"/>
      <c r="J1082" s="133"/>
      <c r="K1082" s="134"/>
      <c r="L1082" s="135"/>
      <c r="M1082" s="135"/>
      <c r="N1082" s="135"/>
      <c r="O1082" s="2"/>
      <c r="P1082" s="31"/>
      <c r="Q1082" s="25"/>
      <c r="R1082" s="2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</row>
    <row r="1083" spans="1:51" ht="18" customHeight="1">
      <c r="A1083" s="35"/>
      <c r="B1083" s="31"/>
      <c r="C1083" s="31"/>
      <c r="D1083" s="133"/>
      <c r="E1083" s="133"/>
      <c r="F1083" s="133"/>
      <c r="G1083" s="133"/>
      <c r="H1083" s="133"/>
      <c r="I1083" s="133"/>
      <c r="J1083" s="133"/>
      <c r="K1083" s="134"/>
      <c r="L1083" s="135"/>
      <c r="M1083" s="135"/>
      <c r="N1083" s="135"/>
      <c r="O1083" s="2"/>
      <c r="P1083" s="31"/>
      <c r="Q1083" s="25"/>
      <c r="R1083" s="2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</row>
    <row r="1084" spans="1:51" ht="18" customHeight="1">
      <c r="A1084" s="35"/>
      <c r="B1084" s="31"/>
      <c r="C1084" s="31"/>
      <c r="D1084" s="133"/>
      <c r="E1084" s="133"/>
      <c r="F1084" s="133"/>
      <c r="G1084" s="133"/>
      <c r="H1084" s="133"/>
      <c r="I1084" s="133"/>
      <c r="J1084" s="133"/>
      <c r="K1084" s="134"/>
      <c r="L1084" s="135"/>
      <c r="M1084" s="135"/>
      <c r="N1084" s="135"/>
      <c r="O1084" s="2"/>
      <c r="P1084" s="31"/>
      <c r="Q1084" s="25"/>
      <c r="R1084" s="2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</row>
    <row r="1085" spans="1:51" ht="18" customHeight="1">
      <c r="A1085" s="35"/>
      <c r="B1085" s="31"/>
      <c r="C1085" s="31"/>
      <c r="D1085" s="133"/>
      <c r="E1085" s="133"/>
      <c r="F1085" s="133"/>
      <c r="G1085" s="133"/>
      <c r="H1085" s="133"/>
      <c r="I1085" s="133"/>
      <c r="J1085" s="133"/>
      <c r="K1085" s="134"/>
      <c r="L1085" s="135"/>
      <c r="M1085" s="135"/>
      <c r="N1085" s="135"/>
      <c r="O1085" s="2"/>
      <c r="P1085" s="31"/>
      <c r="Q1085" s="25"/>
      <c r="R1085" s="2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</row>
    <row r="1086" spans="1:51" ht="18" customHeight="1">
      <c r="A1086" s="35"/>
      <c r="B1086" s="31"/>
      <c r="C1086" s="31"/>
      <c r="D1086" s="133"/>
      <c r="E1086" s="133"/>
      <c r="F1086" s="133"/>
      <c r="G1086" s="133"/>
      <c r="H1086" s="133"/>
      <c r="I1086" s="133"/>
      <c r="J1086" s="133"/>
      <c r="K1086" s="134"/>
      <c r="L1086" s="135"/>
      <c r="M1086" s="135"/>
      <c r="N1086" s="135"/>
      <c r="O1086" s="2"/>
      <c r="P1086" s="31"/>
      <c r="Q1086" s="25"/>
      <c r="R1086" s="2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</row>
    <row r="1087" spans="1:51" ht="18" customHeight="1">
      <c r="A1087" s="35"/>
      <c r="B1087" s="31"/>
      <c r="C1087" s="31"/>
      <c r="D1087" s="133"/>
      <c r="E1087" s="133"/>
      <c r="F1087" s="133"/>
      <c r="G1087" s="133"/>
      <c r="H1087" s="133"/>
      <c r="I1087" s="133"/>
      <c r="J1087" s="133"/>
      <c r="K1087" s="134"/>
      <c r="L1087" s="135"/>
      <c r="M1087" s="135"/>
      <c r="N1087" s="135"/>
      <c r="O1087" s="2"/>
      <c r="P1087" s="31"/>
      <c r="Q1087" s="25"/>
      <c r="R1087" s="2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</row>
    <row r="1088" spans="1:51" ht="18" customHeight="1">
      <c r="A1088" s="35"/>
      <c r="B1088" s="31"/>
      <c r="C1088" s="31"/>
      <c r="D1088" s="133"/>
      <c r="E1088" s="133"/>
      <c r="F1088" s="133"/>
      <c r="G1088" s="133"/>
      <c r="H1088" s="133"/>
      <c r="I1088" s="133"/>
      <c r="J1088" s="133"/>
      <c r="K1088" s="134"/>
      <c r="L1088" s="135"/>
      <c r="M1088" s="135"/>
      <c r="N1088" s="135"/>
      <c r="O1088" s="2"/>
      <c r="P1088" s="31"/>
      <c r="Q1088" s="25"/>
      <c r="R1088" s="2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</row>
    <row r="1089" spans="1:51" ht="18" customHeight="1">
      <c r="A1089" s="35"/>
      <c r="B1089" s="31"/>
      <c r="C1089" s="31"/>
      <c r="D1089" s="133"/>
      <c r="E1089" s="133"/>
      <c r="F1089" s="133"/>
      <c r="G1089" s="133"/>
      <c r="H1089" s="133"/>
      <c r="I1089" s="133"/>
      <c r="J1089" s="133"/>
      <c r="K1089" s="134"/>
      <c r="L1089" s="135"/>
      <c r="M1089" s="135"/>
      <c r="N1089" s="135"/>
      <c r="O1089" s="2"/>
      <c r="P1089" s="31"/>
      <c r="Q1089" s="25"/>
      <c r="R1089" s="2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</row>
    <row r="1090" spans="1:51" ht="18" customHeight="1">
      <c r="A1090" s="35"/>
      <c r="B1090" s="31"/>
      <c r="C1090" s="31"/>
      <c r="D1090" s="133"/>
      <c r="E1090" s="133"/>
      <c r="F1090" s="133"/>
      <c r="G1090" s="133"/>
      <c r="H1090" s="133"/>
      <c r="I1090" s="133"/>
      <c r="J1090" s="133"/>
      <c r="K1090" s="134"/>
      <c r="L1090" s="135"/>
      <c r="M1090" s="135"/>
      <c r="N1090" s="135"/>
      <c r="O1090" s="2"/>
      <c r="P1090" s="31"/>
      <c r="Q1090" s="25"/>
      <c r="R1090" s="2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</row>
    <row r="1091" spans="1:51" ht="18" customHeight="1">
      <c r="A1091" s="35"/>
      <c r="B1091" s="31"/>
      <c r="C1091" s="31"/>
      <c r="D1091" s="133"/>
      <c r="E1091" s="133"/>
      <c r="F1091" s="133"/>
      <c r="G1091" s="133"/>
      <c r="H1091" s="133"/>
      <c r="I1091" s="133"/>
      <c r="J1091" s="133"/>
      <c r="K1091" s="134"/>
      <c r="L1091" s="135"/>
      <c r="M1091" s="135"/>
      <c r="N1091" s="135"/>
      <c r="O1091" s="2"/>
      <c r="P1091" s="31"/>
      <c r="Q1091" s="25"/>
      <c r="R1091" s="2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</row>
    <row r="1092" spans="1:51" ht="18" customHeight="1">
      <c r="A1092" s="35"/>
      <c r="B1092" s="31"/>
      <c r="C1092" s="31"/>
      <c r="D1092" s="133"/>
      <c r="E1092" s="133"/>
      <c r="F1092" s="133"/>
      <c r="G1092" s="133"/>
      <c r="H1092" s="133"/>
      <c r="I1092" s="133"/>
      <c r="J1092" s="133"/>
      <c r="K1092" s="134"/>
      <c r="L1092" s="135"/>
      <c r="M1092" s="135"/>
      <c r="N1092" s="135"/>
      <c r="O1092" s="2"/>
      <c r="P1092" s="31"/>
      <c r="Q1092" s="25"/>
      <c r="R1092" s="2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</row>
    <row r="1093" spans="1:51" ht="18" customHeight="1">
      <c r="A1093" s="35"/>
      <c r="B1093" s="31"/>
      <c r="C1093" s="31"/>
      <c r="D1093" s="133"/>
      <c r="E1093" s="133"/>
      <c r="F1093" s="133"/>
      <c r="G1093" s="133"/>
      <c r="H1093" s="133"/>
      <c r="I1093" s="133"/>
      <c r="J1093" s="133"/>
      <c r="K1093" s="134"/>
      <c r="L1093" s="135"/>
      <c r="M1093" s="135"/>
      <c r="N1093" s="135"/>
      <c r="O1093" s="2"/>
      <c r="P1093" s="31"/>
      <c r="Q1093" s="25"/>
      <c r="R1093" s="2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</row>
    <row r="1094" spans="1:51" ht="18" customHeight="1">
      <c r="A1094" s="35"/>
      <c r="B1094" s="31"/>
      <c r="C1094" s="31"/>
      <c r="D1094" s="133"/>
      <c r="E1094" s="133"/>
      <c r="F1094" s="133"/>
      <c r="G1094" s="133"/>
      <c r="H1094" s="133"/>
      <c r="I1094" s="133"/>
      <c r="J1094" s="133"/>
      <c r="K1094" s="134"/>
      <c r="L1094" s="135"/>
      <c r="M1094" s="135"/>
      <c r="N1094" s="135"/>
      <c r="O1094" s="2"/>
      <c r="P1094" s="31"/>
      <c r="Q1094" s="25"/>
      <c r="R1094" s="2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</row>
    <row r="1095" spans="1:51" ht="18" customHeight="1">
      <c r="A1095" s="35"/>
      <c r="B1095" s="31"/>
      <c r="C1095" s="31"/>
      <c r="D1095" s="133"/>
      <c r="E1095" s="133"/>
      <c r="F1095" s="133"/>
      <c r="G1095" s="133"/>
      <c r="H1095" s="133"/>
      <c r="I1095" s="133"/>
      <c r="J1095" s="133"/>
      <c r="K1095" s="134"/>
      <c r="L1095" s="135"/>
      <c r="M1095" s="135"/>
      <c r="N1095" s="135"/>
      <c r="O1095" s="2"/>
      <c r="P1095" s="31"/>
      <c r="Q1095" s="25"/>
      <c r="R1095" s="2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</row>
    <row r="1096" spans="1:51" ht="18" customHeight="1">
      <c r="A1096" s="35"/>
      <c r="B1096" s="31"/>
      <c r="C1096" s="31"/>
      <c r="D1096" s="133"/>
      <c r="E1096" s="133"/>
      <c r="F1096" s="133"/>
      <c r="G1096" s="133"/>
      <c r="H1096" s="133"/>
      <c r="I1096" s="133"/>
      <c r="J1096" s="133"/>
      <c r="K1096" s="134"/>
      <c r="L1096" s="135"/>
      <c r="M1096" s="135"/>
      <c r="N1096" s="135"/>
      <c r="O1096" s="2"/>
      <c r="P1096" s="31"/>
      <c r="Q1096" s="25"/>
      <c r="R1096" s="2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</row>
    <row r="1097" spans="1:51" ht="18" customHeight="1">
      <c r="A1097" s="35"/>
      <c r="B1097" s="31"/>
      <c r="C1097" s="31"/>
      <c r="D1097" s="133"/>
      <c r="E1097" s="133"/>
      <c r="F1097" s="133"/>
      <c r="G1097" s="133"/>
      <c r="H1097" s="133"/>
      <c r="I1097" s="133"/>
      <c r="J1097" s="133"/>
      <c r="K1097" s="134"/>
      <c r="L1097" s="135"/>
      <c r="M1097" s="135"/>
      <c r="N1097" s="135"/>
      <c r="O1097" s="2"/>
      <c r="P1097" s="31"/>
      <c r="Q1097" s="25"/>
      <c r="R1097" s="2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</row>
    <row r="1098" spans="1:51" ht="18" customHeight="1">
      <c r="A1098" s="35"/>
      <c r="B1098" s="31"/>
      <c r="C1098" s="31"/>
      <c r="D1098" s="133"/>
      <c r="E1098" s="133"/>
      <c r="F1098" s="133"/>
      <c r="G1098" s="133"/>
      <c r="H1098" s="133"/>
      <c r="I1098" s="133"/>
      <c r="J1098" s="133"/>
      <c r="K1098" s="134"/>
      <c r="L1098" s="135"/>
      <c r="M1098" s="135"/>
      <c r="N1098" s="135"/>
      <c r="O1098" s="2"/>
      <c r="P1098" s="31"/>
      <c r="Q1098" s="25"/>
      <c r="R1098" s="2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</row>
    <row r="1099" spans="1:51" ht="18" customHeight="1">
      <c r="A1099" s="35"/>
      <c r="B1099" s="31"/>
      <c r="C1099" s="31"/>
      <c r="D1099" s="133"/>
      <c r="E1099" s="133"/>
      <c r="F1099" s="133"/>
      <c r="G1099" s="133"/>
      <c r="H1099" s="133"/>
      <c r="I1099" s="133"/>
      <c r="J1099" s="133"/>
      <c r="K1099" s="134"/>
      <c r="L1099" s="135"/>
      <c r="M1099" s="135"/>
      <c r="N1099" s="135"/>
      <c r="O1099" s="2"/>
      <c r="P1099" s="31"/>
      <c r="Q1099" s="25"/>
      <c r="R1099" s="2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</row>
    <row r="1100" spans="1:51" ht="18" customHeight="1">
      <c r="A1100" s="35"/>
      <c r="B1100" s="31"/>
      <c r="C1100" s="31"/>
      <c r="D1100" s="133"/>
      <c r="E1100" s="133"/>
      <c r="F1100" s="133"/>
      <c r="G1100" s="133"/>
      <c r="H1100" s="133"/>
      <c r="I1100" s="133"/>
      <c r="J1100" s="133"/>
      <c r="K1100" s="134"/>
      <c r="L1100" s="135"/>
      <c r="M1100" s="135"/>
      <c r="N1100" s="135"/>
      <c r="O1100" s="2"/>
      <c r="P1100" s="31"/>
      <c r="Q1100" s="25"/>
      <c r="R1100" s="2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</row>
    <row r="1101" spans="1:51" ht="18" customHeight="1">
      <c r="A1101" s="35"/>
      <c r="B1101" s="31"/>
      <c r="C1101" s="31"/>
      <c r="D1101" s="133"/>
      <c r="E1101" s="133"/>
      <c r="F1101" s="133"/>
      <c r="G1101" s="133"/>
      <c r="H1101" s="133"/>
      <c r="I1101" s="133"/>
      <c r="J1101" s="133"/>
      <c r="K1101" s="134"/>
      <c r="L1101" s="135"/>
      <c r="M1101" s="135"/>
      <c r="N1101" s="135"/>
      <c r="O1101" s="2"/>
      <c r="P1101" s="31"/>
      <c r="Q1101" s="25"/>
      <c r="R1101" s="2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</row>
    <row r="1102" spans="1:51" ht="18" customHeight="1">
      <c r="A1102" s="35"/>
      <c r="B1102" s="31"/>
      <c r="C1102" s="31"/>
      <c r="D1102" s="133"/>
      <c r="E1102" s="133"/>
      <c r="F1102" s="133"/>
      <c r="G1102" s="133"/>
      <c r="H1102" s="133"/>
      <c r="I1102" s="133"/>
      <c r="J1102" s="133"/>
      <c r="K1102" s="134"/>
      <c r="L1102" s="135"/>
      <c r="M1102" s="135"/>
      <c r="N1102" s="135"/>
      <c r="O1102" s="2"/>
      <c r="P1102" s="31"/>
      <c r="Q1102" s="25"/>
      <c r="R1102" s="2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</row>
    <row r="1103" spans="1:51" ht="18" customHeight="1">
      <c r="A1103" s="35"/>
      <c r="B1103" s="31"/>
      <c r="C1103" s="31"/>
      <c r="D1103" s="133"/>
      <c r="E1103" s="133"/>
      <c r="F1103" s="133"/>
      <c r="G1103" s="133"/>
      <c r="H1103" s="133"/>
      <c r="I1103" s="133"/>
      <c r="J1103" s="133"/>
      <c r="K1103" s="134"/>
      <c r="L1103" s="135"/>
      <c r="M1103" s="135"/>
      <c r="N1103" s="135"/>
      <c r="O1103" s="2"/>
      <c r="P1103" s="31"/>
      <c r="Q1103" s="25"/>
      <c r="R1103" s="2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</row>
    <row r="1104" spans="1:51" ht="18" customHeight="1">
      <c r="A1104" s="35"/>
      <c r="B1104" s="31"/>
      <c r="C1104" s="31"/>
      <c r="D1104" s="133"/>
      <c r="E1104" s="133"/>
      <c r="F1104" s="133"/>
      <c r="G1104" s="133"/>
      <c r="H1104" s="133"/>
      <c r="I1104" s="133"/>
      <c r="J1104" s="133"/>
      <c r="K1104" s="134"/>
      <c r="L1104" s="135"/>
      <c r="M1104" s="135"/>
      <c r="N1104" s="135"/>
      <c r="O1104" s="2"/>
      <c r="P1104" s="31"/>
      <c r="Q1104" s="25"/>
      <c r="R1104" s="2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</row>
    <row r="1105" spans="1:51" ht="18" customHeight="1">
      <c r="A1105" s="35"/>
      <c r="B1105" s="31"/>
      <c r="C1105" s="31"/>
      <c r="D1105" s="133"/>
      <c r="E1105" s="133"/>
      <c r="F1105" s="133"/>
      <c r="G1105" s="133"/>
      <c r="H1105" s="133"/>
      <c r="I1105" s="133"/>
      <c r="J1105" s="133"/>
      <c r="K1105" s="134"/>
      <c r="L1105" s="135"/>
      <c r="M1105" s="135"/>
      <c r="N1105" s="135"/>
      <c r="O1105" s="2"/>
      <c r="P1105" s="31"/>
      <c r="Q1105" s="25"/>
      <c r="R1105" s="2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</row>
    <row r="1106" spans="1:51" ht="18" customHeight="1">
      <c r="A1106" s="35"/>
      <c r="B1106" s="31"/>
      <c r="C1106" s="31"/>
      <c r="D1106" s="133"/>
      <c r="E1106" s="133"/>
      <c r="F1106" s="133"/>
      <c r="G1106" s="133"/>
      <c r="H1106" s="133"/>
      <c r="I1106" s="133"/>
      <c r="J1106" s="133"/>
      <c r="K1106" s="134"/>
      <c r="L1106" s="135"/>
      <c r="M1106" s="135"/>
      <c r="N1106" s="135"/>
      <c r="O1106" s="2"/>
      <c r="P1106" s="31"/>
      <c r="Q1106" s="25"/>
      <c r="R1106" s="2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</row>
    <row r="1107" spans="1:51" ht="18" customHeight="1">
      <c r="A1107" s="35"/>
      <c r="B1107" s="31"/>
      <c r="C1107" s="31"/>
      <c r="D1107" s="133"/>
      <c r="E1107" s="133"/>
      <c r="F1107" s="133"/>
      <c r="G1107" s="133"/>
      <c r="H1107" s="133"/>
      <c r="I1107" s="133"/>
      <c r="J1107" s="133"/>
      <c r="K1107" s="134"/>
      <c r="L1107" s="135"/>
      <c r="M1107" s="135"/>
      <c r="N1107" s="135"/>
      <c r="O1107" s="2"/>
      <c r="P1107" s="31"/>
      <c r="Q1107" s="25"/>
      <c r="R1107" s="2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</row>
    <row r="1108" spans="1:51" ht="18" customHeight="1">
      <c r="A1108" s="35"/>
      <c r="B1108" s="31"/>
      <c r="C1108" s="31"/>
      <c r="D1108" s="133"/>
      <c r="E1108" s="133"/>
      <c r="F1108" s="133"/>
      <c r="G1108" s="133"/>
      <c r="H1108" s="133"/>
      <c r="I1108" s="133"/>
      <c r="J1108" s="133"/>
      <c r="K1108" s="134"/>
      <c r="L1108" s="135"/>
      <c r="M1108" s="135"/>
      <c r="N1108" s="135"/>
      <c r="O1108" s="2"/>
      <c r="P1108" s="31"/>
      <c r="Q1108" s="25"/>
      <c r="R1108" s="2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</row>
    <row r="1109" spans="1:51" ht="18" customHeight="1">
      <c r="A1109" s="35"/>
      <c r="B1109" s="31"/>
      <c r="C1109" s="31"/>
      <c r="D1109" s="133"/>
      <c r="E1109" s="133"/>
      <c r="F1109" s="133"/>
      <c r="G1109" s="133"/>
      <c r="H1109" s="133"/>
      <c r="I1109" s="133"/>
      <c r="J1109" s="133"/>
      <c r="K1109" s="134"/>
      <c r="L1109" s="135"/>
      <c r="M1109" s="135"/>
      <c r="N1109" s="135"/>
      <c r="O1109" s="2"/>
      <c r="P1109" s="31"/>
      <c r="Q1109" s="25"/>
      <c r="R1109" s="2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</row>
    <row r="1110" spans="1:51" ht="18" customHeight="1">
      <c r="A1110" s="35"/>
      <c r="B1110" s="31"/>
      <c r="C1110" s="31"/>
      <c r="D1110" s="133"/>
      <c r="E1110" s="133"/>
      <c r="F1110" s="133"/>
      <c r="G1110" s="133"/>
      <c r="H1110" s="133"/>
      <c r="I1110" s="133"/>
      <c r="J1110" s="133"/>
      <c r="K1110" s="134"/>
      <c r="L1110" s="135"/>
      <c r="M1110" s="135"/>
      <c r="N1110" s="135"/>
      <c r="O1110" s="2"/>
      <c r="P1110" s="31"/>
      <c r="Q1110" s="25"/>
      <c r="R1110" s="2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</row>
    <row r="1111" spans="1:51" ht="18" customHeight="1">
      <c r="A1111" s="35"/>
      <c r="B1111" s="31"/>
      <c r="C1111" s="31"/>
      <c r="D1111" s="133"/>
      <c r="E1111" s="133"/>
      <c r="F1111" s="133"/>
      <c r="G1111" s="133"/>
      <c r="H1111" s="133"/>
      <c r="I1111" s="133"/>
      <c r="J1111" s="133"/>
      <c r="K1111" s="134"/>
      <c r="L1111" s="135"/>
      <c r="M1111" s="135"/>
      <c r="N1111" s="135"/>
      <c r="O1111" s="2"/>
      <c r="P1111" s="31"/>
      <c r="Q1111" s="25"/>
      <c r="R1111" s="2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</row>
    <row r="1112" spans="1:51" ht="18" customHeight="1">
      <c r="A1112" s="35"/>
      <c r="B1112" s="31"/>
      <c r="C1112" s="31"/>
      <c r="D1112" s="133"/>
      <c r="E1112" s="133"/>
      <c r="F1112" s="133"/>
      <c r="G1112" s="133"/>
      <c r="H1112" s="133"/>
      <c r="I1112" s="133"/>
      <c r="J1112" s="133"/>
      <c r="K1112" s="134"/>
      <c r="L1112" s="135"/>
      <c r="M1112" s="135"/>
      <c r="N1112" s="135"/>
      <c r="O1112" s="2"/>
      <c r="P1112" s="31"/>
      <c r="Q1112" s="25"/>
      <c r="R1112" s="2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</row>
    <row r="1113" spans="1:51" ht="18" customHeight="1">
      <c r="A1113" s="35"/>
      <c r="B1113" s="31"/>
      <c r="C1113" s="31"/>
      <c r="D1113" s="133"/>
      <c r="E1113" s="133"/>
      <c r="F1113" s="133"/>
      <c r="G1113" s="133"/>
      <c r="H1113" s="133"/>
      <c r="I1113" s="133"/>
      <c r="J1113" s="133"/>
      <c r="K1113" s="134"/>
      <c r="L1113" s="135"/>
      <c r="M1113" s="135"/>
      <c r="N1113" s="135"/>
      <c r="O1113" s="2"/>
      <c r="P1113" s="31"/>
      <c r="Q1113" s="25"/>
      <c r="R1113" s="2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</row>
    <row r="1114" spans="1:51" ht="18" customHeight="1">
      <c r="A1114" s="35"/>
      <c r="B1114" s="31"/>
      <c r="C1114" s="31"/>
      <c r="D1114" s="133"/>
      <c r="E1114" s="133"/>
      <c r="F1114" s="133"/>
      <c r="G1114" s="133"/>
      <c r="H1114" s="133"/>
      <c r="I1114" s="133"/>
      <c r="J1114" s="133"/>
      <c r="K1114" s="134"/>
      <c r="L1114" s="135"/>
      <c r="M1114" s="135"/>
      <c r="N1114" s="135"/>
      <c r="O1114" s="2"/>
      <c r="P1114" s="31"/>
      <c r="Q1114" s="25"/>
      <c r="R1114" s="2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</row>
    <row r="1115" spans="1:51" ht="18" customHeight="1">
      <c r="A1115" s="35"/>
      <c r="B1115" s="31"/>
      <c r="C1115" s="31"/>
      <c r="D1115" s="133"/>
      <c r="E1115" s="133"/>
      <c r="F1115" s="133"/>
      <c r="G1115" s="133"/>
      <c r="H1115" s="133"/>
      <c r="I1115" s="133"/>
      <c r="J1115" s="133"/>
      <c r="K1115" s="134"/>
      <c r="L1115" s="135"/>
      <c r="M1115" s="135"/>
      <c r="N1115" s="135"/>
      <c r="O1115" s="2"/>
      <c r="P1115" s="31"/>
      <c r="Q1115" s="25"/>
      <c r="R1115" s="2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</row>
    <row r="1116" spans="1:51" ht="18" customHeight="1">
      <c r="A1116" s="35"/>
      <c r="B1116" s="31"/>
      <c r="C1116" s="31"/>
      <c r="D1116" s="133"/>
      <c r="E1116" s="133"/>
      <c r="F1116" s="133"/>
      <c r="G1116" s="133"/>
      <c r="H1116" s="133"/>
      <c r="I1116" s="133"/>
      <c r="J1116" s="133"/>
      <c r="K1116" s="134"/>
      <c r="L1116" s="135"/>
      <c r="M1116" s="135"/>
      <c r="N1116" s="135"/>
      <c r="O1116" s="2"/>
      <c r="P1116" s="31"/>
      <c r="Q1116" s="25"/>
      <c r="R1116" s="2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</row>
    <row r="1117" spans="1:51" ht="18" customHeight="1">
      <c r="A1117" s="35"/>
      <c r="B1117" s="31"/>
      <c r="C1117" s="31"/>
      <c r="D1117" s="133"/>
      <c r="E1117" s="133"/>
      <c r="F1117" s="133"/>
      <c r="G1117" s="133"/>
      <c r="H1117" s="133"/>
      <c r="I1117" s="133"/>
      <c r="J1117" s="133"/>
      <c r="K1117" s="134"/>
      <c r="L1117" s="135"/>
      <c r="M1117" s="135"/>
      <c r="N1117" s="135"/>
      <c r="O1117" s="2"/>
      <c r="P1117" s="31"/>
      <c r="Q1117" s="25"/>
      <c r="R1117" s="2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</row>
    <row r="1118" spans="1:51" ht="18" customHeight="1">
      <c r="A1118" s="35"/>
      <c r="B1118" s="31"/>
      <c r="C1118" s="31"/>
      <c r="D1118" s="133"/>
      <c r="E1118" s="133"/>
      <c r="F1118" s="133"/>
      <c r="G1118" s="133"/>
      <c r="H1118" s="133"/>
      <c r="I1118" s="133"/>
      <c r="J1118" s="133"/>
      <c r="K1118" s="134"/>
      <c r="L1118" s="135"/>
      <c r="M1118" s="135"/>
      <c r="N1118" s="135"/>
      <c r="O1118" s="2"/>
      <c r="P1118" s="31"/>
      <c r="Q1118" s="25"/>
      <c r="R1118" s="2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</row>
    <row r="1119" spans="1:51" ht="18" customHeight="1">
      <c r="A1119" s="35"/>
      <c r="B1119" s="31"/>
      <c r="C1119" s="31"/>
      <c r="D1119" s="133"/>
      <c r="E1119" s="133"/>
      <c r="F1119" s="133"/>
      <c r="G1119" s="133"/>
      <c r="H1119" s="133"/>
      <c r="I1119" s="133"/>
      <c r="J1119" s="133"/>
      <c r="K1119" s="134"/>
      <c r="L1119" s="135"/>
      <c r="M1119" s="135"/>
      <c r="N1119" s="135"/>
      <c r="O1119" s="2"/>
      <c r="P1119" s="31"/>
      <c r="Q1119" s="25"/>
      <c r="R1119" s="2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</row>
    <row r="1120" spans="1:51" ht="18" customHeight="1">
      <c r="A1120" s="35"/>
      <c r="B1120" s="31"/>
      <c r="C1120" s="31"/>
      <c r="D1120" s="133"/>
      <c r="E1120" s="133"/>
      <c r="F1120" s="133"/>
      <c r="G1120" s="133"/>
      <c r="H1120" s="133"/>
      <c r="I1120" s="133"/>
      <c r="J1120" s="133"/>
      <c r="K1120" s="134"/>
      <c r="L1120" s="135"/>
      <c r="M1120" s="135"/>
      <c r="N1120" s="135"/>
      <c r="O1120" s="2"/>
      <c r="P1120" s="31"/>
      <c r="Q1120" s="25"/>
      <c r="R1120" s="2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</row>
    <row r="1121" spans="1:51" ht="18" customHeight="1">
      <c r="A1121" s="35"/>
      <c r="B1121" s="31"/>
      <c r="C1121" s="31"/>
      <c r="D1121" s="133"/>
      <c r="E1121" s="133"/>
      <c r="F1121" s="133"/>
      <c r="G1121" s="133"/>
      <c r="H1121" s="133"/>
      <c r="I1121" s="133"/>
      <c r="J1121" s="133"/>
      <c r="K1121" s="134"/>
      <c r="L1121" s="135"/>
      <c r="M1121" s="135"/>
      <c r="N1121" s="135"/>
      <c r="O1121" s="2"/>
      <c r="P1121" s="31"/>
      <c r="Q1121" s="25"/>
      <c r="R1121" s="2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</row>
    <row r="1122" spans="1:51" ht="18" customHeight="1">
      <c r="A1122" s="35"/>
      <c r="B1122" s="31"/>
      <c r="C1122" s="31"/>
      <c r="D1122" s="133"/>
      <c r="E1122" s="133"/>
      <c r="F1122" s="133"/>
      <c r="G1122" s="133"/>
      <c r="H1122" s="133"/>
      <c r="I1122" s="133"/>
      <c r="J1122" s="133"/>
      <c r="K1122" s="134"/>
      <c r="L1122" s="135"/>
      <c r="M1122" s="135"/>
      <c r="N1122" s="135"/>
      <c r="O1122" s="2"/>
      <c r="P1122" s="31"/>
      <c r="Q1122" s="25"/>
      <c r="R1122" s="2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</row>
    <row r="1123" spans="1:51" ht="18" customHeight="1">
      <c r="A1123" s="35"/>
      <c r="B1123" s="31"/>
      <c r="C1123" s="31"/>
      <c r="D1123" s="133"/>
      <c r="E1123" s="133"/>
      <c r="F1123" s="133"/>
      <c r="G1123" s="133"/>
      <c r="H1123" s="133"/>
      <c r="I1123" s="133"/>
      <c r="J1123" s="133"/>
      <c r="K1123" s="134"/>
      <c r="L1123" s="135"/>
      <c r="M1123" s="135"/>
      <c r="N1123" s="135"/>
      <c r="O1123" s="2"/>
      <c r="P1123" s="31"/>
      <c r="Q1123" s="25"/>
      <c r="R1123" s="2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</row>
    <row r="1124" spans="1:51" ht="18" customHeight="1">
      <c r="A1124" s="35"/>
      <c r="B1124" s="31"/>
      <c r="C1124" s="31"/>
      <c r="D1124" s="133"/>
      <c r="E1124" s="133"/>
      <c r="F1124" s="133"/>
      <c r="G1124" s="133"/>
      <c r="H1124" s="133"/>
      <c r="I1124" s="133"/>
      <c r="J1124" s="133"/>
      <c r="K1124" s="134"/>
      <c r="L1124" s="135"/>
      <c r="M1124" s="135"/>
      <c r="N1124" s="135"/>
      <c r="O1124" s="2"/>
      <c r="P1124" s="31"/>
      <c r="Q1124" s="25"/>
      <c r="R1124" s="2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</row>
    <row r="1125" spans="1:51" ht="18" customHeight="1">
      <c r="A1125" s="35"/>
      <c r="B1125" s="31"/>
      <c r="C1125" s="31"/>
      <c r="D1125" s="133"/>
      <c r="E1125" s="133"/>
      <c r="F1125" s="133"/>
      <c r="G1125" s="133"/>
      <c r="H1125" s="133"/>
      <c r="I1125" s="133"/>
      <c r="J1125" s="133"/>
      <c r="K1125" s="134"/>
      <c r="L1125" s="135"/>
      <c r="M1125" s="135"/>
      <c r="N1125" s="135"/>
      <c r="O1125" s="2"/>
      <c r="P1125" s="31"/>
      <c r="Q1125" s="25"/>
      <c r="R1125" s="2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</row>
    <row r="1126" spans="1:51" ht="18" customHeight="1">
      <c r="A1126" s="35"/>
      <c r="B1126" s="31"/>
      <c r="C1126" s="31"/>
      <c r="D1126" s="133"/>
      <c r="E1126" s="133"/>
      <c r="F1126" s="133"/>
      <c r="G1126" s="133"/>
      <c r="H1126" s="133"/>
      <c r="I1126" s="133"/>
      <c r="J1126" s="133"/>
      <c r="K1126" s="134"/>
      <c r="L1126" s="135"/>
      <c r="M1126" s="135"/>
      <c r="N1126" s="135"/>
      <c r="O1126" s="2"/>
      <c r="P1126" s="31"/>
      <c r="Q1126" s="25"/>
      <c r="R1126" s="2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</row>
    <row r="1127" spans="1:51" ht="18" customHeight="1">
      <c r="A1127" s="35"/>
      <c r="B1127" s="31"/>
      <c r="C1127" s="31"/>
      <c r="D1127" s="133"/>
      <c r="E1127" s="133"/>
      <c r="F1127" s="133"/>
      <c r="G1127" s="133"/>
      <c r="H1127" s="133"/>
      <c r="I1127" s="133"/>
      <c r="J1127" s="133"/>
      <c r="K1127" s="134"/>
      <c r="L1127" s="135"/>
      <c r="M1127" s="135"/>
      <c r="N1127" s="135"/>
      <c r="O1127" s="2"/>
      <c r="P1127" s="31"/>
      <c r="Q1127" s="25"/>
      <c r="R1127" s="2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</row>
    <row r="1128" spans="1:51" ht="18" customHeight="1">
      <c r="A1128" s="35"/>
      <c r="B1128" s="31"/>
      <c r="C1128" s="31"/>
      <c r="D1128" s="133"/>
      <c r="E1128" s="133"/>
      <c r="F1128" s="133"/>
      <c r="G1128" s="133"/>
      <c r="H1128" s="133"/>
      <c r="I1128" s="133"/>
      <c r="J1128" s="133"/>
      <c r="K1128" s="134"/>
      <c r="L1128" s="135"/>
      <c r="M1128" s="135"/>
      <c r="N1128" s="135"/>
      <c r="O1128" s="2"/>
      <c r="P1128" s="31"/>
      <c r="Q1128" s="25"/>
      <c r="R1128" s="2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</row>
    <row r="1129" spans="1:51" ht="18" customHeight="1">
      <c r="A1129" s="35"/>
      <c r="B1129" s="31"/>
      <c r="C1129" s="31"/>
      <c r="D1129" s="133"/>
      <c r="E1129" s="133"/>
      <c r="F1129" s="133"/>
      <c r="G1129" s="133"/>
      <c r="H1129" s="133"/>
      <c r="I1129" s="133"/>
      <c r="J1129" s="133"/>
      <c r="K1129" s="134"/>
      <c r="L1129" s="135"/>
      <c r="M1129" s="135"/>
      <c r="N1129" s="135"/>
      <c r="O1129" s="2"/>
      <c r="P1129" s="31"/>
      <c r="Q1129" s="25"/>
      <c r="R1129" s="2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</row>
    <row r="1130" spans="1:51" ht="18" customHeight="1">
      <c r="A1130" s="35"/>
      <c r="B1130" s="31"/>
      <c r="C1130" s="31"/>
      <c r="D1130" s="133"/>
      <c r="E1130" s="133"/>
      <c r="F1130" s="133"/>
      <c r="G1130" s="133"/>
      <c r="H1130" s="133"/>
      <c r="I1130" s="133"/>
      <c r="J1130" s="133"/>
      <c r="K1130" s="134"/>
      <c r="L1130" s="135"/>
      <c r="M1130" s="135"/>
      <c r="N1130" s="135"/>
      <c r="O1130" s="2"/>
      <c r="P1130" s="31"/>
      <c r="Q1130" s="25"/>
      <c r="R1130" s="2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</row>
    <row r="1131" spans="1:51" ht="18" customHeight="1">
      <c r="A1131" s="35"/>
      <c r="B1131" s="31"/>
      <c r="C1131" s="31"/>
      <c r="D1131" s="133"/>
      <c r="E1131" s="133"/>
      <c r="F1131" s="133"/>
      <c r="G1131" s="133"/>
      <c r="H1131" s="133"/>
      <c r="I1131" s="133"/>
      <c r="J1131" s="133"/>
      <c r="K1131" s="134"/>
      <c r="L1131" s="135"/>
      <c r="M1131" s="135"/>
      <c r="N1131" s="135"/>
      <c r="O1131" s="2"/>
      <c r="P1131" s="31"/>
      <c r="Q1131" s="25"/>
      <c r="R1131" s="2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</row>
    <row r="1132" spans="1:51" ht="18" customHeight="1">
      <c r="A1132" s="35"/>
      <c r="B1132" s="31"/>
      <c r="C1132" s="31"/>
      <c r="D1132" s="133"/>
      <c r="E1132" s="133"/>
      <c r="F1132" s="133"/>
      <c r="G1132" s="133"/>
      <c r="H1132" s="133"/>
      <c r="I1132" s="133"/>
      <c r="J1132" s="133"/>
      <c r="K1132" s="134"/>
      <c r="L1132" s="135"/>
      <c r="M1132" s="135"/>
      <c r="N1132" s="135"/>
      <c r="O1132" s="2"/>
      <c r="P1132" s="31"/>
      <c r="Q1132" s="25"/>
      <c r="R1132" s="2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</row>
    <row r="1133" spans="1:51" ht="18" customHeight="1">
      <c r="A1133" s="35"/>
      <c r="B1133" s="31"/>
      <c r="C1133" s="31"/>
      <c r="D1133" s="133"/>
      <c r="E1133" s="133"/>
      <c r="F1133" s="133"/>
      <c r="G1133" s="133"/>
      <c r="H1133" s="133"/>
      <c r="I1133" s="133"/>
      <c r="J1133" s="133"/>
      <c r="K1133" s="134"/>
      <c r="L1133" s="135"/>
      <c r="M1133" s="135"/>
      <c r="N1133" s="135"/>
      <c r="O1133" s="2"/>
      <c r="P1133" s="31"/>
      <c r="Q1133" s="25"/>
      <c r="R1133" s="2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</row>
    <row r="1134" spans="1:51" ht="18" customHeight="1">
      <c r="A1134" s="35"/>
      <c r="B1134" s="31"/>
      <c r="C1134" s="31"/>
      <c r="D1134" s="133"/>
      <c r="E1134" s="133"/>
      <c r="F1134" s="133"/>
      <c r="G1134" s="133"/>
      <c r="H1134" s="133"/>
      <c r="I1134" s="133"/>
      <c r="J1134" s="133"/>
      <c r="K1134" s="134"/>
      <c r="L1134" s="135"/>
      <c r="M1134" s="135"/>
      <c r="N1134" s="135"/>
      <c r="O1134" s="2"/>
      <c r="P1134" s="31"/>
      <c r="Q1134" s="25"/>
      <c r="R1134" s="2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</row>
    <row r="1135" spans="1:51" ht="18" customHeight="1">
      <c r="A1135" s="35"/>
      <c r="B1135" s="31"/>
      <c r="C1135" s="31"/>
      <c r="D1135" s="133"/>
      <c r="E1135" s="133"/>
      <c r="F1135" s="133"/>
      <c r="G1135" s="133"/>
      <c r="H1135" s="133"/>
      <c r="I1135" s="133"/>
      <c r="J1135" s="133"/>
      <c r="K1135" s="134"/>
      <c r="L1135" s="135"/>
      <c r="M1135" s="135"/>
      <c r="N1135" s="135"/>
      <c r="O1135" s="2"/>
      <c r="P1135" s="31"/>
      <c r="Q1135" s="25"/>
      <c r="R1135" s="2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</row>
    <row r="1136" spans="1:51" ht="18" customHeight="1">
      <c r="A1136" s="35"/>
      <c r="B1136" s="31"/>
      <c r="C1136" s="31"/>
      <c r="D1136" s="133"/>
      <c r="E1136" s="133"/>
      <c r="F1136" s="133"/>
      <c r="G1136" s="133"/>
      <c r="H1136" s="133"/>
      <c r="I1136" s="133"/>
      <c r="J1136" s="133"/>
      <c r="K1136" s="134"/>
      <c r="L1136" s="135"/>
      <c r="M1136" s="135"/>
      <c r="N1136" s="135"/>
      <c r="O1136" s="2"/>
      <c r="P1136" s="31"/>
      <c r="Q1136" s="25"/>
      <c r="R1136" s="2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</row>
    <row r="1137" spans="1:51" ht="18" customHeight="1">
      <c r="A1137" s="35"/>
      <c r="B1137" s="31"/>
      <c r="C1137" s="31"/>
      <c r="D1137" s="133"/>
      <c r="E1137" s="133"/>
      <c r="F1137" s="133"/>
      <c r="G1137" s="133"/>
      <c r="H1137" s="133"/>
      <c r="I1137" s="133"/>
      <c r="J1137" s="133"/>
      <c r="K1137" s="134"/>
      <c r="L1137" s="135"/>
      <c r="M1137" s="135"/>
      <c r="N1137" s="135"/>
      <c r="O1137" s="2"/>
      <c r="P1137" s="31"/>
      <c r="Q1137" s="25"/>
      <c r="R1137" s="2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</row>
    <row r="1138" spans="1:51" ht="18" customHeight="1">
      <c r="A1138" s="35"/>
      <c r="B1138" s="31"/>
      <c r="C1138" s="31"/>
      <c r="D1138" s="133"/>
      <c r="E1138" s="133"/>
      <c r="F1138" s="133"/>
      <c r="G1138" s="133"/>
      <c r="H1138" s="133"/>
      <c r="I1138" s="133"/>
      <c r="J1138" s="133"/>
      <c r="K1138" s="134"/>
      <c r="L1138" s="135"/>
      <c r="M1138" s="135"/>
      <c r="N1138" s="135"/>
      <c r="O1138" s="2"/>
      <c r="P1138" s="31"/>
      <c r="Q1138" s="25"/>
      <c r="R1138" s="2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</row>
    <row r="1139" spans="1:51" ht="18" customHeight="1">
      <c r="A1139" s="35"/>
      <c r="B1139" s="31"/>
      <c r="C1139" s="31"/>
      <c r="D1139" s="133"/>
      <c r="E1139" s="133"/>
      <c r="F1139" s="133"/>
      <c r="G1139" s="133"/>
      <c r="H1139" s="133"/>
      <c r="I1139" s="133"/>
      <c r="J1139" s="133"/>
      <c r="K1139" s="134"/>
      <c r="L1139" s="135"/>
      <c r="M1139" s="135"/>
      <c r="N1139" s="135"/>
      <c r="O1139" s="2"/>
      <c r="P1139" s="31"/>
      <c r="Q1139" s="25"/>
      <c r="R1139" s="2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</row>
    <row r="1140" spans="1:51" ht="18" customHeight="1">
      <c r="A1140" s="35"/>
      <c r="B1140" s="31"/>
      <c r="C1140" s="31"/>
      <c r="D1140" s="133"/>
      <c r="E1140" s="133"/>
      <c r="F1140" s="133"/>
      <c r="G1140" s="133"/>
      <c r="H1140" s="133"/>
      <c r="I1140" s="133"/>
      <c r="J1140" s="133"/>
      <c r="K1140" s="134"/>
      <c r="L1140" s="135"/>
      <c r="M1140" s="135"/>
      <c r="N1140" s="135"/>
      <c r="O1140" s="2"/>
      <c r="P1140" s="31"/>
      <c r="Q1140" s="25"/>
      <c r="R1140" s="2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</row>
    <row r="1141" spans="1:51" ht="18" customHeight="1">
      <c r="A1141" s="35"/>
      <c r="B1141" s="31"/>
      <c r="C1141" s="31"/>
      <c r="D1141" s="133"/>
      <c r="E1141" s="133"/>
      <c r="F1141" s="133"/>
      <c r="G1141" s="133"/>
      <c r="H1141" s="133"/>
      <c r="I1141" s="133"/>
      <c r="J1141" s="133"/>
      <c r="K1141" s="134"/>
      <c r="L1141" s="135"/>
      <c r="M1141" s="135"/>
      <c r="N1141" s="135"/>
      <c r="O1141" s="2"/>
      <c r="P1141" s="31"/>
      <c r="Q1141" s="25"/>
      <c r="R1141" s="2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</row>
    <row r="1142" spans="1:51" ht="18" customHeight="1">
      <c r="A1142" s="35"/>
      <c r="B1142" s="31"/>
      <c r="C1142" s="31"/>
      <c r="D1142" s="133"/>
      <c r="E1142" s="133"/>
      <c r="F1142" s="133"/>
      <c r="G1142" s="133"/>
      <c r="H1142" s="133"/>
      <c r="I1142" s="133"/>
      <c r="J1142" s="133"/>
      <c r="K1142" s="134"/>
      <c r="L1142" s="135"/>
      <c r="M1142" s="135"/>
      <c r="N1142" s="135"/>
      <c r="O1142" s="2"/>
      <c r="P1142" s="31"/>
      <c r="Q1142" s="25"/>
      <c r="R1142" s="2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</row>
    <row r="1143" spans="1:51" ht="18" customHeight="1">
      <c r="A1143" s="35"/>
      <c r="B1143" s="31"/>
      <c r="C1143" s="31"/>
      <c r="D1143" s="133"/>
      <c r="E1143" s="133"/>
      <c r="F1143" s="133"/>
      <c r="G1143" s="133"/>
      <c r="H1143" s="133"/>
      <c r="I1143" s="133"/>
      <c r="J1143" s="133"/>
      <c r="K1143" s="134"/>
      <c r="L1143" s="135"/>
      <c r="M1143" s="135"/>
      <c r="N1143" s="135"/>
      <c r="O1143" s="2"/>
      <c r="P1143" s="31"/>
      <c r="Q1143" s="25"/>
      <c r="R1143" s="2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</row>
    <row r="1144" spans="1:51" ht="18" customHeight="1">
      <c r="A1144" s="35"/>
      <c r="B1144" s="31"/>
      <c r="C1144" s="31"/>
      <c r="D1144" s="133"/>
      <c r="E1144" s="133"/>
      <c r="F1144" s="133"/>
      <c r="G1144" s="133"/>
      <c r="H1144" s="133"/>
      <c r="I1144" s="133"/>
      <c r="J1144" s="133"/>
      <c r="K1144" s="134"/>
      <c r="L1144" s="135"/>
      <c r="M1144" s="135"/>
      <c r="N1144" s="135"/>
      <c r="O1144" s="2"/>
      <c r="P1144" s="31"/>
      <c r="Q1144" s="25"/>
      <c r="R1144" s="2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</row>
    <row r="1145" spans="1:51" ht="18" customHeight="1">
      <c r="A1145" s="35"/>
      <c r="B1145" s="31"/>
      <c r="C1145" s="31"/>
      <c r="D1145" s="133"/>
      <c r="E1145" s="133"/>
      <c r="F1145" s="133"/>
      <c r="G1145" s="133"/>
      <c r="H1145" s="133"/>
      <c r="I1145" s="133"/>
      <c r="J1145" s="133"/>
      <c r="K1145" s="134"/>
      <c r="L1145" s="135"/>
      <c r="M1145" s="135"/>
      <c r="N1145" s="135"/>
      <c r="O1145" s="2"/>
      <c r="P1145" s="31"/>
      <c r="Q1145" s="25"/>
      <c r="R1145" s="2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</row>
    <row r="1146" spans="1:51" ht="18" customHeight="1">
      <c r="A1146" s="35"/>
      <c r="B1146" s="31"/>
      <c r="C1146" s="31"/>
      <c r="D1146" s="133"/>
      <c r="E1146" s="133"/>
      <c r="F1146" s="133"/>
      <c r="G1146" s="133"/>
      <c r="H1146" s="133"/>
      <c r="I1146" s="133"/>
      <c r="J1146" s="133"/>
      <c r="K1146" s="134"/>
      <c r="L1146" s="135"/>
      <c r="M1146" s="135"/>
      <c r="N1146" s="135"/>
      <c r="O1146" s="2"/>
      <c r="P1146" s="31"/>
      <c r="Q1146" s="25"/>
      <c r="R1146" s="2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</row>
    <row r="1147" spans="1:51" ht="18" customHeight="1">
      <c r="A1147" s="35"/>
      <c r="B1147" s="31"/>
      <c r="C1147" s="31"/>
      <c r="D1147" s="133"/>
      <c r="E1147" s="133"/>
      <c r="F1147" s="133"/>
      <c r="G1147" s="133"/>
      <c r="H1147" s="133"/>
      <c r="I1147" s="133"/>
      <c r="J1147" s="133"/>
      <c r="K1147" s="134"/>
      <c r="L1147" s="135"/>
      <c r="M1147" s="135"/>
      <c r="N1147" s="135"/>
      <c r="O1147" s="2"/>
      <c r="P1147" s="31"/>
      <c r="Q1147" s="25"/>
      <c r="R1147" s="2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</row>
    <row r="1148" spans="1:51" ht="18" customHeight="1">
      <c r="A1148" s="35"/>
      <c r="B1148" s="31"/>
      <c r="C1148" s="31"/>
      <c r="D1148" s="133"/>
      <c r="E1148" s="133"/>
      <c r="F1148" s="133"/>
      <c r="G1148" s="133"/>
      <c r="H1148" s="133"/>
      <c r="I1148" s="133"/>
      <c r="J1148" s="133"/>
      <c r="K1148" s="134"/>
      <c r="L1148" s="135"/>
      <c r="M1148" s="135"/>
      <c r="N1148" s="135"/>
      <c r="O1148" s="2"/>
      <c r="P1148" s="31"/>
      <c r="Q1148" s="25"/>
      <c r="R1148" s="2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</row>
    <row r="1149" spans="1:51" ht="18" customHeight="1">
      <c r="A1149" s="35"/>
      <c r="B1149" s="31"/>
      <c r="C1149" s="31"/>
      <c r="D1149" s="133"/>
      <c r="E1149" s="133"/>
      <c r="F1149" s="133"/>
      <c r="G1149" s="133"/>
      <c r="H1149" s="133"/>
      <c r="I1149" s="133"/>
      <c r="J1149" s="133"/>
      <c r="K1149" s="134"/>
      <c r="L1149" s="135"/>
      <c r="M1149" s="135"/>
      <c r="N1149" s="135"/>
      <c r="O1149" s="2"/>
      <c r="P1149" s="31"/>
      <c r="Q1149" s="25"/>
      <c r="R1149" s="2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</row>
    <row r="1150" spans="1:51" ht="18" customHeight="1">
      <c r="A1150" s="35"/>
      <c r="B1150" s="31"/>
      <c r="C1150" s="31"/>
      <c r="D1150" s="133"/>
      <c r="E1150" s="133"/>
      <c r="F1150" s="133"/>
      <c r="G1150" s="133"/>
      <c r="H1150" s="133"/>
      <c r="I1150" s="133"/>
      <c r="J1150" s="133"/>
      <c r="K1150" s="134"/>
      <c r="L1150" s="135"/>
      <c r="M1150" s="135"/>
      <c r="N1150" s="135"/>
      <c r="O1150" s="2"/>
      <c r="P1150" s="31"/>
      <c r="Q1150" s="25"/>
      <c r="R1150" s="2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</row>
    <row r="1151" spans="1:51" ht="18" customHeight="1">
      <c r="A1151" s="35"/>
      <c r="B1151" s="31"/>
      <c r="C1151" s="31"/>
      <c r="D1151" s="133"/>
      <c r="E1151" s="133"/>
      <c r="F1151" s="133"/>
      <c r="G1151" s="133"/>
      <c r="H1151" s="133"/>
      <c r="I1151" s="133"/>
      <c r="J1151" s="133"/>
      <c r="K1151" s="134"/>
      <c r="L1151" s="135"/>
      <c r="M1151" s="135"/>
      <c r="N1151" s="135"/>
      <c r="O1151" s="2"/>
      <c r="P1151" s="31"/>
      <c r="Q1151" s="25"/>
      <c r="R1151" s="2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</row>
    <row r="1152" spans="1:51" ht="18" customHeight="1">
      <c r="A1152" s="35"/>
      <c r="B1152" s="31"/>
      <c r="C1152" s="31"/>
      <c r="D1152" s="133"/>
      <c r="E1152" s="133"/>
      <c r="F1152" s="133"/>
      <c r="G1152" s="133"/>
      <c r="H1152" s="133"/>
      <c r="I1152" s="133"/>
      <c r="J1152" s="133"/>
      <c r="K1152" s="134"/>
      <c r="L1152" s="135"/>
      <c r="M1152" s="135"/>
      <c r="N1152" s="135"/>
      <c r="O1152" s="2"/>
      <c r="P1152" s="31"/>
      <c r="Q1152" s="25"/>
      <c r="R1152" s="2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</row>
    <row r="1153" spans="1:51" ht="18" customHeight="1">
      <c r="A1153" s="35"/>
      <c r="B1153" s="31"/>
      <c r="C1153" s="31"/>
      <c r="D1153" s="133"/>
      <c r="E1153" s="133"/>
      <c r="F1153" s="133"/>
      <c r="G1153" s="133"/>
      <c r="H1153" s="133"/>
      <c r="I1153" s="133"/>
      <c r="J1153" s="133"/>
      <c r="K1153" s="134"/>
      <c r="L1153" s="135"/>
      <c r="M1153" s="135"/>
      <c r="N1153" s="135"/>
      <c r="O1153" s="2"/>
      <c r="P1153" s="31"/>
      <c r="Q1153" s="25"/>
      <c r="R1153" s="2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</row>
    <row r="1154" spans="1:51" ht="18" customHeight="1">
      <c r="A1154" s="35"/>
      <c r="B1154" s="31"/>
      <c r="C1154" s="31"/>
      <c r="D1154" s="133"/>
      <c r="E1154" s="133"/>
      <c r="F1154" s="133"/>
      <c r="G1154" s="133"/>
      <c r="H1154" s="133"/>
      <c r="I1154" s="133"/>
      <c r="J1154" s="133"/>
      <c r="K1154" s="134"/>
      <c r="L1154" s="135"/>
      <c r="M1154" s="135"/>
      <c r="N1154" s="135"/>
      <c r="O1154" s="2"/>
      <c r="P1154" s="31"/>
      <c r="Q1154" s="25"/>
      <c r="R1154" s="2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</row>
    <row r="1155" spans="1:51" ht="18" customHeight="1">
      <c r="A1155" s="35"/>
      <c r="B1155" s="31"/>
      <c r="C1155" s="31"/>
      <c r="D1155" s="133"/>
      <c r="E1155" s="133"/>
      <c r="F1155" s="133"/>
      <c r="G1155" s="133"/>
      <c r="H1155" s="133"/>
      <c r="I1155" s="133"/>
      <c r="J1155" s="133"/>
      <c r="K1155" s="134"/>
      <c r="L1155" s="135"/>
      <c r="M1155" s="135"/>
      <c r="N1155" s="135"/>
      <c r="O1155" s="2"/>
      <c r="P1155" s="31"/>
      <c r="Q1155" s="25"/>
      <c r="R1155" s="2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</row>
    <row r="1156" spans="1:51" ht="18" customHeight="1">
      <c r="A1156" s="35"/>
      <c r="B1156" s="31"/>
      <c r="C1156" s="31"/>
      <c r="D1156" s="133"/>
      <c r="E1156" s="133"/>
      <c r="F1156" s="133"/>
      <c r="G1156" s="133"/>
      <c r="H1156" s="133"/>
      <c r="I1156" s="133"/>
      <c r="J1156" s="133"/>
      <c r="K1156" s="134"/>
      <c r="L1156" s="135"/>
      <c r="M1156" s="135"/>
      <c r="N1156" s="135"/>
      <c r="O1156" s="2"/>
      <c r="P1156" s="31"/>
      <c r="Q1156" s="25"/>
      <c r="R1156" s="2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</row>
    <row r="1157" spans="1:51" ht="18" customHeight="1">
      <c r="A1157" s="35"/>
      <c r="B1157" s="31"/>
      <c r="C1157" s="31"/>
      <c r="D1157" s="133"/>
      <c r="E1157" s="133"/>
      <c r="F1157" s="133"/>
      <c r="G1157" s="133"/>
      <c r="H1157" s="133"/>
      <c r="I1157" s="133"/>
      <c r="J1157" s="133"/>
      <c r="K1157" s="134"/>
      <c r="L1157" s="135"/>
      <c r="M1157" s="135"/>
      <c r="N1157" s="135"/>
      <c r="O1157" s="2"/>
      <c r="P1157" s="31"/>
      <c r="Q1157" s="25"/>
      <c r="R1157" s="2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</row>
    <row r="1158" spans="1:51" ht="18" customHeight="1">
      <c r="A1158" s="35"/>
      <c r="B1158" s="31"/>
      <c r="C1158" s="31"/>
      <c r="D1158" s="133"/>
      <c r="E1158" s="133"/>
      <c r="F1158" s="133"/>
      <c r="G1158" s="133"/>
      <c r="H1158" s="133"/>
      <c r="I1158" s="133"/>
      <c r="J1158" s="133"/>
      <c r="K1158" s="134"/>
      <c r="L1158" s="135"/>
      <c r="M1158" s="135"/>
      <c r="N1158" s="135"/>
      <c r="O1158" s="2"/>
      <c r="P1158" s="31"/>
      <c r="Q1158" s="25"/>
      <c r="R1158" s="2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</row>
    <row r="1159" spans="1:51" ht="18" customHeight="1">
      <c r="A1159" s="35"/>
      <c r="B1159" s="31"/>
      <c r="C1159" s="31"/>
      <c r="D1159" s="133"/>
      <c r="E1159" s="133"/>
      <c r="F1159" s="133"/>
      <c r="G1159" s="133"/>
      <c r="H1159" s="133"/>
      <c r="I1159" s="133"/>
      <c r="J1159" s="133"/>
      <c r="K1159" s="134"/>
      <c r="L1159" s="135"/>
      <c r="M1159" s="135"/>
      <c r="N1159" s="135"/>
      <c r="O1159" s="2"/>
      <c r="P1159" s="31"/>
      <c r="Q1159" s="25"/>
      <c r="R1159" s="2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</row>
    <row r="1160" spans="1:51" ht="18" customHeight="1">
      <c r="A1160" s="35"/>
      <c r="B1160" s="31"/>
      <c r="C1160" s="31"/>
      <c r="D1160" s="133"/>
      <c r="E1160" s="133"/>
      <c r="F1160" s="133"/>
      <c r="G1160" s="133"/>
      <c r="H1160" s="133"/>
      <c r="I1160" s="133"/>
      <c r="J1160" s="133"/>
      <c r="K1160" s="134"/>
      <c r="L1160" s="135"/>
      <c r="M1160" s="135"/>
      <c r="N1160" s="135"/>
      <c r="O1160" s="2"/>
      <c r="P1160" s="31"/>
      <c r="Q1160" s="25"/>
      <c r="R1160" s="2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</row>
    <row r="1161" spans="1:51" ht="18" customHeight="1">
      <c r="A1161" s="35"/>
      <c r="B1161" s="31"/>
      <c r="C1161" s="31"/>
      <c r="D1161" s="133"/>
      <c r="E1161" s="133"/>
      <c r="F1161" s="133"/>
      <c r="G1161" s="133"/>
      <c r="H1161" s="133"/>
      <c r="I1161" s="133"/>
      <c r="J1161" s="133"/>
      <c r="K1161" s="134"/>
      <c r="L1161" s="135"/>
      <c r="M1161" s="135"/>
      <c r="N1161" s="135"/>
      <c r="O1161" s="2"/>
      <c r="P1161" s="31"/>
      <c r="Q1161" s="25"/>
      <c r="R1161" s="2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</row>
    <row r="1162" spans="1:51" ht="18" customHeight="1">
      <c r="A1162" s="35"/>
      <c r="B1162" s="31"/>
      <c r="C1162" s="31"/>
      <c r="D1162" s="133"/>
      <c r="E1162" s="133"/>
      <c r="F1162" s="133"/>
      <c r="G1162" s="133"/>
      <c r="H1162" s="133"/>
      <c r="I1162" s="133"/>
      <c r="J1162" s="133"/>
      <c r="K1162" s="134"/>
      <c r="L1162" s="135"/>
      <c r="M1162" s="135"/>
      <c r="N1162" s="135"/>
      <c r="O1162" s="2"/>
      <c r="P1162" s="31"/>
      <c r="Q1162" s="25"/>
      <c r="R1162" s="2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</row>
    <row r="1163" spans="1:51" ht="18" customHeight="1">
      <c r="A1163" s="35"/>
      <c r="B1163" s="31"/>
      <c r="C1163" s="31"/>
      <c r="D1163" s="133"/>
      <c r="E1163" s="133"/>
      <c r="F1163" s="133"/>
      <c r="G1163" s="133"/>
      <c r="H1163" s="133"/>
      <c r="I1163" s="133"/>
      <c r="J1163" s="133"/>
      <c r="K1163" s="134"/>
      <c r="L1163" s="135"/>
      <c r="M1163" s="135"/>
      <c r="N1163" s="135"/>
      <c r="O1163" s="2"/>
      <c r="P1163" s="31"/>
      <c r="Q1163" s="25"/>
      <c r="R1163" s="2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</row>
    <row r="1164" spans="1:51" ht="18" customHeight="1">
      <c r="A1164" s="35"/>
      <c r="B1164" s="31"/>
      <c r="C1164" s="31"/>
      <c r="D1164" s="133"/>
      <c r="E1164" s="133"/>
      <c r="F1164" s="133"/>
      <c r="G1164" s="133"/>
      <c r="H1164" s="133"/>
      <c r="I1164" s="133"/>
      <c r="J1164" s="133"/>
      <c r="K1164" s="134"/>
      <c r="L1164" s="135"/>
      <c r="M1164" s="135"/>
      <c r="N1164" s="135"/>
      <c r="O1164" s="2"/>
      <c r="P1164" s="31"/>
      <c r="Q1164" s="25"/>
      <c r="R1164" s="2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</row>
    <row r="1165" spans="1:51" ht="18" customHeight="1">
      <c r="A1165" s="35"/>
      <c r="B1165" s="31"/>
      <c r="C1165" s="31"/>
      <c r="D1165" s="133"/>
      <c r="E1165" s="133"/>
      <c r="F1165" s="133"/>
      <c r="G1165" s="133"/>
      <c r="H1165" s="133"/>
      <c r="I1165" s="133"/>
      <c r="J1165" s="133"/>
      <c r="K1165" s="134"/>
      <c r="L1165" s="135"/>
      <c r="M1165" s="135"/>
      <c r="N1165" s="135"/>
      <c r="O1165" s="2"/>
      <c r="P1165" s="31"/>
      <c r="Q1165" s="25"/>
      <c r="R1165" s="2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</row>
    <row r="1166" spans="1:51" ht="18" customHeight="1">
      <c r="A1166" s="35"/>
      <c r="B1166" s="31"/>
      <c r="C1166" s="31"/>
      <c r="D1166" s="133"/>
      <c r="E1166" s="133"/>
      <c r="F1166" s="133"/>
      <c r="G1166" s="133"/>
      <c r="H1166" s="133"/>
      <c r="I1166" s="133"/>
      <c r="J1166" s="133"/>
      <c r="K1166" s="134"/>
      <c r="L1166" s="135"/>
      <c r="M1166" s="135"/>
      <c r="N1166" s="135"/>
      <c r="O1166" s="2"/>
      <c r="P1166" s="31"/>
      <c r="Q1166" s="25"/>
      <c r="R1166" s="2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</row>
    <row r="1167" spans="1:51" ht="18" customHeight="1">
      <c r="A1167" s="35"/>
      <c r="B1167" s="31"/>
      <c r="C1167" s="31"/>
      <c r="D1167" s="133"/>
      <c r="E1167" s="133"/>
      <c r="F1167" s="133"/>
      <c r="G1167" s="133"/>
      <c r="H1167" s="133"/>
      <c r="I1167" s="133"/>
      <c r="J1167" s="133"/>
      <c r="K1167" s="134"/>
      <c r="L1167" s="135"/>
      <c r="M1167" s="135"/>
      <c r="N1167" s="135"/>
      <c r="O1167" s="2"/>
      <c r="P1167" s="31"/>
      <c r="Q1167" s="25"/>
      <c r="R1167" s="2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</row>
    <row r="1168" spans="1:51" ht="18" customHeight="1">
      <c r="A1168" s="35"/>
      <c r="B1168" s="31"/>
      <c r="C1168" s="31"/>
      <c r="D1168" s="133"/>
      <c r="E1168" s="133"/>
      <c r="F1168" s="133"/>
      <c r="G1168" s="133"/>
      <c r="H1168" s="133"/>
      <c r="I1168" s="133"/>
      <c r="J1168" s="133"/>
      <c r="K1168" s="134"/>
      <c r="L1168" s="135"/>
      <c r="M1168" s="135"/>
      <c r="N1168" s="135"/>
      <c r="O1168" s="2"/>
      <c r="P1168" s="31"/>
      <c r="Q1168" s="25"/>
      <c r="R1168" s="2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</row>
    <row r="1169" spans="1:51" ht="18" customHeight="1">
      <c r="A1169" s="35"/>
      <c r="B1169" s="31"/>
      <c r="C1169" s="31"/>
      <c r="D1169" s="133"/>
      <c r="E1169" s="133"/>
      <c r="F1169" s="133"/>
      <c r="G1169" s="133"/>
      <c r="H1169" s="133"/>
      <c r="I1169" s="133"/>
      <c r="J1169" s="133"/>
      <c r="K1169" s="134"/>
      <c r="L1169" s="135"/>
      <c r="M1169" s="135"/>
      <c r="N1169" s="135"/>
      <c r="O1169" s="2"/>
      <c r="P1169" s="31"/>
      <c r="Q1169" s="25"/>
      <c r="R1169" s="2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</row>
    <row r="1170" spans="1:51" ht="18" customHeight="1">
      <c r="A1170" s="35"/>
      <c r="B1170" s="31"/>
      <c r="C1170" s="31"/>
      <c r="D1170" s="133"/>
      <c r="E1170" s="133"/>
      <c r="F1170" s="133"/>
      <c r="G1170" s="133"/>
      <c r="H1170" s="133"/>
      <c r="I1170" s="133"/>
      <c r="J1170" s="133"/>
      <c r="K1170" s="134"/>
      <c r="L1170" s="135"/>
      <c r="M1170" s="135"/>
      <c r="N1170" s="135"/>
      <c r="O1170" s="2"/>
      <c r="P1170" s="31"/>
      <c r="Q1170" s="25"/>
      <c r="R1170" s="2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</row>
    <row r="1171" spans="1:51" ht="18" customHeight="1">
      <c r="A1171" s="35"/>
      <c r="B1171" s="31"/>
      <c r="C1171" s="31"/>
      <c r="D1171" s="133"/>
      <c r="E1171" s="133"/>
      <c r="F1171" s="133"/>
      <c r="G1171" s="133"/>
      <c r="H1171" s="133"/>
      <c r="I1171" s="133"/>
      <c r="J1171" s="133"/>
      <c r="K1171" s="134"/>
      <c r="L1171" s="135"/>
      <c r="M1171" s="135"/>
      <c r="N1171" s="135"/>
      <c r="O1171" s="2"/>
      <c r="P1171" s="31"/>
      <c r="Q1171" s="25"/>
      <c r="R1171" s="2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</row>
    <row r="1172" spans="1:51" ht="18" customHeight="1">
      <c r="A1172" s="35"/>
      <c r="B1172" s="31"/>
      <c r="C1172" s="31"/>
      <c r="D1172" s="133"/>
      <c r="E1172" s="133"/>
      <c r="F1172" s="133"/>
      <c r="G1172" s="133"/>
      <c r="H1172" s="133"/>
      <c r="I1172" s="133"/>
      <c r="J1172" s="133"/>
      <c r="K1172" s="134"/>
      <c r="L1172" s="135"/>
      <c r="M1172" s="135"/>
      <c r="N1172" s="135"/>
      <c r="O1172" s="2"/>
      <c r="P1172" s="31"/>
      <c r="Q1172" s="25"/>
      <c r="R1172" s="2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</row>
    <row r="1173" spans="1:51" ht="18" customHeight="1">
      <c r="A1173" s="35"/>
      <c r="B1173" s="31"/>
      <c r="C1173" s="31"/>
      <c r="D1173" s="133"/>
      <c r="E1173" s="133"/>
      <c r="F1173" s="133"/>
      <c r="G1173" s="133"/>
      <c r="H1173" s="133"/>
      <c r="I1173" s="133"/>
      <c r="J1173" s="133"/>
      <c r="K1173" s="134"/>
      <c r="L1173" s="135"/>
      <c r="M1173" s="135"/>
      <c r="N1173" s="135"/>
      <c r="O1173" s="2"/>
      <c r="P1173" s="31"/>
      <c r="Q1173" s="25"/>
      <c r="R1173" s="2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</row>
    <row r="1174" spans="1:51" ht="18" customHeight="1">
      <c r="A1174" s="35"/>
      <c r="B1174" s="31"/>
      <c r="C1174" s="31"/>
      <c r="D1174" s="133"/>
      <c r="E1174" s="133"/>
      <c r="F1174" s="133"/>
      <c r="G1174" s="133"/>
      <c r="H1174" s="133"/>
      <c r="I1174" s="133"/>
      <c r="J1174" s="133"/>
      <c r="K1174" s="134"/>
      <c r="L1174" s="135"/>
      <c r="M1174" s="135"/>
      <c r="N1174" s="135"/>
      <c r="O1174" s="2"/>
      <c r="P1174" s="31"/>
      <c r="Q1174" s="25"/>
      <c r="R1174" s="2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</row>
    <row r="1175" spans="1:51" ht="18" customHeight="1">
      <c r="A1175" s="35"/>
      <c r="B1175" s="31"/>
      <c r="C1175" s="31"/>
      <c r="D1175" s="133"/>
      <c r="E1175" s="133"/>
      <c r="F1175" s="133"/>
      <c r="G1175" s="133"/>
      <c r="H1175" s="133"/>
      <c r="I1175" s="133"/>
      <c r="J1175" s="133"/>
      <c r="K1175" s="134"/>
      <c r="L1175" s="135"/>
      <c r="M1175" s="135"/>
      <c r="N1175" s="135"/>
      <c r="O1175" s="2"/>
      <c r="P1175" s="31"/>
      <c r="Q1175" s="25"/>
      <c r="R1175" s="2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</row>
    <row r="1176" spans="1:51" ht="18" customHeight="1">
      <c r="A1176" s="35"/>
      <c r="B1176" s="31"/>
      <c r="C1176" s="31"/>
      <c r="D1176" s="133"/>
      <c r="E1176" s="133"/>
      <c r="F1176" s="133"/>
      <c r="G1176" s="133"/>
      <c r="H1176" s="133"/>
      <c r="I1176" s="133"/>
      <c r="J1176" s="133"/>
      <c r="K1176" s="134"/>
      <c r="L1176" s="135"/>
      <c r="M1176" s="135"/>
      <c r="N1176" s="135"/>
      <c r="O1176" s="2"/>
      <c r="P1176" s="31"/>
      <c r="Q1176" s="25"/>
      <c r="R1176" s="2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</row>
    <row r="1177" spans="1:51" ht="18" customHeight="1">
      <c r="A1177" s="35"/>
      <c r="B1177" s="31"/>
      <c r="C1177" s="31"/>
      <c r="D1177" s="133"/>
      <c r="E1177" s="133"/>
      <c r="F1177" s="133"/>
      <c r="G1177" s="133"/>
      <c r="H1177" s="133"/>
      <c r="I1177" s="133"/>
      <c r="J1177" s="133"/>
      <c r="K1177" s="134"/>
      <c r="L1177" s="135"/>
      <c r="M1177" s="135"/>
      <c r="N1177" s="135"/>
      <c r="O1177" s="2"/>
      <c r="P1177" s="31"/>
      <c r="Q1177" s="25"/>
      <c r="R1177" s="2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</row>
    <row r="1178" spans="1:51" ht="18" customHeight="1">
      <c r="A1178" s="35"/>
      <c r="B1178" s="31"/>
      <c r="C1178" s="31"/>
      <c r="D1178" s="133"/>
      <c r="E1178" s="133"/>
      <c r="F1178" s="133"/>
      <c r="G1178" s="133"/>
      <c r="H1178" s="133"/>
      <c r="I1178" s="133"/>
      <c r="J1178" s="133"/>
      <c r="K1178" s="134"/>
      <c r="L1178" s="135"/>
      <c r="M1178" s="135"/>
      <c r="N1178" s="135"/>
      <c r="O1178" s="2"/>
      <c r="P1178" s="31"/>
      <c r="Q1178" s="25"/>
      <c r="R1178" s="2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</row>
    <row r="1179" spans="1:51" ht="18" customHeight="1">
      <c r="A1179" s="35"/>
      <c r="B1179" s="31"/>
      <c r="C1179" s="31"/>
      <c r="D1179" s="133"/>
      <c r="E1179" s="133"/>
      <c r="F1179" s="133"/>
      <c r="G1179" s="133"/>
      <c r="H1179" s="133"/>
      <c r="I1179" s="133"/>
      <c r="J1179" s="133"/>
      <c r="K1179" s="134"/>
      <c r="L1179" s="135"/>
      <c r="M1179" s="135"/>
      <c r="N1179" s="135"/>
      <c r="O1179" s="2"/>
      <c r="P1179" s="31"/>
      <c r="Q1179" s="25"/>
      <c r="R1179" s="2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</row>
    <row r="1180" spans="1:51" ht="18" customHeight="1">
      <c r="A1180" s="35"/>
      <c r="B1180" s="31"/>
      <c r="C1180" s="31"/>
      <c r="D1180" s="133"/>
      <c r="E1180" s="133"/>
      <c r="F1180" s="133"/>
      <c r="G1180" s="133"/>
      <c r="H1180" s="133"/>
      <c r="I1180" s="133"/>
      <c r="J1180" s="133"/>
      <c r="K1180" s="134"/>
      <c r="L1180" s="135"/>
      <c r="M1180" s="135"/>
      <c r="N1180" s="135"/>
      <c r="O1180" s="2"/>
      <c r="P1180" s="31"/>
      <c r="Q1180" s="25"/>
      <c r="R1180" s="2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</row>
    <row r="1181" spans="1:51" ht="18" customHeight="1">
      <c r="A1181" s="35"/>
      <c r="B1181" s="31"/>
      <c r="C1181" s="31"/>
      <c r="D1181" s="133"/>
      <c r="E1181" s="133"/>
      <c r="F1181" s="133"/>
      <c r="G1181" s="133"/>
      <c r="H1181" s="133"/>
      <c r="I1181" s="133"/>
      <c r="J1181" s="133"/>
      <c r="K1181" s="134"/>
      <c r="L1181" s="135"/>
      <c r="M1181" s="135"/>
      <c r="N1181" s="135"/>
      <c r="O1181" s="2"/>
      <c r="P1181" s="31"/>
      <c r="Q1181" s="25"/>
      <c r="R1181" s="2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</row>
    <row r="1182" spans="1:51" ht="18" customHeight="1">
      <c r="A1182" s="35"/>
      <c r="B1182" s="31"/>
      <c r="C1182" s="31"/>
      <c r="D1182" s="133"/>
      <c r="E1182" s="133"/>
      <c r="F1182" s="133"/>
      <c r="G1182" s="133"/>
      <c r="H1182" s="133"/>
      <c r="I1182" s="133"/>
      <c r="J1182" s="133"/>
      <c r="K1182" s="134"/>
      <c r="L1182" s="135"/>
      <c r="M1182" s="135"/>
      <c r="N1182" s="135"/>
      <c r="O1182" s="2"/>
      <c r="P1182" s="31"/>
      <c r="Q1182" s="25"/>
      <c r="R1182" s="2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</row>
    <row r="1183" spans="1:51" ht="18" customHeight="1">
      <c r="A1183" s="35"/>
      <c r="B1183" s="31"/>
      <c r="C1183" s="31"/>
      <c r="D1183" s="133"/>
      <c r="E1183" s="133"/>
      <c r="F1183" s="133"/>
      <c r="G1183" s="133"/>
      <c r="H1183" s="133"/>
      <c r="I1183" s="133"/>
      <c r="J1183" s="133"/>
      <c r="K1183" s="134"/>
      <c r="L1183" s="135"/>
      <c r="M1183" s="135"/>
      <c r="N1183" s="135"/>
      <c r="O1183" s="2"/>
      <c r="P1183" s="31"/>
      <c r="Q1183" s="25"/>
      <c r="R1183" s="2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</row>
    <row r="1184" spans="1:51" ht="18" customHeight="1">
      <c r="A1184" s="35"/>
      <c r="B1184" s="31"/>
      <c r="C1184" s="31"/>
      <c r="D1184" s="133"/>
      <c r="E1184" s="133"/>
      <c r="F1184" s="133"/>
      <c r="G1184" s="133"/>
      <c r="H1184" s="133"/>
      <c r="I1184" s="133"/>
      <c r="J1184" s="133"/>
      <c r="K1184" s="134"/>
      <c r="L1184" s="135"/>
      <c r="M1184" s="135"/>
      <c r="N1184" s="135"/>
      <c r="O1184" s="2"/>
      <c r="P1184" s="31"/>
      <c r="Q1184" s="25"/>
      <c r="R1184" s="2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</row>
    <row r="1185" spans="1:51" ht="18" customHeight="1">
      <c r="A1185" s="35"/>
      <c r="B1185" s="31"/>
      <c r="C1185" s="31"/>
      <c r="D1185" s="133"/>
      <c r="E1185" s="133"/>
      <c r="F1185" s="133"/>
      <c r="G1185" s="133"/>
      <c r="H1185" s="133"/>
      <c r="I1185" s="133"/>
      <c r="J1185" s="133"/>
      <c r="K1185" s="134"/>
      <c r="L1185" s="135"/>
      <c r="M1185" s="135"/>
      <c r="N1185" s="135"/>
      <c r="O1185" s="2"/>
      <c r="P1185" s="31"/>
      <c r="Q1185" s="25"/>
      <c r="R1185" s="2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</row>
    <row r="1186" spans="1:51" ht="18" customHeight="1">
      <c r="A1186" s="35"/>
      <c r="B1186" s="31"/>
      <c r="C1186" s="31"/>
      <c r="D1186" s="133"/>
      <c r="E1186" s="133"/>
      <c r="F1186" s="133"/>
      <c r="G1186" s="133"/>
      <c r="H1186" s="133"/>
      <c r="I1186" s="133"/>
      <c r="J1186" s="133"/>
      <c r="K1186" s="134"/>
      <c r="L1186" s="135"/>
      <c r="M1186" s="135"/>
      <c r="N1186" s="135"/>
      <c r="O1186" s="2"/>
      <c r="P1186" s="31"/>
      <c r="Q1186" s="25"/>
      <c r="R1186" s="2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</row>
    <row r="1187" spans="1:51" ht="18" customHeight="1">
      <c r="A1187" s="35"/>
      <c r="B1187" s="31"/>
      <c r="C1187" s="31"/>
      <c r="D1187" s="133"/>
      <c r="E1187" s="133"/>
      <c r="F1187" s="133"/>
      <c r="G1187" s="133"/>
      <c r="H1187" s="133"/>
      <c r="I1187" s="133"/>
      <c r="J1187" s="133"/>
      <c r="K1187" s="134"/>
      <c r="L1187" s="135"/>
      <c r="M1187" s="135"/>
      <c r="N1187" s="135"/>
      <c r="O1187" s="2"/>
      <c r="P1187" s="31"/>
      <c r="Q1187" s="25"/>
      <c r="R1187" s="2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</row>
    <row r="1188" spans="1:51" ht="18" customHeight="1">
      <c r="A1188" s="35"/>
      <c r="B1188" s="31"/>
      <c r="C1188" s="31"/>
      <c r="D1188" s="133"/>
      <c r="E1188" s="133"/>
      <c r="F1188" s="133"/>
      <c r="G1188" s="133"/>
      <c r="H1188" s="133"/>
      <c r="I1188" s="133"/>
      <c r="J1188" s="133"/>
      <c r="K1188" s="134"/>
      <c r="L1188" s="135"/>
      <c r="M1188" s="135"/>
      <c r="N1188" s="135"/>
      <c r="O1188" s="2"/>
      <c r="P1188" s="31"/>
      <c r="Q1188" s="25"/>
      <c r="R1188" s="2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</row>
    <row r="1189" spans="1:51" ht="18" customHeight="1">
      <c r="A1189" s="35"/>
      <c r="B1189" s="31"/>
      <c r="C1189" s="31"/>
      <c r="D1189" s="133"/>
      <c r="E1189" s="133"/>
      <c r="F1189" s="133"/>
      <c r="G1189" s="133"/>
      <c r="H1189" s="133"/>
      <c r="I1189" s="133"/>
      <c r="J1189" s="133"/>
      <c r="K1189" s="134"/>
      <c r="L1189" s="135"/>
      <c r="M1189" s="135"/>
      <c r="N1189" s="135"/>
      <c r="O1189" s="2"/>
      <c r="P1189" s="31"/>
      <c r="Q1189" s="25"/>
      <c r="R1189" s="2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</row>
    <row r="1190" spans="1:51" ht="18" customHeight="1">
      <c r="A1190" s="35"/>
      <c r="B1190" s="31"/>
      <c r="C1190" s="31"/>
      <c r="D1190" s="133"/>
      <c r="E1190" s="133"/>
      <c r="F1190" s="133"/>
      <c r="G1190" s="133"/>
      <c r="H1190" s="133"/>
      <c r="I1190" s="133"/>
      <c r="J1190" s="133"/>
      <c r="K1190" s="134"/>
      <c r="L1190" s="135"/>
      <c r="M1190" s="135"/>
      <c r="N1190" s="135"/>
      <c r="O1190" s="2"/>
      <c r="P1190" s="31"/>
      <c r="Q1190" s="25"/>
      <c r="R1190" s="2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</row>
    <row r="1191" spans="1:51" ht="18" customHeight="1">
      <c r="A1191" s="35"/>
      <c r="B1191" s="31"/>
      <c r="C1191" s="31"/>
      <c r="D1191" s="133"/>
      <c r="E1191" s="133"/>
      <c r="F1191" s="133"/>
      <c r="G1191" s="133"/>
      <c r="H1191" s="133"/>
      <c r="I1191" s="133"/>
      <c r="J1191" s="133"/>
      <c r="K1191" s="134"/>
      <c r="L1191" s="135"/>
      <c r="M1191" s="135"/>
      <c r="N1191" s="135"/>
      <c r="O1191" s="2"/>
      <c r="P1191" s="31"/>
      <c r="Q1191" s="25"/>
      <c r="R1191" s="2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</row>
    <row r="1192" spans="1:51" ht="18" customHeight="1">
      <c r="A1192" s="35"/>
      <c r="B1192" s="31"/>
      <c r="C1192" s="31"/>
      <c r="D1192" s="133"/>
      <c r="E1192" s="133"/>
      <c r="F1192" s="133"/>
      <c r="G1192" s="133"/>
      <c r="H1192" s="133"/>
      <c r="I1192" s="133"/>
      <c r="J1192" s="133"/>
      <c r="K1192" s="134"/>
      <c r="L1192" s="135"/>
      <c r="M1192" s="135"/>
      <c r="N1192" s="135"/>
      <c r="O1192" s="2"/>
      <c r="P1192" s="31"/>
      <c r="Q1192" s="25"/>
      <c r="R1192" s="2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</row>
    <row r="1193" spans="1:51" ht="18" customHeight="1">
      <c r="A1193" s="35"/>
      <c r="B1193" s="31"/>
      <c r="C1193" s="31"/>
      <c r="D1193" s="133"/>
      <c r="E1193" s="133"/>
      <c r="F1193" s="133"/>
      <c r="G1193" s="133"/>
      <c r="H1193" s="133"/>
      <c r="I1193" s="133"/>
      <c r="J1193" s="133"/>
      <c r="K1193" s="134"/>
      <c r="L1193" s="135"/>
      <c r="M1193" s="135"/>
      <c r="N1193" s="135"/>
      <c r="O1193" s="2"/>
      <c r="P1193" s="31"/>
      <c r="Q1193" s="25"/>
      <c r="R1193" s="2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</row>
    <row r="1194" spans="1:51" ht="18" customHeight="1">
      <c r="A1194" s="35"/>
      <c r="B1194" s="31"/>
      <c r="C1194" s="31"/>
      <c r="D1194" s="133"/>
      <c r="E1194" s="133"/>
      <c r="F1194" s="133"/>
      <c r="G1194" s="133"/>
      <c r="H1194" s="133"/>
      <c r="I1194" s="133"/>
      <c r="J1194" s="133"/>
      <c r="K1194" s="134"/>
      <c r="L1194" s="135"/>
      <c r="M1194" s="135"/>
      <c r="N1194" s="135"/>
      <c r="O1194" s="2"/>
      <c r="P1194" s="31"/>
      <c r="Q1194" s="25"/>
      <c r="R1194" s="2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</row>
    <row r="1195" spans="1:51" ht="18" customHeight="1">
      <c r="A1195" s="35"/>
      <c r="B1195" s="31"/>
      <c r="C1195" s="31"/>
      <c r="D1195" s="133"/>
      <c r="E1195" s="133"/>
      <c r="F1195" s="133"/>
      <c r="G1195" s="133"/>
      <c r="H1195" s="133"/>
      <c r="I1195" s="133"/>
      <c r="J1195" s="133"/>
      <c r="K1195" s="134"/>
      <c r="L1195" s="135"/>
      <c r="M1195" s="135"/>
      <c r="N1195" s="135"/>
      <c r="O1195" s="2"/>
      <c r="P1195" s="31"/>
      <c r="Q1195" s="25"/>
      <c r="R1195" s="2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</row>
    <row r="1196" spans="1:51" ht="18" customHeight="1">
      <c r="A1196" s="35"/>
      <c r="B1196" s="31"/>
      <c r="C1196" s="31"/>
      <c r="D1196" s="133"/>
      <c r="E1196" s="133"/>
      <c r="F1196" s="133"/>
      <c r="G1196" s="133"/>
      <c r="H1196" s="133"/>
      <c r="I1196" s="133"/>
      <c r="J1196" s="133"/>
      <c r="K1196" s="134"/>
      <c r="L1196" s="135"/>
      <c r="M1196" s="135"/>
      <c r="N1196" s="135"/>
      <c r="O1196" s="2"/>
      <c r="P1196" s="31"/>
      <c r="Q1196" s="25"/>
      <c r="R1196" s="2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</row>
    <row r="1197" spans="1:51" ht="18" customHeight="1">
      <c r="A1197" s="35"/>
      <c r="B1197" s="31"/>
      <c r="C1197" s="31"/>
      <c r="D1197" s="133"/>
      <c r="E1197" s="133"/>
      <c r="F1197" s="133"/>
      <c r="G1197" s="133"/>
      <c r="H1197" s="133"/>
      <c r="I1197" s="133"/>
      <c r="J1197" s="133"/>
      <c r="K1197" s="134"/>
      <c r="L1197" s="135"/>
      <c r="M1197" s="135"/>
      <c r="N1197" s="135"/>
      <c r="O1197" s="2"/>
      <c r="P1197" s="31"/>
      <c r="Q1197" s="25"/>
      <c r="R1197" s="2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</row>
    <row r="1198" spans="1:51" ht="18" customHeight="1">
      <c r="A1198" s="35"/>
      <c r="B1198" s="31"/>
      <c r="C1198" s="31"/>
      <c r="D1198" s="133"/>
      <c r="E1198" s="133"/>
      <c r="F1198" s="133"/>
      <c r="G1198" s="133"/>
      <c r="H1198" s="133"/>
      <c r="I1198" s="133"/>
      <c r="J1198" s="133"/>
      <c r="K1198" s="134"/>
      <c r="L1198" s="135"/>
      <c r="M1198" s="135"/>
      <c r="N1198" s="135"/>
      <c r="O1198" s="2"/>
      <c r="P1198" s="31"/>
      <c r="Q1198" s="25"/>
      <c r="R1198" s="2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</row>
    <row r="1199" spans="1:51" ht="18" customHeight="1">
      <c r="A1199" s="35"/>
      <c r="B1199" s="31"/>
      <c r="C1199" s="31"/>
      <c r="D1199" s="133"/>
      <c r="E1199" s="133"/>
      <c r="F1199" s="133"/>
      <c r="G1199" s="133"/>
      <c r="H1199" s="133"/>
      <c r="I1199" s="133"/>
      <c r="J1199" s="133"/>
      <c r="K1199" s="134"/>
      <c r="L1199" s="135"/>
      <c r="M1199" s="135"/>
      <c r="N1199" s="135"/>
      <c r="O1199" s="2"/>
      <c r="P1199" s="31"/>
      <c r="Q1199" s="25"/>
      <c r="R1199" s="2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</row>
    <row r="1200" spans="1:51" ht="18" customHeight="1">
      <c r="A1200" s="35"/>
      <c r="B1200" s="31"/>
      <c r="C1200" s="31"/>
      <c r="D1200" s="133"/>
      <c r="E1200" s="133"/>
      <c r="F1200" s="133"/>
      <c r="G1200" s="133"/>
      <c r="H1200" s="133"/>
      <c r="I1200" s="133"/>
      <c r="J1200" s="133"/>
      <c r="K1200" s="134"/>
      <c r="L1200" s="135"/>
      <c r="M1200" s="135"/>
      <c r="N1200" s="135"/>
      <c r="O1200" s="2"/>
      <c r="P1200" s="31"/>
      <c r="Q1200" s="25"/>
      <c r="R1200" s="2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</row>
    <row r="1201" spans="1:51" ht="18" customHeight="1">
      <c r="A1201" s="35"/>
      <c r="B1201" s="31"/>
      <c r="C1201" s="31"/>
      <c r="D1201" s="133"/>
      <c r="E1201" s="133"/>
      <c r="F1201" s="133"/>
      <c r="G1201" s="133"/>
      <c r="H1201" s="133"/>
      <c r="I1201" s="133"/>
      <c r="J1201" s="133"/>
      <c r="K1201" s="134"/>
      <c r="L1201" s="135"/>
      <c r="M1201" s="135"/>
      <c r="N1201" s="135"/>
      <c r="O1201" s="2"/>
      <c r="P1201" s="31"/>
      <c r="Q1201" s="25"/>
      <c r="R1201" s="2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</row>
    <row r="1202" spans="1:51" ht="18" customHeight="1">
      <c r="A1202" s="35"/>
      <c r="B1202" s="31"/>
      <c r="C1202" s="31"/>
      <c r="D1202" s="133"/>
      <c r="E1202" s="133"/>
      <c r="F1202" s="133"/>
      <c r="G1202" s="133"/>
      <c r="H1202" s="133"/>
      <c r="I1202" s="133"/>
      <c r="J1202" s="133"/>
      <c r="K1202" s="134"/>
      <c r="L1202" s="135"/>
      <c r="M1202" s="135"/>
      <c r="N1202" s="135"/>
      <c r="O1202" s="2"/>
      <c r="P1202" s="31"/>
      <c r="Q1202" s="25"/>
      <c r="R1202" s="2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</row>
    <row r="1203" spans="1:51" ht="18" customHeight="1">
      <c r="A1203" s="35"/>
      <c r="B1203" s="31"/>
      <c r="C1203" s="31"/>
      <c r="D1203" s="133"/>
      <c r="E1203" s="133"/>
      <c r="F1203" s="133"/>
      <c r="G1203" s="133"/>
      <c r="H1203" s="133"/>
      <c r="I1203" s="133"/>
      <c r="J1203" s="133"/>
      <c r="K1203" s="134"/>
      <c r="L1203" s="135"/>
      <c r="M1203" s="135"/>
      <c r="N1203" s="135"/>
      <c r="O1203" s="2"/>
      <c r="P1203" s="31"/>
      <c r="Q1203" s="25"/>
      <c r="R1203" s="2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</row>
    <row r="1204" spans="1:51" ht="18" customHeight="1">
      <c r="A1204" s="35"/>
      <c r="B1204" s="31"/>
      <c r="C1204" s="31"/>
      <c r="D1204" s="133"/>
      <c r="E1204" s="133"/>
      <c r="F1204" s="133"/>
      <c r="G1204" s="133"/>
      <c r="H1204" s="133"/>
      <c r="I1204" s="133"/>
      <c r="J1204" s="133"/>
      <c r="K1204" s="134"/>
      <c r="L1204" s="135"/>
      <c r="M1204" s="135"/>
      <c r="N1204" s="135"/>
      <c r="O1204" s="2"/>
      <c r="P1204" s="31"/>
      <c r="Q1204" s="25"/>
      <c r="R1204" s="2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</row>
    <row r="1205" spans="1:51" ht="18" customHeight="1">
      <c r="A1205" s="35"/>
      <c r="B1205" s="31"/>
      <c r="C1205" s="31"/>
      <c r="D1205" s="133"/>
      <c r="E1205" s="133"/>
      <c r="F1205" s="133"/>
      <c r="G1205" s="133"/>
      <c r="H1205" s="133"/>
      <c r="I1205" s="133"/>
      <c r="J1205" s="133"/>
      <c r="K1205" s="134"/>
      <c r="L1205" s="135"/>
      <c r="M1205" s="135"/>
      <c r="N1205" s="135"/>
      <c r="O1205" s="2"/>
      <c r="P1205" s="31"/>
      <c r="Q1205" s="25"/>
      <c r="R1205" s="2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</row>
    <row r="1206" spans="1:51" ht="18" customHeight="1">
      <c r="A1206" s="35"/>
      <c r="B1206" s="31"/>
      <c r="C1206" s="31"/>
      <c r="D1206" s="133"/>
      <c r="E1206" s="133"/>
      <c r="F1206" s="133"/>
      <c r="G1206" s="133"/>
      <c r="H1206" s="133"/>
      <c r="I1206" s="133"/>
      <c r="J1206" s="133"/>
      <c r="K1206" s="134"/>
      <c r="L1206" s="135"/>
      <c r="M1206" s="135"/>
      <c r="N1206" s="135"/>
      <c r="O1206" s="2"/>
      <c r="P1206" s="31"/>
      <c r="Q1206" s="25"/>
      <c r="R1206" s="2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</row>
    <row r="1207" spans="1:51" ht="18" customHeight="1">
      <c r="A1207" s="35"/>
      <c r="B1207" s="31"/>
      <c r="C1207" s="31"/>
      <c r="D1207" s="133"/>
      <c r="E1207" s="133"/>
      <c r="F1207" s="133"/>
      <c r="G1207" s="133"/>
      <c r="H1207" s="133"/>
      <c r="I1207" s="133"/>
      <c r="J1207" s="133"/>
      <c r="K1207" s="134"/>
      <c r="L1207" s="135"/>
      <c r="M1207" s="135"/>
      <c r="N1207" s="135"/>
      <c r="O1207" s="2"/>
      <c r="P1207" s="31"/>
      <c r="Q1207" s="25"/>
      <c r="R1207" s="2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</row>
    <row r="1208" spans="1:51" ht="18" customHeight="1">
      <c r="A1208" s="35"/>
      <c r="B1208" s="31"/>
      <c r="C1208" s="31"/>
      <c r="D1208" s="133"/>
      <c r="E1208" s="133"/>
      <c r="F1208" s="133"/>
      <c r="G1208" s="133"/>
      <c r="H1208" s="133"/>
      <c r="I1208" s="133"/>
      <c r="J1208" s="133"/>
      <c r="K1208" s="134"/>
      <c r="L1208" s="135"/>
      <c r="M1208" s="135"/>
      <c r="N1208" s="135"/>
      <c r="O1208" s="2"/>
      <c r="P1208" s="31"/>
      <c r="Q1208" s="25"/>
      <c r="R1208" s="2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</row>
    <row r="1209" spans="1:51" ht="18" customHeight="1">
      <c r="A1209" s="35"/>
      <c r="B1209" s="31"/>
      <c r="C1209" s="31"/>
      <c r="D1209" s="133"/>
      <c r="E1209" s="133"/>
      <c r="F1209" s="133"/>
      <c r="G1209" s="133"/>
      <c r="H1209" s="133"/>
      <c r="I1209" s="133"/>
      <c r="J1209" s="133"/>
      <c r="K1209" s="134"/>
      <c r="L1209" s="135"/>
      <c r="M1209" s="135"/>
      <c r="N1209" s="135"/>
      <c r="O1209" s="2"/>
      <c r="P1209" s="31"/>
      <c r="Q1209" s="25"/>
      <c r="R1209" s="2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</row>
    <row r="1210" spans="1:51" ht="18" customHeight="1">
      <c r="A1210" s="35"/>
      <c r="B1210" s="31"/>
      <c r="C1210" s="31"/>
      <c r="D1210" s="133"/>
      <c r="E1210" s="133"/>
      <c r="F1210" s="133"/>
      <c r="G1210" s="133"/>
      <c r="H1210" s="133"/>
      <c r="I1210" s="133"/>
      <c r="J1210" s="133"/>
      <c r="K1210" s="134"/>
      <c r="L1210" s="135"/>
      <c r="M1210" s="135"/>
      <c r="N1210" s="135"/>
      <c r="O1210" s="2"/>
      <c r="P1210" s="31"/>
      <c r="Q1210" s="25"/>
      <c r="R1210" s="2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</row>
    <row r="1211" spans="1:51" ht="18" customHeight="1">
      <c r="A1211" s="35"/>
      <c r="B1211" s="31"/>
      <c r="C1211" s="31"/>
      <c r="D1211" s="133"/>
      <c r="E1211" s="133"/>
      <c r="F1211" s="133"/>
      <c r="G1211" s="133"/>
      <c r="H1211" s="133"/>
      <c r="I1211" s="133"/>
      <c r="J1211" s="133"/>
      <c r="K1211" s="134"/>
      <c r="L1211" s="135"/>
      <c r="M1211" s="135"/>
      <c r="N1211" s="135"/>
      <c r="O1211" s="2"/>
      <c r="P1211" s="31"/>
      <c r="Q1211" s="25"/>
      <c r="R1211" s="2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</row>
    <row r="1212" spans="1:51" ht="18" customHeight="1">
      <c r="A1212" s="35"/>
      <c r="B1212" s="31"/>
      <c r="C1212" s="31"/>
      <c r="D1212" s="133"/>
      <c r="E1212" s="133"/>
      <c r="F1212" s="133"/>
      <c r="G1212" s="133"/>
      <c r="H1212" s="133"/>
      <c r="I1212" s="133"/>
      <c r="J1212" s="133"/>
      <c r="K1212" s="134"/>
      <c r="L1212" s="135"/>
      <c r="M1212" s="135"/>
      <c r="N1212" s="135"/>
      <c r="O1212" s="2"/>
      <c r="P1212" s="31"/>
      <c r="Q1212" s="25"/>
      <c r="R1212" s="2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</row>
    <row r="1213" spans="1:51" ht="18" customHeight="1">
      <c r="A1213" s="35"/>
      <c r="B1213" s="31"/>
      <c r="C1213" s="31"/>
      <c r="D1213" s="133"/>
      <c r="E1213" s="133"/>
      <c r="F1213" s="133"/>
      <c r="G1213" s="133"/>
      <c r="H1213" s="133"/>
      <c r="I1213" s="133"/>
      <c r="J1213" s="133"/>
      <c r="K1213" s="134"/>
      <c r="L1213" s="135"/>
      <c r="M1213" s="135"/>
      <c r="N1213" s="135"/>
      <c r="O1213" s="2"/>
      <c r="P1213" s="31"/>
      <c r="Q1213" s="25"/>
      <c r="R1213" s="2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</row>
    <row r="1214" spans="1:51" ht="18" customHeight="1">
      <c r="A1214" s="35"/>
      <c r="B1214" s="31"/>
      <c r="C1214" s="31"/>
      <c r="D1214" s="133"/>
      <c r="E1214" s="133"/>
      <c r="F1214" s="133"/>
      <c r="G1214" s="133"/>
      <c r="H1214" s="133"/>
      <c r="I1214" s="133"/>
      <c r="J1214" s="133"/>
      <c r="K1214" s="134"/>
      <c r="L1214" s="135"/>
      <c r="M1214" s="135"/>
      <c r="N1214" s="135"/>
      <c r="O1214" s="2"/>
      <c r="P1214" s="31"/>
      <c r="Q1214" s="25"/>
      <c r="R1214" s="2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</row>
    <row r="1215" spans="1:51" ht="18" customHeight="1">
      <c r="A1215" s="35"/>
      <c r="B1215" s="31"/>
      <c r="C1215" s="31"/>
      <c r="D1215" s="133"/>
      <c r="E1215" s="133"/>
      <c r="F1215" s="133"/>
      <c r="G1215" s="133"/>
      <c r="H1215" s="133"/>
      <c r="I1215" s="133"/>
      <c r="J1215" s="133"/>
      <c r="K1215" s="134"/>
      <c r="L1215" s="135"/>
      <c r="M1215" s="135"/>
      <c r="N1215" s="135"/>
      <c r="O1215" s="2"/>
      <c r="P1215" s="31"/>
      <c r="Q1215" s="25"/>
      <c r="R1215" s="2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</row>
    <row r="1216" spans="1:51" ht="18" customHeight="1">
      <c r="A1216" s="35"/>
      <c r="B1216" s="31"/>
      <c r="C1216" s="31"/>
      <c r="D1216" s="133"/>
      <c r="E1216" s="133"/>
      <c r="F1216" s="133"/>
      <c r="G1216" s="133"/>
      <c r="H1216" s="133"/>
      <c r="I1216" s="133"/>
      <c r="J1216" s="133"/>
      <c r="K1216" s="134"/>
      <c r="L1216" s="135"/>
      <c r="M1216" s="135"/>
      <c r="N1216" s="135"/>
      <c r="O1216" s="2"/>
      <c r="P1216" s="31"/>
      <c r="Q1216" s="25"/>
      <c r="R1216" s="2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</row>
    <row r="1217" spans="1:51" ht="18" customHeight="1">
      <c r="A1217" s="35"/>
      <c r="B1217" s="31"/>
      <c r="C1217" s="31"/>
      <c r="D1217" s="133"/>
      <c r="E1217" s="133"/>
      <c r="F1217" s="133"/>
      <c r="G1217" s="133"/>
      <c r="H1217" s="133"/>
      <c r="I1217" s="133"/>
      <c r="J1217" s="133"/>
      <c r="K1217" s="134"/>
      <c r="L1217" s="135"/>
      <c r="M1217" s="135"/>
      <c r="N1217" s="135"/>
      <c r="O1217" s="2"/>
      <c r="P1217" s="31"/>
      <c r="Q1217" s="25"/>
      <c r="R1217" s="2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</row>
    <row r="1218" spans="1:51" ht="18" customHeight="1">
      <c r="A1218" s="35"/>
      <c r="B1218" s="31"/>
      <c r="C1218" s="31"/>
      <c r="D1218" s="133"/>
      <c r="E1218" s="133"/>
      <c r="F1218" s="133"/>
      <c r="G1218" s="133"/>
      <c r="H1218" s="133"/>
      <c r="I1218" s="133"/>
      <c r="J1218" s="133"/>
      <c r="K1218" s="134"/>
      <c r="L1218" s="135"/>
      <c r="M1218" s="135"/>
      <c r="N1218" s="135"/>
      <c r="O1218" s="2"/>
      <c r="P1218" s="31"/>
      <c r="Q1218" s="25"/>
      <c r="R1218" s="2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</row>
    <row r="1219" spans="1:51" ht="18" customHeight="1">
      <c r="A1219" s="35"/>
      <c r="B1219" s="31"/>
      <c r="C1219" s="31"/>
      <c r="D1219" s="133"/>
      <c r="E1219" s="133"/>
      <c r="F1219" s="133"/>
      <c r="G1219" s="133"/>
      <c r="H1219" s="133"/>
      <c r="I1219" s="133"/>
      <c r="J1219" s="133"/>
      <c r="K1219" s="134"/>
      <c r="L1219" s="135"/>
      <c r="M1219" s="135"/>
      <c r="N1219" s="135"/>
      <c r="O1219" s="2"/>
      <c r="P1219" s="31"/>
      <c r="Q1219" s="25"/>
      <c r="R1219" s="2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</row>
    <row r="1220" spans="1:51" ht="18" customHeight="1">
      <c r="A1220" s="35"/>
      <c r="B1220" s="31"/>
      <c r="C1220" s="31"/>
      <c r="D1220" s="133"/>
      <c r="E1220" s="133"/>
      <c r="F1220" s="133"/>
      <c r="G1220" s="133"/>
      <c r="H1220" s="133"/>
      <c r="I1220" s="133"/>
      <c r="J1220" s="133"/>
      <c r="K1220" s="134"/>
      <c r="L1220" s="135"/>
      <c r="M1220" s="135"/>
      <c r="N1220" s="135"/>
      <c r="O1220" s="2"/>
      <c r="P1220" s="31"/>
      <c r="Q1220" s="25"/>
      <c r="R1220" s="2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</row>
    <row r="1221" spans="1:51" ht="18" customHeight="1">
      <c r="A1221" s="35"/>
      <c r="B1221" s="31"/>
      <c r="C1221" s="31"/>
      <c r="D1221" s="133"/>
      <c r="E1221" s="133"/>
      <c r="F1221" s="133"/>
      <c r="G1221" s="133"/>
      <c r="H1221" s="133"/>
      <c r="I1221" s="133"/>
      <c r="J1221" s="133"/>
      <c r="K1221" s="134"/>
      <c r="L1221" s="135"/>
      <c r="M1221" s="135"/>
      <c r="N1221" s="135"/>
      <c r="O1221" s="2"/>
      <c r="P1221" s="31"/>
      <c r="Q1221" s="25"/>
      <c r="R1221" s="2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</row>
    <row r="1222" spans="1:51" ht="18" customHeight="1">
      <c r="A1222" s="35"/>
      <c r="B1222" s="31"/>
      <c r="C1222" s="31"/>
      <c r="D1222" s="133"/>
      <c r="E1222" s="133"/>
      <c r="F1222" s="133"/>
      <c r="G1222" s="133"/>
      <c r="H1222" s="133"/>
      <c r="I1222" s="133"/>
      <c r="J1222" s="133"/>
      <c r="K1222" s="134"/>
      <c r="L1222" s="135"/>
      <c r="M1222" s="135"/>
      <c r="N1222" s="135"/>
      <c r="O1222" s="2"/>
      <c r="P1222" s="31"/>
      <c r="Q1222" s="25"/>
      <c r="R1222" s="2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</row>
    <row r="1223" spans="1:51" ht="18" customHeight="1">
      <c r="A1223" s="35"/>
      <c r="B1223" s="31"/>
      <c r="C1223" s="31"/>
      <c r="D1223" s="133"/>
      <c r="E1223" s="133"/>
      <c r="F1223" s="133"/>
      <c r="G1223" s="133"/>
      <c r="H1223" s="133"/>
      <c r="I1223" s="133"/>
      <c r="J1223" s="133"/>
      <c r="K1223" s="134"/>
      <c r="L1223" s="135"/>
      <c r="M1223" s="135"/>
      <c r="N1223" s="135"/>
      <c r="O1223" s="2"/>
      <c r="P1223" s="31"/>
      <c r="Q1223" s="25"/>
      <c r="R1223" s="2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</row>
    <row r="1224" spans="1:51" ht="18" customHeight="1">
      <c r="A1224" s="35"/>
      <c r="B1224" s="31"/>
      <c r="C1224" s="31"/>
      <c r="D1224" s="133"/>
      <c r="E1224" s="133"/>
      <c r="F1224" s="133"/>
      <c r="G1224" s="133"/>
      <c r="H1224" s="133"/>
      <c r="I1224" s="133"/>
      <c r="J1224" s="133"/>
      <c r="K1224" s="134"/>
      <c r="L1224" s="135"/>
      <c r="M1224" s="135"/>
      <c r="N1224" s="135"/>
      <c r="O1224" s="2"/>
      <c r="P1224" s="31"/>
      <c r="Q1224" s="25"/>
      <c r="R1224" s="2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</row>
    <row r="1225" spans="1:51" ht="18" customHeight="1">
      <c r="A1225" s="35"/>
      <c r="B1225" s="31"/>
      <c r="C1225" s="31"/>
      <c r="D1225" s="133"/>
      <c r="E1225" s="133"/>
      <c r="F1225" s="133"/>
      <c r="G1225" s="133"/>
      <c r="H1225" s="133"/>
      <c r="I1225" s="133"/>
      <c r="J1225" s="133"/>
      <c r="K1225" s="134"/>
      <c r="L1225" s="135"/>
      <c r="M1225" s="135"/>
      <c r="N1225" s="135"/>
      <c r="O1225" s="2"/>
      <c r="P1225" s="31"/>
      <c r="Q1225" s="25"/>
      <c r="R1225" s="2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</row>
    <row r="1226" spans="1:51" ht="18" customHeight="1">
      <c r="A1226" s="35"/>
      <c r="B1226" s="31"/>
      <c r="C1226" s="31"/>
      <c r="D1226" s="133"/>
      <c r="E1226" s="133"/>
      <c r="F1226" s="133"/>
      <c r="G1226" s="133"/>
      <c r="H1226" s="133"/>
      <c r="I1226" s="133"/>
      <c r="J1226" s="133"/>
      <c r="K1226" s="134"/>
      <c r="L1226" s="135"/>
      <c r="M1226" s="135"/>
      <c r="N1226" s="135"/>
      <c r="O1226" s="2"/>
      <c r="P1226" s="31"/>
      <c r="Q1226" s="25"/>
      <c r="R1226" s="2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</row>
    <row r="1227" spans="1:51" ht="18" customHeight="1">
      <c r="A1227" s="35"/>
      <c r="B1227" s="31"/>
      <c r="C1227" s="31"/>
      <c r="D1227" s="133"/>
      <c r="E1227" s="133"/>
      <c r="F1227" s="133"/>
      <c r="G1227" s="133"/>
      <c r="H1227" s="133"/>
      <c r="I1227" s="133"/>
      <c r="J1227" s="133"/>
      <c r="K1227" s="134"/>
      <c r="L1227" s="135"/>
      <c r="M1227" s="135"/>
      <c r="N1227" s="135"/>
      <c r="O1227" s="2"/>
      <c r="P1227" s="31"/>
      <c r="Q1227" s="25"/>
      <c r="R1227" s="2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</row>
    <row r="1228" spans="1:51" ht="18" customHeight="1">
      <c r="A1228" s="35"/>
      <c r="B1228" s="31"/>
      <c r="C1228" s="31"/>
      <c r="D1228" s="133"/>
      <c r="E1228" s="133"/>
      <c r="F1228" s="133"/>
      <c r="G1228" s="133"/>
      <c r="H1228" s="133"/>
      <c r="I1228" s="133"/>
      <c r="J1228" s="133"/>
      <c r="K1228" s="134"/>
      <c r="L1228" s="135"/>
      <c r="M1228" s="135"/>
      <c r="N1228" s="135"/>
      <c r="O1228" s="2"/>
      <c r="P1228" s="31"/>
      <c r="Q1228" s="25"/>
      <c r="R1228" s="2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</row>
    <row r="1229" spans="1:51" ht="18" customHeight="1">
      <c r="A1229" s="35"/>
      <c r="B1229" s="31"/>
      <c r="C1229" s="31"/>
      <c r="D1229" s="133"/>
      <c r="E1229" s="133"/>
      <c r="F1229" s="133"/>
      <c r="G1229" s="133"/>
      <c r="H1229" s="133"/>
      <c r="I1229" s="133"/>
      <c r="J1229" s="133"/>
      <c r="K1229" s="134"/>
      <c r="L1229" s="135"/>
      <c r="M1229" s="135"/>
      <c r="N1229" s="135"/>
      <c r="O1229" s="2"/>
      <c r="P1229" s="31"/>
      <c r="Q1229" s="25"/>
      <c r="R1229" s="2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</row>
    <row r="1230" spans="1:51" ht="18" customHeight="1">
      <c r="A1230" s="35"/>
      <c r="B1230" s="31"/>
      <c r="C1230" s="31"/>
      <c r="D1230" s="133"/>
      <c r="E1230" s="133"/>
      <c r="F1230" s="133"/>
      <c r="G1230" s="133"/>
      <c r="H1230" s="133"/>
      <c r="I1230" s="133"/>
      <c r="J1230" s="133"/>
      <c r="K1230" s="134"/>
      <c r="L1230" s="135"/>
      <c r="M1230" s="135"/>
      <c r="N1230" s="135"/>
      <c r="O1230" s="2"/>
      <c r="P1230" s="31"/>
      <c r="Q1230" s="25"/>
      <c r="R1230" s="2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</row>
    <row r="1231" spans="1:51" ht="18" customHeight="1">
      <c r="A1231" s="35"/>
      <c r="B1231" s="31"/>
      <c r="C1231" s="31"/>
      <c r="D1231" s="133"/>
      <c r="E1231" s="133"/>
      <c r="F1231" s="133"/>
      <c r="G1231" s="133"/>
      <c r="H1231" s="133"/>
      <c r="I1231" s="133"/>
      <c r="J1231" s="133"/>
      <c r="K1231" s="134"/>
      <c r="L1231" s="135"/>
      <c r="M1231" s="135"/>
      <c r="N1231" s="135"/>
      <c r="O1231" s="2"/>
      <c r="P1231" s="31"/>
      <c r="Q1231" s="25"/>
      <c r="R1231" s="2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</row>
    <row r="1232" spans="1:51" ht="18" customHeight="1">
      <c r="A1232" s="35"/>
      <c r="B1232" s="31"/>
      <c r="C1232" s="31"/>
      <c r="D1232" s="133"/>
      <c r="E1232" s="133"/>
      <c r="F1232" s="133"/>
      <c r="G1232" s="133"/>
      <c r="H1232" s="133"/>
      <c r="I1232" s="133"/>
      <c r="J1232" s="133"/>
      <c r="K1232" s="134"/>
      <c r="L1232" s="135"/>
      <c r="M1232" s="135"/>
      <c r="N1232" s="135"/>
      <c r="O1232" s="2"/>
      <c r="P1232" s="31"/>
      <c r="Q1232" s="25"/>
      <c r="R1232" s="2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</row>
    <row r="1233" spans="1:51" ht="18" customHeight="1">
      <c r="A1233" s="35"/>
      <c r="B1233" s="31"/>
      <c r="C1233" s="31"/>
      <c r="D1233" s="133"/>
      <c r="E1233" s="133"/>
      <c r="F1233" s="133"/>
      <c r="G1233" s="133"/>
      <c r="H1233" s="133"/>
      <c r="I1233" s="133"/>
      <c r="J1233" s="133"/>
      <c r="K1233" s="134"/>
      <c r="L1233" s="135"/>
      <c r="M1233" s="135"/>
      <c r="N1233" s="135"/>
      <c r="O1233" s="2"/>
      <c r="P1233" s="31"/>
      <c r="Q1233" s="25"/>
      <c r="R1233" s="2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</row>
    <row r="1234" spans="1:51" ht="18" customHeight="1">
      <c r="A1234" s="35"/>
      <c r="B1234" s="31"/>
      <c r="C1234" s="31"/>
      <c r="D1234" s="133"/>
      <c r="E1234" s="133"/>
      <c r="F1234" s="133"/>
      <c r="G1234" s="133"/>
      <c r="H1234" s="133"/>
      <c r="I1234" s="133"/>
      <c r="J1234" s="133"/>
      <c r="K1234" s="134"/>
      <c r="L1234" s="135"/>
      <c r="M1234" s="135"/>
      <c r="N1234" s="135"/>
      <c r="O1234" s="2"/>
      <c r="P1234" s="31"/>
      <c r="Q1234" s="25"/>
      <c r="R1234" s="2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</row>
    <row r="1235" spans="1:51" ht="18" customHeight="1">
      <c r="A1235" s="35"/>
      <c r="B1235" s="31"/>
      <c r="C1235" s="31"/>
      <c r="D1235" s="133"/>
      <c r="E1235" s="133"/>
      <c r="F1235" s="133"/>
      <c r="G1235" s="133"/>
      <c r="H1235" s="133"/>
      <c r="I1235" s="133"/>
      <c r="J1235" s="133"/>
      <c r="K1235" s="134"/>
      <c r="L1235" s="135"/>
      <c r="M1235" s="135"/>
      <c r="N1235" s="135"/>
      <c r="O1235" s="2"/>
      <c r="P1235" s="31"/>
      <c r="Q1235" s="25"/>
      <c r="R1235" s="2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</row>
    <row r="1236" spans="1:51" ht="18" customHeight="1">
      <c r="A1236" s="35"/>
      <c r="B1236" s="31"/>
      <c r="C1236" s="31"/>
      <c r="D1236" s="133"/>
      <c r="E1236" s="133"/>
      <c r="F1236" s="133"/>
      <c r="G1236" s="133"/>
      <c r="H1236" s="133"/>
      <c r="I1236" s="133"/>
      <c r="J1236" s="133"/>
      <c r="K1236" s="134"/>
      <c r="L1236" s="135"/>
      <c r="M1236" s="135"/>
      <c r="N1236" s="135"/>
      <c r="O1236" s="2"/>
      <c r="P1236" s="31"/>
      <c r="Q1236" s="25"/>
      <c r="R1236" s="2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</row>
    <row r="1237" spans="1:51" ht="18" customHeight="1">
      <c r="A1237" s="35"/>
      <c r="B1237" s="31"/>
      <c r="C1237" s="31"/>
      <c r="D1237" s="133"/>
      <c r="E1237" s="133"/>
      <c r="F1237" s="133"/>
      <c r="G1237" s="133"/>
      <c r="H1237" s="133"/>
      <c r="I1237" s="133"/>
      <c r="J1237" s="133"/>
      <c r="K1237" s="134"/>
      <c r="L1237" s="135"/>
      <c r="M1237" s="135"/>
      <c r="N1237" s="135"/>
      <c r="O1237" s="2"/>
      <c r="P1237" s="31"/>
      <c r="Q1237" s="25"/>
      <c r="R1237" s="2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</row>
    <row r="1238" spans="1:51" ht="18" customHeight="1">
      <c r="A1238" s="35"/>
      <c r="B1238" s="31"/>
      <c r="C1238" s="31"/>
      <c r="D1238" s="133"/>
      <c r="E1238" s="133"/>
      <c r="F1238" s="133"/>
      <c r="G1238" s="133"/>
      <c r="H1238" s="133"/>
      <c r="I1238" s="133"/>
      <c r="J1238" s="133"/>
      <c r="K1238" s="134"/>
      <c r="L1238" s="135"/>
      <c r="M1238" s="135"/>
      <c r="N1238" s="135"/>
      <c r="O1238" s="2"/>
      <c r="P1238" s="31"/>
      <c r="Q1238" s="25"/>
      <c r="R1238" s="2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</row>
    <row r="1239" spans="1:51" ht="18" customHeight="1">
      <c r="A1239" s="35"/>
      <c r="B1239" s="31"/>
      <c r="C1239" s="31"/>
      <c r="D1239" s="133"/>
      <c r="E1239" s="133"/>
      <c r="F1239" s="133"/>
      <c r="G1239" s="133"/>
      <c r="H1239" s="133"/>
      <c r="I1239" s="133"/>
      <c r="J1239" s="133"/>
      <c r="K1239" s="134"/>
      <c r="L1239" s="135"/>
      <c r="M1239" s="135"/>
      <c r="N1239" s="135"/>
      <c r="O1239" s="2"/>
      <c r="P1239" s="31"/>
      <c r="Q1239" s="25"/>
      <c r="R1239" s="2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</row>
    <row r="1240" spans="1:51" ht="18" customHeight="1">
      <c r="A1240" s="35"/>
      <c r="B1240" s="31"/>
      <c r="C1240" s="31"/>
      <c r="D1240" s="133"/>
      <c r="E1240" s="133"/>
      <c r="F1240" s="133"/>
      <c r="G1240" s="133"/>
      <c r="H1240" s="133"/>
      <c r="I1240" s="133"/>
      <c r="J1240" s="133"/>
      <c r="K1240" s="134"/>
      <c r="L1240" s="135"/>
      <c r="M1240" s="135"/>
      <c r="N1240" s="135"/>
      <c r="O1240" s="2"/>
      <c r="P1240" s="31"/>
      <c r="Q1240" s="25"/>
      <c r="R1240" s="2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</row>
    <row r="1241" spans="1:51" ht="18" customHeight="1">
      <c r="A1241" s="35"/>
      <c r="B1241" s="31"/>
      <c r="C1241" s="31"/>
      <c r="D1241" s="133"/>
      <c r="E1241" s="133"/>
      <c r="F1241" s="133"/>
      <c r="G1241" s="133"/>
      <c r="H1241" s="133"/>
      <c r="I1241" s="133"/>
      <c r="J1241" s="133"/>
      <c r="K1241" s="134"/>
      <c r="L1241" s="135"/>
      <c r="M1241" s="135"/>
      <c r="N1241" s="135"/>
      <c r="O1241" s="2"/>
      <c r="P1241" s="31"/>
      <c r="Q1241" s="25"/>
      <c r="R1241" s="2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</row>
    <row r="1242" spans="1:51" ht="18" customHeight="1">
      <c r="A1242" s="35"/>
      <c r="B1242" s="31"/>
      <c r="C1242" s="31"/>
      <c r="D1242" s="133"/>
      <c r="E1242" s="133"/>
      <c r="F1242" s="133"/>
      <c r="G1242" s="133"/>
      <c r="H1242" s="133"/>
      <c r="I1242" s="133"/>
      <c r="J1242" s="133"/>
      <c r="K1242" s="134"/>
      <c r="L1242" s="135"/>
      <c r="M1242" s="135"/>
      <c r="N1242" s="135"/>
      <c r="O1242" s="2"/>
      <c r="P1242" s="31"/>
      <c r="Q1242" s="25"/>
      <c r="R1242" s="2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</row>
    <row r="1243" spans="1:51" ht="18" customHeight="1">
      <c r="A1243" s="35"/>
      <c r="B1243" s="31"/>
      <c r="C1243" s="31"/>
      <c r="D1243" s="133"/>
      <c r="E1243" s="133"/>
      <c r="F1243" s="133"/>
      <c r="G1243" s="133"/>
      <c r="H1243" s="133"/>
      <c r="I1243" s="133"/>
      <c r="J1243" s="133"/>
      <c r="K1243" s="134"/>
      <c r="L1243" s="135"/>
      <c r="M1243" s="135"/>
      <c r="N1243" s="135"/>
      <c r="O1243" s="2"/>
      <c r="P1243" s="31"/>
      <c r="Q1243" s="25"/>
      <c r="R1243" s="2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</row>
    <row r="1244" spans="1:51" ht="18" customHeight="1">
      <c r="A1244" s="35"/>
      <c r="B1244" s="31"/>
      <c r="C1244" s="31"/>
      <c r="D1244" s="133"/>
      <c r="E1244" s="133"/>
      <c r="F1244" s="133"/>
      <c r="G1244" s="133"/>
      <c r="H1244" s="133"/>
      <c r="I1244" s="133"/>
      <c r="J1244" s="133"/>
      <c r="K1244" s="134"/>
      <c r="L1244" s="135"/>
      <c r="M1244" s="135"/>
      <c r="N1244" s="135"/>
      <c r="O1244" s="2"/>
      <c r="P1244" s="31"/>
      <c r="Q1244" s="25"/>
      <c r="R1244" s="2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</row>
    <row r="1245" spans="1:51" ht="18" customHeight="1">
      <c r="A1245" s="35"/>
      <c r="B1245" s="31"/>
      <c r="C1245" s="31"/>
      <c r="D1245" s="133"/>
      <c r="E1245" s="133"/>
      <c r="F1245" s="133"/>
      <c r="G1245" s="133"/>
      <c r="H1245" s="133"/>
      <c r="I1245" s="133"/>
      <c r="J1245" s="133"/>
      <c r="K1245" s="134"/>
      <c r="L1245" s="135"/>
      <c r="M1245" s="135"/>
      <c r="N1245" s="135"/>
      <c r="O1245" s="2"/>
      <c r="P1245" s="31"/>
      <c r="Q1245" s="25"/>
      <c r="R1245" s="2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</row>
    <row r="1246" spans="1:51" ht="18" customHeight="1">
      <c r="A1246" s="35"/>
      <c r="B1246" s="31"/>
      <c r="C1246" s="31"/>
      <c r="D1246" s="133"/>
      <c r="E1246" s="133"/>
      <c r="F1246" s="133"/>
      <c r="G1246" s="133"/>
      <c r="H1246" s="133"/>
      <c r="I1246" s="133"/>
      <c r="J1246" s="133"/>
      <c r="K1246" s="134"/>
      <c r="L1246" s="135"/>
      <c r="M1246" s="135"/>
      <c r="N1246" s="135"/>
      <c r="O1246" s="2"/>
      <c r="P1246" s="31"/>
      <c r="Q1246" s="25"/>
      <c r="R1246" s="2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</row>
    <row r="1247" spans="1:51" ht="18" customHeight="1">
      <c r="A1247" s="35"/>
      <c r="B1247" s="31"/>
      <c r="C1247" s="31"/>
      <c r="D1247" s="133"/>
      <c r="E1247" s="133"/>
      <c r="F1247" s="133"/>
      <c r="G1247" s="133"/>
      <c r="H1247" s="133"/>
      <c r="I1247" s="133"/>
      <c r="J1247" s="133"/>
      <c r="K1247" s="134"/>
      <c r="L1247" s="135"/>
      <c r="M1247" s="135"/>
      <c r="N1247" s="135"/>
      <c r="O1247" s="2"/>
      <c r="P1247" s="31"/>
      <c r="Q1247" s="25"/>
      <c r="R1247" s="2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</row>
    <row r="1248" spans="1:51" ht="18" customHeight="1">
      <c r="A1248" s="35"/>
      <c r="B1248" s="31"/>
      <c r="C1248" s="31"/>
      <c r="D1248" s="133"/>
      <c r="E1248" s="133"/>
      <c r="F1248" s="133"/>
      <c r="G1248" s="133"/>
      <c r="H1248" s="133"/>
      <c r="I1248" s="133"/>
      <c r="J1248" s="133"/>
      <c r="K1248" s="134"/>
      <c r="L1248" s="135"/>
      <c r="M1248" s="135"/>
      <c r="N1248" s="135"/>
      <c r="O1248" s="2"/>
      <c r="P1248" s="31"/>
      <c r="Q1248" s="25"/>
      <c r="R1248" s="2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</row>
    <row r="1249" spans="1:51" ht="18" customHeight="1">
      <c r="A1249" s="35"/>
      <c r="B1249" s="31"/>
      <c r="C1249" s="31"/>
      <c r="D1249" s="133"/>
      <c r="E1249" s="133"/>
      <c r="F1249" s="133"/>
      <c r="G1249" s="133"/>
      <c r="H1249" s="133"/>
      <c r="I1249" s="133"/>
      <c r="J1249" s="133"/>
      <c r="K1249" s="134"/>
      <c r="L1249" s="135"/>
      <c r="M1249" s="135"/>
      <c r="N1249" s="135"/>
      <c r="O1249" s="2"/>
      <c r="P1249" s="31"/>
      <c r="Q1249" s="25"/>
      <c r="R1249" s="2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</row>
    <row r="1250" spans="1:51" ht="18" customHeight="1">
      <c r="A1250" s="35"/>
      <c r="B1250" s="31"/>
      <c r="C1250" s="31"/>
      <c r="D1250" s="133"/>
      <c r="E1250" s="133"/>
      <c r="F1250" s="133"/>
      <c r="G1250" s="133"/>
      <c r="H1250" s="133"/>
      <c r="I1250" s="133"/>
      <c r="J1250" s="133"/>
      <c r="K1250" s="134"/>
      <c r="L1250" s="135"/>
      <c r="M1250" s="135"/>
      <c r="N1250" s="135"/>
      <c r="O1250" s="2"/>
      <c r="P1250" s="31"/>
      <c r="Q1250" s="25"/>
      <c r="R1250" s="2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</row>
    <row r="1251" spans="1:51" ht="18" customHeight="1">
      <c r="A1251" s="35"/>
      <c r="B1251" s="31"/>
      <c r="C1251" s="31"/>
      <c r="D1251" s="133"/>
      <c r="E1251" s="133"/>
      <c r="F1251" s="133"/>
      <c r="G1251" s="133"/>
      <c r="H1251" s="133"/>
      <c r="I1251" s="133"/>
      <c r="J1251" s="133"/>
      <c r="K1251" s="134"/>
      <c r="L1251" s="135"/>
      <c r="M1251" s="135"/>
      <c r="N1251" s="135"/>
      <c r="O1251" s="2"/>
      <c r="P1251" s="31"/>
      <c r="Q1251" s="25"/>
      <c r="R1251" s="2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</row>
    <row r="1252" spans="1:51" ht="18" customHeight="1">
      <c r="A1252" s="35"/>
      <c r="B1252" s="31"/>
      <c r="C1252" s="31"/>
      <c r="D1252" s="133"/>
      <c r="E1252" s="133"/>
      <c r="F1252" s="133"/>
      <c r="G1252" s="133"/>
      <c r="H1252" s="133"/>
      <c r="I1252" s="133"/>
      <c r="J1252" s="133"/>
      <c r="K1252" s="134"/>
      <c r="L1252" s="135"/>
      <c r="M1252" s="135"/>
      <c r="N1252" s="135"/>
      <c r="O1252" s="2"/>
      <c r="P1252" s="31"/>
      <c r="Q1252" s="25"/>
      <c r="R1252" s="2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</row>
    <row r="1253" spans="1:51" ht="18" customHeight="1">
      <c r="A1253" s="35"/>
      <c r="B1253" s="31"/>
      <c r="C1253" s="31"/>
      <c r="D1253" s="133"/>
      <c r="E1253" s="133"/>
      <c r="F1253" s="133"/>
      <c r="G1253" s="133"/>
      <c r="H1253" s="133"/>
      <c r="I1253" s="133"/>
      <c r="J1253" s="133"/>
      <c r="K1253" s="134"/>
      <c r="L1253" s="135"/>
      <c r="M1253" s="135"/>
      <c r="N1253" s="135"/>
      <c r="O1253" s="2"/>
      <c r="P1253" s="31"/>
      <c r="Q1253" s="25"/>
      <c r="R1253" s="2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</row>
    <row r="1254" spans="1:51" ht="18" customHeight="1">
      <c r="A1254" s="35"/>
      <c r="B1254" s="31"/>
      <c r="C1254" s="31"/>
      <c r="D1254" s="133"/>
      <c r="E1254" s="133"/>
      <c r="F1254" s="133"/>
      <c r="G1254" s="133"/>
      <c r="H1254" s="133"/>
      <c r="I1254" s="133"/>
      <c r="J1254" s="133"/>
      <c r="K1254" s="134"/>
      <c r="L1254" s="135"/>
      <c r="M1254" s="135"/>
      <c r="N1254" s="135"/>
      <c r="O1254" s="2"/>
      <c r="P1254" s="31"/>
      <c r="Q1254" s="25"/>
      <c r="R1254" s="2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</row>
    <row r="1255" spans="1:51" ht="18" customHeight="1">
      <c r="A1255" s="35"/>
      <c r="B1255" s="31"/>
      <c r="C1255" s="31"/>
      <c r="D1255" s="133"/>
      <c r="E1255" s="133"/>
      <c r="F1255" s="133"/>
      <c r="G1255" s="133"/>
      <c r="H1255" s="133"/>
      <c r="I1255" s="133"/>
      <c r="J1255" s="133"/>
      <c r="K1255" s="134"/>
      <c r="L1255" s="135"/>
      <c r="M1255" s="135"/>
      <c r="N1255" s="135"/>
      <c r="O1255" s="2"/>
      <c r="P1255" s="31"/>
      <c r="Q1255" s="25"/>
      <c r="R1255" s="2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</row>
    <row r="1256" spans="1:51" ht="18" customHeight="1">
      <c r="A1256" s="35"/>
      <c r="B1256" s="31"/>
      <c r="C1256" s="31"/>
      <c r="D1256" s="133"/>
      <c r="E1256" s="133"/>
      <c r="F1256" s="133"/>
      <c r="G1256" s="133"/>
      <c r="H1256" s="133"/>
      <c r="I1256" s="133"/>
      <c r="J1256" s="133"/>
      <c r="K1256" s="134"/>
      <c r="L1256" s="135"/>
      <c r="M1256" s="135"/>
      <c r="N1256" s="135"/>
      <c r="O1256" s="2"/>
      <c r="P1256" s="31"/>
      <c r="Q1256" s="25"/>
      <c r="R1256" s="2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</row>
    <row r="1257" spans="1:51" ht="18" customHeight="1">
      <c r="A1257" s="35"/>
      <c r="B1257" s="31"/>
      <c r="C1257" s="31"/>
      <c r="D1257" s="133"/>
      <c r="E1257" s="133"/>
      <c r="F1257" s="133"/>
      <c r="G1257" s="133"/>
      <c r="H1257" s="133"/>
      <c r="I1257" s="133"/>
      <c r="J1257" s="133"/>
      <c r="K1257" s="134"/>
      <c r="L1257" s="135"/>
      <c r="M1257" s="135"/>
      <c r="N1257" s="135"/>
      <c r="O1257" s="2"/>
      <c r="P1257" s="31"/>
      <c r="Q1257" s="25"/>
      <c r="R1257" s="2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</row>
    <row r="1258" spans="1:51" ht="18" customHeight="1">
      <c r="A1258" s="35"/>
      <c r="B1258" s="31"/>
      <c r="C1258" s="31"/>
      <c r="D1258" s="133"/>
      <c r="E1258" s="133"/>
      <c r="F1258" s="133"/>
      <c r="G1258" s="133"/>
      <c r="H1258" s="133"/>
      <c r="I1258" s="133"/>
      <c r="J1258" s="133"/>
      <c r="K1258" s="134"/>
      <c r="L1258" s="135"/>
      <c r="M1258" s="135"/>
      <c r="N1258" s="135"/>
      <c r="O1258" s="2"/>
      <c r="P1258" s="31"/>
      <c r="Q1258" s="25"/>
      <c r="R1258" s="2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</row>
    <row r="1259" spans="1:51" ht="18" customHeight="1">
      <c r="A1259" s="35"/>
      <c r="B1259" s="31"/>
      <c r="C1259" s="31"/>
      <c r="D1259" s="133"/>
      <c r="E1259" s="133"/>
      <c r="F1259" s="133"/>
      <c r="G1259" s="133"/>
      <c r="H1259" s="133"/>
      <c r="I1259" s="133"/>
      <c r="J1259" s="133"/>
      <c r="K1259" s="134"/>
      <c r="L1259" s="135"/>
      <c r="M1259" s="135"/>
      <c r="N1259" s="135"/>
      <c r="O1259" s="2"/>
      <c r="P1259" s="31"/>
      <c r="Q1259" s="25"/>
      <c r="R1259" s="2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</row>
    <row r="1260" spans="1:51" ht="18" customHeight="1">
      <c r="A1260" s="35"/>
      <c r="B1260" s="31"/>
      <c r="C1260" s="31"/>
      <c r="D1260" s="133"/>
      <c r="E1260" s="133"/>
      <c r="F1260" s="133"/>
      <c r="G1260" s="133"/>
      <c r="H1260" s="133"/>
      <c r="I1260" s="133"/>
      <c r="J1260" s="133"/>
      <c r="K1260" s="134"/>
      <c r="L1260" s="135"/>
      <c r="M1260" s="135"/>
      <c r="N1260" s="135"/>
      <c r="O1260" s="2"/>
      <c r="P1260" s="31"/>
      <c r="Q1260" s="25"/>
      <c r="R1260" s="2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</row>
    <row r="1261" spans="1:51" ht="18" customHeight="1">
      <c r="A1261" s="35"/>
      <c r="B1261" s="31"/>
      <c r="C1261" s="31"/>
      <c r="D1261" s="133"/>
      <c r="E1261" s="133"/>
      <c r="F1261" s="133"/>
      <c r="G1261" s="133"/>
      <c r="H1261" s="133"/>
      <c r="I1261" s="133"/>
      <c r="J1261" s="133"/>
      <c r="K1261" s="134"/>
      <c r="L1261" s="135"/>
      <c r="M1261" s="135"/>
      <c r="N1261" s="135"/>
      <c r="O1261" s="2"/>
      <c r="P1261" s="31"/>
      <c r="Q1261" s="25"/>
      <c r="R1261" s="2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</row>
    <row r="1262" spans="1:51" ht="18" customHeight="1">
      <c r="A1262" s="35"/>
      <c r="B1262" s="31"/>
      <c r="C1262" s="31"/>
      <c r="D1262" s="133"/>
      <c r="E1262" s="133"/>
      <c r="F1262" s="133"/>
      <c r="G1262" s="133"/>
      <c r="H1262" s="133"/>
      <c r="I1262" s="133"/>
      <c r="J1262" s="133"/>
      <c r="K1262" s="134"/>
      <c r="L1262" s="135"/>
      <c r="M1262" s="135"/>
      <c r="N1262" s="135"/>
      <c r="O1262" s="2"/>
      <c r="P1262" s="31"/>
      <c r="Q1262" s="25"/>
      <c r="R1262" s="2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</row>
    <row r="1263" spans="1:51" ht="18" customHeight="1">
      <c r="A1263" s="35"/>
      <c r="B1263" s="31"/>
      <c r="C1263" s="31"/>
      <c r="D1263" s="133"/>
      <c r="E1263" s="133"/>
      <c r="F1263" s="133"/>
      <c r="G1263" s="133"/>
      <c r="H1263" s="133"/>
      <c r="I1263" s="133"/>
      <c r="J1263" s="133"/>
      <c r="K1263" s="134"/>
      <c r="L1263" s="135"/>
      <c r="M1263" s="135"/>
      <c r="N1263" s="135"/>
      <c r="O1263" s="2"/>
      <c r="P1263" s="31"/>
      <c r="Q1263" s="25"/>
      <c r="R1263" s="2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</row>
    <row r="1264" spans="1:51" ht="18" customHeight="1">
      <c r="A1264" s="35"/>
      <c r="B1264" s="31"/>
      <c r="C1264" s="31"/>
      <c r="D1264" s="133"/>
      <c r="E1264" s="133"/>
      <c r="F1264" s="133"/>
      <c r="G1264" s="133"/>
      <c r="H1264" s="133"/>
      <c r="I1264" s="133"/>
      <c r="J1264" s="133"/>
      <c r="K1264" s="134"/>
      <c r="L1264" s="135"/>
      <c r="M1264" s="135"/>
      <c r="N1264" s="135"/>
      <c r="O1264" s="2"/>
      <c r="P1264" s="31"/>
      <c r="Q1264" s="25"/>
      <c r="R1264" s="2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</row>
    <row r="1265" spans="1:51" ht="18" customHeight="1">
      <c r="A1265" s="35"/>
      <c r="B1265" s="31"/>
      <c r="C1265" s="31"/>
      <c r="D1265" s="133"/>
      <c r="E1265" s="133"/>
      <c r="F1265" s="133"/>
      <c r="G1265" s="133"/>
      <c r="H1265" s="133"/>
      <c r="I1265" s="133"/>
      <c r="J1265" s="133"/>
      <c r="K1265" s="134"/>
      <c r="L1265" s="135"/>
      <c r="M1265" s="135"/>
      <c r="N1265" s="135"/>
      <c r="O1265" s="2"/>
      <c r="P1265" s="31"/>
      <c r="Q1265" s="25"/>
      <c r="R1265" s="2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</row>
    <row r="1266" spans="1:51" ht="18" customHeight="1">
      <c r="A1266" s="35"/>
      <c r="B1266" s="31"/>
      <c r="C1266" s="31"/>
      <c r="D1266" s="133"/>
      <c r="E1266" s="133"/>
      <c r="F1266" s="133"/>
      <c r="G1266" s="133"/>
      <c r="H1266" s="133"/>
      <c r="I1266" s="133"/>
      <c r="J1266" s="133"/>
      <c r="K1266" s="134"/>
      <c r="L1266" s="135"/>
      <c r="M1266" s="135"/>
      <c r="N1266" s="135"/>
      <c r="O1266" s="2"/>
      <c r="P1266" s="31"/>
      <c r="Q1266" s="25"/>
      <c r="R1266" s="2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</row>
    <row r="1267" spans="1:51" ht="18" customHeight="1">
      <c r="A1267" s="35"/>
      <c r="B1267" s="31"/>
      <c r="C1267" s="31"/>
      <c r="D1267" s="133"/>
      <c r="E1267" s="133"/>
      <c r="F1267" s="133"/>
      <c r="G1267" s="133"/>
      <c r="H1267" s="133"/>
      <c r="I1267" s="133"/>
      <c r="J1267" s="133"/>
      <c r="K1267" s="134"/>
      <c r="L1267" s="135"/>
      <c r="M1267" s="135"/>
      <c r="N1267" s="135"/>
      <c r="O1267" s="2"/>
      <c r="P1267" s="31"/>
      <c r="Q1267" s="25"/>
      <c r="R1267" s="2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</row>
    <row r="1268" spans="1:51" ht="18" customHeight="1">
      <c r="A1268" s="35"/>
      <c r="B1268" s="31"/>
      <c r="C1268" s="31"/>
      <c r="D1268" s="133"/>
      <c r="E1268" s="133"/>
      <c r="F1268" s="133"/>
      <c r="G1268" s="133"/>
      <c r="H1268" s="133"/>
      <c r="I1268" s="133"/>
      <c r="J1268" s="133"/>
      <c r="K1268" s="134"/>
      <c r="L1268" s="135"/>
      <c r="M1268" s="135"/>
      <c r="N1268" s="135"/>
      <c r="O1268" s="2"/>
      <c r="P1268" s="31"/>
      <c r="Q1268" s="25"/>
      <c r="R1268" s="2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</row>
    <row r="1269" spans="1:51" ht="18" customHeight="1">
      <c r="A1269" s="35"/>
      <c r="B1269" s="31"/>
      <c r="C1269" s="31"/>
      <c r="D1269" s="133"/>
      <c r="E1269" s="133"/>
      <c r="F1269" s="133"/>
      <c r="G1269" s="133"/>
      <c r="H1269" s="133"/>
      <c r="I1269" s="133"/>
      <c r="J1269" s="133"/>
      <c r="K1269" s="134"/>
      <c r="L1269" s="135"/>
      <c r="M1269" s="135"/>
      <c r="N1269" s="135"/>
      <c r="O1269" s="2"/>
      <c r="P1269" s="31"/>
      <c r="Q1269" s="25"/>
      <c r="R1269" s="2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</row>
    <row r="1270" spans="1:51" ht="18" customHeight="1">
      <c r="A1270" s="35"/>
      <c r="B1270" s="31"/>
      <c r="C1270" s="31"/>
      <c r="D1270" s="133"/>
      <c r="E1270" s="133"/>
      <c r="F1270" s="133"/>
      <c r="G1270" s="133"/>
      <c r="H1270" s="133"/>
      <c r="I1270" s="133"/>
      <c r="J1270" s="133"/>
      <c r="K1270" s="134"/>
      <c r="L1270" s="135"/>
      <c r="M1270" s="135"/>
      <c r="N1270" s="135"/>
      <c r="O1270" s="2"/>
      <c r="P1270" s="31"/>
      <c r="Q1270" s="25"/>
      <c r="R1270" s="2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</row>
    <row r="1271" spans="1:51" ht="18" customHeight="1">
      <c r="A1271" s="35"/>
      <c r="B1271" s="31"/>
      <c r="C1271" s="31"/>
      <c r="D1271" s="133"/>
      <c r="E1271" s="133"/>
      <c r="F1271" s="133"/>
      <c r="G1271" s="133"/>
      <c r="H1271" s="133"/>
      <c r="I1271" s="133"/>
      <c r="J1271" s="133"/>
      <c r="K1271" s="134"/>
      <c r="L1271" s="135"/>
      <c r="M1271" s="135"/>
      <c r="N1271" s="135"/>
      <c r="O1271" s="2"/>
      <c r="P1271" s="31"/>
      <c r="Q1271" s="25"/>
      <c r="R1271" s="2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</row>
    <row r="1272" spans="1:51" ht="18" customHeight="1">
      <c r="A1272" s="35"/>
      <c r="B1272" s="31"/>
      <c r="C1272" s="31"/>
      <c r="D1272" s="133"/>
      <c r="E1272" s="133"/>
      <c r="F1272" s="133"/>
      <c r="G1272" s="133"/>
      <c r="H1272" s="133"/>
      <c r="I1272" s="133"/>
      <c r="J1272" s="133"/>
      <c r="K1272" s="134"/>
      <c r="L1272" s="135"/>
      <c r="M1272" s="135"/>
      <c r="N1272" s="135"/>
      <c r="O1272" s="2"/>
      <c r="P1272" s="31"/>
      <c r="Q1272" s="25"/>
      <c r="R1272" s="2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</row>
    <row r="1273" spans="1:51" ht="18" customHeight="1">
      <c r="A1273" s="35"/>
      <c r="B1273" s="31"/>
      <c r="C1273" s="31"/>
      <c r="D1273" s="133"/>
      <c r="E1273" s="133"/>
      <c r="F1273" s="133"/>
      <c r="G1273" s="133"/>
      <c r="H1273" s="133"/>
      <c r="I1273" s="133"/>
      <c r="J1273" s="133"/>
      <c r="K1273" s="134"/>
      <c r="L1273" s="135"/>
      <c r="M1273" s="135"/>
      <c r="N1273" s="135"/>
      <c r="O1273" s="2"/>
      <c r="P1273" s="31"/>
      <c r="Q1273" s="25"/>
      <c r="R1273" s="2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</row>
    <row r="1274" spans="1:51" ht="18" customHeight="1">
      <c r="A1274" s="35"/>
      <c r="B1274" s="31"/>
      <c r="C1274" s="31"/>
      <c r="D1274" s="133"/>
      <c r="E1274" s="133"/>
      <c r="F1274" s="133"/>
      <c r="G1274" s="133"/>
      <c r="H1274" s="133"/>
      <c r="I1274" s="133"/>
      <c r="J1274" s="133"/>
      <c r="K1274" s="134"/>
      <c r="L1274" s="135"/>
      <c r="M1274" s="135"/>
      <c r="N1274" s="135"/>
      <c r="O1274" s="2"/>
      <c r="P1274" s="31"/>
      <c r="Q1274" s="25"/>
      <c r="R1274" s="2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</row>
    <row r="1275" spans="1:51" ht="18" customHeight="1">
      <c r="A1275" s="35"/>
      <c r="B1275" s="31"/>
      <c r="C1275" s="31"/>
      <c r="D1275" s="133"/>
      <c r="E1275" s="133"/>
      <c r="F1275" s="133"/>
      <c r="G1275" s="133"/>
      <c r="H1275" s="133"/>
      <c r="I1275" s="133"/>
      <c r="J1275" s="133"/>
      <c r="K1275" s="134"/>
      <c r="L1275" s="135"/>
      <c r="M1275" s="135"/>
      <c r="N1275" s="135"/>
      <c r="O1275" s="2"/>
      <c r="P1275" s="31"/>
      <c r="Q1275" s="25"/>
      <c r="R1275" s="2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</row>
    <row r="1276" spans="1:51" ht="18" customHeight="1">
      <c r="A1276" s="35"/>
      <c r="B1276" s="31"/>
      <c r="C1276" s="31"/>
      <c r="D1276" s="133"/>
      <c r="E1276" s="133"/>
      <c r="F1276" s="133"/>
      <c r="G1276" s="133"/>
      <c r="H1276" s="133"/>
      <c r="I1276" s="133"/>
      <c r="J1276" s="133"/>
      <c r="K1276" s="134"/>
      <c r="L1276" s="135"/>
      <c r="M1276" s="135"/>
      <c r="N1276" s="135"/>
      <c r="O1276" s="2"/>
      <c r="P1276" s="31"/>
      <c r="Q1276" s="25"/>
      <c r="R1276" s="2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</row>
    <row r="1277" spans="1:51" ht="18" customHeight="1">
      <c r="A1277" s="35"/>
      <c r="B1277" s="31"/>
      <c r="C1277" s="31"/>
      <c r="D1277" s="133"/>
      <c r="E1277" s="133"/>
      <c r="F1277" s="133"/>
      <c r="G1277" s="133"/>
      <c r="H1277" s="133"/>
      <c r="I1277" s="133"/>
      <c r="J1277" s="133"/>
      <c r="K1277" s="134"/>
      <c r="L1277" s="135"/>
      <c r="M1277" s="135"/>
      <c r="N1277" s="135"/>
      <c r="O1277" s="2"/>
      <c r="P1277" s="31"/>
      <c r="Q1277" s="25"/>
      <c r="R1277" s="2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</row>
    <row r="1278" spans="1:51" ht="18" customHeight="1">
      <c r="A1278" s="35"/>
      <c r="B1278" s="31"/>
      <c r="C1278" s="31"/>
      <c r="D1278" s="133"/>
      <c r="E1278" s="133"/>
      <c r="F1278" s="133"/>
      <c r="G1278" s="133"/>
      <c r="H1278" s="133"/>
      <c r="I1278" s="133"/>
      <c r="J1278" s="133"/>
      <c r="K1278" s="134"/>
      <c r="L1278" s="135"/>
      <c r="M1278" s="135"/>
      <c r="N1278" s="135"/>
      <c r="O1278" s="2"/>
      <c r="P1278" s="31"/>
      <c r="Q1278" s="25"/>
      <c r="R1278" s="2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</row>
    <row r="1279" spans="1:51" ht="18" customHeight="1">
      <c r="A1279" s="35"/>
      <c r="B1279" s="31"/>
      <c r="C1279" s="31"/>
      <c r="D1279" s="133"/>
      <c r="E1279" s="133"/>
      <c r="F1279" s="133"/>
      <c r="G1279" s="133"/>
      <c r="H1279" s="133"/>
      <c r="I1279" s="133"/>
      <c r="J1279" s="133"/>
      <c r="K1279" s="134"/>
      <c r="L1279" s="135"/>
      <c r="M1279" s="135"/>
      <c r="N1279" s="135"/>
      <c r="O1279" s="2"/>
      <c r="P1279" s="31"/>
      <c r="Q1279" s="25"/>
      <c r="R1279" s="2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</row>
    <row r="1280" spans="1:51" ht="18" customHeight="1">
      <c r="A1280" s="35"/>
      <c r="B1280" s="31"/>
      <c r="C1280" s="31"/>
      <c r="D1280" s="133"/>
      <c r="E1280" s="133"/>
      <c r="F1280" s="133"/>
      <c r="G1280" s="133"/>
      <c r="H1280" s="133"/>
      <c r="I1280" s="133"/>
      <c r="J1280" s="133"/>
      <c r="K1280" s="134"/>
      <c r="L1280" s="135"/>
      <c r="M1280" s="135"/>
      <c r="N1280" s="135"/>
      <c r="O1280" s="2"/>
      <c r="P1280" s="31"/>
      <c r="Q1280" s="25"/>
      <c r="R1280" s="2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</row>
    <row r="1281" spans="1:51" ht="18" customHeight="1">
      <c r="A1281" s="35"/>
      <c r="B1281" s="31"/>
      <c r="C1281" s="31"/>
      <c r="D1281" s="133"/>
      <c r="E1281" s="133"/>
      <c r="F1281" s="133"/>
      <c r="G1281" s="133"/>
      <c r="H1281" s="133"/>
      <c r="I1281" s="133"/>
      <c r="J1281" s="133"/>
      <c r="K1281" s="134"/>
      <c r="L1281" s="135"/>
      <c r="M1281" s="135"/>
      <c r="N1281" s="135"/>
      <c r="O1281" s="2"/>
      <c r="P1281" s="31"/>
      <c r="Q1281" s="25"/>
      <c r="R1281" s="2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</row>
    <row r="1282" spans="1:51" ht="18" customHeight="1">
      <c r="A1282" s="35"/>
      <c r="B1282" s="31"/>
      <c r="C1282" s="31"/>
      <c r="D1282" s="133"/>
      <c r="E1282" s="133"/>
      <c r="F1282" s="133"/>
      <c r="G1282" s="133"/>
      <c r="H1282" s="133"/>
      <c r="I1282" s="133"/>
      <c r="J1282" s="133"/>
      <c r="K1282" s="134"/>
      <c r="L1282" s="135"/>
      <c r="M1282" s="135"/>
      <c r="N1282" s="135"/>
      <c r="O1282" s="2"/>
      <c r="P1282" s="31"/>
      <c r="Q1282" s="25"/>
      <c r="R1282" s="2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</row>
    <row r="1283" spans="1:51" ht="18" customHeight="1">
      <c r="A1283" s="35"/>
      <c r="B1283" s="31"/>
      <c r="C1283" s="31"/>
      <c r="D1283" s="133"/>
      <c r="E1283" s="133"/>
      <c r="F1283" s="133"/>
      <c r="G1283" s="133"/>
      <c r="H1283" s="133"/>
      <c r="I1283" s="133"/>
      <c r="J1283" s="133"/>
      <c r="K1283" s="134"/>
      <c r="L1283" s="135"/>
      <c r="M1283" s="135"/>
      <c r="N1283" s="135"/>
      <c r="O1283" s="2"/>
      <c r="P1283" s="31"/>
      <c r="Q1283" s="25"/>
      <c r="R1283" s="2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</row>
    <row r="1284" spans="1:51" ht="18" customHeight="1">
      <c r="A1284" s="35"/>
      <c r="B1284" s="31"/>
      <c r="C1284" s="31"/>
      <c r="D1284" s="133"/>
      <c r="E1284" s="133"/>
      <c r="F1284" s="133"/>
      <c r="G1284" s="133"/>
      <c r="H1284" s="133"/>
      <c r="I1284" s="133"/>
      <c r="J1284" s="133"/>
      <c r="K1284" s="134"/>
      <c r="L1284" s="135"/>
      <c r="M1284" s="135"/>
      <c r="N1284" s="135"/>
      <c r="O1284" s="2"/>
      <c r="P1284" s="31"/>
      <c r="Q1284" s="25"/>
      <c r="R1284" s="2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</row>
    <row r="1285" spans="1:51" ht="18" customHeight="1">
      <c r="A1285" s="35"/>
      <c r="B1285" s="31"/>
      <c r="C1285" s="31"/>
      <c r="D1285" s="133"/>
      <c r="E1285" s="133"/>
      <c r="F1285" s="133"/>
      <c r="G1285" s="133"/>
      <c r="H1285" s="133"/>
      <c r="I1285" s="133"/>
      <c r="J1285" s="133"/>
      <c r="K1285" s="134"/>
      <c r="L1285" s="135"/>
      <c r="M1285" s="135"/>
      <c r="N1285" s="135"/>
      <c r="O1285" s="2"/>
      <c r="P1285" s="31"/>
      <c r="Q1285" s="25"/>
      <c r="R1285" s="2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</row>
    <row r="1286" spans="1:51" ht="18" customHeight="1">
      <c r="A1286" s="35"/>
      <c r="B1286" s="31"/>
      <c r="C1286" s="31"/>
      <c r="D1286" s="133"/>
      <c r="E1286" s="133"/>
      <c r="F1286" s="133"/>
      <c r="G1286" s="133"/>
      <c r="H1286" s="133"/>
      <c r="I1286" s="133"/>
      <c r="J1286" s="133"/>
      <c r="K1286" s="134"/>
      <c r="L1286" s="135"/>
      <c r="M1286" s="135"/>
      <c r="N1286" s="135"/>
      <c r="O1286" s="2"/>
      <c r="P1286" s="31"/>
      <c r="Q1286" s="25"/>
      <c r="R1286" s="2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</row>
    <row r="1287" spans="1:51" ht="18" customHeight="1">
      <c r="A1287" s="35"/>
      <c r="B1287" s="31"/>
      <c r="C1287" s="31"/>
      <c r="D1287" s="133"/>
      <c r="E1287" s="133"/>
      <c r="F1287" s="133"/>
      <c r="G1287" s="133"/>
      <c r="H1287" s="133"/>
      <c r="I1287" s="133"/>
      <c r="J1287" s="133"/>
      <c r="K1287" s="134"/>
      <c r="L1287" s="135"/>
      <c r="M1287" s="135"/>
      <c r="N1287" s="135"/>
      <c r="O1287" s="2"/>
      <c r="P1287" s="31"/>
      <c r="Q1287" s="25"/>
      <c r="R1287" s="2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</row>
    <row r="1288" spans="1:51" ht="18" customHeight="1">
      <c r="A1288" s="35"/>
      <c r="B1288" s="31"/>
      <c r="C1288" s="31"/>
      <c r="D1288" s="133"/>
      <c r="E1288" s="133"/>
      <c r="F1288" s="133"/>
      <c r="G1288" s="133"/>
      <c r="H1288" s="133"/>
      <c r="I1288" s="133"/>
      <c r="J1288" s="133"/>
      <c r="K1288" s="134"/>
      <c r="L1288" s="135"/>
      <c r="M1288" s="135"/>
      <c r="N1288" s="135"/>
      <c r="O1288" s="2"/>
      <c r="P1288" s="31"/>
      <c r="Q1288" s="25"/>
      <c r="R1288" s="2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</row>
    <row r="1289" spans="1:51" ht="18" customHeight="1">
      <c r="A1289" s="35"/>
      <c r="B1289" s="31"/>
      <c r="C1289" s="31"/>
      <c r="D1289" s="133"/>
      <c r="E1289" s="133"/>
      <c r="F1289" s="133"/>
      <c r="G1289" s="133"/>
      <c r="H1289" s="133"/>
      <c r="I1289" s="133"/>
      <c r="J1289" s="133"/>
      <c r="K1289" s="134"/>
      <c r="L1289" s="135"/>
      <c r="M1289" s="135"/>
      <c r="N1289" s="135"/>
      <c r="O1289" s="2"/>
      <c r="P1289" s="31"/>
      <c r="Q1289" s="25"/>
      <c r="R1289" s="2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</row>
    <row r="1290" spans="1:51" ht="18" customHeight="1">
      <c r="A1290" s="35"/>
      <c r="B1290" s="31"/>
      <c r="C1290" s="31"/>
      <c r="D1290" s="133"/>
      <c r="E1290" s="133"/>
      <c r="F1290" s="133"/>
      <c r="G1290" s="133"/>
      <c r="H1290" s="133"/>
      <c r="I1290" s="133"/>
      <c r="J1290" s="133"/>
      <c r="K1290" s="134"/>
      <c r="L1290" s="135"/>
      <c r="M1290" s="135"/>
      <c r="N1290" s="135"/>
      <c r="O1290" s="2"/>
      <c r="P1290" s="31"/>
      <c r="Q1290" s="25"/>
      <c r="R1290" s="2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</row>
    <row r="1291" spans="1:51" ht="18" customHeight="1">
      <c r="A1291" s="35"/>
      <c r="B1291" s="31"/>
      <c r="C1291" s="31"/>
      <c r="D1291" s="133"/>
      <c r="E1291" s="133"/>
      <c r="F1291" s="133"/>
      <c r="G1291" s="133"/>
      <c r="H1291" s="133"/>
      <c r="I1291" s="133"/>
      <c r="J1291" s="133"/>
      <c r="K1291" s="134"/>
      <c r="L1291" s="135"/>
      <c r="M1291" s="135"/>
      <c r="N1291" s="135"/>
      <c r="O1291" s="2"/>
      <c r="P1291" s="31"/>
      <c r="Q1291" s="25"/>
      <c r="R1291" s="2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</row>
    <row r="1292" spans="1:51" ht="18" customHeight="1">
      <c r="A1292" s="35"/>
      <c r="B1292" s="31"/>
      <c r="C1292" s="31"/>
      <c r="D1292" s="133"/>
      <c r="E1292" s="133"/>
      <c r="F1292" s="133"/>
      <c r="G1292" s="133"/>
      <c r="H1292" s="133"/>
      <c r="I1292" s="133"/>
      <c r="J1292" s="133"/>
      <c r="K1292" s="134"/>
      <c r="L1292" s="135"/>
      <c r="M1292" s="135"/>
      <c r="N1292" s="135"/>
      <c r="O1292" s="2"/>
      <c r="P1292" s="31"/>
      <c r="Q1292" s="25"/>
      <c r="R1292" s="2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</row>
    <row r="1293" spans="1:51" ht="18" customHeight="1">
      <c r="A1293" s="35"/>
      <c r="B1293" s="31"/>
      <c r="C1293" s="31"/>
      <c r="D1293" s="133"/>
      <c r="E1293" s="133"/>
      <c r="F1293" s="133"/>
      <c r="G1293" s="133"/>
      <c r="H1293" s="133"/>
      <c r="I1293" s="133"/>
      <c r="J1293" s="133"/>
      <c r="K1293" s="134"/>
      <c r="L1293" s="135"/>
      <c r="M1293" s="135"/>
      <c r="N1293" s="135"/>
      <c r="O1293" s="2"/>
      <c r="P1293" s="31"/>
      <c r="Q1293" s="25"/>
      <c r="R1293" s="2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</row>
    <row r="1294" spans="1:51" ht="18" customHeight="1">
      <c r="A1294" s="35"/>
      <c r="B1294" s="31"/>
      <c r="C1294" s="31"/>
      <c r="D1294" s="133"/>
      <c r="E1294" s="133"/>
      <c r="F1294" s="133"/>
      <c r="G1294" s="133"/>
      <c r="H1294" s="133"/>
      <c r="I1294" s="133"/>
      <c r="J1294" s="133"/>
      <c r="K1294" s="134"/>
      <c r="L1294" s="135"/>
      <c r="M1294" s="135"/>
      <c r="N1294" s="135"/>
      <c r="O1294" s="2"/>
      <c r="P1294" s="31"/>
      <c r="Q1294" s="25"/>
      <c r="R1294" s="2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</row>
    <row r="1295" spans="1:51" ht="18" customHeight="1">
      <c r="A1295" s="35"/>
      <c r="B1295" s="31"/>
      <c r="C1295" s="31"/>
      <c r="D1295" s="133"/>
      <c r="E1295" s="133"/>
      <c r="F1295" s="133"/>
      <c r="G1295" s="133"/>
      <c r="H1295" s="133"/>
      <c r="I1295" s="133"/>
      <c r="J1295" s="133"/>
      <c r="K1295" s="134"/>
      <c r="L1295" s="135"/>
      <c r="M1295" s="135"/>
      <c r="N1295" s="135"/>
      <c r="O1295" s="2"/>
      <c r="P1295" s="31"/>
      <c r="Q1295" s="25"/>
      <c r="R1295" s="2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</row>
    <row r="1296" spans="1:51" ht="18" customHeight="1">
      <c r="A1296" s="35"/>
      <c r="B1296" s="31"/>
      <c r="C1296" s="31"/>
      <c r="D1296" s="133"/>
      <c r="E1296" s="133"/>
      <c r="F1296" s="133"/>
      <c r="G1296" s="133"/>
      <c r="H1296" s="133"/>
      <c r="I1296" s="133"/>
      <c r="J1296" s="133"/>
      <c r="K1296" s="134"/>
      <c r="L1296" s="135"/>
      <c r="M1296" s="135"/>
      <c r="N1296" s="135"/>
      <c r="O1296" s="2"/>
      <c r="P1296" s="31"/>
      <c r="Q1296" s="25"/>
      <c r="R1296" s="2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</row>
    <row r="1297" spans="1:51" ht="18" customHeight="1">
      <c r="A1297" s="35"/>
      <c r="B1297" s="31"/>
      <c r="C1297" s="31"/>
      <c r="D1297" s="133"/>
      <c r="E1297" s="133"/>
      <c r="F1297" s="133"/>
      <c r="G1297" s="133"/>
      <c r="H1297" s="133"/>
      <c r="I1297" s="133"/>
      <c r="J1297" s="133"/>
      <c r="K1297" s="134"/>
      <c r="L1297" s="135"/>
      <c r="M1297" s="135"/>
      <c r="N1297" s="135"/>
      <c r="O1297" s="2"/>
      <c r="P1297" s="31"/>
      <c r="Q1297" s="25"/>
      <c r="R1297" s="2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</row>
    <row r="1298" spans="1:51" ht="18" customHeight="1">
      <c r="A1298" s="35"/>
      <c r="B1298" s="31"/>
      <c r="C1298" s="31"/>
      <c r="D1298" s="133"/>
      <c r="E1298" s="133"/>
      <c r="F1298" s="133"/>
      <c r="G1298" s="133"/>
      <c r="H1298" s="133"/>
      <c r="I1298" s="133"/>
      <c r="J1298" s="133"/>
      <c r="K1298" s="134"/>
      <c r="L1298" s="135"/>
      <c r="M1298" s="135"/>
      <c r="N1298" s="135"/>
      <c r="O1298" s="2"/>
      <c r="P1298" s="31"/>
      <c r="Q1298" s="25"/>
      <c r="R1298" s="2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</row>
    <row r="1299" spans="1:51" ht="18" customHeight="1">
      <c r="A1299" s="35"/>
      <c r="B1299" s="31"/>
      <c r="C1299" s="31"/>
      <c r="D1299" s="133"/>
      <c r="E1299" s="133"/>
      <c r="F1299" s="133"/>
      <c r="G1299" s="133"/>
      <c r="H1299" s="133"/>
      <c r="I1299" s="133"/>
      <c r="J1299" s="133"/>
      <c r="K1299" s="134"/>
      <c r="L1299" s="135"/>
      <c r="M1299" s="135"/>
      <c r="N1299" s="135"/>
      <c r="O1299" s="2"/>
      <c r="P1299" s="31"/>
      <c r="Q1299" s="25"/>
      <c r="R1299" s="2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</row>
    <row r="1300" spans="1:51" ht="18" customHeight="1">
      <c r="A1300" s="35"/>
      <c r="B1300" s="31"/>
      <c r="C1300" s="31"/>
      <c r="D1300" s="133"/>
      <c r="E1300" s="133"/>
      <c r="F1300" s="133"/>
      <c r="G1300" s="133"/>
      <c r="H1300" s="133"/>
      <c r="I1300" s="133"/>
      <c r="J1300" s="133"/>
      <c r="K1300" s="134"/>
      <c r="L1300" s="135"/>
      <c r="M1300" s="135"/>
      <c r="N1300" s="135"/>
      <c r="O1300" s="2"/>
      <c r="P1300" s="31"/>
      <c r="Q1300" s="25"/>
      <c r="R1300" s="2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</row>
    <row r="1301" spans="1:51" ht="18" customHeight="1">
      <c r="A1301" s="35"/>
      <c r="B1301" s="31"/>
      <c r="C1301" s="31"/>
      <c r="D1301" s="133"/>
      <c r="E1301" s="133"/>
      <c r="F1301" s="133"/>
      <c r="G1301" s="133"/>
      <c r="H1301" s="133"/>
      <c r="I1301" s="133"/>
      <c r="J1301" s="133"/>
      <c r="K1301" s="134"/>
      <c r="L1301" s="135"/>
      <c r="M1301" s="135"/>
      <c r="N1301" s="135"/>
      <c r="O1301" s="2"/>
      <c r="P1301" s="31"/>
      <c r="Q1301" s="25"/>
      <c r="R1301" s="2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</row>
    <row r="1302" spans="1:51" ht="18" customHeight="1">
      <c r="A1302" s="35"/>
      <c r="B1302" s="31"/>
      <c r="C1302" s="31"/>
      <c r="D1302" s="133"/>
      <c r="E1302" s="133"/>
      <c r="F1302" s="133"/>
      <c r="G1302" s="133"/>
      <c r="H1302" s="133"/>
      <c r="I1302" s="133"/>
      <c r="J1302" s="133"/>
      <c r="K1302" s="134"/>
      <c r="L1302" s="135"/>
      <c r="M1302" s="135"/>
      <c r="N1302" s="135"/>
      <c r="O1302" s="2"/>
      <c r="P1302" s="31"/>
      <c r="Q1302" s="25"/>
      <c r="R1302" s="2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</row>
    <row r="1303" spans="1:51" ht="18" customHeight="1">
      <c r="A1303" s="35"/>
      <c r="B1303" s="31"/>
      <c r="C1303" s="31"/>
      <c r="D1303" s="133"/>
      <c r="E1303" s="133"/>
      <c r="F1303" s="133"/>
      <c r="G1303" s="133"/>
      <c r="H1303" s="133"/>
      <c r="I1303" s="133"/>
      <c r="J1303" s="133"/>
      <c r="K1303" s="134"/>
      <c r="L1303" s="135"/>
      <c r="M1303" s="135"/>
      <c r="N1303" s="135"/>
      <c r="O1303" s="2"/>
      <c r="P1303" s="31"/>
      <c r="Q1303" s="25"/>
      <c r="R1303" s="2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</row>
    <row r="1304" spans="1:51" ht="18" customHeight="1">
      <c r="A1304" s="35"/>
      <c r="B1304" s="31"/>
      <c r="C1304" s="31"/>
      <c r="D1304" s="133"/>
      <c r="E1304" s="133"/>
      <c r="F1304" s="133"/>
      <c r="G1304" s="133"/>
      <c r="H1304" s="133"/>
      <c r="I1304" s="133"/>
      <c r="J1304" s="133"/>
      <c r="K1304" s="134"/>
      <c r="L1304" s="135"/>
      <c r="M1304" s="135"/>
      <c r="N1304" s="135"/>
      <c r="O1304" s="2"/>
      <c r="P1304" s="31"/>
      <c r="Q1304" s="25"/>
      <c r="R1304" s="2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</row>
    <row r="1305" spans="1:51" ht="18" customHeight="1">
      <c r="A1305" s="35"/>
      <c r="B1305" s="31"/>
      <c r="C1305" s="31"/>
      <c r="D1305" s="133"/>
      <c r="E1305" s="133"/>
      <c r="F1305" s="133"/>
      <c r="G1305" s="133"/>
      <c r="H1305" s="133"/>
      <c r="I1305" s="133"/>
      <c r="J1305" s="133"/>
      <c r="K1305" s="134"/>
      <c r="L1305" s="135"/>
      <c r="M1305" s="135"/>
      <c r="N1305" s="135"/>
      <c r="O1305" s="2"/>
      <c r="P1305" s="31"/>
      <c r="Q1305" s="25"/>
      <c r="R1305" s="2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</row>
    <row r="1306" spans="1:51" ht="18" customHeight="1">
      <c r="A1306" s="35"/>
      <c r="B1306" s="31"/>
      <c r="C1306" s="31"/>
      <c r="D1306" s="133"/>
      <c r="E1306" s="133"/>
      <c r="F1306" s="133"/>
      <c r="G1306" s="133"/>
      <c r="H1306" s="133"/>
      <c r="I1306" s="133"/>
      <c r="J1306" s="133"/>
      <c r="K1306" s="134"/>
      <c r="L1306" s="135"/>
      <c r="M1306" s="135"/>
      <c r="N1306" s="135"/>
      <c r="O1306" s="2"/>
      <c r="P1306" s="31"/>
      <c r="Q1306" s="25"/>
      <c r="R1306" s="2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</row>
    <row r="1307" spans="1:51" ht="18" customHeight="1">
      <c r="A1307" s="35"/>
      <c r="B1307" s="31"/>
      <c r="C1307" s="31"/>
      <c r="D1307" s="133"/>
      <c r="E1307" s="133"/>
      <c r="F1307" s="133"/>
      <c r="G1307" s="133"/>
      <c r="H1307" s="133"/>
      <c r="I1307" s="133"/>
      <c r="J1307" s="133"/>
      <c r="K1307" s="134"/>
      <c r="L1307" s="135"/>
      <c r="M1307" s="135"/>
      <c r="N1307" s="135"/>
      <c r="O1307" s="2"/>
      <c r="P1307" s="31"/>
      <c r="Q1307" s="25"/>
      <c r="R1307" s="2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</row>
    <row r="1308" spans="1:51" ht="18" customHeight="1">
      <c r="A1308" s="35"/>
      <c r="B1308" s="31"/>
      <c r="C1308" s="31"/>
      <c r="D1308" s="133"/>
      <c r="E1308" s="133"/>
      <c r="F1308" s="133"/>
      <c r="G1308" s="133"/>
      <c r="H1308" s="133"/>
      <c r="I1308" s="133"/>
      <c r="J1308" s="133"/>
      <c r="K1308" s="134"/>
      <c r="L1308" s="135"/>
      <c r="M1308" s="135"/>
      <c r="N1308" s="135"/>
      <c r="O1308" s="2"/>
      <c r="P1308" s="31"/>
      <c r="Q1308" s="25"/>
      <c r="R1308" s="2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</row>
    <row r="1309" spans="1:51" ht="18" customHeight="1">
      <c r="A1309" s="35"/>
      <c r="B1309" s="31"/>
      <c r="C1309" s="31"/>
      <c r="D1309" s="133"/>
      <c r="E1309" s="133"/>
      <c r="F1309" s="133"/>
      <c r="G1309" s="133"/>
      <c r="H1309" s="133"/>
      <c r="I1309" s="133"/>
      <c r="J1309" s="133"/>
      <c r="K1309" s="134"/>
      <c r="L1309" s="135"/>
      <c r="M1309" s="135"/>
      <c r="N1309" s="135"/>
      <c r="O1309" s="2"/>
      <c r="P1309" s="31"/>
      <c r="Q1309" s="25"/>
      <c r="R1309" s="2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</row>
    <row r="1310" spans="1:51" ht="18" customHeight="1">
      <c r="A1310" s="35"/>
      <c r="B1310" s="31"/>
      <c r="C1310" s="31"/>
      <c r="D1310" s="133"/>
      <c r="E1310" s="133"/>
      <c r="F1310" s="133"/>
      <c r="G1310" s="133"/>
      <c r="H1310" s="133"/>
      <c r="I1310" s="133"/>
      <c r="J1310" s="133"/>
      <c r="K1310" s="134"/>
      <c r="L1310" s="135"/>
      <c r="M1310" s="135"/>
      <c r="N1310" s="135"/>
      <c r="O1310" s="2"/>
      <c r="P1310" s="31"/>
      <c r="Q1310" s="25"/>
      <c r="R1310" s="2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</row>
    <row r="1311" spans="1:51" ht="18" customHeight="1">
      <c r="A1311" s="35"/>
      <c r="B1311" s="31"/>
      <c r="C1311" s="31"/>
      <c r="D1311" s="133"/>
      <c r="E1311" s="133"/>
      <c r="F1311" s="133"/>
      <c r="G1311" s="133"/>
      <c r="H1311" s="133"/>
      <c r="I1311" s="133"/>
      <c r="J1311" s="133"/>
      <c r="K1311" s="134"/>
      <c r="L1311" s="135"/>
      <c r="M1311" s="135"/>
      <c r="N1311" s="135"/>
      <c r="O1311" s="2"/>
      <c r="P1311" s="31"/>
      <c r="Q1311" s="25"/>
      <c r="R1311" s="2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</row>
    <row r="1312" spans="1:51" ht="18" customHeight="1">
      <c r="A1312" s="35"/>
      <c r="B1312" s="31"/>
      <c r="C1312" s="31"/>
      <c r="D1312" s="133"/>
      <c r="E1312" s="133"/>
      <c r="F1312" s="133"/>
      <c r="G1312" s="133"/>
      <c r="H1312" s="133"/>
      <c r="I1312" s="133"/>
      <c r="J1312" s="133"/>
      <c r="K1312" s="134"/>
      <c r="L1312" s="135"/>
      <c r="M1312" s="135"/>
      <c r="N1312" s="135"/>
      <c r="O1312" s="2"/>
      <c r="P1312" s="31"/>
      <c r="Q1312" s="25"/>
      <c r="R1312" s="2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</row>
    <row r="1313" spans="1:51" ht="18" customHeight="1">
      <c r="A1313" s="35"/>
      <c r="B1313" s="31"/>
      <c r="C1313" s="31"/>
      <c r="D1313" s="133"/>
      <c r="E1313" s="133"/>
      <c r="F1313" s="133"/>
      <c r="G1313" s="133"/>
      <c r="H1313" s="133"/>
      <c r="I1313" s="133"/>
      <c r="J1313" s="133"/>
      <c r="K1313" s="134"/>
      <c r="L1313" s="135"/>
      <c r="M1313" s="135"/>
      <c r="N1313" s="135"/>
      <c r="O1313" s="2"/>
      <c r="P1313" s="31"/>
      <c r="Q1313" s="25"/>
      <c r="R1313" s="2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</row>
    <row r="1314" spans="1:51" ht="18" customHeight="1">
      <c r="A1314" s="35"/>
      <c r="B1314" s="31"/>
      <c r="C1314" s="31"/>
      <c r="D1314" s="133"/>
      <c r="E1314" s="133"/>
      <c r="F1314" s="133"/>
      <c r="G1314" s="133"/>
      <c r="H1314" s="133"/>
      <c r="I1314" s="133"/>
      <c r="J1314" s="133"/>
      <c r="K1314" s="134"/>
      <c r="L1314" s="135"/>
      <c r="M1314" s="135"/>
      <c r="N1314" s="135"/>
      <c r="O1314" s="2"/>
      <c r="P1314" s="31"/>
      <c r="Q1314" s="25"/>
      <c r="R1314" s="2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</row>
    <row r="1315" spans="1:51" ht="18" customHeight="1">
      <c r="A1315" s="35"/>
      <c r="B1315" s="31"/>
      <c r="C1315" s="31"/>
      <c r="D1315" s="133"/>
      <c r="E1315" s="133"/>
      <c r="F1315" s="133"/>
      <c r="G1315" s="133"/>
      <c r="H1315" s="133"/>
      <c r="I1315" s="133"/>
      <c r="J1315" s="133"/>
      <c r="K1315" s="134"/>
      <c r="L1315" s="135"/>
      <c r="M1315" s="135"/>
      <c r="N1315" s="135"/>
      <c r="O1315" s="2"/>
      <c r="P1315" s="31"/>
      <c r="Q1315" s="25"/>
      <c r="R1315" s="2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</row>
    <row r="1316" spans="1:51" ht="18" customHeight="1">
      <c r="A1316" s="35"/>
      <c r="B1316" s="31"/>
      <c r="C1316" s="31"/>
      <c r="D1316" s="133"/>
      <c r="E1316" s="133"/>
      <c r="F1316" s="133"/>
      <c r="G1316" s="133"/>
      <c r="H1316" s="133"/>
      <c r="I1316" s="133"/>
      <c r="J1316" s="133"/>
      <c r="K1316" s="134"/>
      <c r="L1316" s="135"/>
      <c r="M1316" s="135"/>
      <c r="N1316" s="135"/>
      <c r="O1316" s="2"/>
      <c r="P1316" s="31"/>
      <c r="Q1316" s="25"/>
      <c r="R1316" s="2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</row>
    <row r="1317" spans="1:51" ht="18" customHeight="1">
      <c r="A1317" s="35"/>
      <c r="B1317" s="31"/>
      <c r="C1317" s="31"/>
      <c r="D1317" s="133"/>
      <c r="E1317" s="133"/>
      <c r="F1317" s="133"/>
      <c r="G1317" s="133"/>
      <c r="H1317" s="133"/>
      <c r="I1317" s="133"/>
      <c r="J1317" s="133"/>
      <c r="K1317" s="134"/>
      <c r="L1317" s="135"/>
      <c r="M1317" s="135"/>
      <c r="N1317" s="135"/>
      <c r="O1317" s="2"/>
      <c r="P1317" s="31"/>
      <c r="Q1317" s="25"/>
      <c r="R1317" s="2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</row>
    <row r="1318" spans="1:51" ht="18" customHeight="1">
      <c r="A1318" s="35"/>
      <c r="B1318" s="31"/>
      <c r="C1318" s="31"/>
      <c r="D1318" s="133"/>
      <c r="E1318" s="133"/>
      <c r="F1318" s="133"/>
      <c r="G1318" s="133"/>
      <c r="H1318" s="133"/>
      <c r="I1318" s="133"/>
      <c r="J1318" s="133"/>
      <c r="K1318" s="134"/>
      <c r="L1318" s="135"/>
      <c r="M1318" s="135"/>
      <c r="N1318" s="135"/>
      <c r="O1318" s="2"/>
      <c r="P1318" s="31"/>
      <c r="Q1318" s="25"/>
      <c r="R1318" s="2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</row>
    <row r="1319" spans="1:51" ht="18" customHeight="1">
      <c r="A1319" s="35"/>
      <c r="B1319" s="31"/>
      <c r="C1319" s="31"/>
      <c r="D1319" s="133"/>
      <c r="E1319" s="133"/>
      <c r="F1319" s="133"/>
      <c r="G1319" s="133"/>
      <c r="H1319" s="133"/>
      <c r="I1319" s="133"/>
      <c r="J1319" s="133"/>
      <c r="K1319" s="134"/>
      <c r="L1319" s="135"/>
      <c r="M1319" s="135"/>
      <c r="N1319" s="135"/>
      <c r="O1319" s="2"/>
      <c r="P1319" s="31"/>
      <c r="Q1319" s="25"/>
      <c r="R1319" s="2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</row>
    <row r="1320" spans="1:51" ht="18" customHeight="1">
      <c r="A1320" s="35"/>
      <c r="B1320" s="31"/>
      <c r="C1320" s="31"/>
      <c r="D1320" s="133"/>
      <c r="E1320" s="133"/>
      <c r="F1320" s="133"/>
      <c r="G1320" s="133"/>
      <c r="H1320" s="133"/>
      <c r="I1320" s="133"/>
      <c r="J1320" s="133"/>
      <c r="K1320" s="134"/>
      <c r="L1320" s="135"/>
      <c r="M1320" s="135"/>
      <c r="N1320" s="135"/>
      <c r="O1320" s="2"/>
      <c r="P1320" s="31"/>
      <c r="Q1320" s="25"/>
      <c r="R1320" s="2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</row>
    <row r="1321" spans="1:51" ht="18" customHeight="1">
      <c r="A1321" s="35"/>
      <c r="B1321" s="31"/>
      <c r="C1321" s="31"/>
      <c r="D1321" s="133"/>
      <c r="E1321" s="133"/>
      <c r="F1321" s="133"/>
      <c r="G1321" s="133"/>
      <c r="H1321" s="133"/>
      <c r="I1321" s="133"/>
      <c r="J1321" s="133"/>
      <c r="K1321" s="134"/>
      <c r="L1321" s="135"/>
      <c r="M1321" s="135"/>
      <c r="N1321" s="135"/>
      <c r="O1321" s="2"/>
      <c r="P1321" s="31"/>
      <c r="Q1321" s="25"/>
      <c r="R1321" s="2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</row>
    <row r="1322" spans="1:51" ht="18" customHeight="1">
      <c r="A1322" s="35"/>
      <c r="B1322" s="31"/>
      <c r="C1322" s="31"/>
      <c r="D1322" s="133"/>
      <c r="E1322" s="133"/>
      <c r="F1322" s="133"/>
      <c r="G1322" s="133"/>
      <c r="H1322" s="133"/>
      <c r="I1322" s="133"/>
      <c r="J1322" s="133"/>
      <c r="K1322" s="134"/>
      <c r="L1322" s="135"/>
      <c r="M1322" s="135"/>
      <c r="N1322" s="135"/>
      <c r="O1322" s="2"/>
      <c r="P1322" s="31"/>
      <c r="Q1322" s="25"/>
      <c r="R1322" s="2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</row>
    <row r="1323" spans="1:51" ht="18" customHeight="1">
      <c r="A1323" s="35"/>
      <c r="B1323" s="31"/>
      <c r="C1323" s="31"/>
      <c r="D1323" s="133"/>
      <c r="E1323" s="133"/>
      <c r="F1323" s="133"/>
      <c r="G1323" s="133"/>
      <c r="H1323" s="133"/>
      <c r="I1323" s="133"/>
      <c r="J1323" s="133"/>
      <c r="K1323" s="134"/>
      <c r="L1323" s="135"/>
      <c r="M1323" s="135"/>
      <c r="N1323" s="135"/>
      <c r="O1323" s="2"/>
      <c r="P1323" s="31"/>
      <c r="Q1323" s="25"/>
      <c r="R1323" s="2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</row>
    <row r="1324" spans="1:51" ht="18" customHeight="1">
      <c r="A1324" s="35"/>
      <c r="B1324" s="31"/>
      <c r="C1324" s="31"/>
      <c r="D1324" s="133"/>
      <c r="E1324" s="133"/>
      <c r="F1324" s="133"/>
      <c r="G1324" s="133"/>
      <c r="H1324" s="133"/>
      <c r="I1324" s="133"/>
      <c r="J1324" s="133"/>
      <c r="K1324" s="134"/>
      <c r="L1324" s="135"/>
      <c r="M1324" s="135"/>
      <c r="N1324" s="135"/>
      <c r="O1324" s="2"/>
      <c r="P1324" s="31"/>
      <c r="Q1324" s="25"/>
      <c r="R1324" s="2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</row>
    <row r="1325" spans="1:51" ht="18" customHeight="1">
      <c r="A1325" s="35"/>
      <c r="B1325" s="31"/>
      <c r="C1325" s="31"/>
      <c r="D1325" s="133"/>
      <c r="E1325" s="133"/>
      <c r="F1325" s="133"/>
      <c r="G1325" s="133"/>
      <c r="H1325" s="133"/>
      <c r="I1325" s="133"/>
      <c r="J1325" s="133"/>
      <c r="K1325" s="134"/>
      <c r="L1325" s="135"/>
      <c r="M1325" s="135"/>
      <c r="N1325" s="135"/>
      <c r="O1325" s="2"/>
      <c r="P1325" s="31"/>
      <c r="Q1325" s="25"/>
      <c r="R1325" s="2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</row>
    <row r="1326" spans="1:51" ht="18" customHeight="1">
      <c r="A1326" s="35"/>
      <c r="B1326" s="31"/>
      <c r="C1326" s="31"/>
      <c r="D1326" s="133"/>
      <c r="E1326" s="133"/>
      <c r="F1326" s="133"/>
      <c r="G1326" s="133"/>
      <c r="H1326" s="133"/>
      <c r="I1326" s="133"/>
      <c r="J1326" s="133"/>
      <c r="K1326" s="134"/>
      <c r="L1326" s="135"/>
      <c r="M1326" s="135"/>
      <c r="N1326" s="135"/>
      <c r="O1326" s="2"/>
      <c r="P1326" s="31"/>
      <c r="Q1326" s="25"/>
      <c r="R1326" s="2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</row>
    <row r="1327" spans="1:51" ht="18" customHeight="1">
      <c r="A1327" s="35"/>
      <c r="B1327" s="31"/>
      <c r="C1327" s="31"/>
      <c r="D1327" s="133"/>
      <c r="E1327" s="133"/>
      <c r="F1327" s="133"/>
      <c r="G1327" s="133"/>
      <c r="H1327" s="133"/>
      <c r="I1327" s="133"/>
      <c r="J1327" s="133"/>
      <c r="K1327" s="134"/>
      <c r="L1327" s="135"/>
      <c r="M1327" s="135"/>
      <c r="N1327" s="135"/>
      <c r="O1327" s="2"/>
      <c r="P1327" s="31"/>
      <c r="Q1327" s="25"/>
      <c r="R1327" s="2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</row>
    <row r="1328" spans="1:51" ht="18" customHeight="1">
      <c r="A1328" s="35"/>
      <c r="B1328" s="31"/>
      <c r="C1328" s="31"/>
      <c r="D1328" s="133"/>
      <c r="E1328" s="133"/>
      <c r="F1328" s="133"/>
      <c r="G1328" s="133"/>
      <c r="H1328" s="133"/>
      <c r="I1328" s="133"/>
      <c r="J1328" s="133"/>
      <c r="K1328" s="134"/>
      <c r="L1328" s="135"/>
      <c r="M1328" s="135"/>
      <c r="N1328" s="135"/>
      <c r="O1328" s="2"/>
      <c r="P1328" s="31"/>
      <c r="Q1328" s="25"/>
      <c r="R1328" s="2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</row>
    <row r="1329" spans="1:51" ht="18" customHeight="1">
      <c r="A1329" s="35"/>
      <c r="B1329" s="31"/>
      <c r="C1329" s="31"/>
      <c r="D1329" s="133"/>
      <c r="E1329" s="133"/>
      <c r="F1329" s="133"/>
      <c r="G1329" s="133"/>
      <c r="H1329" s="133"/>
      <c r="I1329" s="133"/>
      <c r="J1329" s="133"/>
      <c r="K1329" s="134"/>
      <c r="L1329" s="135"/>
      <c r="M1329" s="135"/>
      <c r="N1329" s="135"/>
      <c r="O1329" s="2"/>
      <c r="P1329" s="31"/>
      <c r="Q1329" s="25"/>
      <c r="R1329" s="2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</row>
    <row r="1330" spans="1:51" ht="18" customHeight="1">
      <c r="A1330" s="35"/>
      <c r="B1330" s="31"/>
      <c r="C1330" s="31"/>
      <c r="D1330" s="133"/>
      <c r="E1330" s="133"/>
      <c r="F1330" s="133"/>
      <c r="G1330" s="133"/>
      <c r="H1330" s="133"/>
      <c r="I1330" s="133"/>
      <c r="J1330" s="133"/>
      <c r="K1330" s="134"/>
      <c r="L1330" s="135"/>
      <c r="M1330" s="135"/>
      <c r="N1330" s="135"/>
      <c r="O1330" s="2"/>
      <c r="P1330" s="31"/>
      <c r="Q1330" s="25"/>
      <c r="R1330" s="2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</row>
    <row r="1331" spans="1:51" ht="18" customHeight="1">
      <c r="A1331" s="35"/>
      <c r="B1331" s="31"/>
      <c r="C1331" s="31"/>
      <c r="D1331" s="133"/>
      <c r="E1331" s="133"/>
      <c r="F1331" s="133"/>
      <c r="G1331" s="133"/>
      <c r="H1331" s="133"/>
      <c r="I1331" s="133"/>
      <c r="J1331" s="133"/>
      <c r="K1331" s="134"/>
      <c r="L1331" s="135"/>
      <c r="M1331" s="135"/>
      <c r="N1331" s="135"/>
      <c r="O1331" s="2"/>
      <c r="P1331" s="31"/>
      <c r="Q1331" s="25"/>
      <c r="R1331" s="2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</row>
    <row r="1332" spans="1:51" ht="18" customHeight="1">
      <c r="A1332" s="35"/>
      <c r="B1332" s="31"/>
      <c r="C1332" s="31"/>
      <c r="D1332" s="133"/>
      <c r="E1332" s="133"/>
      <c r="F1332" s="133"/>
      <c r="G1332" s="133"/>
      <c r="H1332" s="133"/>
      <c r="I1332" s="133"/>
      <c r="J1332" s="133"/>
      <c r="K1332" s="134"/>
      <c r="L1332" s="135"/>
      <c r="M1332" s="135"/>
      <c r="N1332" s="135"/>
      <c r="O1332" s="2"/>
      <c r="P1332" s="31"/>
      <c r="Q1332" s="25"/>
      <c r="R1332" s="2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</row>
    <row r="1333" spans="1:51" ht="18" customHeight="1">
      <c r="A1333" s="35"/>
      <c r="B1333" s="31"/>
      <c r="C1333" s="31"/>
      <c r="D1333" s="133"/>
      <c r="E1333" s="133"/>
      <c r="F1333" s="133"/>
      <c r="G1333" s="133"/>
      <c r="H1333" s="133"/>
      <c r="I1333" s="133"/>
      <c r="J1333" s="133"/>
      <c r="K1333" s="134"/>
      <c r="L1333" s="135"/>
      <c r="M1333" s="135"/>
      <c r="N1333" s="135"/>
      <c r="O1333" s="2"/>
      <c r="P1333" s="31"/>
      <c r="Q1333" s="25"/>
      <c r="R1333" s="2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</row>
    <row r="1334" spans="1:51" ht="18" customHeight="1">
      <c r="A1334" s="35"/>
      <c r="B1334" s="31"/>
      <c r="C1334" s="31"/>
      <c r="D1334" s="133"/>
      <c r="E1334" s="133"/>
      <c r="F1334" s="133"/>
      <c r="G1334" s="133"/>
      <c r="H1334" s="133"/>
      <c r="I1334" s="133"/>
      <c r="J1334" s="133"/>
      <c r="K1334" s="134"/>
      <c r="L1334" s="135"/>
      <c r="M1334" s="135"/>
      <c r="N1334" s="135"/>
      <c r="O1334" s="2"/>
      <c r="P1334" s="31"/>
      <c r="Q1334" s="25"/>
      <c r="R1334" s="2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</row>
    <row r="1335" spans="1:51" ht="18" customHeight="1">
      <c r="A1335" s="35"/>
      <c r="B1335" s="31"/>
      <c r="C1335" s="31"/>
      <c r="D1335" s="133"/>
      <c r="E1335" s="133"/>
      <c r="F1335" s="133"/>
      <c r="G1335" s="133"/>
      <c r="H1335" s="133"/>
      <c r="I1335" s="133"/>
      <c r="J1335" s="133"/>
      <c r="K1335" s="134"/>
      <c r="L1335" s="135"/>
      <c r="M1335" s="135"/>
      <c r="N1335" s="135"/>
      <c r="O1335" s="2"/>
      <c r="P1335" s="31"/>
      <c r="Q1335" s="25"/>
      <c r="R1335" s="2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</row>
    <row r="1336" spans="1:51" ht="18" customHeight="1">
      <c r="A1336" s="35"/>
      <c r="B1336" s="31"/>
      <c r="C1336" s="31"/>
      <c r="D1336" s="133"/>
      <c r="E1336" s="133"/>
      <c r="F1336" s="133"/>
      <c r="G1336" s="133"/>
      <c r="H1336" s="133"/>
      <c r="I1336" s="133"/>
      <c r="J1336" s="133"/>
      <c r="K1336" s="134"/>
      <c r="L1336" s="135"/>
      <c r="M1336" s="135"/>
      <c r="N1336" s="135"/>
      <c r="O1336" s="2"/>
      <c r="P1336" s="31"/>
      <c r="Q1336" s="25"/>
      <c r="R1336" s="2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</row>
    <row r="1337" spans="1:51" ht="18" customHeight="1">
      <c r="A1337" s="35"/>
      <c r="B1337" s="31"/>
      <c r="C1337" s="31"/>
      <c r="D1337" s="133"/>
      <c r="E1337" s="133"/>
      <c r="F1337" s="133"/>
      <c r="G1337" s="133"/>
      <c r="H1337" s="133"/>
      <c r="I1337" s="133"/>
      <c r="J1337" s="133"/>
      <c r="K1337" s="134"/>
      <c r="L1337" s="135"/>
      <c r="M1337" s="135"/>
      <c r="N1337" s="135"/>
      <c r="O1337" s="2"/>
      <c r="P1337" s="31"/>
      <c r="Q1337" s="25"/>
      <c r="R1337" s="2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</row>
    <row r="1338" spans="1:51" ht="18" customHeight="1">
      <c r="A1338" s="35"/>
      <c r="B1338" s="31"/>
      <c r="C1338" s="31"/>
      <c r="D1338" s="133"/>
      <c r="E1338" s="133"/>
      <c r="F1338" s="133"/>
      <c r="G1338" s="133"/>
      <c r="H1338" s="133"/>
      <c r="I1338" s="133"/>
      <c r="J1338" s="133"/>
      <c r="K1338" s="134"/>
      <c r="L1338" s="135"/>
      <c r="M1338" s="135"/>
      <c r="N1338" s="135"/>
      <c r="O1338" s="2"/>
      <c r="P1338" s="31"/>
      <c r="Q1338" s="25"/>
      <c r="R1338" s="2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</row>
    <row r="1339" spans="1:51" ht="18" customHeight="1">
      <c r="A1339" s="35"/>
      <c r="B1339" s="31"/>
      <c r="C1339" s="31"/>
      <c r="D1339" s="133"/>
      <c r="E1339" s="133"/>
      <c r="F1339" s="133"/>
      <c r="G1339" s="133"/>
      <c r="H1339" s="133"/>
      <c r="I1339" s="133"/>
      <c r="J1339" s="133"/>
      <c r="K1339" s="134"/>
      <c r="L1339" s="135"/>
      <c r="M1339" s="135"/>
      <c r="N1339" s="135"/>
      <c r="O1339" s="2"/>
      <c r="P1339" s="31"/>
      <c r="Q1339" s="25"/>
      <c r="R1339" s="2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</row>
    <row r="1340" spans="1:51" ht="18" customHeight="1">
      <c r="A1340" s="35"/>
      <c r="B1340" s="31"/>
      <c r="C1340" s="31"/>
      <c r="D1340" s="133"/>
      <c r="E1340" s="133"/>
      <c r="F1340" s="133"/>
      <c r="G1340" s="133"/>
      <c r="H1340" s="133"/>
      <c r="I1340" s="133"/>
      <c r="J1340" s="133"/>
      <c r="K1340" s="134"/>
      <c r="L1340" s="135"/>
      <c r="M1340" s="135"/>
      <c r="N1340" s="135"/>
      <c r="O1340" s="2"/>
      <c r="P1340" s="31"/>
      <c r="Q1340" s="25"/>
      <c r="R1340" s="2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</row>
    <row r="1341" spans="1:51" ht="18" customHeight="1">
      <c r="A1341" s="35"/>
      <c r="B1341" s="31"/>
      <c r="C1341" s="31"/>
      <c r="D1341" s="133"/>
      <c r="E1341" s="133"/>
      <c r="F1341" s="133"/>
      <c r="G1341" s="133"/>
      <c r="H1341" s="133"/>
      <c r="I1341" s="133"/>
      <c r="J1341" s="133"/>
      <c r="K1341" s="134"/>
      <c r="L1341" s="135"/>
      <c r="M1341" s="135"/>
      <c r="N1341" s="135"/>
      <c r="O1341" s="2"/>
      <c r="P1341" s="31"/>
      <c r="Q1341" s="25"/>
      <c r="R1341" s="2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</row>
    <row r="1342" spans="1:51" ht="18" customHeight="1">
      <c r="A1342" s="35"/>
      <c r="B1342" s="31"/>
      <c r="C1342" s="31"/>
      <c r="D1342" s="133"/>
      <c r="E1342" s="133"/>
      <c r="F1342" s="133"/>
      <c r="G1342" s="133"/>
      <c r="H1342" s="133"/>
      <c r="I1342" s="133"/>
      <c r="J1342" s="133"/>
      <c r="K1342" s="134"/>
      <c r="L1342" s="135"/>
      <c r="M1342" s="135"/>
      <c r="N1342" s="135"/>
      <c r="O1342" s="2"/>
      <c r="P1342" s="31"/>
      <c r="Q1342" s="25"/>
      <c r="R1342" s="2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</row>
    <row r="1343" spans="1:51" ht="18" customHeight="1">
      <c r="A1343" s="35"/>
      <c r="B1343" s="31"/>
      <c r="C1343" s="31"/>
      <c r="D1343" s="133"/>
      <c r="E1343" s="133"/>
      <c r="F1343" s="133"/>
      <c r="G1343" s="133"/>
      <c r="H1343" s="133"/>
      <c r="I1343" s="133"/>
      <c r="J1343" s="133"/>
      <c r="K1343" s="134"/>
      <c r="L1343" s="135"/>
      <c r="M1343" s="135"/>
      <c r="N1343" s="135"/>
      <c r="O1343" s="2"/>
      <c r="P1343" s="31"/>
      <c r="Q1343" s="25"/>
      <c r="R1343" s="2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</row>
    <row r="1344" spans="1:51" ht="18" customHeight="1">
      <c r="A1344" s="35"/>
      <c r="B1344" s="31"/>
      <c r="C1344" s="31"/>
      <c r="D1344" s="133"/>
      <c r="E1344" s="133"/>
      <c r="F1344" s="133"/>
      <c r="G1344" s="133"/>
      <c r="H1344" s="133"/>
      <c r="I1344" s="133"/>
      <c r="J1344" s="133"/>
      <c r="K1344" s="134"/>
      <c r="L1344" s="135"/>
      <c r="M1344" s="135"/>
      <c r="N1344" s="135"/>
      <c r="O1344" s="2"/>
      <c r="P1344" s="31"/>
      <c r="Q1344" s="25"/>
      <c r="R1344" s="2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</row>
    <row r="1345" spans="1:51" ht="18" customHeight="1">
      <c r="A1345" s="35"/>
      <c r="B1345" s="31"/>
      <c r="C1345" s="31"/>
      <c r="D1345" s="133"/>
      <c r="E1345" s="133"/>
      <c r="F1345" s="133"/>
      <c r="G1345" s="133"/>
      <c r="H1345" s="133"/>
      <c r="I1345" s="133"/>
      <c r="J1345" s="133"/>
      <c r="K1345" s="134"/>
      <c r="L1345" s="135"/>
      <c r="M1345" s="135"/>
      <c r="N1345" s="135"/>
      <c r="O1345" s="2"/>
      <c r="P1345" s="31"/>
      <c r="Q1345" s="25"/>
      <c r="R1345" s="2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</row>
    <row r="1346" spans="1:51" ht="18" customHeight="1">
      <c r="A1346" s="35"/>
      <c r="B1346" s="31"/>
      <c r="C1346" s="31"/>
      <c r="D1346" s="133"/>
      <c r="E1346" s="133"/>
      <c r="F1346" s="133"/>
      <c r="G1346" s="133"/>
      <c r="H1346" s="133"/>
      <c r="I1346" s="133"/>
      <c r="J1346" s="133"/>
      <c r="K1346" s="134"/>
      <c r="L1346" s="135"/>
      <c r="M1346" s="135"/>
      <c r="N1346" s="135"/>
      <c r="O1346" s="2"/>
      <c r="P1346" s="31"/>
      <c r="Q1346" s="25"/>
      <c r="R1346" s="2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</row>
    <row r="1347" spans="1:51" ht="18" customHeight="1">
      <c r="A1347" s="35"/>
      <c r="B1347" s="31"/>
      <c r="C1347" s="31"/>
      <c r="D1347" s="133"/>
      <c r="E1347" s="133"/>
      <c r="F1347" s="133"/>
      <c r="G1347" s="133"/>
      <c r="H1347" s="133"/>
      <c r="I1347" s="133"/>
      <c r="J1347" s="133"/>
      <c r="K1347" s="134"/>
      <c r="L1347" s="135"/>
      <c r="M1347" s="135"/>
      <c r="N1347" s="135"/>
      <c r="O1347" s="2"/>
      <c r="P1347" s="31"/>
      <c r="Q1347" s="25"/>
      <c r="R1347" s="2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</row>
    <row r="1348" spans="1:51" ht="18" customHeight="1">
      <c r="A1348" s="35"/>
      <c r="B1348" s="31"/>
      <c r="C1348" s="31"/>
      <c r="D1348" s="133"/>
      <c r="E1348" s="133"/>
      <c r="F1348" s="133"/>
      <c r="G1348" s="133"/>
      <c r="H1348" s="133"/>
      <c r="I1348" s="133"/>
      <c r="J1348" s="133"/>
      <c r="K1348" s="134"/>
      <c r="L1348" s="135"/>
      <c r="M1348" s="135"/>
      <c r="N1348" s="135"/>
      <c r="O1348" s="2"/>
      <c r="P1348" s="31"/>
      <c r="Q1348" s="25"/>
      <c r="R1348" s="2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</row>
    <row r="1349" spans="1:51" ht="18" customHeight="1">
      <c r="A1349" s="35"/>
      <c r="B1349" s="31"/>
      <c r="C1349" s="31"/>
      <c r="D1349" s="133"/>
      <c r="E1349" s="133"/>
      <c r="F1349" s="133"/>
      <c r="G1349" s="133"/>
      <c r="H1349" s="133"/>
      <c r="I1349" s="133"/>
      <c r="J1349" s="133"/>
      <c r="K1349" s="134"/>
      <c r="L1349" s="135"/>
      <c r="M1349" s="135"/>
      <c r="N1349" s="135"/>
      <c r="O1349" s="2"/>
      <c r="P1349" s="31"/>
      <c r="Q1349" s="25"/>
      <c r="R1349" s="2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</row>
    <row r="1350" spans="1:51" ht="18" customHeight="1">
      <c r="A1350" s="35"/>
      <c r="B1350" s="31"/>
      <c r="C1350" s="31"/>
      <c r="D1350" s="133"/>
      <c r="E1350" s="133"/>
      <c r="F1350" s="133"/>
      <c r="G1350" s="133"/>
      <c r="H1350" s="133"/>
      <c r="I1350" s="133"/>
      <c r="J1350" s="133"/>
      <c r="K1350" s="134"/>
      <c r="L1350" s="135"/>
      <c r="M1350" s="135"/>
      <c r="N1350" s="135"/>
      <c r="O1350" s="2"/>
      <c r="P1350" s="31"/>
      <c r="Q1350" s="25"/>
      <c r="R1350" s="2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</row>
    <row r="1351" spans="1:51" ht="18" customHeight="1">
      <c r="A1351" s="35"/>
      <c r="B1351" s="31"/>
      <c r="C1351" s="31"/>
      <c r="D1351" s="133"/>
      <c r="E1351" s="133"/>
      <c r="F1351" s="133"/>
      <c r="G1351" s="133"/>
      <c r="H1351" s="133"/>
      <c r="I1351" s="133"/>
      <c r="J1351" s="133"/>
      <c r="K1351" s="134"/>
      <c r="L1351" s="135"/>
      <c r="M1351" s="135"/>
      <c r="N1351" s="135"/>
      <c r="O1351" s="2"/>
      <c r="P1351" s="31"/>
      <c r="Q1351" s="25"/>
      <c r="R1351" s="2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</row>
    <row r="1352" spans="1:51" ht="18" customHeight="1">
      <c r="A1352" s="35"/>
      <c r="B1352" s="31"/>
      <c r="C1352" s="31"/>
      <c r="D1352" s="133"/>
      <c r="E1352" s="133"/>
      <c r="F1352" s="133"/>
      <c r="G1352" s="133"/>
      <c r="H1352" s="133"/>
      <c r="I1352" s="133"/>
      <c r="J1352" s="133"/>
      <c r="K1352" s="134"/>
      <c r="L1352" s="135"/>
      <c r="M1352" s="135"/>
      <c r="N1352" s="135"/>
      <c r="O1352" s="2"/>
      <c r="P1352" s="31"/>
      <c r="Q1352" s="25"/>
      <c r="R1352" s="2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</row>
    <row r="1353" spans="1:51" ht="18" customHeight="1">
      <c r="A1353" s="35"/>
      <c r="B1353" s="31"/>
      <c r="C1353" s="31"/>
      <c r="D1353" s="133"/>
      <c r="E1353" s="133"/>
      <c r="F1353" s="133"/>
      <c r="G1353" s="133"/>
      <c r="H1353" s="133"/>
      <c r="I1353" s="133"/>
      <c r="J1353" s="133"/>
      <c r="K1353" s="134"/>
      <c r="L1353" s="135"/>
      <c r="M1353" s="135"/>
      <c r="N1353" s="135"/>
      <c r="O1353" s="2"/>
      <c r="P1353" s="31"/>
      <c r="Q1353" s="25"/>
      <c r="R1353" s="2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</row>
    <row r="1354" spans="1:51" ht="18" customHeight="1">
      <c r="A1354" s="35"/>
      <c r="B1354" s="31"/>
      <c r="C1354" s="31"/>
      <c r="D1354" s="133"/>
      <c r="E1354" s="133"/>
      <c r="F1354" s="133"/>
      <c r="G1354" s="133"/>
      <c r="H1354" s="133"/>
      <c r="I1354" s="133"/>
      <c r="J1354" s="133"/>
      <c r="K1354" s="134"/>
      <c r="L1354" s="135"/>
      <c r="M1354" s="135"/>
      <c r="N1354" s="135"/>
      <c r="O1354" s="2"/>
      <c r="P1354" s="31"/>
      <c r="Q1354" s="25"/>
      <c r="R1354" s="2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</row>
    <row r="1355" spans="1:51" ht="18" customHeight="1">
      <c r="A1355" s="35"/>
      <c r="B1355" s="31"/>
      <c r="C1355" s="31"/>
      <c r="D1355" s="133"/>
      <c r="E1355" s="133"/>
      <c r="F1355" s="133"/>
      <c r="G1355" s="133"/>
      <c r="H1355" s="133"/>
      <c r="I1355" s="133"/>
      <c r="J1355" s="133"/>
      <c r="K1355" s="134"/>
      <c r="L1355" s="135"/>
      <c r="M1355" s="135"/>
      <c r="N1355" s="135"/>
      <c r="O1355" s="2"/>
      <c r="P1355" s="31"/>
      <c r="Q1355" s="25"/>
      <c r="R1355" s="2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</row>
    <row r="1356" spans="1:51" ht="18" customHeight="1">
      <c r="A1356" s="35"/>
      <c r="B1356" s="31"/>
      <c r="C1356" s="31"/>
      <c r="D1356" s="133"/>
      <c r="E1356" s="133"/>
      <c r="F1356" s="133"/>
      <c r="G1356" s="133"/>
      <c r="H1356" s="133"/>
      <c r="I1356" s="133"/>
      <c r="J1356" s="133"/>
      <c r="K1356" s="134"/>
      <c r="L1356" s="135"/>
      <c r="M1356" s="135"/>
      <c r="N1356" s="135"/>
      <c r="O1356" s="2"/>
      <c r="P1356" s="31"/>
      <c r="Q1356" s="25"/>
      <c r="R1356" s="2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</row>
    <row r="1357" spans="1:51" ht="18" customHeight="1">
      <c r="A1357" s="35"/>
      <c r="B1357" s="31"/>
      <c r="C1357" s="31"/>
      <c r="D1357" s="133"/>
      <c r="E1357" s="133"/>
      <c r="F1357" s="133"/>
      <c r="G1357" s="133"/>
      <c r="H1357" s="133"/>
      <c r="I1357" s="133"/>
      <c r="J1357" s="133"/>
      <c r="K1357" s="134"/>
      <c r="L1357" s="135"/>
      <c r="M1357" s="135"/>
      <c r="N1357" s="135"/>
      <c r="O1357" s="2"/>
      <c r="P1357" s="31"/>
      <c r="Q1357" s="25"/>
      <c r="R1357" s="2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</row>
    <row r="1358" spans="1:51" ht="18" customHeight="1">
      <c r="A1358" s="35"/>
      <c r="B1358" s="31"/>
      <c r="C1358" s="31"/>
      <c r="D1358" s="133"/>
      <c r="E1358" s="133"/>
      <c r="F1358" s="133"/>
      <c r="G1358" s="133"/>
      <c r="H1358" s="133"/>
      <c r="I1358" s="133"/>
      <c r="J1358" s="133"/>
      <c r="K1358" s="134"/>
      <c r="L1358" s="135"/>
      <c r="M1358" s="135"/>
      <c r="N1358" s="135"/>
      <c r="O1358" s="2"/>
      <c r="P1358" s="31"/>
      <c r="Q1358" s="25"/>
      <c r="R1358" s="2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</row>
    <row r="1359" spans="1:51" ht="18" customHeight="1">
      <c r="A1359" s="35"/>
      <c r="B1359" s="31"/>
      <c r="C1359" s="31"/>
      <c r="D1359" s="133"/>
      <c r="E1359" s="133"/>
      <c r="F1359" s="133"/>
      <c r="G1359" s="133"/>
      <c r="H1359" s="133"/>
      <c r="I1359" s="133"/>
      <c r="J1359" s="133"/>
      <c r="K1359" s="134"/>
      <c r="L1359" s="135"/>
      <c r="M1359" s="135"/>
      <c r="N1359" s="135"/>
      <c r="O1359" s="2"/>
      <c r="P1359" s="31"/>
      <c r="Q1359" s="25"/>
      <c r="R1359" s="2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</row>
    <row r="1360" spans="1:51" ht="18" customHeight="1">
      <c r="A1360" s="35"/>
      <c r="B1360" s="31"/>
      <c r="C1360" s="31"/>
      <c r="D1360" s="133"/>
      <c r="E1360" s="133"/>
      <c r="F1360" s="133"/>
      <c r="G1360" s="133"/>
      <c r="H1360" s="133"/>
      <c r="I1360" s="133"/>
      <c r="J1360" s="133"/>
      <c r="K1360" s="134"/>
      <c r="L1360" s="135"/>
      <c r="M1360" s="135"/>
      <c r="N1360" s="135"/>
      <c r="O1360" s="2"/>
      <c r="P1360" s="31"/>
      <c r="Q1360" s="25"/>
      <c r="R1360" s="2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</row>
    <row r="1361" spans="1:51" ht="18" customHeight="1">
      <c r="A1361" s="35"/>
      <c r="B1361" s="31"/>
      <c r="C1361" s="31"/>
      <c r="D1361" s="133"/>
      <c r="E1361" s="133"/>
      <c r="F1361" s="133"/>
      <c r="G1361" s="133"/>
      <c r="H1361" s="133"/>
      <c r="I1361" s="133"/>
      <c r="J1361" s="133"/>
      <c r="K1361" s="134"/>
      <c r="L1361" s="135"/>
      <c r="M1361" s="135"/>
      <c r="N1361" s="135"/>
      <c r="O1361" s="2"/>
      <c r="P1361" s="31"/>
      <c r="Q1361" s="25"/>
      <c r="R1361" s="2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</row>
    <row r="1362" spans="1:51" ht="18" customHeight="1">
      <c r="A1362" s="35"/>
      <c r="B1362" s="31"/>
      <c r="C1362" s="31"/>
      <c r="D1362" s="133"/>
      <c r="E1362" s="133"/>
      <c r="F1362" s="133"/>
      <c r="G1362" s="133"/>
      <c r="H1362" s="133"/>
      <c r="I1362" s="133"/>
      <c r="J1362" s="133"/>
      <c r="K1362" s="134"/>
      <c r="L1362" s="135"/>
      <c r="M1362" s="135"/>
      <c r="N1362" s="135"/>
      <c r="O1362" s="2"/>
      <c r="P1362" s="31"/>
      <c r="Q1362" s="25"/>
      <c r="R1362" s="2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</row>
    <row r="1363" spans="1:51" ht="18" customHeight="1">
      <c r="A1363" s="35"/>
      <c r="B1363" s="31"/>
      <c r="C1363" s="31"/>
      <c r="D1363" s="133"/>
      <c r="E1363" s="133"/>
      <c r="F1363" s="133"/>
      <c r="G1363" s="133"/>
      <c r="H1363" s="133"/>
      <c r="I1363" s="133"/>
      <c r="J1363" s="133"/>
      <c r="K1363" s="134"/>
      <c r="L1363" s="135"/>
      <c r="M1363" s="135"/>
      <c r="N1363" s="135"/>
      <c r="O1363" s="2"/>
      <c r="P1363" s="31"/>
      <c r="Q1363" s="25"/>
      <c r="R1363" s="2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</row>
    <row r="1364" spans="1:51" ht="18" customHeight="1">
      <c r="A1364" s="35"/>
      <c r="B1364" s="31"/>
      <c r="C1364" s="31"/>
      <c r="D1364" s="133"/>
      <c r="E1364" s="133"/>
      <c r="F1364" s="133"/>
      <c r="G1364" s="133"/>
      <c r="H1364" s="133"/>
      <c r="I1364" s="133"/>
      <c r="J1364" s="133"/>
      <c r="K1364" s="134"/>
      <c r="L1364" s="135"/>
      <c r="M1364" s="135"/>
      <c r="N1364" s="135"/>
      <c r="O1364" s="2"/>
      <c r="P1364" s="31"/>
      <c r="Q1364" s="25"/>
      <c r="R1364" s="2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</row>
    <row r="1365" spans="1:51" ht="18" customHeight="1">
      <c r="A1365" s="35"/>
      <c r="B1365" s="31"/>
      <c r="C1365" s="31"/>
      <c r="D1365" s="133"/>
      <c r="E1365" s="133"/>
      <c r="F1365" s="133"/>
      <c r="G1365" s="133"/>
      <c r="H1365" s="133"/>
      <c r="I1365" s="133"/>
      <c r="J1365" s="133"/>
      <c r="K1365" s="134"/>
      <c r="L1365" s="135"/>
      <c r="M1365" s="135"/>
      <c r="N1365" s="135"/>
      <c r="O1365" s="2"/>
      <c r="P1365" s="31"/>
      <c r="Q1365" s="25"/>
      <c r="R1365" s="2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</row>
    <row r="1366" spans="1:51" ht="18" customHeight="1">
      <c r="A1366" s="35"/>
      <c r="B1366" s="31"/>
      <c r="C1366" s="31"/>
      <c r="D1366" s="133"/>
      <c r="E1366" s="133"/>
      <c r="F1366" s="133"/>
      <c r="G1366" s="133"/>
      <c r="H1366" s="133"/>
      <c r="I1366" s="133"/>
      <c r="J1366" s="133"/>
      <c r="K1366" s="134"/>
      <c r="L1366" s="135"/>
      <c r="M1366" s="135"/>
      <c r="N1366" s="135"/>
      <c r="O1366" s="2"/>
      <c r="P1366" s="31"/>
      <c r="Q1366" s="25"/>
      <c r="R1366" s="2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</row>
    <row r="1367" spans="1:51" ht="18" customHeight="1">
      <c r="A1367" s="35"/>
      <c r="B1367" s="31"/>
      <c r="C1367" s="31"/>
      <c r="D1367" s="133"/>
      <c r="E1367" s="133"/>
      <c r="F1367" s="133"/>
      <c r="G1367" s="133"/>
      <c r="H1367" s="133"/>
      <c r="I1367" s="133"/>
      <c r="J1367" s="133"/>
      <c r="K1367" s="134"/>
      <c r="L1367" s="135"/>
      <c r="M1367" s="135"/>
      <c r="N1367" s="135"/>
      <c r="O1367" s="2"/>
      <c r="P1367" s="31"/>
      <c r="Q1367" s="25"/>
      <c r="R1367" s="2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</row>
    <row r="1368" spans="1:51" ht="18" customHeight="1">
      <c r="A1368" s="35"/>
      <c r="B1368" s="31"/>
      <c r="C1368" s="31"/>
      <c r="D1368" s="133"/>
      <c r="E1368" s="133"/>
      <c r="F1368" s="133"/>
      <c r="G1368" s="133"/>
      <c r="H1368" s="133"/>
      <c r="I1368" s="133"/>
      <c r="J1368" s="133"/>
      <c r="K1368" s="134"/>
      <c r="L1368" s="135"/>
      <c r="M1368" s="135"/>
      <c r="N1368" s="135"/>
      <c r="O1368" s="2"/>
      <c r="P1368" s="31"/>
      <c r="Q1368" s="25"/>
      <c r="R1368" s="2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</row>
    <row r="1369" spans="1:51" ht="18" customHeight="1">
      <c r="A1369" s="35"/>
      <c r="B1369" s="31"/>
      <c r="C1369" s="31"/>
      <c r="D1369" s="133"/>
      <c r="E1369" s="133"/>
      <c r="F1369" s="133"/>
      <c r="G1369" s="133"/>
      <c r="H1369" s="133"/>
      <c r="I1369" s="133"/>
      <c r="J1369" s="133"/>
      <c r="K1369" s="134"/>
      <c r="L1369" s="135"/>
      <c r="M1369" s="135"/>
      <c r="N1369" s="135"/>
      <c r="O1369" s="2"/>
      <c r="P1369" s="31"/>
      <c r="Q1369" s="25"/>
      <c r="R1369" s="2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</row>
    <row r="1370" spans="1:51" ht="18" customHeight="1">
      <c r="A1370" s="35"/>
      <c r="B1370" s="31"/>
      <c r="C1370" s="31"/>
      <c r="D1370" s="133"/>
      <c r="E1370" s="133"/>
      <c r="F1370" s="133"/>
      <c r="G1370" s="133"/>
      <c r="H1370" s="133"/>
      <c r="I1370" s="133"/>
      <c r="J1370" s="133"/>
      <c r="K1370" s="134"/>
      <c r="L1370" s="135"/>
      <c r="M1370" s="135"/>
      <c r="N1370" s="135"/>
      <c r="O1370" s="2"/>
      <c r="P1370" s="31"/>
      <c r="Q1370" s="25"/>
      <c r="R1370" s="2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</row>
    <row r="1371" spans="1:51" ht="18" customHeight="1">
      <c r="A1371" s="35"/>
      <c r="B1371" s="31"/>
      <c r="C1371" s="31"/>
      <c r="D1371" s="133"/>
      <c r="E1371" s="133"/>
      <c r="F1371" s="133"/>
      <c r="G1371" s="133"/>
      <c r="H1371" s="133"/>
      <c r="I1371" s="133"/>
      <c r="J1371" s="133"/>
      <c r="K1371" s="134"/>
      <c r="L1371" s="135"/>
      <c r="M1371" s="135"/>
      <c r="N1371" s="135"/>
      <c r="O1371" s="2"/>
      <c r="P1371" s="31"/>
      <c r="Q1371" s="25"/>
      <c r="R1371" s="2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</row>
    <row r="1372" spans="1:51" ht="18" customHeight="1">
      <c r="A1372" s="35"/>
      <c r="B1372" s="31"/>
      <c r="C1372" s="31"/>
      <c r="D1372" s="133"/>
      <c r="E1372" s="133"/>
      <c r="F1372" s="133"/>
      <c r="G1372" s="133"/>
      <c r="H1372" s="133"/>
      <c r="I1372" s="133"/>
      <c r="J1372" s="133"/>
      <c r="K1372" s="134"/>
      <c r="L1372" s="135"/>
      <c r="M1372" s="135"/>
      <c r="N1372" s="135"/>
      <c r="O1372" s="2"/>
      <c r="P1372" s="31"/>
      <c r="Q1372" s="25"/>
      <c r="R1372" s="2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</row>
    <row r="1373" spans="1:51" ht="18" customHeight="1">
      <c r="A1373" s="35"/>
      <c r="B1373" s="31"/>
      <c r="C1373" s="31"/>
      <c r="D1373" s="133"/>
      <c r="E1373" s="133"/>
      <c r="F1373" s="133"/>
      <c r="G1373" s="133"/>
      <c r="H1373" s="133"/>
      <c r="I1373" s="133"/>
      <c r="J1373" s="133"/>
      <c r="K1373" s="134"/>
      <c r="L1373" s="135"/>
      <c r="M1373" s="135"/>
      <c r="N1373" s="135"/>
      <c r="O1373" s="2"/>
      <c r="P1373" s="31"/>
      <c r="Q1373" s="25"/>
      <c r="R1373" s="2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</row>
    <row r="1374" spans="1:51" ht="18" customHeight="1">
      <c r="A1374" s="35"/>
      <c r="B1374" s="31"/>
      <c r="C1374" s="31"/>
      <c r="D1374" s="133"/>
      <c r="E1374" s="133"/>
      <c r="F1374" s="133"/>
      <c r="G1374" s="133"/>
      <c r="H1374" s="133"/>
      <c r="I1374" s="133"/>
      <c r="J1374" s="133"/>
      <c r="K1374" s="134"/>
      <c r="L1374" s="135"/>
      <c r="M1374" s="135"/>
      <c r="N1374" s="135"/>
      <c r="O1374" s="2"/>
      <c r="P1374" s="31"/>
      <c r="Q1374" s="25"/>
      <c r="R1374" s="2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</row>
    <row r="1375" spans="1:51" ht="18" customHeight="1">
      <c r="A1375" s="35"/>
      <c r="B1375" s="31"/>
      <c r="C1375" s="31"/>
      <c r="D1375" s="133"/>
      <c r="E1375" s="133"/>
      <c r="F1375" s="133"/>
      <c r="G1375" s="133"/>
      <c r="H1375" s="133"/>
      <c r="I1375" s="133"/>
      <c r="J1375" s="133"/>
      <c r="K1375" s="134"/>
      <c r="L1375" s="135"/>
      <c r="M1375" s="135"/>
      <c r="N1375" s="135"/>
      <c r="O1375" s="2"/>
      <c r="P1375" s="31"/>
      <c r="Q1375" s="25"/>
      <c r="R1375" s="2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</row>
    <row r="1376" spans="1:51" ht="18" customHeight="1">
      <c r="A1376" s="35"/>
      <c r="B1376" s="31"/>
      <c r="C1376" s="31"/>
      <c r="D1376" s="133"/>
      <c r="E1376" s="133"/>
      <c r="F1376" s="133"/>
      <c r="G1376" s="133"/>
      <c r="H1376" s="133"/>
      <c r="I1376" s="133"/>
      <c r="J1376" s="133"/>
      <c r="K1376" s="134"/>
      <c r="L1376" s="135"/>
      <c r="M1376" s="135"/>
      <c r="N1376" s="135"/>
      <c r="O1376" s="2"/>
      <c r="P1376" s="31"/>
      <c r="Q1376" s="25"/>
      <c r="R1376" s="2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</row>
    <row r="1377" spans="1:51" ht="18" customHeight="1">
      <c r="A1377" s="35"/>
      <c r="B1377" s="31"/>
      <c r="C1377" s="31"/>
      <c r="D1377" s="133"/>
      <c r="E1377" s="133"/>
      <c r="F1377" s="133"/>
      <c r="G1377" s="133"/>
      <c r="H1377" s="133"/>
      <c r="I1377" s="133"/>
      <c r="J1377" s="133"/>
      <c r="K1377" s="134"/>
      <c r="L1377" s="135"/>
      <c r="M1377" s="135"/>
      <c r="N1377" s="135"/>
      <c r="O1377" s="2"/>
      <c r="P1377" s="31"/>
      <c r="Q1377" s="25"/>
      <c r="R1377" s="2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</row>
    <row r="1378" spans="1:51" ht="18" customHeight="1">
      <c r="A1378" s="35"/>
      <c r="B1378" s="31"/>
      <c r="C1378" s="31"/>
      <c r="D1378" s="133"/>
      <c r="E1378" s="133"/>
      <c r="F1378" s="133"/>
      <c r="G1378" s="133"/>
      <c r="H1378" s="133"/>
      <c r="I1378" s="133"/>
      <c r="J1378" s="133"/>
      <c r="K1378" s="134"/>
      <c r="L1378" s="135"/>
      <c r="M1378" s="135"/>
      <c r="N1378" s="135"/>
      <c r="O1378" s="2"/>
      <c r="P1378" s="31"/>
      <c r="Q1378" s="25"/>
      <c r="R1378" s="2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</row>
    <row r="1379" spans="1:51" ht="18" customHeight="1">
      <c r="A1379" s="35"/>
      <c r="B1379" s="31"/>
      <c r="C1379" s="31"/>
      <c r="D1379" s="133"/>
      <c r="E1379" s="133"/>
      <c r="F1379" s="133"/>
      <c r="G1379" s="133"/>
      <c r="H1379" s="133"/>
      <c r="I1379" s="133"/>
      <c r="J1379" s="133"/>
      <c r="K1379" s="134"/>
      <c r="L1379" s="135"/>
      <c r="M1379" s="135"/>
      <c r="N1379" s="135"/>
      <c r="O1379" s="2"/>
      <c r="P1379" s="31"/>
      <c r="Q1379" s="25"/>
      <c r="R1379" s="2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</row>
    <row r="1380" spans="1:51" ht="18" customHeight="1">
      <c r="A1380" s="35"/>
      <c r="B1380" s="31"/>
      <c r="C1380" s="31"/>
      <c r="D1380" s="133"/>
      <c r="E1380" s="133"/>
      <c r="F1380" s="133"/>
      <c r="G1380" s="133"/>
      <c r="H1380" s="133"/>
      <c r="I1380" s="133"/>
      <c r="J1380" s="133"/>
      <c r="K1380" s="134"/>
      <c r="L1380" s="135"/>
      <c r="M1380" s="135"/>
      <c r="N1380" s="135"/>
      <c r="O1380" s="2"/>
      <c r="P1380" s="31"/>
      <c r="Q1380" s="25"/>
      <c r="R1380" s="2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</row>
    <row r="1381" spans="1:51" ht="18" customHeight="1">
      <c r="A1381" s="35"/>
      <c r="B1381" s="31"/>
      <c r="C1381" s="31"/>
      <c r="D1381" s="133"/>
      <c r="E1381" s="133"/>
      <c r="F1381" s="133"/>
      <c r="G1381" s="133"/>
      <c r="H1381" s="133"/>
      <c r="I1381" s="133"/>
      <c r="J1381" s="133"/>
      <c r="K1381" s="134"/>
      <c r="L1381" s="135"/>
      <c r="M1381" s="135"/>
      <c r="N1381" s="135"/>
      <c r="O1381" s="2"/>
      <c r="P1381" s="31"/>
      <c r="Q1381" s="25"/>
      <c r="R1381" s="2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</row>
    <row r="1382" spans="1:51" ht="18" customHeight="1">
      <c r="A1382" s="35"/>
      <c r="B1382" s="31"/>
      <c r="C1382" s="31"/>
      <c r="D1382" s="133"/>
      <c r="E1382" s="133"/>
      <c r="F1382" s="133"/>
      <c r="G1382" s="133"/>
      <c r="H1382" s="133"/>
      <c r="I1382" s="133"/>
      <c r="J1382" s="133"/>
      <c r="K1382" s="134"/>
      <c r="L1382" s="135"/>
      <c r="M1382" s="135"/>
      <c r="N1382" s="135"/>
      <c r="O1382" s="2"/>
      <c r="P1382" s="31"/>
      <c r="Q1382" s="25"/>
      <c r="R1382" s="2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</row>
    <row r="1383" spans="1:51" ht="18" customHeight="1">
      <c r="A1383" s="35"/>
      <c r="B1383" s="31"/>
      <c r="C1383" s="31"/>
      <c r="D1383" s="133"/>
      <c r="E1383" s="133"/>
      <c r="F1383" s="133"/>
      <c r="G1383" s="133"/>
      <c r="H1383" s="133"/>
      <c r="I1383" s="133"/>
      <c r="J1383" s="133"/>
      <c r="K1383" s="134"/>
      <c r="L1383" s="135"/>
      <c r="M1383" s="135"/>
      <c r="N1383" s="135"/>
      <c r="O1383" s="2"/>
      <c r="P1383" s="31"/>
      <c r="Q1383" s="25"/>
      <c r="R1383" s="2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</row>
    <row r="1384" spans="1:51" ht="18" customHeight="1">
      <c r="A1384" s="35"/>
      <c r="B1384" s="31"/>
      <c r="C1384" s="31"/>
      <c r="D1384" s="133"/>
      <c r="E1384" s="133"/>
      <c r="F1384" s="133"/>
      <c r="G1384" s="133"/>
      <c r="H1384" s="133"/>
      <c r="I1384" s="133"/>
      <c r="J1384" s="133"/>
      <c r="K1384" s="134"/>
      <c r="L1384" s="135"/>
      <c r="M1384" s="135"/>
      <c r="N1384" s="135"/>
      <c r="O1384" s="2"/>
      <c r="P1384" s="31"/>
      <c r="Q1384" s="25"/>
      <c r="R1384" s="2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</row>
    <row r="1385" spans="1:51" ht="18" customHeight="1">
      <c r="A1385" s="35"/>
      <c r="B1385" s="31"/>
      <c r="C1385" s="31"/>
      <c r="D1385" s="133"/>
      <c r="E1385" s="133"/>
      <c r="F1385" s="133"/>
      <c r="G1385" s="133"/>
      <c r="H1385" s="133"/>
      <c r="I1385" s="133"/>
      <c r="J1385" s="133"/>
      <c r="K1385" s="134"/>
      <c r="L1385" s="135"/>
      <c r="M1385" s="135"/>
      <c r="N1385" s="135"/>
      <c r="O1385" s="2"/>
      <c r="P1385" s="31"/>
      <c r="Q1385" s="25"/>
      <c r="R1385" s="2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</row>
    <row r="1386" spans="1:51" ht="18" customHeight="1">
      <c r="A1386" s="35"/>
      <c r="B1386" s="31"/>
      <c r="C1386" s="31"/>
      <c r="D1386" s="133"/>
      <c r="E1386" s="133"/>
      <c r="F1386" s="133"/>
      <c r="G1386" s="133"/>
      <c r="H1386" s="133"/>
      <c r="I1386" s="133"/>
      <c r="J1386" s="133"/>
      <c r="K1386" s="134"/>
      <c r="L1386" s="135"/>
      <c r="M1386" s="135"/>
      <c r="N1386" s="135"/>
      <c r="O1386" s="2"/>
      <c r="P1386" s="31"/>
      <c r="Q1386" s="25"/>
      <c r="R1386" s="2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</row>
    <row r="1387" spans="1:51" ht="18" customHeight="1">
      <c r="A1387" s="35"/>
      <c r="B1387" s="31"/>
      <c r="C1387" s="31"/>
      <c r="D1387" s="133"/>
      <c r="E1387" s="133"/>
      <c r="F1387" s="133"/>
      <c r="G1387" s="133"/>
      <c r="H1387" s="133"/>
      <c r="I1387" s="133"/>
      <c r="J1387" s="133"/>
      <c r="K1387" s="134"/>
      <c r="L1387" s="135"/>
      <c r="M1387" s="135"/>
      <c r="N1387" s="135"/>
      <c r="O1387" s="2"/>
      <c r="P1387" s="31"/>
      <c r="Q1387" s="25"/>
      <c r="R1387" s="2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</row>
    <row r="1388" spans="1:51" ht="18" customHeight="1">
      <c r="A1388" s="35"/>
      <c r="B1388" s="31"/>
      <c r="C1388" s="31"/>
      <c r="D1388" s="133"/>
      <c r="E1388" s="133"/>
      <c r="F1388" s="133"/>
      <c r="G1388" s="133"/>
      <c r="H1388" s="133"/>
      <c r="I1388" s="133"/>
      <c r="J1388" s="133"/>
      <c r="K1388" s="134"/>
      <c r="L1388" s="135"/>
      <c r="M1388" s="135"/>
      <c r="N1388" s="135"/>
      <c r="O1388" s="2"/>
      <c r="P1388" s="31"/>
      <c r="Q1388" s="25"/>
      <c r="R1388" s="2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</row>
    <row r="1389" spans="1:51" ht="18" customHeight="1">
      <c r="A1389" s="35"/>
      <c r="B1389" s="31"/>
      <c r="C1389" s="31"/>
      <c r="D1389" s="133"/>
      <c r="E1389" s="133"/>
      <c r="F1389" s="133"/>
      <c r="G1389" s="133"/>
      <c r="H1389" s="133"/>
      <c r="I1389" s="133"/>
      <c r="J1389" s="133"/>
      <c r="K1389" s="134"/>
      <c r="L1389" s="135"/>
      <c r="M1389" s="135"/>
      <c r="N1389" s="135"/>
      <c r="O1389" s="2"/>
      <c r="P1389" s="31"/>
      <c r="Q1389" s="25"/>
      <c r="R1389" s="2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</row>
    <row r="1390" spans="1:51" ht="18" customHeight="1">
      <c r="A1390" s="35"/>
      <c r="B1390" s="31"/>
      <c r="C1390" s="31"/>
      <c r="D1390" s="133"/>
      <c r="E1390" s="133"/>
      <c r="F1390" s="133"/>
      <c r="G1390" s="133"/>
      <c r="H1390" s="133"/>
      <c r="I1390" s="133"/>
      <c r="J1390" s="133"/>
      <c r="K1390" s="134"/>
      <c r="L1390" s="135"/>
      <c r="M1390" s="135"/>
      <c r="N1390" s="135"/>
      <c r="O1390" s="2"/>
      <c r="P1390" s="31"/>
      <c r="Q1390" s="25"/>
      <c r="R1390" s="2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</row>
    <row r="1391" spans="1:51" ht="18" customHeight="1">
      <c r="A1391" s="35"/>
      <c r="B1391" s="31"/>
      <c r="C1391" s="31"/>
      <c r="D1391" s="133"/>
      <c r="E1391" s="133"/>
      <c r="F1391" s="133"/>
      <c r="G1391" s="133"/>
      <c r="H1391" s="133"/>
      <c r="I1391" s="133"/>
      <c r="J1391" s="133"/>
      <c r="K1391" s="134"/>
      <c r="L1391" s="135"/>
      <c r="M1391" s="135"/>
      <c r="N1391" s="135"/>
      <c r="O1391" s="2"/>
      <c r="P1391" s="31"/>
      <c r="Q1391" s="25"/>
      <c r="R1391" s="2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</row>
    <row r="1392" spans="1:51" ht="18" customHeight="1">
      <c r="A1392" s="35"/>
      <c r="B1392" s="31"/>
      <c r="C1392" s="31"/>
      <c r="D1392" s="133"/>
      <c r="E1392" s="133"/>
      <c r="F1392" s="133"/>
      <c r="G1392" s="133"/>
      <c r="H1392" s="133"/>
      <c r="I1392" s="133"/>
      <c r="J1392" s="133"/>
      <c r="K1392" s="134"/>
      <c r="L1392" s="135"/>
      <c r="M1392" s="135"/>
      <c r="N1392" s="135"/>
      <c r="O1392" s="2"/>
      <c r="P1392" s="31"/>
      <c r="Q1392" s="25"/>
      <c r="R1392" s="2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</row>
    <row r="1393" spans="1:51" ht="18" customHeight="1">
      <c r="A1393" s="35"/>
      <c r="B1393" s="31"/>
      <c r="C1393" s="31"/>
      <c r="D1393" s="133"/>
      <c r="E1393" s="133"/>
      <c r="F1393" s="133"/>
      <c r="G1393" s="133"/>
      <c r="H1393" s="133"/>
      <c r="I1393" s="133"/>
      <c r="J1393" s="133"/>
      <c r="K1393" s="134"/>
      <c r="L1393" s="135"/>
      <c r="M1393" s="135"/>
      <c r="N1393" s="135"/>
      <c r="O1393" s="2"/>
      <c r="P1393" s="31"/>
      <c r="Q1393" s="25"/>
      <c r="R1393" s="2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</row>
    <row r="1394" spans="1:51" ht="18" customHeight="1">
      <c r="A1394" s="35"/>
      <c r="B1394" s="31"/>
      <c r="C1394" s="31"/>
      <c r="D1394" s="133"/>
      <c r="E1394" s="133"/>
      <c r="F1394" s="133"/>
      <c r="G1394" s="133"/>
      <c r="H1394" s="133"/>
      <c r="I1394" s="133"/>
      <c r="J1394" s="133"/>
      <c r="K1394" s="134"/>
      <c r="L1394" s="135"/>
      <c r="M1394" s="135"/>
      <c r="N1394" s="135"/>
      <c r="O1394" s="2"/>
      <c r="P1394" s="31"/>
      <c r="Q1394" s="25"/>
      <c r="R1394" s="2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</row>
    <row r="1395" spans="1:51" ht="18" customHeight="1">
      <c r="A1395" s="35"/>
      <c r="B1395" s="31"/>
      <c r="C1395" s="31"/>
      <c r="D1395" s="133"/>
      <c r="E1395" s="133"/>
      <c r="F1395" s="133"/>
      <c r="G1395" s="133"/>
      <c r="H1395" s="133"/>
      <c r="I1395" s="133"/>
      <c r="J1395" s="133"/>
      <c r="K1395" s="134"/>
      <c r="L1395" s="135"/>
      <c r="M1395" s="135"/>
      <c r="N1395" s="135"/>
      <c r="O1395" s="2"/>
      <c r="P1395" s="31"/>
      <c r="Q1395" s="25"/>
      <c r="R1395" s="2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</row>
    <row r="1396" spans="1:51" ht="18" customHeight="1">
      <c r="A1396" s="35"/>
      <c r="B1396" s="31"/>
      <c r="C1396" s="31"/>
      <c r="D1396" s="133"/>
      <c r="E1396" s="133"/>
      <c r="F1396" s="133"/>
      <c r="G1396" s="133"/>
      <c r="H1396" s="133"/>
      <c r="I1396" s="133"/>
      <c r="J1396" s="133"/>
      <c r="K1396" s="134"/>
      <c r="L1396" s="135"/>
      <c r="M1396" s="135"/>
      <c r="N1396" s="135"/>
      <c r="O1396" s="2"/>
      <c r="P1396" s="31"/>
      <c r="Q1396" s="25"/>
      <c r="R1396" s="2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</row>
    <row r="1397" spans="1:51" ht="18" customHeight="1">
      <c r="A1397" s="35"/>
      <c r="B1397" s="31"/>
      <c r="C1397" s="31"/>
      <c r="D1397" s="133"/>
      <c r="E1397" s="133"/>
      <c r="F1397" s="133"/>
      <c r="G1397" s="133"/>
      <c r="H1397" s="133"/>
      <c r="I1397" s="133"/>
      <c r="J1397" s="133"/>
      <c r="K1397" s="134"/>
      <c r="L1397" s="135"/>
      <c r="M1397" s="135"/>
      <c r="N1397" s="135"/>
      <c r="O1397" s="2"/>
      <c r="P1397" s="31"/>
      <c r="Q1397" s="25"/>
      <c r="R1397" s="2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</row>
    <row r="1398" spans="1:51" ht="18" customHeight="1">
      <c r="A1398" s="35"/>
      <c r="B1398" s="31"/>
      <c r="C1398" s="31"/>
      <c r="D1398" s="133"/>
      <c r="E1398" s="133"/>
      <c r="F1398" s="133"/>
      <c r="G1398" s="133"/>
      <c r="H1398" s="133"/>
      <c r="I1398" s="133"/>
      <c r="J1398" s="133"/>
      <c r="K1398" s="134"/>
      <c r="L1398" s="135"/>
      <c r="M1398" s="135"/>
      <c r="N1398" s="135"/>
      <c r="O1398" s="2"/>
      <c r="P1398" s="31"/>
      <c r="Q1398" s="25"/>
      <c r="R1398" s="2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</row>
    <row r="1399" spans="1:51" ht="18" customHeight="1">
      <c r="A1399" s="35"/>
      <c r="B1399" s="31"/>
      <c r="C1399" s="31"/>
      <c r="D1399" s="133"/>
      <c r="E1399" s="133"/>
      <c r="F1399" s="133"/>
      <c r="G1399" s="133"/>
      <c r="H1399" s="133"/>
      <c r="I1399" s="133"/>
      <c r="J1399" s="133"/>
      <c r="K1399" s="134"/>
      <c r="L1399" s="135"/>
      <c r="M1399" s="135"/>
      <c r="N1399" s="135"/>
      <c r="O1399" s="2"/>
      <c r="P1399" s="31"/>
      <c r="Q1399" s="25"/>
      <c r="R1399" s="2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</row>
    <row r="1400" spans="1:51" ht="18" customHeight="1">
      <c r="A1400" s="35"/>
      <c r="B1400" s="31"/>
      <c r="C1400" s="31"/>
      <c r="D1400" s="133"/>
      <c r="E1400" s="133"/>
      <c r="F1400" s="133"/>
      <c r="G1400" s="133"/>
      <c r="H1400" s="133"/>
      <c r="I1400" s="133"/>
      <c r="J1400" s="133"/>
      <c r="K1400" s="134"/>
      <c r="L1400" s="135"/>
      <c r="M1400" s="135"/>
      <c r="N1400" s="135"/>
      <c r="O1400" s="2"/>
      <c r="P1400" s="31"/>
      <c r="Q1400" s="25"/>
      <c r="R1400" s="2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</row>
    <row r="1401" spans="1:51" ht="18" customHeight="1">
      <c r="A1401" s="35"/>
      <c r="B1401" s="31"/>
      <c r="C1401" s="31"/>
      <c r="D1401" s="133"/>
      <c r="E1401" s="133"/>
      <c r="F1401" s="133"/>
      <c r="G1401" s="133"/>
      <c r="H1401" s="133"/>
      <c r="I1401" s="133"/>
      <c r="J1401" s="133"/>
      <c r="K1401" s="134"/>
      <c r="L1401" s="135"/>
      <c r="M1401" s="135"/>
      <c r="N1401" s="135"/>
      <c r="O1401" s="2"/>
      <c r="P1401" s="31"/>
      <c r="Q1401" s="25"/>
      <c r="R1401" s="2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</row>
    <row r="1402" spans="1:51" ht="18" customHeight="1">
      <c r="A1402" s="35"/>
      <c r="B1402" s="31"/>
      <c r="C1402" s="31"/>
      <c r="D1402" s="133"/>
      <c r="E1402" s="133"/>
      <c r="F1402" s="133"/>
      <c r="G1402" s="133"/>
      <c r="H1402" s="133"/>
      <c r="I1402" s="133"/>
      <c r="J1402" s="133"/>
      <c r="K1402" s="134"/>
      <c r="L1402" s="135"/>
      <c r="M1402" s="135"/>
      <c r="N1402" s="135"/>
      <c r="O1402" s="2"/>
      <c r="P1402" s="31"/>
      <c r="Q1402" s="25"/>
      <c r="R1402" s="2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</row>
    <row r="1403" spans="1:51" ht="18" customHeight="1">
      <c r="A1403" s="35"/>
      <c r="B1403" s="31"/>
      <c r="C1403" s="31"/>
      <c r="D1403" s="133"/>
      <c r="E1403" s="133"/>
      <c r="F1403" s="133"/>
      <c r="G1403" s="133"/>
      <c r="H1403" s="133"/>
      <c r="I1403" s="133"/>
      <c r="J1403" s="133"/>
      <c r="K1403" s="134"/>
      <c r="L1403" s="135"/>
      <c r="M1403" s="135"/>
      <c r="N1403" s="135"/>
      <c r="O1403" s="2"/>
      <c r="P1403" s="31"/>
      <c r="Q1403" s="25"/>
      <c r="R1403" s="2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</row>
    <row r="1404" spans="1:51" ht="18" customHeight="1">
      <c r="A1404" s="35"/>
      <c r="B1404" s="31"/>
      <c r="C1404" s="31"/>
      <c r="D1404" s="133"/>
      <c r="E1404" s="133"/>
      <c r="F1404" s="133"/>
      <c r="G1404" s="133"/>
      <c r="H1404" s="133"/>
      <c r="I1404" s="133"/>
      <c r="J1404" s="133"/>
      <c r="K1404" s="134"/>
      <c r="L1404" s="135"/>
      <c r="M1404" s="135"/>
      <c r="N1404" s="135"/>
      <c r="O1404" s="2"/>
      <c r="P1404" s="31"/>
      <c r="Q1404" s="25"/>
      <c r="R1404" s="2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</row>
    <row r="1405" spans="1:51" ht="18" customHeight="1">
      <c r="A1405" s="35"/>
      <c r="B1405" s="31"/>
      <c r="C1405" s="31"/>
      <c r="D1405" s="133"/>
      <c r="E1405" s="133"/>
      <c r="F1405" s="133"/>
      <c r="G1405" s="133"/>
      <c r="H1405" s="133"/>
      <c r="I1405" s="133"/>
      <c r="J1405" s="133"/>
      <c r="K1405" s="134"/>
      <c r="L1405" s="135"/>
      <c r="M1405" s="135"/>
      <c r="N1405" s="135"/>
      <c r="O1405" s="2"/>
      <c r="P1405" s="31"/>
      <c r="Q1405" s="25"/>
      <c r="R1405" s="2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</row>
    <row r="1406" spans="1:51" ht="18" customHeight="1">
      <c r="A1406" s="35"/>
      <c r="B1406" s="31"/>
      <c r="C1406" s="31"/>
      <c r="D1406" s="133"/>
      <c r="E1406" s="133"/>
      <c r="F1406" s="133"/>
      <c r="G1406" s="133"/>
      <c r="H1406" s="133"/>
      <c r="I1406" s="133"/>
      <c r="J1406" s="133"/>
      <c r="K1406" s="134"/>
      <c r="L1406" s="135"/>
      <c r="M1406" s="135"/>
      <c r="N1406" s="135"/>
      <c r="O1406" s="2"/>
      <c r="P1406" s="31"/>
      <c r="Q1406" s="25"/>
      <c r="R1406" s="2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</row>
    <row r="1407" spans="1:51" ht="18" customHeight="1">
      <c r="A1407" s="35"/>
      <c r="B1407" s="31"/>
      <c r="C1407" s="31"/>
      <c r="D1407" s="133"/>
      <c r="E1407" s="133"/>
      <c r="F1407" s="133"/>
      <c r="G1407" s="133"/>
      <c r="H1407" s="133"/>
      <c r="I1407" s="133"/>
      <c r="J1407" s="133"/>
      <c r="K1407" s="134"/>
      <c r="L1407" s="135"/>
      <c r="M1407" s="135"/>
      <c r="N1407" s="135"/>
      <c r="O1407" s="2"/>
      <c r="P1407" s="31"/>
      <c r="Q1407" s="25"/>
      <c r="R1407" s="2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</row>
    <row r="1408" spans="1:51" ht="18" customHeight="1">
      <c r="A1408" s="35"/>
      <c r="B1408" s="31"/>
      <c r="C1408" s="31"/>
      <c r="D1408" s="133"/>
      <c r="E1408" s="133"/>
      <c r="F1408" s="133"/>
      <c r="G1408" s="133"/>
      <c r="H1408" s="133"/>
      <c r="I1408" s="133"/>
      <c r="J1408" s="133"/>
      <c r="K1408" s="134"/>
      <c r="L1408" s="135"/>
      <c r="M1408" s="135"/>
      <c r="N1408" s="135"/>
      <c r="O1408" s="2"/>
      <c r="P1408" s="31"/>
      <c r="Q1408" s="25"/>
      <c r="R1408" s="2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</row>
    <row r="1409" spans="1:51" ht="18" customHeight="1">
      <c r="A1409" s="35"/>
      <c r="B1409" s="31"/>
      <c r="C1409" s="31"/>
      <c r="D1409" s="133"/>
      <c r="E1409" s="133"/>
      <c r="F1409" s="133"/>
      <c r="G1409" s="133"/>
      <c r="H1409" s="133"/>
      <c r="I1409" s="133"/>
      <c r="J1409" s="133"/>
      <c r="K1409" s="134"/>
      <c r="L1409" s="135"/>
      <c r="M1409" s="135"/>
      <c r="N1409" s="135"/>
      <c r="O1409" s="2"/>
      <c r="P1409" s="31"/>
      <c r="Q1409" s="25"/>
      <c r="R1409" s="2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</row>
    <row r="1410" spans="1:51" ht="18" customHeight="1">
      <c r="A1410" s="35"/>
      <c r="B1410" s="31"/>
      <c r="C1410" s="31"/>
      <c r="D1410" s="133"/>
      <c r="E1410" s="133"/>
      <c r="F1410" s="133"/>
      <c r="G1410" s="133"/>
      <c r="H1410" s="133"/>
      <c r="I1410" s="133"/>
      <c r="J1410" s="133"/>
      <c r="K1410" s="134"/>
      <c r="L1410" s="135"/>
      <c r="M1410" s="135"/>
      <c r="N1410" s="135"/>
      <c r="O1410" s="2"/>
      <c r="P1410" s="31"/>
      <c r="Q1410" s="25"/>
      <c r="R1410" s="2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</row>
    <row r="1411" spans="1:51" ht="18" customHeight="1">
      <c r="A1411" s="35"/>
      <c r="B1411" s="31"/>
      <c r="C1411" s="31"/>
      <c r="D1411" s="133"/>
      <c r="E1411" s="133"/>
      <c r="F1411" s="133"/>
      <c r="G1411" s="133"/>
      <c r="H1411" s="133"/>
      <c r="I1411" s="133"/>
      <c r="J1411" s="133"/>
      <c r="K1411" s="134"/>
      <c r="L1411" s="135"/>
      <c r="M1411" s="135"/>
      <c r="N1411" s="135"/>
      <c r="O1411" s="2"/>
      <c r="P1411" s="31"/>
      <c r="Q1411" s="25"/>
      <c r="R1411" s="2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</row>
    <row r="1412" spans="1:51" ht="18" customHeight="1">
      <c r="A1412" s="35"/>
      <c r="B1412" s="31"/>
      <c r="C1412" s="31"/>
      <c r="D1412" s="133"/>
      <c r="E1412" s="133"/>
      <c r="F1412" s="133"/>
      <c r="G1412" s="133"/>
      <c r="H1412" s="133"/>
      <c r="I1412" s="133"/>
      <c r="J1412" s="133"/>
      <c r="K1412" s="134"/>
      <c r="L1412" s="135"/>
      <c r="M1412" s="135"/>
      <c r="N1412" s="135"/>
      <c r="O1412" s="2"/>
      <c r="P1412" s="31"/>
      <c r="Q1412" s="25"/>
      <c r="R1412" s="2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</row>
    <row r="1413" spans="1:51" ht="18" customHeight="1">
      <c r="A1413" s="35"/>
      <c r="B1413" s="31"/>
      <c r="C1413" s="31"/>
      <c r="D1413" s="133"/>
      <c r="E1413" s="133"/>
      <c r="F1413" s="133"/>
      <c r="G1413" s="133"/>
      <c r="H1413" s="133"/>
      <c r="I1413" s="133"/>
      <c r="J1413" s="133"/>
      <c r="K1413" s="134"/>
      <c r="L1413" s="135"/>
      <c r="M1413" s="135"/>
      <c r="N1413" s="135"/>
      <c r="O1413" s="2"/>
      <c r="P1413" s="31"/>
      <c r="Q1413" s="25"/>
      <c r="R1413" s="2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</row>
    <row r="1414" spans="1:51" ht="18" customHeight="1">
      <c r="A1414" s="35"/>
      <c r="B1414" s="31"/>
      <c r="C1414" s="31"/>
      <c r="D1414" s="133"/>
      <c r="E1414" s="133"/>
      <c r="F1414" s="133"/>
      <c r="G1414" s="133"/>
      <c r="H1414" s="133"/>
      <c r="I1414" s="133"/>
      <c r="J1414" s="133"/>
      <c r="K1414" s="134"/>
      <c r="L1414" s="135"/>
      <c r="M1414" s="135"/>
      <c r="N1414" s="135"/>
      <c r="O1414" s="2"/>
      <c r="P1414" s="31"/>
      <c r="Q1414" s="25"/>
      <c r="R1414" s="2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</row>
    <row r="1415" spans="1:51" ht="18" customHeight="1">
      <c r="A1415" s="35"/>
      <c r="B1415" s="31"/>
      <c r="C1415" s="31"/>
      <c r="D1415" s="133"/>
      <c r="E1415" s="133"/>
      <c r="F1415" s="133"/>
      <c r="G1415" s="133"/>
      <c r="H1415" s="133"/>
      <c r="I1415" s="133"/>
      <c r="J1415" s="133"/>
      <c r="K1415" s="134"/>
      <c r="L1415" s="135"/>
      <c r="M1415" s="135"/>
      <c r="N1415" s="135"/>
      <c r="O1415" s="2"/>
      <c r="P1415" s="31"/>
      <c r="Q1415" s="25"/>
      <c r="R1415" s="2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</row>
    <row r="1416" spans="1:51" ht="18" customHeight="1">
      <c r="A1416" s="35"/>
      <c r="B1416" s="31"/>
      <c r="C1416" s="31"/>
      <c r="D1416" s="133"/>
      <c r="E1416" s="133"/>
      <c r="F1416" s="133"/>
      <c r="G1416" s="133"/>
      <c r="H1416" s="133"/>
      <c r="I1416" s="133"/>
      <c r="J1416" s="133"/>
      <c r="K1416" s="134"/>
      <c r="L1416" s="135"/>
      <c r="M1416" s="135"/>
      <c r="N1416" s="135"/>
      <c r="O1416" s="2"/>
      <c r="P1416" s="31"/>
      <c r="Q1416" s="25"/>
      <c r="R1416" s="2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</row>
    <row r="1417" spans="1:51" ht="18" customHeight="1">
      <c r="A1417" s="35"/>
      <c r="B1417" s="31"/>
      <c r="C1417" s="31"/>
      <c r="D1417" s="133"/>
      <c r="E1417" s="133"/>
      <c r="F1417" s="133"/>
      <c r="G1417" s="133"/>
      <c r="H1417" s="133"/>
      <c r="I1417" s="133"/>
      <c r="J1417" s="133"/>
      <c r="K1417" s="134"/>
      <c r="L1417" s="135"/>
      <c r="M1417" s="135"/>
      <c r="N1417" s="135"/>
      <c r="O1417" s="2"/>
      <c r="P1417" s="31"/>
      <c r="Q1417" s="25"/>
      <c r="R1417" s="2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</row>
    <row r="1418" spans="1:51" ht="18" customHeight="1">
      <c r="A1418" s="35"/>
      <c r="B1418" s="31"/>
      <c r="C1418" s="31"/>
      <c r="D1418" s="133"/>
      <c r="E1418" s="133"/>
      <c r="F1418" s="133"/>
      <c r="G1418" s="133"/>
      <c r="H1418" s="133"/>
      <c r="I1418" s="133"/>
      <c r="J1418" s="133"/>
      <c r="K1418" s="134"/>
      <c r="L1418" s="135"/>
      <c r="M1418" s="135"/>
      <c r="N1418" s="135"/>
      <c r="O1418" s="2"/>
      <c r="P1418" s="31"/>
      <c r="Q1418" s="25"/>
      <c r="R1418" s="2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</row>
    <row r="1419" spans="1:51" ht="18" customHeight="1">
      <c r="A1419" s="35"/>
      <c r="B1419" s="31"/>
      <c r="C1419" s="31"/>
      <c r="D1419" s="133"/>
      <c r="E1419" s="133"/>
      <c r="F1419" s="133"/>
      <c r="G1419" s="133"/>
      <c r="H1419" s="133"/>
      <c r="I1419" s="133"/>
      <c r="J1419" s="133"/>
      <c r="K1419" s="134"/>
      <c r="L1419" s="135"/>
      <c r="M1419" s="135"/>
      <c r="N1419" s="135"/>
      <c r="O1419" s="2"/>
      <c r="P1419" s="31"/>
      <c r="Q1419" s="25"/>
      <c r="R1419" s="2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</row>
    <row r="1420" spans="1:51" ht="18" customHeight="1">
      <c r="A1420" s="35"/>
      <c r="B1420" s="31"/>
      <c r="C1420" s="31"/>
      <c r="D1420" s="133"/>
      <c r="E1420" s="133"/>
      <c r="F1420" s="133"/>
      <c r="G1420" s="133"/>
      <c r="H1420" s="133"/>
      <c r="I1420" s="133"/>
      <c r="J1420" s="133"/>
      <c r="K1420" s="134"/>
      <c r="L1420" s="135"/>
      <c r="M1420" s="135"/>
      <c r="N1420" s="135"/>
      <c r="O1420" s="2"/>
      <c r="P1420" s="31"/>
      <c r="Q1420" s="25"/>
      <c r="R1420" s="2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</row>
    <row r="1421" spans="1:51" ht="18" customHeight="1">
      <c r="A1421" s="35"/>
      <c r="B1421" s="31"/>
      <c r="C1421" s="31"/>
      <c r="D1421" s="133"/>
      <c r="E1421" s="133"/>
      <c r="F1421" s="133"/>
      <c r="G1421" s="133"/>
      <c r="H1421" s="133"/>
      <c r="I1421" s="133"/>
      <c r="J1421" s="133"/>
      <c r="K1421" s="134"/>
      <c r="L1421" s="135"/>
      <c r="M1421" s="135"/>
      <c r="N1421" s="135"/>
      <c r="O1421" s="2"/>
      <c r="P1421" s="31"/>
      <c r="Q1421" s="25"/>
      <c r="R1421" s="2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</row>
    <row r="1422" spans="1:51" ht="18" customHeight="1">
      <c r="A1422" s="35"/>
      <c r="B1422" s="31"/>
      <c r="C1422" s="31"/>
      <c r="D1422" s="133"/>
      <c r="E1422" s="133"/>
      <c r="F1422" s="133"/>
      <c r="G1422" s="133"/>
      <c r="H1422" s="133"/>
      <c r="I1422" s="133"/>
      <c r="J1422" s="133"/>
      <c r="K1422" s="134"/>
      <c r="L1422" s="135"/>
      <c r="M1422" s="135"/>
      <c r="N1422" s="135"/>
      <c r="O1422" s="2"/>
      <c r="P1422" s="31"/>
      <c r="Q1422" s="25"/>
      <c r="R1422" s="2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</row>
    <row r="1423" spans="1:51" ht="18" customHeight="1">
      <c r="A1423" s="35"/>
      <c r="B1423" s="31"/>
      <c r="C1423" s="31"/>
      <c r="D1423" s="133"/>
      <c r="E1423" s="133"/>
      <c r="F1423" s="133"/>
      <c r="G1423" s="133"/>
      <c r="H1423" s="133"/>
      <c r="I1423" s="133"/>
      <c r="J1423" s="133"/>
      <c r="K1423" s="134"/>
      <c r="L1423" s="135"/>
      <c r="M1423" s="135"/>
      <c r="N1423" s="135"/>
      <c r="O1423" s="2"/>
      <c r="P1423" s="31"/>
      <c r="Q1423" s="25"/>
      <c r="R1423" s="2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</row>
    <row r="1424" spans="1:51" ht="18" customHeight="1">
      <c r="A1424" s="35"/>
      <c r="B1424" s="31"/>
      <c r="C1424" s="31"/>
      <c r="D1424" s="133"/>
      <c r="E1424" s="133"/>
      <c r="F1424" s="133"/>
      <c r="G1424" s="133"/>
      <c r="H1424" s="133"/>
      <c r="I1424" s="133"/>
      <c r="J1424" s="133"/>
      <c r="K1424" s="134"/>
      <c r="L1424" s="135"/>
      <c r="M1424" s="135"/>
      <c r="N1424" s="135"/>
      <c r="O1424" s="2"/>
      <c r="P1424" s="31"/>
      <c r="Q1424" s="25"/>
      <c r="R1424" s="2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</row>
    <row r="1425" spans="1:51" ht="18" customHeight="1">
      <c r="A1425" s="35"/>
      <c r="B1425" s="31"/>
      <c r="C1425" s="31"/>
      <c r="D1425" s="133"/>
      <c r="E1425" s="133"/>
      <c r="F1425" s="133"/>
      <c r="G1425" s="133"/>
      <c r="H1425" s="133"/>
      <c r="I1425" s="133"/>
      <c r="J1425" s="133"/>
      <c r="K1425" s="134"/>
      <c r="L1425" s="135"/>
      <c r="M1425" s="135"/>
      <c r="N1425" s="135"/>
      <c r="O1425" s="2"/>
      <c r="P1425" s="31"/>
      <c r="Q1425" s="25"/>
      <c r="R1425" s="2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</row>
    <row r="1426" spans="1:51" ht="18" customHeight="1">
      <c r="A1426" s="35"/>
      <c r="B1426" s="31"/>
      <c r="C1426" s="31"/>
      <c r="D1426" s="133"/>
      <c r="E1426" s="133"/>
      <c r="F1426" s="133"/>
      <c r="G1426" s="133"/>
      <c r="H1426" s="133"/>
      <c r="I1426" s="133"/>
      <c r="J1426" s="133"/>
      <c r="K1426" s="134"/>
      <c r="L1426" s="135"/>
      <c r="M1426" s="135"/>
      <c r="N1426" s="135"/>
      <c r="O1426" s="2"/>
      <c r="P1426" s="31"/>
      <c r="Q1426" s="25"/>
      <c r="R1426" s="2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</row>
    <row r="1427" spans="1:51" ht="18" customHeight="1">
      <c r="A1427" s="35"/>
      <c r="B1427" s="31"/>
      <c r="C1427" s="31"/>
      <c r="D1427" s="133"/>
      <c r="E1427" s="133"/>
      <c r="F1427" s="133"/>
      <c r="G1427" s="133"/>
      <c r="H1427" s="133"/>
      <c r="I1427" s="133"/>
      <c r="J1427" s="133"/>
      <c r="K1427" s="134"/>
      <c r="L1427" s="135"/>
      <c r="M1427" s="135"/>
      <c r="N1427" s="135"/>
      <c r="O1427" s="2"/>
      <c r="P1427" s="31"/>
      <c r="Q1427" s="25"/>
      <c r="R1427" s="2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</row>
    <row r="1428" spans="1:51" ht="18" customHeight="1">
      <c r="A1428" s="35"/>
      <c r="B1428" s="31"/>
      <c r="C1428" s="31"/>
      <c r="D1428" s="133"/>
      <c r="E1428" s="133"/>
      <c r="F1428" s="133"/>
      <c r="G1428" s="133"/>
      <c r="H1428" s="133"/>
      <c r="I1428" s="133"/>
      <c r="J1428" s="133"/>
      <c r="K1428" s="134"/>
      <c r="L1428" s="135"/>
      <c r="M1428" s="135"/>
      <c r="N1428" s="135"/>
      <c r="O1428" s="2"/>
      <c r="P1428" s="31"/>
      <c r="Q1428" s="25"/>
      <c r="R1428" s="2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</row>
    <row r="1429" spans="1:51" ht="18" customHeight="1">
      <c r="A1429" s="35"/>
      <c r="B1429" s="31"/>
      <c r="C1429" s="31"/>
      <c r="D1429" s="133"/>
      <c r="E1429" s="133"/>
      <c r="F1429" s="133"/>
      <c r="G1429" s="133"/>
      <c r="H1429" s="133"/>
      <c r="I1429" s="133"/>
      <c r="J1429" s="133"/>
      <c r="K1429" s="134"/>
      <c r="L1429" s="135"/>
      <c r="M1429" s="135"/>
      <c r="N1429" s="135"/>
      <c r="O1429" s="2"/>
      <c r="P1429" s="31"/>
      <c r="Q1429" s="25"/>
      <c r="R1429" s="2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</row>
    <row r="1430" spans="1:51" ht="18" customHeight="1">
      <c r="A1430" s="35"/>
      <c r="B1430" s="31"/>
      <c r="C1430" s="31"/>
      <c r="D1430" s="133"/>
      <c r="E1430" s="133"/>
      <c r="F1430" s="133"/>
      <c r="G1430" s="133"/>
      <c r="H1430" s="133"/>
      <c r="I1430" s="133"/>
      <c r="J1430" s="133"/>
      <c r="K1430" s="134"/>
      <c r="L1430" s="135"/>
      <c r="M1430" s="135"/>
      <c r="N1430" s="135"/>
      <c r="O1430" s="2"/>
      <c r="P1430" s="31"/>
      <c r="Q1430" s="25"/>
      <c r="R1430" s="2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</row>
    <row r="1431" spans="1:51" ht="18" customHeight="1">
      <c r="A1431" s="35"/>
      <c r="B1431" s="31"/>
      <c r="C1431" s="31"/>
      <c r="D1431" s="133"/>
      <c r="E1431" s="133"/>
      <c r="F1431" s="133"/>
      <c r="G1431" s="133"/>
      <c r="H1431" s="133"/>
      <c r="I1431" s="133"/>
      <c r="J1431" s="133"/>
      <c r="K1431" s="134"/>
      <c r="L1431" s="135"/>
      <c r="M1431" s="135"/>
      <c r="N1431" s="135"/>
      <c r="O1431" s="2"/>
      <c r="P1431" s="31"/>
      <c r="Q1431" s="25"/>
      <c r="R1431" s="2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</row>
    <row r="1432" spans="1:51" ht="18" customHeight="1">
      <c r="A1432" s="35"/>
      <c r="B1432" s="31"/>
      <c r="C1432" s="31"/>
      <c r="D1432" s="133"/>
      <c r="E1432" s="133"/>
      <c r="F1432" s="133"/>
      <c r="G1432" s="133"/>
      <c r="H1432" s="133"/>
      <c r="I1432" s="133"/>
      <c r="J1432" s="133"/>
      <c r="K1432" s="134"/>
      <c r="L1432" s="135"/>
      <c r="M1432" s="135"/>
      <c r="N1432" s="135"/>
      <c r="O1432" s="2"/>
      <c r="P1432" s="31"/>
      <c r="Q1432" s="25"/>
      <c r="R1432" s="2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</row>
    <row r="1433" spans="1:51" ht="18" customHeight="1">
      <c r="A1433" s="35"/>
      <c r="B1433" s="31"/>
      <c r="C1433" s="31"/>
      <c r="D1433" s="133"/>
      <c r="E1433" s="133"/>
      <c r="F1433" s="133"/>
      <c r="G1433" s="133"/>
      <c r="H1433" s="133"/>
      <c r="I1433" s="133"/>
      <c r="J1433" s="133"/>
      <c r="K1433" s="134"/>
      <c r="L1433" s="135"/>
      <c r="M1433" s="135"/>
      <c r="N1433" s="135"/>
      <c r="O1433" s="2"/>
      <c r="P1433" s="31"/>
      <c r="Q1433" s="25"/>
      <c r="R1433" s="2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</row>
    <row r="1434" spans="1:51" ht="18" customHeight="1">
      <c r="A1434" s="35"/>
      <c r="B1434" s="31"/>
      <c r="C1434" s="31"/>
      <c r="D1434" s="133"/>
      <c r="E1434" s="133"/>
      <c r="F1434" s="133"/>
      <c r="G1434" s="133"/>
      <c r="H1434" s="133"/>
      <c r="I1434" s="133"/>
      <c r="J1434" s="133"/>
      <c r="K1434" s="134"/>
      <c r="L1434" s="135"/>
      <c r="M1434" s="135"/>
      <c r="N1434" s="135"/>
      <c r="O1434" s="2"/>
      <c r="P1434" s="31"/>
      <c r="Q1434" s="25"/>
      <c r="R1434" s="2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</row>
    <row r="1435" spans="1:51" ht="18" customHeight="1">
      <c r="A1435" s="35"/>
      <c r="B1435" s="31"/>
      <c r="C1435" s="31"/>
      <c r="D1435" s="133"/>
      <c r="E1435" s="133"/>
      <c r="F1435" s="133"/>
      <c r="G1435" s="133"/>
      <c r="H1435" s="133"/>
      <c r="I1435" s="133"/>
      <c r="J1435" s="133"/>
      <c r="K1435" s="134"/>
      <c r="L1435" s="135"/>
      <c r="M1435" s="135"/>
      <c r="N1435" s="135"/>
      <c r="O1435" s="2"/>
      <c r="P1435" s="31"/>
      <c r="Q1435" s="25"/>
      <c r="R1435" s="2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</row>
    <row r="1436" spans="1:51" ht="18" customHeight="1">
      <c r="A1436" s="35"/>
      <c r="B1436" s="31"/>
      <c r="C1436" s="31"/>
      <c r="D1436" s="133"/>
      <c r="E1436" s="133"/>
      <c r="F1436" s="133"/>
      <c r="G1436" s="133"/>
      <c r="H1436" s="133"/>
      <c r="I1436" s="133"/>
      <c r="J1436" s="133"/>
      <c r="K1436" s="134"/>
      <c r="L1436" s="135"/>
      <c r="M1436" s="135"/>
      <c r="N1436" s="135"/>
      <c r="O1436" s="2"/>
      <c r="P1436" s="31"/>
      <c r="Q1436" s="25"/>
      <c r="R1436" s="2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</row>
    <row r="1437" spans="1:51" ht="18" customHeight="1">
      <c r="A1437" s="35"/>
      <c r="B1437" s="31"/>
      <c r="C1437" s="31"/>
      <c r="D1437" s="133"/>
      <c r="E1437" s="133"/>
      <c r="F1437" s="133"/>
      <c r="G1437" s="133"/>
      <c r="H1437" s="133"/>
      <c r="I1437" s="133"/>
      <c r="J1437" s="133"/>
      <c r="K1437" s="134"/>
      <c r="L1437" s="135"/>
      <c r="M1437" s="135"/>
      <c r="N1437" s="135"/>
      <c r="O1437" s="2"/>
      <c r="P1437" s="31"/>
      <c r="Q1437" s="25"/>
      <c r="R1437" s="2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</row>
    <row r="1438" spans="1:51" ht="18" customHeight="1">
      <c r="A1438" s="35"/>
      <c r="B1438" s="31"/>
      <c r="C1438" s="31"/>
      <c r="D1438" s="133"/>
      <c r="E1438" s="133"/>
      <c r="F1438" s="133"/>
      <c r="G1438" s="133"/>
      <c r="H1438" s="133"/>
      <c r="I1438" s="133"/>
      <c r="J1438" s="133"/>
      <c r="K1438" s="134"/>
      <c r="L1438" s="135"/>
      <c r="M1438" s="135"/>
      <c r="N1438" s="135"/>
      <c r="O1438" s="2"/>
      <c r="P1438" s="31"/>
      <c r="Q1438" s="25"/>
      <c r="R1438" s="2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</row>
    <row r="1439" spans="1:51" ht="18" customHeight="1">
      <c r="A1439" s="35"/>
      <c r="B1439" s="31"/>
      <c r="C1439" s="31"/>
      <c r="D1439" s="133"/>
      <c r="E1439" s="133"/>
      <c r="F1439" s="133"/>
      <c r="G1439" s="133"/>
      <c r="H1439" s="133"/>
      <c r="I1439" s="133"/>
      <c r="J1439" s="133"/>
      <c r="K1439" s="134"/>
      <c r="L1439" s="135"/>
      <c r="M1439" s="135"/>
      <c r="N1439" s="135"/>
      <c r="O1439" s="2"/>
      <c r="P1439" s="31"/>
      <c r="Q1439" s="25"/>
      <c r="R1439" s="2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</row>
    <row r="1440" spans="1:51" ht="18" customHeight="1">
      <c r="A1440" s="35"/>
      <c r="B1440" s="31"/>
      <c r="C1440" s="31"/>
      <c r="D1440" s="133"/>
      <c r="E1440" s="133"/>
      <c r="F1440" s="133"/>
      <c r="G1440" s="133"/>
      <c r="H1440" s="133"/>
      <c r="I1440" s="133"/>
      <c r="J1440" s="133"/>
      <c r="K1440" s="134"/>
      <c r="L1440" s="135"/>
      <c r="M1440" s="135"/>
      <c r="N1440" s="135"/>
      <c r="O1440" s="2"/>
      <c r="P1440" s="31"/>
      <c r="Q1440" s="25"/>
      <c r="R1440" s="2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</row>
    <row r="1441" spans="1:51" ht="18" customHeight="1">
      <c r="A1441" s="35"/>
      <c r="B1441" s="31"/>
      <c r="C1441" s="31"/>
      <c r="D1441" s="133"/>
      <c r="E1441" s="133"/>
      <c r="F1441" s="133"/>
      <c r="G1441" s="133"/>
      <c r="H1441" s="133"/>
      <c r="I1441" s="133"/>
      <c r="J1441" s="133"/>
      <c r="K1441" s="134"/>
      <c r="L1441" s="135"/>
      <c r="M1441" s="135"/>
      <c r="N1441" s="135"/>
      <c r="O1441" s="2"/>
      <c r="P1441" s="31"/>
      <c r="Q1441" s="25"/>
      <c r="R1441" s="2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</row>
    <row r="1442" spans="1:51" ht="18" customHeight="1">
      <c r="A1442" s="35"/>
      <c r="B1442" s="31"/>
      <c r="C1442" s="31"/>
      <c r="D1442" s="133"/>
      <c r="E1442" s="133"/>
      <c r="F1442" s="133"/>
      <c r="G1442" s="133"/>
      <c r="H1442" s="133"/>
      <c r="I1442" s="133"/>
      <c r="J1442" s="133"/>
      <c r="K1442" s="134"/>
      <c r="L1442" s="135"/>
      <c r="M1442" s="135"/>
      <c r="N1442" s="135"/>
      <c r="O1442" s="2"/>
      <c r="P1442" s="31"/>
      <c r="Q1442" s="25"/>
      <c r="R1442" s="2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</row>
    <row r="1443" spans="1:51" ht="18" customHeight="1">
      <c r="A1443" s="35"/>
      <c r="B1443" s="31"/>
      <c r="C1443" s="31"/>
      <c r="D1443" s="133"/>
      <c r="E1443" s="133"/>
      <c r="F1443" s="133"/>
      <c r="G1443" s="133"/>
      <c r="H1443" s="133"/>
      <c r="I1443" s="133"/>
      <c r="J1443" s="133"/>
      <c r="K1443" s="134"/>
      <c r="L1443" s="135"/>
      <c r="M1443" s="135"/>
      <c r="N1443" s="135"/>
      <c r="O1443" s="2"/>
      <c r="P1443" s="31"/>
      <c r="Q1443" s="25"/>
      <c r="R1443" s="2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</row>
    <row r="1444" spans="1:51" ht="18" customHeight="1">
      <c r="A1444" s="35"/>
      <c r="B1444" s="31"/>
      <c r="C1444" s="31"/>
      <c r="D1444" s="133"/>
      <c r="E1444" s="133"/>
      <c r="F1444" s="133"/>
      <c r="G1444" s="133"/>
      <c r="H1444" s="133"/>
      <c r="I1444" s="133"/>
      <c r="J1444" s="133"/>
      <c r="K1444" s="134"/>
      <c r="L1444" s="135"/>
      <c r="M1444" s="135"/>
      <c r="N1444" s="135"/>
      <c r="O1444" s="2"/>
      <c r="P1444" s="31"/>
      <c r="Q1444" s="25"/>
      <c r="R1444" s="2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</row>
    <row r="1445" spans="1:51" ht="18" customHeight="1">
      <c r="A1445" s="35"/>
      <c r="B1445" s="31"/>
      <c r="C1445" s="31"/>
      <c r="D1445" s="133"/>
      <c r="E1445" s="133"/>
      <c r="F1445" s="133"/>
      <c r="G1445" s="133"/>
      <c r="H1445" s="133"/>
      <c r="I1445" s="133"/>
      <c r="J1445" s="133"/>
      <c r="K1445" s="134"/>
      <c r="L1445" s="135"/>
      <c r="M1445" s="135"/>
      <c r="N1445" s="135"/>
      <c r="O1445" s="2"/>
      <c r="P1445" s="31"/>
      <c r="Q1445" s="25"/>
      <c r="R1445" s="2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</row>
    <row r="1446" spans="1:51" ht="18" customHeight="1">
      <c r="A1446" s="35"/>
      <c r="B1446" s="31"/>
      <c r="C1446" s="31"/>
      <c r="D1446" s="133"/>
      <c r="E1446" s="133"/>
      <c r="F1446" s="133"/>
      <c r="G1446" s="133"/>
      <c r="H1446" s="133"/>
      <c r="I1446" s="133"/>
      <c r="J1446" s="133"/>
      <c r="K1446" s="134"/>
      <c r="L1446" s="135"/>
      <c r="M1446" s="135"/>
      <c r="N1446" s="135"/>
      <c r="O1446" s="2"/>
      <c r="P1446" s="31"/>
      <c r="Q1446" s="25"/>
      <c r="R1446" s="2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</row>
    <row r="1447" spans="1:51" ht="18" customHeight="1">
      <c r="A1447" s="35"/>
      <c r="B1447" s="31"/>
      <c r="C1447" s="31"/>
      <c r="D1447" s="133"/>
      <c r="E1447" s="133"/>
      <c r="F1447" s="133"/>
      <c r="G1447" s="133"/>
      <c r="H1447" s="133"/>
      <c r="I1447" s="133"/>
      <c r="J1447" s="133"/>
      <c r="K1447" s="134"/>
      <c r="L1447" s="135"/>
      <c r="M1447" s="135"/>
      <c r="N1447" s="135"/>
      <c r="O1447" s="2"/>
      <c r="P1447" s="31"/>
      <c r="Q1447" s="25"/>
      <c r="R1447" s="2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</row>
    <row r="1448" spans="1:51" ht="18" customHeight="1">
      <c r="A1448" s="35"/>
      <c r="B1448" s="31"/>
      <c r="C1448" s="31"/>
      <c r="D1448" s="133"/>
      <c r="E1448" s="133"/>
      <c r="F1448" s="133"/>
      <c r="G1448" s="133"/>
      <c r="H1448" s="133"/>
      <c r="I1448" s="133"/>
      <c r="J1448" s="133"/>
      <c r="K1448" s="134"/>
      <c r="L1448" s="135"/>
      <c r="M1448" s="135"/>
      <c r="N1448" s="135"/>
      <c r="O1448" s="2"/>
      <c r="P1448" s="31"/>
      <c r="Q1448" s="25"/>
      <c r="R1448" s="2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</row>
    <row r="1449" spans="1:51" ht="18" customHeight="1">
      <c r="A1449" s="35"/>
      <c r="B1449" s="31"/>
      <c r="C1449" s="31"/>
      <c r="D1449" s="133"/>
      <c r="E1449" s="133"/>
      <c r="F1449" s="133"/>
      <c r="G1449" s="133"/>
      <c r="H1449" s="133"/>
      <c r="I1449" s="133"/>
      <c r="J1449" s="133"/>
      <c r="K1449" s="134"/>
      <c r="L1449" s="135"/>
      <c r="M1449" s="135"/>
      <c r="N1449" s="135"/>
      <c r="O1449" s="2"/>
      <c r="P1449" s="31"/>
      <c r="Q1449" s="25"/>
      <c r="R1449" s="2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</row>
    <row r="1450" spans="1:51" ht="18" customHeight="1">
      <c r="A1450" s="35"/>
      <c r="B1450" s="31"/>
      <c r="C1450" s="31"/>
      <c r="D1450" s="133"/>
      <c r="E1450" s="133"/>
      <c r="F1450" s="133"/>
      <c r="G1450" s="133"/>
      <c r="H1450" s="133"/>
      <c r="I1450" s="133"/>
      <c r="J1450" s="133"/>
      <c r="K1450" s="134"/>
      <c r="L1450" s="135"/>
      <c r="M1450" s="135"/>
      <c r="N1450" s="135"/>
      <c r="O1450" s="2"/>
      <c r="P1450" s="31"/>
      <c r="Q1450" s="25"/>
      <c r="R1450" s="2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</row>
    <row r="1451" spans="1:51" ht="18" customHeight="1">
      <c r="A1451" s="35"/>
      <c r="B1451" s="31"/>
      <c r="C1451" s="31"/>
      <c r="D1451" s="133"/>
      <c r="E1451" s="133"/>
      <c r="F1451" s="133"/>
      <c r="G1451" s="133"/>
      <c r="H1451" s="133"/>
      <c r="I1451" s="133"/>
      <c r="J1451" s="133"/>
      <c r="K1451" s="134"/>
      <c r="L1451" s="135"/>
      <c r="M1451" s="135"/>
      <c r="N1451" s="135"/>
      <c r="O1451" s="2"/>
      <c r="P1451" s="31"/>
      <c r="Q1451" s="25"/>
      <c r="R1451" s="2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</row>
    <row r="1452" spans="1:51" ht="18" customHeight="1">
      <c r="A1452" s="35"/>
      <c r="B1452" s="31"/>
      <c r="C1452" s="31"/>
      <c r="D1452" s="133"/>
      <c r="E1452" s="133"/>
      <c r="F1452" s="133"/>
      <c r="G1452" s="133"/>
      <c r="H1452" s="133"/>
      <c r="I1452" s="133"/>
      <c r="J1452" s="133"/>
      <c r="K1452" s="134"/>
      <c r="L1452" s="135"/>
      <c r="M1452" s="135"/>
      <c r="N1452" s="135"/>
      <c r="O1452" s="2"/>
      <c r="P1452" s="31"/>
      <c r="Q1452" s="25"/>
      <c r="R1452" s="2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</row>
    <row r="1453" spans="1:51" ht="18" customHeight="1">
      <c r="A1453" s="35"/>
      <c r="B1453" s="31"/>
      <c r="C1453" s="31"/>
      <c r="D1453" s="133"/>
      <c r="E1453" s="133"/>
      <c r="F1453" s="133"/>
      <c r="G1453" s="133"/>
      <c r="H1453" s="133"/>
      <c r="I1453" s="133"/>
      <c r="J1453" s="133"/>
      <c r="K1453" s="134"/>
      <c r="L1453" s="135"/>
      <c r="M1453" s="135"/>
      <c r="N1453" s="135"/>
      <c r="O1453" s="2"/>
      <c r="P1453" s="31"/>
      <c r="Q1453" s="25"/>
      <c r="R1453" s="2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</row>
    <row r="1454" spans="1:51" ht="18" customHeight="1">
      <c r="A1454" s="35"/>
      <c r="B1454" s="31"/>
      <c r="C1454" s="31"/>
      <c r="D1454" s="133"/>
      <c r="E1454" s="133"/>
      <c r="F1454" s="133"/>
      <c r="G1454" s="133"/>
      <c r="H1454" s="133"/>
      <c r="I1454" s="133"/>
      <c r="J1454" s="133"/>
      <c r="K1454" s="134"/>
      <c r="L1454" s="135"/>
      <c r="M1454" s="135"/>
      <c r="N1454" s="135"/>
      <c r="O1454" s="2"/>
      <c r="P1454" s="31"/>
      <c r="Q1454" s="25"/>
      <c r="R1454" s="2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</row>
    <row r="1455" spans="1:51" ht="18" customHeight="1">
      <c r="A1455" s="35"/>
      <c r="B1455" s="31"/>
      <c r="C1455" s="31"/>
      <c r="D1455" s="133"/>
      <c r="E1455" s="133"/>
      <c r="F1455" s="133"/>
      <c r="G1455" s="133"/>
      <c r="H1455" s="133"/>
      <c r="I1455" s="133"/>
      <c r="J1455" s="133"/>
      <c r="K1455" s="134"/>
      <c r="L1455" s="135"/>
      <c r="M1455" s="135"/>
      <c r="N1455" s="135"/>
      <c r="O1455" s="2"/>
      <c r="P1455" s="31"/>
      <c r="Q1455" s="25"/>
      <c r="R1455" s="2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</row>
    <row r="1456" spans="1:51" ht="18" customHeight="1">
      <c r="A1456" s="35"/>
      <c r="B1456" s="31"/>
      <c r="C1456" s="31"/>
      <c r="D1456" s="133"/>
      <c r="E1456" s="133"/>
      <c r="F1456" s="133"/>
      <c r="G1456" s="133"/>
      <c r="H1456" s="133"/>
      <c r="I1456" s="133"/>
      <c r="J1456" s="133"/>
      <c r="K1456" s="134"/>
      <c r="L1456" s="135"/>
      <c r="M1456" s="135"/>
      <c r="N1456" s="135"/>
      <c r="O1456" s="2"/>
      <c r="P1456" s="31"/>
      <c r="Q1456" s="25"/>
      <c r="R1456" s="2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</row>
    <row r="1457" spans="1:51" ht="18" customHeight="1">
      <c r="A1457" s="35"/>
      <c r="B1457" s="31"/>
      <c r="C1457" s="31"/>
      <c r="D1457" s="133"/>
      <c r="E1457" s="133"/>
      <c r="F1457" s="133"/>
      <c r="G1457" s="133"/>
      <c r="H1457" s="133"/>
      <c r="I1457" s="133"/>
      <c r="J1457" s="133"/>
      <c r="K1457" s="134"/>
      <c r="L1457" s="135"/>
      <c r="M1457" s="135"/>
      <c r="N1457" s="135"/>
      <c r="O1457" s="2"/>
      <c r="P1457" s="31"/>
      <c r="Q1457" s="25"/>
      <c r="R1457" s="2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</row>
    <row r="1458" spans="1:51" ht="18" customHeight="1">
      <c r="A1458" s="35"/>
      <c r="B1458" s="31"/>
      <c r="C1458" s="31"/>
      <c r="D1458" s="133"/>
      <c r="E1458" s="133"/>
      <c r="F1458" s="133"/>
      <c r="G1458" s="133"/>
      <c r="H1458" s="133"/>
      <c r="I1458" s="133"/>
      <c r="J1458" s="133"/>
      <c r="K1458" s="134"/>
      <c r="L1458" s="135"/>
      <c r="M1458" s="135"/>
      <c r="N1458" s="135"/>
      <c r="O1458" s="2"/>
      <c r="P1458" s="31"/>
      <c r="Q1458" s="25"/>
      <c r="R1458" s="2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</row>
    <row r="1459" spans="1:51" ht="18" customHeight="1">
      <c r="A1459" s="35"/>
      <c r="B1459" s="31"/>
      <c r="C1459" s="31"/>
      <c r="D1459" s="133"/>
      <c r="E1459" s="133"/>
      <c r="F1459" s="133"/>
      <c r="G1459" s="133"/>
      <c r="H1459" s="133"/>
      <c r="I1459" s="133"/>
      <c r="J1459" s="133"/>
      <c r="K1459" s="134"/>
      <c r="L1459" s="135"/>
      <c r="M1459" s="135"/>
      <c r="N1459" s="135"/>
      <c r="O1459" s="2"/>
      <c r="P1459" s="31"/>
      <c r="Q1459" s="25"/>
      <c r="R1459" s="2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</row>
    <row r="1460" spans="1:51" ht="18" customHeight="1">
      <c r="A1460" s="35"/>
      <c r="B1460" s="31"/>
      <c r="C1460" s="31"/>
      <c r="D1460" s="133"/>
      <c r="E1460" s="133"/>
      <c r="F1460" s="133"/>
      <c r="G1460" s="133"/>
      <c r="H1460" s="133"/>
      <c r="I1460" s="133"/>
      <c r="J1460" s="133"/>
      <c r="K1460" s="134"/>
      <c r="L1460" s="135"/>
      <c r="M1460" s="135"/>
      <c r="N1460" s="135"/>
      <c r="O1460" s="2"/>
      <c r="P1460" s="31"/>
      <c r="Q1460" s="25"/>
      <c r="R1460" s="2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</row>
    <row r="1461" spans="1:51" ht="18" customHeight="1">
      <c r="A1461" s="35"/>
      <c r="B1461" s="31"/>
      <c r="C1461" s="31"/>
      <c r="D1461" s="133"/>
      <c r="E1461" s="133"/>
      <c r="F1461" s="133"/>
      <c r="G1461" s="133"/>
      <c r="H1461" s="133"/>
      <c r="I1461" s="133"/>
      <c r="J1461" s="133"/>
      <c r="K1461" s="134"/>
      <c r="L1461" s="135"/>
      <c r="M1461" s="135"/>
      <c r="N1461" s="135"/>
      <c r="O1461" s="2"/>
      <c r="P1461" s="31"/>
      <c r="Q1461" s="25"/>
      <c r="R1461" s="2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</row>
    <row r="1462" spans="1:51" ht="18" customHeight="1">
      <c r="A1462" s="35"/>
      <c r="B1462" s="31"/>
      <c r="C1462" s="31"/>
      <c r="D1462" s="133"/>
      <c r="E1462" s="133"/>
      <c r="F1462" s="133"/>
      <c r="G1462" s="133"/>
      <c r="H1462" s="133"/>
      <c r="I1462" s="133"/>
      <c r="J1462" s="133"/>
      <c r="K1462" s="134"/>
      <c r="L1462" s="135"/>
      <c r="M1462" s="135"/>
      <c r="N1462" s="135"/>
      <c r="O1462" s="2"/>
      <c r="P1462" s="31"/>
      <c r="Q1462" s="25"/>
      <c r="R1462" s="2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</row>
    <row r="1463" spans="1:51" ht="18" customHeight="1">
      <c r="A1463" s="35"/>
      <c r="B1463" s="31"/>
      <c r="C1463" s="31"/>
      <c r="D1463" s="133"/>
      <c r="E1463" s="133"/>
      <c r="F1463" s="133"/>
      <c r="G1463" s="133"/>
      <c r="H1463" s="133"/>
      <c r="I1463" s="133"/>
      <c r="J1463" s="133"/>
      <c r="K1463" s="134"/>
      <c r="L1463" s="135"/>
      <c r="M1463" s="135"/>
      <c r="N1463" s="135"/>
      <c r="O1463" s="2"/>
      <c r="P1463" s="31"/>
      <c r="Q1463" s="25"/>
      <c r="R1463" s="2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</row>
    <row r="1464" spans="1:51" ht="18" customHeight="1">
      <c r="A1464" s="35"/>
      <c r="B1464" s="31"/>
      <c r="C1464" s="31"/>
      <c r="D1464" s="133"/>
      <c r="E1464" s="133"/>
      <c r="F1464" s="133"/>
      <c r="G1464" s="133"/>
      <c r="H1464" s="133"/>
      <c r="I1464" s="133"/>
      <c r="J1464" s="133"/>
      <c r="K1464" s="134"/>
      <c r="L1464" s="135"/>
      <c r="M1464" s="135"/>
      <c r="N1464" s="135"/>
      <c r="O1464" s="2"/>
      <c r="P1464" s="31"/>
      <c r="Q1464" s="25"/>
      <c r="R1464" s="2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</row>
    <row r="1465" spans="1:51" ht="18" customHeight="1">
      <c r="A1465" s="35"/>
      <c r="B1465" s="31"/>
      <c r="C1465" s="31"/>
      <c r="D1465" s="133"/>
      <c r="E1465" s="133"/>
      <c r="F1465" s="133"/>
      <c r="G1465" s="133"/>
      <c r="H1465" s="133"/>
      <c r="I1465" s="133"/>
      <c r="J1465" s="133"/>
      <c r="K1465" s="134"/>
      <c r="L1465" s="135"/>
      <c r="M1465" s="135"/>
      <c r="N1465" s="135"/>
      <c r="O1465" s="2"/>
      <c r="P1465" s="31"/>
      <c r="Q1465" s="25"/>
      <c r="R1465" s="2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</row>
    <row r="1466" spans="1:51" ht="18" customHeight="1">
      <c r="A1466" s="35"/>
      <c r="B1466" s="31"/>
      <c r="C1466" s="31"/>
      <c r="D1466" s="133"/>
      <c r="E1466" s="133"/>
      <c r="F1466" s="133"/>
      <c r="G1466" s="133"/>
      <c r="H1466" s="133"/>
      <c r="I1466" s="133"/>
      <c r="J1466" s="133"/>
      <c r="K1466" s="134"/>
      <c r="L1466" s="135"/>
      <c r="M1466" s="135"/>
      <c r="N1466" s="135"/>
      <c r="O1466" s="2"/>
      <c r="P1466" s="31"/>
      <c r="Q1466" s="25"/>
      <c r="R1466" s="2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</row>
    <row r="1467" spans="1:51" ht="18" customHeight="1">
      <c r="A1467" s="35"/>
      <c r="B1467" s="31"/>
      <c r="C1467" s="31"/>
      <c r="D1467" s="133"/>
      <c r="E1467" s="133"/>
      <c r="F1467" s="133"/>
      <c r="G1467" s="133"/>
      <c r="H1467" s="133"/>
      <c r="I1467" s="133"/>
      <c r="J1467" s="133"/>
      <c r="K1467" s="134"/>
      <c r="L1467" s="135"/>
      <c r="M1467" s="135"/>
      <c r="N1467" s="135"/>
      <c r="O1467" s="2"/>
      <c r="P1467" s="31"/>
      <c r="Q1467" s="25"/>
      <c r="R1467" s="2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</row>
    <row r="1468" spans="1:51" ht="18" customHeight="1">
      <c r="A1468" s="35"/>
      <c r="B1468" s="31"/>
      <c r="C1468" s="31"/>
      <c r="D1468" s="133"/>
      <c r="E1468" s="133"/>
      <c r="F1468" s="133"/>
      <c r="G1468" s="133"/>
      <c r="H1468" s="133"/>
      <c r="I1468" s="133"/>
      <c r="J1468" s="133"/>
      <c r="K1468" s="134"/>
      <c r="L1468" s="135"/>
      <c r="M1468" s="135"/>
      <c r="N1468" s="135"/>
      <c r="O1468" s="2"/>
      <c r="P1468" s="31"/>
      <c r="Q1468" s="25"/>
      <c r="R1468" s="2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</row>
    <row r="1469" spans="1:51" ht="18" customHeight="1">
      <c r="A1469" s="35"/>
      <c r="B1469" s="31"/>
      <c r="C1469" s="31"/>
      <c r="D1469" s="133"/>
      <c r="E1469" s="133"/>
      <c r="F1469" s="133"/>
      <c r="G1469" s="133"/>
      <c r="H1469" s="133"/>
      <c r="I1469" s="133"/>
      <c r="J1469" s="133"/>
      <c r="K1469" s="134"/>
      <c r="L1469" s="135"/>
      <c r="M1469" s="135"/>
      <c r="N1469" s="135"/>
      <c r="O1469" s="2"/>
      <c r="P1469" s="31"/>
      <c r="Q1469" s="25"/>
      <c r="R1469" s="2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</row>
    <row r="1470" spans="1:51" ht="18" customHeight="1">
      <c r="A1470" s="35"/>
      <c r="B1470" s="31"/>
      <c r="C1470" s="31"/>
      <c r="D1470" s="133"/>
      <c r="E1470" s="133"/>
      <c r="F1470" s="133"/>
      <c r="G1470" s="133"/>
      <c r="H1470" s="133"/>
      <c r="I1470" s="133"/>
      <c r="J1470" s="133"/>
      <c r="K1470" s="134"/>
      <c r="L1470" s="135"/>
      <c r="M1470" s="135"/>
      <c r="N1470" s="135"/>
      <c r="O1470" s="2"/>
      <c r="P1470" s="31"/>
      <c r="Q1470" s="25"/>
      <c r="R1470" s="2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</row>
    <row r="1471" spans="1:51" ht="18" customHeight="1">
      <c r="A1471" s="35"/>
      <c r="B1471" s="31"/>
      <c r="C1471" s="31"/>
      <c r="D1471" s="133"/>
      <c r="E1471" s="133"/>
      <c r="F1471" s="133"/>
      <c r="G1471" s="133"/>
      <c r="H1471" s="133"/>
      <c r="I1471" s="133"/>
      <c r="J1471" s="133"/>
      <c r="K1471" s="134"/>
      <c r="L1471" s="135"/>
      <c r="M1471" s="135"/>
      <c r="N1471" s="135"/>
      <c r="O1471" s="2"/>
      <c r="P1471" s="31"/>
      <c r="Q1471" s="25"/>
      <c r="R1471" s="2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</row>
    <row r="1472" spans="1:51" ht="18" customHeight="1">
      <c r="A1472" s="35"/>
      <c r="B1472" s="31"/>
      <c r="C1472" s="31"/>
      <c r="D1472" s="133"/>
      <c r="E1472" s="133"/>
      <c r="F1472" s="133"/>
      <c r="G1472" s="133"/>
      <c r="H1472" s="133"/>
      <c r="I1472" s="133"/>
      <c r="J1472" s="133"/>
      <c r="K1472" s="134"/>
      <c r="L1472" s="135"/>
      <c r="M1472" s="135"/>
      <c r="N1472" s="135"/>
      <c r="O1472" s="2"/>
      <c r="P1472" s="31"/>
      <c r="Q1472" s="25"/>
      <c r="R1472" s="2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</row>
    <row r="1473" spans="1:51" ht="18" customHeight="1">
      <c r="A1473" s="35"/>
      <c r="B1473" s="31"/>
      <c r="C1473" s="31"/>
      <c r="D1473" s="133"/>
      <c r="E1473" s="133"/>
      <c r="F1473" s="133"/>
      <c r="G1473" s="133"/>
      <c r="H1473" s="133"/>
      <c r="I1473" s="133"/>
      <c r="J1473" s="133"/>
      <c r="K1473" s="134"/>
      <c r="L1473" s="135"/>
      <c r="M1473" s="135"/>
      <c r="N1473" s="135"/>
      <c r="O1473" s="2"/>
      <c r="P1473" s="31"/>
      <c r="Q1473" s="25"/>
      <c r="R1473" s="2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</row>
    <row r="1474" spans="1:51" ht="18" customHeight="1">
      <c r="A1474" s="35"/>
      <c r="B1474" s="31"/>
      <c r="C1474" s="31"/>
      <c r="D1474" s="133"/>
      <c r="E1474" s="133"/>
      <c r="F1474" s="133"/>
      <c r="G1474" s="133"/>
      <c r="H1474" s="133"/>
      <c r="I1474" s="133"/>
      <c r="J1474" s="133"/>
      <c r="K1474" s="134"/>
      <c r="L1474" s="135"/>
      <c r="M1474" s="135"/>
      <c r="N1474" s="135"/>
      <c r="O1474" s="2"/>
      <c r="P1474" s="31"/>
      <c r="Q1474" s="25"/>
      <c r="R1474" s="2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</row>
    <row r="1475" spans="1:51" ht="18" customHeight="1">
      <c r="A1475" s="35"/>
      <c r="B1475" s="31"/>
      <c r="C1475" s="31"/>
      <c r="D1475" s="133"/>
      <c r="E1475" s="133"/>
      <c r="F1475" s="133"/>
      <c r="G1475" s="133"/>
      <c r="H1475" s="133"/>
      <c r="I1475" s="133"/>
      <c r="J1475" s="133"/>
      <c r="K1475" s="134"/>
      <c r="L1475" s="135"/>
      <c r="M1475" s="135"/>
      <c r="N1475" s="135"/>
      <c r="O1475" s="2"/>
      <c r="P1475" s="31"/>
      <c r="Q1475" s="25"/>
      <c r="R1475" s="2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</row>
    <row r="1476" spans="1:51" ht="18" customHeight="1">
      <c r="A1476" s="35"/>
      <c r="B1476" s="31"/>
      <c r="C1476" s="31"/>
      <c r="D1476" s="133"/>
      <c r="E1476" s="133"/>
      <c r="F1476" s="133"/>
      <c r="G1476" s="133"/>
      <c r="H1476" s="133"/>
      <c r="I1476" s="133"/>
      <c r="J1476" s="133"/>
      <c r="K1476" s="134"/>
      <c r="L1476" s="135"/>
      <c r="M1476" s="135"/>
      <c r="N1476" s="135"/>
      <c r="O1476" s="2"/>
      <c r="P1476" s="31"/>
      <c r="Q1476" s="25"/>
      <c r="R1476" s="2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</row>
    <row r="1477" spans="1:51" ht="18" customHeight="1">
      <c r="A1477" s="35"/>
      <c r="B1477" s="31"/>
      <c r="C1477" s="31"/>
      <c r="D1477" s="133"/>
      <c r="E1477" s="133"/>
      <c r="F1477" s="133"/>
      <c r="G1477" s="133"/>
      <c r="H1477" s="133"/>
      <c r="I1477" s="133"/>
      <c r="J1477" s="133"/>
      <c r="K1477" s="134"/>
      <c r="L1477" s="135"/>
      <c r="M1477" s="135"/>
      <c r="N1477" s="135"/>
      <c r="O1477" s="2"/>
      <c r="P1477" s="31"/>
      <c r="Q1477" s="25"/>
      <c r="R1477" s="2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</row>
    <row r="1478" spans="1:51" ht="18" customHeight="1">
      <c r="A1478" s="35"/>
      <c r="B1478" s="31"/>
      <c r="C1478" s="31"/>
      <c r="D1478" s="133"/>
      <c r="E1478" s="133"/>
      <c r="F1478" s="133"/>
      <c r="G1478" s="133"/>
      <c r="H1478" s="133"/>
      <c r="I1478" s="133"/>
      <c r="J1478" s="133"/>
      <c r="K1478" s="134"/>
      <c r="L1478" s="135"/>
      <c r="M1478" s="135"/>
      <c r="N1478" s="135"/>
      <c r="O1478" s="2"/>
      <c r="P1478" s="31"/>
      <c r="Q1478" s="25"/>
      <c r="R1478" s="2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</row>
    <row r="1479" spans="1:51" ht="18" customHeight="1">
      <c r="A1479" s="35"/>
      <c r="B1479" s="31"/>
      <c r="C1479" s="31"/>
      <c r="D1479" s="133"/>
      <c r="E1479" s="133"/>
      <c r="F1479" s="133"/>
      <c r="G1479" s="133"/>
      <c r="H1479" s="133"/>
      <c r="I1479" s="133"/>
      <c r="J1479" s="133"/>
      <c r="K1479" s="134"/>
      <c r="L1479" s="135"/>
      <c r="M1479" s="135"/>
      <c r="N1479" s="135"/>
      <c r="O1479" s="2"/>
      <c r="P1479" s="31"/>
      <c r="Q1479" s="25"/>
      <c r="R1479" s="2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</row>
    <row r="1480" spans="1:51" ht="18" customHeight="1">
      <c r="A1480" s="35"/>
      <c r="B1480" s="31"/>
      <c r="C1480" s="31"/>
      <c r="D1480" s="133"/>
      <c r="E1480" s="133"/>
      <c r="F1480" s="133"/>
      <c r="G1480" s="133"/>
      <c r="H1480" s="133"/>
      <c r="I1480" s="133"/>
      <c r="J1480" s="133"/>
      <c r="K1480" s="134"/>
      <c r="L1480" s="135"/>
      <c r="M1480" s="135"/>
      <c r="N1480" s="135"/>
      <c r="O1480" s="2"/>
      <c r="P1480" s="31"/>
      <c r="Q1480" s="25"/>
      <c r="R1480" s="2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</row>
    <row r="1481" spans="1:51" ht="18" customHeight="1">
      <c r="A1481" s="35"/>
      <c r="B1481" s="31"/>
      <c r="C1481" s="31"/>
      <c r="D1481" s="133"/>
      <c r="E1481" s="133"/>
      <c r="F1481" s="133"/>
      <c r="G1481" s="133"/>
      <c r="H1481" s="133"/>
      <c r="I1481" s="133"/>
      <c r="J1481" s="133"/>
      <c r="K1481" s="134"/>
      <c r="L1481" s="135"/>
      <c r="M1481" s="135"/>
      <c r="N1481" s="135"/>
      <c r="O1481" s="2"/>
      <c r="P1481" s="31"/>
      <c r="Q1481" s="25"/>
      <c r="R1481" s="2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</row>
    <row r="1482" spans="1:51" ht="18" customHeight="1">
      <c r="A1482" s="35"/>
      <c r="B1482" s="31"/>
      <c r="C1482" s="31"/>
      <c r="D1482" s="133"/>
      <c r="E1482" s="133"/>
      <c r="F1482" s="133"/>
      <c r="G1482" s="133"/>
      <c r="H1482" s="133"/>
      <c r="I1482" s="133"/>
      <c r="J1482" s="133"/>
      <c r="K1482" s="134"/>
      <c r="L1482" s="135"/>
      <c r="M1482" s="135"/>
      <c r="N1482" s="135"/>
      <c r="O1482" s="2"/>
      <c r="P1482" s="31"/>
      <c r="Q1482" s="25"/>
      <c r="R1482" s="2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</row>
    <row r="1483" spans="1:51" ht="18" customHeight="1">
      <c r="A1483" s="35"/>
      <c r="B1483" s="31"/>
      <c r="C1483" s="31"/>
      <c r="D1483" s="133"/>
      <c r="E1483" s="133"/>
      <c r="F1483" s="133"/>
      <c r="G1483" s="133"/>
      <c r="H1483" s="133"/>
      <c r="I1483" s="133"/>
      <c r="J1483" s="133"/>
      <c r="K1483" s="134"/>
      <c r="L1483" s="135"/>
      <c r="M1483" s="135"/>
      <c r="N1483" s="135"/>
      <c r="O1483" s="2"/>
      <c r="P1483" s="31"/>
      <c r="Q1483" s="25"/>
      <c r="R1483" s="2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</row>
    <row r="1484" spans="1:51" ht="18" customHeight="1">
      <c r="A1484" s="35"/>
      <c r="B1484" s="31"/>
      <c r="C1484" s="31"/>
      <c r="D1484" s="133"/>
      <c r="E1484" s="133"/>
      <c r="F1484" s="133"/>
      <c r="G1484" s="133"/>
      <c r="H1484" s="133"/>
      <c r="I1484" s="133"/>
      <c r="J1484" s="133"/>
      <c r="K1484" s="134"/>
      <c r="L1484" s="135"/>
      <c r="M1484" s="135"/>
      <c r="N1484" s="135"/>
      <c r="O1484" s="2"/>
      <c r="P1484" s="31"/>
      <c r="Q1484" s="25"/>
      <c r="R1484" s="2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</row>
    <row r="1485" spans="1:51" ht="18" customHeight="1">
      <c r="A1485" s="35"/>
      <c r="B1485" s="31"/>
      <c r="C1485" s="31"/>
      <c r="D1485" s="133"/>
      <c r="E1485" s="133"/>
      <c r="F1485" s="133"/>
      <c r="G1485" s="133"/>
      <c r="H1485" s="133"/>
      <c r="I1485" s="133"/>
      <c r="J1485" s="133"/>
      <c r="K1485" s="134"/>
      <c r="L1485" s="135"/>
      <c r="M1485" s="135"/>
      <c r="N1485" s="135"/>
      <c r="O1485" s="2"/>
      <c r="P1485" s="31"/>
      <c r="Q1485" s="25"/>
      <c r="R1485" s="2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</row>
    <row r="1486" spans="1:51" ht="18" customHeight="1">
      <c r="A1486" s="35"/>
      <c r="B1486" s="31"/>
      <c r="C1486" s="31"/>
      <c r="D1486" s="133"/>
      <c r="E1486" s="133"/>
      <c r="F1486" s="133"/>
      <c r="G1486" s="133"/>
      <c r="H1486" s="133"/>
      <c r="I1486" s="133"/>
      <c r="J1486" s="133"/>
      <c r="K1486" s="134"/>
      <c r="L1486" s="135"/>
      <c r="M1486" s="135"/>
      <c r="N1486" s="135"/>
      <c r="O1486" s="2"/>
      <c r="P1486" s="31"/>
      <c r="Q1486" s="25"/>
      <c r="R1486" s="2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</row>
    <row r="1487" spans="1:51" ht="18" customHeight="1">
      <c r="A1487" s="35"/>
      <c r="B1487" s="31"/>
      <c r="C1487" s="31"/>
      <c r="D1487" s="133"/>
      <c r="E1487" s="133"/>
      <c r="F1487" s="133"/>
      <c r="G1487" s="133"/>
      <c r="H1487" s="133"/>
      <c r="I1487" s="133"/>
      <c r="J1487" s="133"/>
      <c r="K1487" s="134"/>
      <c r="L1487" s="135"/>
      <c r="M1487" s="135"/>
      <c r="N1487" s="135"/>
      <c r="O1487" s="2"/>
      <c r="P1487" s="31"/>
      <c r="Q1487" s="25"/>
      <c r="R1487" s="2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</row>
    <row r="1488" spans="1:51" ht="18" customHeight="1">
      <c r="A1488" s="35"/>
      <c r="B1488" s="31"/>
      <c r="C1488" s="31"/>
      <c r="D1488" s="133"/>
      <c r="E1488" s="133"/>
      <c r="F1488" s="133"/>
      <c r="G1488" s="133"/>
      <c r="H1488" s="133"/>
      <c r="I1488" s="133"/>
      <c r="J1488" s="133"/>
      <c r="K1488" s="134"/>
      <c r="L1488" s="135"/>
      <c r="M1488" s="135"/>
      <c r="N1488" s="135"/>
      <c r="O1488" s="2"/>
      <c r="P1488" s="31"/>
      <c r="Q1488" s="25"/>
      <c r="R1488" s="2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</row>
    <row r="1489" spans="1:51" ht="18" customHeight="1">
      <c r="A1489" s="35"/>
      <c r="B1489" s="31"/>
      <c r="C1489" s="31"/>
      <c r="D1489" s="133"/>
      <c r="E1489" s="133"/>
      <c r="F1489" s="133"/>
      <c r="G1489" s="133"/>
      <c r="H1489" s="133"/>
      <c r="I1489" s="133"/>
      <c r="J1489" s="133"/>
      <c r="K1489" s="134"/>
      <c r="L1489" s="135"/>
      <c r="M1489" s="135"/>
      <c r="N1489" s="135"/>
      <c r="O1489" s="2"/>
      <c r="P1489" s="31"/>
      <c r="Q1489" s="25"/>
      <c r="R1489" s="2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</row>
    <row r="1490" spans="1:51" ht="18" customHeight="1">
      <c r="A1490" s="35"/>
      <c r="B1490" s="31"/>
      <c r="C1490" s="31"/>
      <c r="D1490" s="133"/>
      <c r="E1490" s="133"/>
      <c r="F1490" s="133"/>
      <c r="G1490" s="133"/>
      <c r="H1490" s="133"/>
      <c r="I1490" s="133"/>
      <c r="J1490" s="133"/>
      <c r="K1490" s="134"/>
      <c r="L1490" s="135"/>
      <c r="M1490" s="135"/>
      <c r="N1490" s="135"/>
      <c r="O1490" s="2"/>
      <c r="P1490" s="31"/>
      <c r="Q1490" s="25"/>
      <c r="R1490" s="2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</row>
    <row r="1491" spans="1:51" ht="18" customHeight="1">
      <c r="A1491" s="35"/>
      <c r="B1491" s="31"/>
      <c r="C1491" s="31"/>
      <c r="D1491" s="133"/>
      <c r="E1491" s="133"/>
      <c r="F1491" s="133"/>
      <c r="G1491" s="133"/>
      <c r="H1491" s="133"/>
      <c r="I1491" s="133"/>
      <c r="J1491" s="133"/>
      <c r="K1491" s="134"/>
      <c r="L1491" s="135"/>
      <c r="M1491" s="135"/>
      <c r="N1491" s="135"/>
      <c r="O1491" s="2"/>
      <c r="P1491" s="31"/>
      <c r="Q1491" s="25"/>
      <c r="R1491" s="2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</row>
    <row r="1492" spans="1:51" ht="18" customHeight="1">
      <c r="A1492" s="35"/>
      <c r="B1492" s="31"/>
      <c r="C1492" s="31"/>
      <c r="D1492" s="133"/>
      <c r="E1492" s="133"/>
      <c r="F1492" s="133"/>
      <c r="G1492" s="133"/>
      <c r="H1492" s="133"/>
      <c r="I1492" s="133"/>
      <c r="J1492" s="133"/>
      <c r="K1492" s="134"/>
      <c r="L1492" s="135"/>
      <c r="M1492" s="135"/>
      <c r="N1492" s="135"/>
      <c r="O1492" s="2"/>
      <c r="P1492" s="31"/>
      <c r="Q1492" s="25"/>
      <c r="R1492" s="2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</row>
    <row r="1493" spans="1:51" ht="18" customHeight="1">
      <c r="A1493" s="35"/>
      <c r="B1493" s="31"/>
      <c r="C1493" s="31"/>
      <c r="D1493" s="133"/>
      <c r="E1493" s="133"/>
      <c r="F1493" s="133"/>
      <c r="G1493" s="133"/>
      <c r="H1493" s="133"/>
      <c r="I1493" s="133"/>
      <c r="J1493" s="133"/>
      <c r="K1493" s="134"/>
      <c r="L1493" s="135"/>
      <c r="M1493" s="135"/>
      <c r="N1493" s="135"/>
      <c r="O1493" s="2"/>
      <c r="P1493" s="31"/>
      <c r="Q1493" s="25"/>
      <c r="R1493" s="2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</row>
    <row r="1494" spans="1:51" ht="18" customHeight="1">
      <c r="A1494" s="35"/>
      <c r="B1494" s="31"/>
      <c r="C1494" s="31"/>
      <c r="D1494" s="133"/>
      <c r="E1494" s="133"/>
      <c r="F1494" s="133"/>
      <c r="G1494" s="133"/>
      <c r="H1494" s="133"/>
      <c r="I1494" s="133"/>
      <c r="J1494" s="133"/>
      <c r="K1494" s="134"/>
      <c r="L1494" s="135"/>
      <c r="M1494" s="135"/>
      <c r="N1494" s="135"/>
      <c r="O1494" s="2"/>
      <c r="P1494" s="31"/>
      <c r="Q1494" s="25"/>
      <c r="R1494" s="2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</row>
    <row r="1495" spans="1:51" ht="18" customHeight="1">
      <c r="A1495" s="35"/>
      <c r="B1495" s="31"/>
      <c r="C1495" s="31"/>
      <c r="D1495" s="133"/>
      <c r="E1495" s="133"/>
      <c r="F1495" s="133"/>
      <c r="G1495" s="133"/>
      <c r="H1495" s="133"/>
      <c r="I1495" s="133"/>
      <c r="J1495" s="133"/>
      <c r="K1495" s="134"/>
      <c r="L1495" s="135"/>
      <c r="M1495" s="135"/>
      <c r="N1495" s="135"/>
      <c r="O1495" s="2"/>
      <c r="P1495" s="31"/>
      <c r="Q1495" s="25"/>
      <c r="R1495" s="2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</row>
    <row r="1496" spans="1:51" ht="18" customHeight="1">
      <c r="A1496" s="35"/>
      <c r="B1496" s="31"/>
      <c r="C1496" s="31"/>
      <c r="D1496" s="133"/>
      <c r="E1496" s="133"/>
      <c r="F1496" s="133"/>
      <c r="G1496" s="133"/>
      <c r="H1496" s="133"/>
      <c r="I1496" s="133"/>
      <c r="J1496" s="133"/>
      <c r="K1496" s="134"/>
      <c r="L1496" s="135"/>
      <c r="M1496" s="135"/>
      <c r="N1496" s="135"/>
      <c r="O1496" s="2"/>
      <c r="P1496" s="31"/>
      <c r="Q1496" s="25"/>
      <c r="R1496" s="2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</row>
    <row r="1497" spans="1:51" ht="18" customHeight="1">
      <c r="A1497" s="35"/>
      <c r="B1497" s="31"/>
      <c r="C1497" s="31"/>
      <c r="D1497" s="133"/>
      <c r="E1497" s="133"/>
      <c r="F1497" s="133"/>
      <c r="G1497" s="133"/>
      <c r="H1497" s="133"/>
      <c r="I1497" s="133"/>
      <c r="J1497" s="133"/>
      <c r="K1497" s="134"/>
      <c r="L1497" s="135"/>
      <c r="M1497" s="135"/>
      <c r="N1497" s="135"/>
      <c r="O1497" s="2"/>
      <c r="P1497" s="31"/>
      <c r="Q1497" s="25"/>
      <c r="R1497" s="2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</row>
    <row r="1498" spans="1:51" ht="18" customHeight="1">
      <c r="A1498" s="35"/>
      <c r="B1498" s="31"/>
      <c r="C1498" s="31"/>
      <c r="D1498" s="133"/>
      <c r="E1498" s="133"/>
      <c r="F1498" s="133"/>
      <c r="G1498" s="133"/>
      <c r="H1498" s="133"/>
      <c r="I1498" s="133"/>
      <c r="J1498" s="133"/>
      <c r="K1498" s="134"/>
      <c r="L1498" s="135"/>
      <c r="M1498" s="135"/>
      <c r="N1498" s="135"/>
      <c r="O1498" s="2"/>
      <c r="P1498" s="31"/>
      <c r="Q1498" s="25"/>
      <c r="R1498" s="2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</row>
    <row r="1499" spans="1:51" ht="18" customHeight="1">
      <c r="A1499" s="35"/>
      <c r="B1499" s="31"/>
      <c r="C1499" s="31"/>
      <c r="D1499" s="133"/>
      <c r="E1499" s="133"/>
      <c r="F1499" s="133"/>
      <c r="G1499" s="133"/>
      <c r="H1499" s="133"/>
      <c r="I1499" s="133"/>
      <c r="J1499" s="133"/>
      <c r="K1499" s="134"/>
      <c r="L1499" s="135"/>
      <c r="M1499" s="135"/>
      <c r="N1499" s="135"/>
      <c r="O1499" s="2"/>
      <c r="P1499" s="31"/>
      <c r="Q1499" s="25"/>
      <c r="R1499" s="2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</row>
    <row r="1500" spans="1:51" ht="18" customHeight="1">
      <c r="A1500" s="35"/>
      <c r="B1500" s="31"/>
      <c r="C1500" s="31"/>
      <c r="D1500" s="133"/>
      <c r="E1500" s="133"/>
      <c r="F1500" s="133"/>
      <c r="G1500" s="133"/>
      <c r="H1500" s="133"/>
      <c r="I1500" s="133"/>
      <c r="J1500" s="133"/>
      <c r="K1500" s="134"/>
      <c r="L1500" s="135"/>
      <c r="M1500" s="135"/>
      <c r="N1500" s="135"/>
      <c r="O1500" s="2"/>
      <c r="P1500" s="31"/>
      <c r="Q1500" s="25"/>
      <c r="R1500" s="2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</row>
    <row r="1501" spans="1:51" ht="18" customHeight="1">
      <c r="A1501" s="35"/>
      <c r="B1501" s="31"/>
      <c r="C1501" s="31"/>
      <c r="D1501" s="133"/>
      <c r="E1501" s="133"/>
      <c r="F1501" s="133"/>
      <c r="G1501" s="133"/>
      <c r="H1501" s="133"/>
      <c r="I1501" s="133"/>
      <c r="J1501" s="133"/>
      <c r="K1501" s="134"/>
      <c r="L1501" s="135"/>
      <c r="M1501" s="135"/>
      <c r="N1501" s="135"/>
      <c r="O1501" s="2"/>
      <c r="P1501" s="31"/>
      <c r="Q1501" s="25"/>
      <c r="R1501" s="2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</row>
    <row r="1502" spans="1:51" ht="18" customHeight="1">
      <c r="A1502" s="35"/>
      <c r="B1502" s="31"/>
      <c r="C1502" s="31"/>
      <c r="D1502" s="133"/>
      <c r="E1502" s="133"/>
      <c r="F1502" s="133"/>
      <c r="G1502" s="133"/>
      <c r="H1502" s="133"/>
      <c r="I1502" s="133"/>
      <c r="J1502" s="133"/>
      <c r="K1502" s="134"/>
      <c r="L1502" s="135"/>
      <c r="M1502" s="135"/>
      <c r="N1502" s="135"/>
      <c r="O1502" s="2"/>
      <c r="P1502" s="31"/>
      <c r="Q1502" s="25"/>
      <c r="R1502" s="2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</row>
    <row r="1503" spans="1:51" ht="18" customHeight="1">
      <c r="A1503" s="35"/>
      <c r="B1503" s="31"/>
      <c r="C1503" s="31"/>
      <c r="D1503" s="133"/>
      <c r="E1503" s="133"/>
      <c r="F1503" s="133"/>
      <c r="G1503" s="133"/>
      <c r="H1503" s="133"/>
      <c r="I1503" s="133"/>
      <c r="J1503" s="133"/>
      <c r="K1503" s="134"/>
      <c r="L1503" s="135"/>
      <c r="M1503" s="135"/>
      <c r="N1503" s="135"/>
      <c r="O1503" s="2"/>
      <c r="P1503" s="31"/>
      <c r="Q1503" s="25"/>
      <c r="R1503" s="2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</row>
    <row r="1504" spans="1:51" ht="18" customHeight="1">
      <c r="A1504" s="35"/>
      <c r="B1504" s="31"/>
      <c r="C1504" s="31"/>
      <c r="D1504" s="133"/>
      <c r="E1504" s="133"/>
      <c r="F1504" s="133"/>
      <c r="G1504" s="133"/>
      <c r="H1504" s="133"/>
      <c r="I1504" s="133"/>
      <c r="J1504" s="133"/>
      <c r="K1504" s="134"/>
      <c r="L1504" s="135"/>
      <c r="M1504" s="135"/>
      <c r="N1504" s="135"/>
      <c r="O1504" s="2"/>
      <c r="P1504" s="31"/>
      <c r="Q1504" s="25"/>
      <c r="R1504" s="2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</row>
    <row r="1505" spans="1:51" ht="18" customHeight="1">
      <c r="A1505" s="35"/>
      <c r="B1505" s="31"/>
      <c r="C1505" s="31"/>
      <c r="D1505" s="133"/>
      <c r="E1505" s="133"/>
      <c r="F1505" s="133"/>
      <c r="G1505" s="133"/>
      <c r="H1505" s="133"/>
      <c r="I1505" s="133"/>
      <c r="J1505" s="133"/>
      <c r="K1505" s="134"/>
      <c r="L1505" s="135"/>
      <c r="M1505" s="135"/>
      <c r="N1505" s="135"/>
      <c r="O1505" s="2"/>
      <c r="P1505" s="31"/>
      <c r="Q1505" s="25"/>
      <c r="R1505" s="2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</row>
    <row r="1506" spans="1:51" ht="18" customHeight="1">
      <c r="A1506" s="35"/>
      <c r="B1506" s="31"/>
      <c r="C1506" s="31"/>
      <c r="D1506" s="133"/>
      <c r="E1506" s="133"/>
      <c r="F1506" s="133"/>
      <c r="G1506" s="133"/>
      <c r="H1506" s="133"/>
      <c r="I1506" s="133"/>
      <c r="J1506" s="133"/>
      <c r="K1506" s="134"/>
      <c r="L1506" s="135"/>
      <c r="M1506" s="135"/>
      <c r="N1506" s="135"/>
      <c r="O1506" s="2"/>
      <c r="P1506" s="31"/>
      <c r="Q1506" s="25"/>
      <c r="R1506" s="2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</row>
    <row r="1507" spans="1:51" ht="18" customHeight="1">
      <c r="A1507" s="35"/>
      <c r="B1507" s="31"/>
      <c r="C1507" s="31"/>
      <c r="D1507" s="133"/>
      <c r="E1507" s="133"/>
      <c r="F1507" s="133"/>
      <c r="G1507" s="133"/>
      <c r="H1507" s="133"/>
      <c r="I1507" s="133"/>
      <c r="J1507" s="133"/>
      <c r="K1507" s="134"/>
      <c r="L1507" s="135"/>
      <c r="M1507" s="135"/>
      <c r="N1507" s="135"/>
      <c r="O1507" s="2"/>
      <c r="P1507" s="31"/>
      <c r="Q1507" s="25"/>
      <c r="R1507" s="2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</row>
    <row r="1508" spans="1:51" ht="18" customHeight="1">
      <c r="A1508" s="35"/>
      <c r="B1508" s="31"/>
      <c r="C1508" s="31"/>
      <c r="D1508" s="133"/>
      <c r="E1508" s="133"/>
      <c r="F1508" s="133"/>
      <c r="G1508" s="133"/>
      <c r="H1508" s="133"/>
      <c r="I1508" s="133"/>
      <c r="J1508" s="133"/>
      <c r="K1508" s="134"/>
      <c r="L1508" s="135"/>
      <c r="M1508" s="135"/>
      <c r="N1508" s="135"/>
      <c r="O1508" s="2"/>
      <c r="P1508" s="31"/>
      <c r="Q1508" s="25"/>
      <c r="R1508" s="2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</row>
    <row r="1509" spans="1:51" ht="18" customHeight="1">
      <c r="A1509" s="35"/>
      <c r="B1509" s="31"/>
      <c r="C1509" s="31"/>
      <c r="D1509" s="133"/>
      <c r="E1509" s="133"/>
      <c r="F1509" s="133"/>
      <c r="G1509" s="133"/>
      <c r="H1509" s="133"/>
      <c r="I1509" s="133"/>
      <c r="J1509" s="133"/>
      <c r="K1509" s="134"/>
      <c r="L1509" s="135"/>
      <c r="M1509" s="135"/>
      <c r="N1509" s="135"/>
      <c r="O1509" s="2"/>
      <c r="P1509" s="31"/>
      <c r="Q1509" s="25"/>
      <c r="R1509" s="2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</row>
    <row r="1510" spans="1:51" ht="18" customHeight="1">
      <c r="A1510" s="35"/>
      <c r="B1510" s="31"/>
      <c r="C1510" s="31"/>
      <c r="D1510" s="133"/>
      <c r="E1510" s="133"/>
      <c r="F1510" s="133"/>
      <c r="G1510" s="133"/>
      <c r="H1510" s="133"/>
      <c r="I1510" s="133"/>
      <c r="J1510" s="133"/>
      <c r="K1510" s="134"/>
      <c r="L1510" s="135"/>
      <c r="M1510" s="135"/>
      <c r="N1510" s="135"/>
      <c r="O1510" s="2"/>
      <c r="P1510" s="31"/>
      <c r="Q1510" s="25"/>
      <c r="R1510" s="2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</row>
    <row r="1511" spans="1:51" ht="18" customHeight="1">
      <c r="A1511" s="35"/>
      <c r="B1511" s="31"/>
      <c r="C1511" s="31"/>
      <c r="D1511" s="133"/>
      <c r="E1511" s="133"/>
      <c r="F1511" s="133"/>
      <c r="G1511" s="133"/>
      <c r="H1511" s="133"/>
      <c r="I1511" s="133"/>
      <c r="J1511" s="133"/>
      <c r="K1511" s="134"/>
      <c r="L1511" s="135"/>
      <c r="M1511" s="135"/>
      <c r="N1511" s="135"/>
      <c r="O1511" s="2"/>
      <c r="P1511" s="31"/>
      <c r="Q1511" s="25"/>
      <c r="R1511" s="2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</row>
    <row r="1512" spans="1:51" ht="18" customHeight="1">
      <c r="A1512" s="35"/>
      <c r="B1512" s="31"/>
      <c r="C1512" s="31"/>
      <c r="D1512" s="133"/>
      <c r="E1512" s="133"/>
      <c r="F1512" s="133"/>
      <c r="G1512" s="133"/>
      <c r="H1512" s="133"/>
      <c r="I1512" s="133"/>
      <c r="J1512" s="133"/>
      <c r="K1512" s="134"/>
      <c r="L1512" s="135"/>
      <c r="M1512" s="135"/>
      <c r="N1512" s="135"/>
      <c r="O1512" s="2"/>
      <c r="P1512" s="31"/>
      <c r="Q1512" s="25"/>
      <c r="R1512" s="2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</row>
    <row r="1513" spans="1:51" ht="18" customHeight="1">
      <c r="A1513" s="35"/>
      <c r="B1513" s="31"/>
      <c r="C1513" s="31"/>
      <c r="D1513" s="133"/>
      <c r="E1513" s="133"/>
      <c r="F1513" s="133"/>
      <c r="G1513" s="133"/>
      <c r="H1513" s="133"/>
      <c r="I1513" s="133"/>
      <c r="J1513" s="133"/>
      <c r="K1513" s="134"/>
      <c r="L1513" s="135"/>
      <c r="M1513" s="135"/>
      <c r="N1513" s="135"/>
      <c r="O1513" s="2"/>
      <c r="P1513" s="31"/>
      <c r="Q1513" s="25"/>
      <c r="R1513" s="2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</row>
    <row r="1514" spans="1:51" ht="18" customHeight="1">
      <c r="A1514" s="35"/>
      <c r="B1514" s="31"/>
      <c r="C1514" s="31"/>
      <c r="D1514" s="133"/>
      <c r="E1514" s="133"/>
      <c r="F1514" s="133"/>
      <c r="G1514" s="133"/>
      <c r="H1514" s="133"/>
      <c r="I1514" s="133"/>
      <c r="J1514" s="133"/>
      <c r="K1514" s="134"/>
      <c r="L1514" s="135"/>
      <c r="M1514" s="135"/>
      <c r="N1514" s="135"/>
      <c r="O1514" s="2"/>
      <c r="P1514" s="31"/>
      <c r="Q1514" s="25"/>
      <c r="R1514" s="2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</row>
    <row r="1515" spans="1:51" ht="18" customHeight="1">
      <c r="A1515" s="35"/>
      <c r="B1515" s="31"/>
      <c r="C1515" s="31"/>
      <c r="D1515" s="133"/>
      <c r="E1515" s="133"/>
      <c r="F1515" s="133"/>
      <c r="G1515" s="133"/>
      <c r="H1515" s="133"/>
      <c r="I1515" s="133"/>
      <c r="J1515" s="133"/>
      <c r="K1515" s="134"/>
      <c r="L1515" s="135"/>
      <c r="M1515" s="135"/>
      <c r="N1515" s="135"/>
      <c r="O1515" s="2"/>
      <c r="P1515" s="31"/>
      <c r="Q1515" s="25"/>
      <c r="R1515" s="2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</row>
    <row r="1516" spans="1:51" ht="18" customHeight="1">
      <c r="A1516" s="35"/>
      <c r="B1516" s="31"/>
      <c r="C1516" s="31"/>
      <c r="D1516" s="133"/>
      <c r="E1516" s="133"/>
      <c r="F1516" s="133"/>
      <c r="G1516" s="133"/>
      <c r="H1516" s="133"/>
      <c r="I1516" s="133"/>
      <c r="J1516" s="133"/>
      <c r="K1516" s="134"/>
      <c r="L1516" s="135"/>
      <c r="M1516" s="135"/>
      <c r="N1516" s="135"/>
      <c r="O1516" s="2"/>
      <c r="P1516" s="31"/>
      <c r="Q1516" s="25"/>
      <c r="R1516" s="2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</row>
    <row r="1517" spans="1:51" ht="18" customHeight="1">
      <c r="A1517" s="35"/>
      <c r="B1517" s="31"/>
      <c r="C1517" s="31"/>
      <c r="D1517" s="133"/>
      <c r="E1517" s="133"/>
      <c r="F1517" s="133"/>
      <c r="G1517" s="133"/>
      <c r="H1517" s="133"/>
      <c r="I1517" s="133"/>
      <c r="J1517" s="133"/>
      <c r="K1517" s="134"/>
      <c r="L1517" s="135"/>
      <c r="M1517" s="135"/>
      <c r="N1517" s="135"/>
      <c r="O1517" s="2"/>
      <c r="P1517" s="31"/>
      <c r="Q1517" s="25"/>
      <c r="R1517" s="2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</row>
    <row r="1518" spans="1:51" ht="18" customHeight="1">
      <c r="A1518" s="35"/>
      <c r="B1518" s="31"/>
      <c r="C1518" s="31"/>
      <c r="D1518" s="133"/>
      <c r="E1518" s="133"/>
      <c r="F1518" s="133"/>
      <c r="G1518" s="133"/>
      <c r="H1518" s="133"/>
      <c r="I1518" s="133"/>
      <c r="J1518" s="133"/>
      <c r="K1518" s="134"/>
      <c r="L1518" s="135"/>
      <c r="M1518" s="135"/>
      <c r="N1518" s="135"/>
      <c r="O1518" s="2"/>
      <c r="P1518" s="31"/>
      <c r="Q1518" s="25"/>
      <c r="R1518" s="2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</row>
    <row r="1519" spans="1:51" ht="18" customHeight="1">
      <c r="A1519" s="35"/>
      <c r="B1519" s="31"/>
      <c r="C1519" s="31"/>
      <c r="D1519" s="133"/>
      <c r="E1519" s="133"/>
      <c r="F1519" s="133"/>
      <c r="G1519" s="133"/>
      <c r="H1519" s="133"/>
      <c r="I1519" s="133"/>
      <c r="J1519" s="133"/>
      <c r="K1519" s="134"/>
      <c r="L1519" s="135"/>
      <c r="M1519" s="135"/>
      <c r="N1519" s="135"/>
      <c r="O1519" s="2"/>
      <c r="P1519" s="31"/>
      <c r="Q1519" s="25"/>
      <c r="R1519" s="2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</row>
    <row r="1520" spans="1:51" ht="18" customHeight="1">
      <c r="A1520" s="35"/>
      <c r="B1520" s="31"/>
      <c r="C1520" s="31"/>
      <c r="D1520" s="133"/>
      <c r="E1520" s="133"/>
      <c r="F1520" s="133"/>
      <c r="G1520" s="133"/>
      <c r="H1520" s="133"/>
      <c r="I1520" s="133"/>
      <c r="J1520" s="133"/>
      <c r="K1520" s="134"/>
      <c r="L1520" s="135"/>
      <c r="M1520" s="135"/>
      <c r="N1520" s="135"/>
      <c r="O1520" s="2"/>
      <c r="P1520" s="31"/>
      <c r="Q1520" s="25"/>
      <c r="R1520" s="2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</row>
    <row r="1521" spans="1:51" ht="18" customHeight="1">
      <c r="A1521" s="35"/>
      <c r="B1521" s="31"/>
      <c r="C1521" s="31"/>
      <c r="D1521" s="133"/>
      <c r="E1521" s="133"/>
      <c r="F1521" s="133"/>
      <c r="G1521" s="133"/>
      <c r="H1521" s="133"/>
      <c r="I1521" s="133"/>
      <c r="J1521" s="133"/>
      <c r="K1521" s="134"/>
      <c r="L1521" s="135"/>
      <c r="M1521" s="135"/>
      <c r="N1521" s="135"/>
      <c r="O1521" s="2"/>
      <c r="P1521" s="31"/>
      <c r="Q1521" s="25"/>
      <c r="R1521" s="2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</row>
    <row r="1522" spans="1:51" ht="18" customHeight="1">
      <c r="A1522" s="35"/>
      <c r="B1522" s="31"/>
      <c r="C1522" s="31"/>
      <c r="D1522" s="133"/>
      <c r="E1522" s="133"/>
      <c r="F1522" s="133"/>
      <c r="G1522" s="133"/>
      <c r="H1522" s="133"/>
      <c r="I1522" s="133"/>
      <c r="J1522" s="133"/>
      <c r="K1522" s="134"/>
      <c r="L1522" s="135"/>
      <c r="M1522" s="135"/>
      <c r="N1522" s="135"/>
      <c r="O1522" s="2"/>
      <c r="P1522" s="31"/>
      <c r="Q1522" s="25"/>
      <c r="R1522" s="2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</row>
    <row r="1523" spans="1:51" ht="18" customHeight="1">
      <c r="A1523" s="35"/>
      <c r="B1523" s="31"/>
      <c r="C1523" s="31"/>
      <c r="D1523" s="133"/>
      <c r="E1523" s="133"/>
      <c r="F1523" s="133"/>
      <c r="G1523" s="133"/>
      <c r="H1523" s="133"/>
      <c r="I1523" s="133"/>
      <c r="J1523" s="133"/>
      <c r="K1523" s="134"/>
      <c r="L1523" s="135"/>
      <c r="M1523" s="135"/>
      <c r="N1523" s="135"/>
      <c r="O1523" s="2"/>
      <c r="P1523" s="31"/>
      <c r="Q1523" s="25"/>
      <c r="R1523" s="2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</row>
    <row r="1524" spans="1:51" ht="18" customHeight="1">
      <c r="A1524" s="35"/>
      <c r="B1524" s="31"/>
      <c r="C1524" s="31"/>
      <c r="D1524" s="133"/>
      <c r="E1524" s="133"/>
      <c r="F1524" s="133"/>
      <c r="G1524" s="133"/>
      <c r="H1524" s="133"/>
      <c r="I1524" s="133"/>
      <c r="J1524" s="133"/>
      <c r="K1524" s="134"/>
      <c r="L1524" s="135"/>
      <c r="M1524" s="135"/>
      <c r="N1524" s="135"/>
      <c r="O1524" s="2"/>
      <c r="P1524" s="31"/>
      <c r="Q1524" s="25"/>
      <c r="R1524" s="2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</row>
    <row r="1525" spans="1:51" ht="18" customHeight="1">
      <c r="A1525" s="35"/>
      <c r="B1525" s="31"/>
      <c r="C1525" s="31"/>
      <c r="D1525" s="133"/>
      <c r="E1525" s="133"/>
      <c r="F1525" s="133"/>
      <c r="G1525" s="133"/>
      <c r="H1525" s="133"/>
      <c r="I1525" s="133"/>
      <c r="J1525" s="133"/>
      <c r="K1525" s="134"/>
      <c r="L1525" s="135"/>
      <c r="M1525" s="135"/>
      <c r="N1525" s="135"/>
      <c r="O1525" s="2"/>
      <c r="P1525" s="31"/>
      <c r="Q1525" s="25"/>
      <c r="R1525" s="2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</row>
    <row r="1526" spans="1:51" ht="18" customHeight="1">
      <c r="A1526" s="35"/>
      <c r="B1526" s="31"/>
      <c r="C1526" s="31"/>
      <c r="D1526" s="133"/>
      <c r="E1526" s="133"/>
      <c r="F1526" s="133"/>
      <c r="G1526" s="133"/>
      <c r="H1526" s="133"/>
      <c r="I1526" s="133"/>
      <c r="J1526" s="133"/>
      <c r="K1526" s="134"/>
      <c r="L1526" s="135"/>
      <c r="M1526" s="135"/>
      <c r="N1526" s="135"/>
      <c r="O1526" s="2"/>
      <c r="P1526" s="31"/>
      <c r="Q1526" s="25"/>
      <c r="R1526" s="2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</row>
    <row r="1527" spans="1:51" ht="18" customHeight="1">
      <c r="A1527" s="35"/>
      <c r="B1527" s="31"/>
      <c r="C1527" s="31"/>
      <c r="D1527" s="133"/>
      <c r="E1527" s="133"/>
      <c r="F1527" s="133"/>
      <c r="G1527" s="133"/>
      <c r="H1527" s="133"/>
      <c r="I1527" s="133"/>
      <c r="J1527" s="133"/>
      <c r="K1527" s="134"/>
      <c r="L1527" s="135"/>
      <c r="M1527" s="135"/>
      <c r="N1527" s="135"/>
      <c r="O1527" s="2"/>
      <c r="P1527" s="31"/>
      <c r="Q1527" s="25"/>
      <c r="R1527" s="2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</row>
    <row r="1528" spans="1:51" ht="18" customHeight="1">
      <c r="A1528" s="35"/>
      <c r="B1528" s="31"/>
      <c r="C1528" s="31"/>
      <c r="D1528" s="133"/>
      <c r="E1528" s="133"/>
      <c r="F1528" s="133"/>
      <c r="G1528" s="133"/>
      <c r="H1528" s="133"/>
      <c r="I1528" s="133"/>
      <c r="J1528" s="133"/>
      <c r="K1528" s="134"/>
      <c r="L1528" s="135"/>
      <c r="M1528" s="135"/>
      <c r="N1528" s="135"/>
      <c r="O1528" s="2"/>
      <c r="P1528" s="31"/>
      <c r="Q1528" s="25"/>
      <c r="R1528" s="2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</row>
    <row r="1529" spans="1:51" ht="18" customHeight="1">
      <c r="A1529" s="35"/>
      <c r="B1529" s="31"/>
      <c r="C1529" s="31"/>
      <c r="D1529" s="133"/>
      <c r="E1529" s="133"/>
      <c r="F1529" s="133"/>
      <c r="G1529" s="133"/>
      <c r="H1529" s="133"/>
      <c r="I1529" s="133"/>
      <c r="J1529" s="133"/>
      <c r="K1529" s="134"/>
      <c r="L1529" s="135"/>
      <c r="M1529" s="135"/>
      <c r="N1529" s="135"/>
      <c r="O1529" s="2"/>
      <c r="P1529" s="31"/>
      <c r="Q1529" s="25"/>
      <c r="R1529" s="2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</row>
    <row r="1530" spans="1:51" ht="18" customHeight="1">
      <c r="A1530" s="35"/>
      <c r="B1530" s="31"/>
      <c r="C1530" s="31"/>
      <c r="D1530" s="133"/>
      <c r="E1530" s="133"/>
      <c r="F1530" s="133"/>
      <c r="G1530" s="133"/>
      <c r="H1530" s="133"/>
      <c r="I1530" s="133"/>
      <c r="J1530" s="133"/>
      <c r="K1530" s="134"/>
      <c r="L1530" s="135"/>
      <c r="M1530" s="135"/>
      <c r="N1530" s="135"/>
      <c r="O1530" s="2"/>
      <c r="P1530" s="31"/>
      <c r="Q1530" s="25"/>
      <c r="R1530" s="2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</row>
    <row r="1531" spans="1:51" ht="18" customHeight="1">
      <c r="A1531" s="35"/>
      <c r="B1531" s="31"/>
      <c r="C1531" s="31"/>
      <c r="D1531" s="133"/>
      <c r="E1531" s="133"/>
      <c r="F1531" s="133"/>
      <c r="G1531" s="133"/>
      <c r="H1531" s="133"/>
      <c r="I1531" s="133"/>
      <c r="J1531" s="133"/>
      <c r="K1531" s="134"/>
      <c r="L1531" s="135"/>
      <c r="M1531" s="135"/>
      <c r="N1531" s="135"/>
      <c r="O1531" s="2"/>
      <c r="P1531" s="31"/>
      <c r="Q1531" s="25"/>
      <c r="R1531" s="2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</row>
    <row r="1532" spans="1:51" ht="18" customHeight="1">
      <c r="A1532" s="35"/>
      <c r="B1532" s="31"/>
      <c r="C1532" s="31"/>
      <c r="D1532" s="133"/>
      <c r="E1532" s="133"/>
      <c r="F1532" s="133"/>
      <c r="G1532" s="133"/>
      <c r="H1532" s="133"/>
      <c r="I1532" s="133"/>
      <c r="J1532" s="133"/>
      <c r="K1532" s="134"/>
      <c r="L1532" s="135"/>
      <c r="M1532" s="135"/>
      <c r="N1532" s="135"/>
      <c r="O1532" s="2"/>
      <c r="P1532" s="31"/>
      <c r="Q1532" s="25"/>
      <c r="R1532" s="2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</row>
    <row r="1533" spans="1:51" ht="18" customHeight="1">
      <c r="A1533" s="35"/>
      <c r="B1533" s="31"/>
      <c r="C1533" s="31"/>
      <c r="D1533" s="133"/>
      <c r="E1533" s="133"/>
      <c r="F1533" s="133"/>
      <c r="G1533" s="133"/>
      <c r="H1533" s="133"/>
      <c r="I1533" s="133"/>
      <c r="J1533" s="133"/>
      <c r="K1533" s="134"/>
      <c r="L1533" s="135"/>
      <c r="M1533" s="135"/>
      <c r="N1533" s="135"/>
      <c r="O1533" s="2"/>
      <c r="P1533" s="31"/>
      <c r="Q1533" s="25"/>
      <c r="R1533" s="2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</row>
    <row r="1534" spans="1:51" ht="18" customHeight="1">
      <c r="A1534" s="35"/>
      <c r="B1534" s="31"/>
      <c r="C1534" s="31"/>
      <c r="D1534" s="133"/>
      <c r="E1534" s="133"/>
      <c r="F1534" s="133"/>
      <c r="G1534" s="133"/>
      <c r="H1534" s="133"/>
      <c r="I1534" s="133"/>
      <c r="J1534" s="133"/>
      <c r="K1534" s="134"/>
      <c r="L1534" s="135"/>
      <c r="M1534" s="135"/>
      <c r="N1534" s="135"/>
      <c r="O1534" s="2"/>
      <c r="P1534" s="31"/>
      <c r="Q1534" s="25"/>
      <c r="R1534" s="2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</row>
    <row r="1535" spans="1:51" ht="18" customHeight="1">
      <c r="A1535" s="35"/>
      <c r="B1535" s="31"/>
      <c r="C1535" s="31"/>
      <c r="D1535" s="133"/>
      <c r="E1535" s="133"/>
      <c r="F1535" s="133"/>
      <c r="G1535" s="133"/>
      <c r="H1535" s="133"/>
      <c r="I1535" s="133"/>
      <c r="J1535" s="133"/>
      <c r="K1535" s="134"/>
      <c r="L1535" s="135"/>
      <c r="M1535" s="135"/>
      <c r="N1535" s="135"/>
      <c r="O1535" s="2"/>
      <c r="P1535" s="31"/>
      <c r="Q1535" s="25"/>
      <c r="R1535" s="2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</row>
    <row r="1536" spans="1:51" ht="18" customHeight="1">
      <c r="A1536" s="35"/>
      <c r="B1536" s="31"/>
      <c r="C1536" s="31"/>
      <c r="D1536" s="133"/>
      <c r="E1536" s="133"/>
      <c r="F1536" s="133"/>
      <c r="G1536" s="133"/>
      <c r="H1536" s="133"/>
      <c r="I1536" s="133"/>
      <c r="J1536" s="133"/>
      <c r="K1536" s="134"/>
      <c r="L1536" s="135"/>
      <c r="M1536" s="135"/>
      <c r="N1536" s="135"/>
      <c r="O1536" s="2"/>
      <c r="P1536" s="31"/>
      <c r="Q1536" s="25"/>
      <c r="R1536" s="2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</row>
    <row r="1537" spans="1:51" ht="18" customHeight="1">
      <c r="A1537" s="35"/>
      <c r="B1537" s="31"/>
      <c r="C1537" s="31"/>
      <c r="D1537" s="133"/>
      <c r="E1537" s="133"/>
      <c r="F1537" s="133"/>
      <c r="G1537" s="133"/>
      <c r="H1537" s="133"/>
      <c r="I1537" s="133"/>
      <c r="J1537" s="133"/>
      <c r="K1537" s="134"/>
      <c r="L1537" s="135"/>
      <c r="M1537" s="135"/>
      <c r="N1537" s="135"/>
      <c r="O1537" s="2"/>
      <c r="P1537" s="31"/>
      <c r="Q1537" s="25"/>
      <c r="R1537" s="2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</row>
    <row r="1538" spans="1:51" ht="18" customHeight="1">
      <c r="A1538" s="35"/>
      <c r="B1538" s="31"/>
      <c r="C1538" s="31"/>
      <c r="D1538" s="133"/>
      <c r="E1538" s="133"/>
      <c r="F1538" s="133"/>
      <c r="G1538" s="133"/>
      <c r="H1538" s="133"/>
      <c r="I1538" s="133"/>
      <c r="J1538" s="133"/>
      <c r="K1538" s="134"/>
      <c r="L1538" s="135"/>
      <c r="M1538" s="135"/>
      <c r="N1538" s="135"/>
      <c r="O1538" s="2"/>
      <c r="P1538" s="31"/>
      <c r="Q1538" s="25"/>
      <c r="R1538" s="2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</row>
    <row r="1539" spans="1:51" ht="18" customHeight="1">
      <c r="A1539" s="35"/>
      <c r="B1539" s="31"/>
      <c r="C1539" s="31"/>
      <c r="D1539" s="133"/>
      <c r="E1539" s="133"/>
      <c r="F1539" s="133"/>
      <c r="G1539" s="133"/>
      <c r="H1539" s="133"/>
      <c r="I1539" s="133"/>
      <c r="J1539" s="133"/>
      <c r="K1539" s="134"/>
      <c r="L1539" s="135"/>
      <c r="M1539" s="135"/>
      <c r="N1539" s="135"/>
      <c r="O1539" s="2"/>
      <c r="P1539" s="31"/>
      <c r="Q1539" s="25"/>
      <c r="R1539" s="2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</row>
    <row r="1540" spans="1:51" ht="18" customHeight="1">
      <c r="A1540" s="35"/>
      <c r="B1540" s="31"/>
      <c r="C1540" s="31"/>
      <c r="D1540" s="133"/>
      <c r="E1540" s="133"/>
      <c r="F1540" s="133"/>
      <c r="G1540" s="133"/>
      <c r="H1540" s="133"/>
      <c r="I1540" s="133"/>
      <c r="J1540" s="133"/>
      <c r="K1540" s="134"/>
      <c r="L1540" s="135"/>
      <c r="M1540" s="135"/>
      <c r="N1540" s="135"/>
      <c r="O1540" s="2"/>
      <c r="P1540" s="31"/>
      <c r="Q1540" s="25"/>
      <c r="R1540" s="2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</row>
    <row r="1541" spans="1:51" ht="18" customHeight="1">
      <c r="A1541" s="35"/>
      <c r="B1541" s="31"/>
      <c r="C1541" s="31"/>
      <c r="D1541" s="133"/>
      <c r="E1541" s="133"/>
      <c r="F1541" s="133"/>
      <c r="G1541" s="133"/>
      <c r="H1541" s="133"/>
      <c r="I1541" s="133"/>
      <c r="J1541" s="133"/>
      <c r="K1541" s="134"/>
      <c r="L1541" s="135"/>
      <c r="M1541" s="135"/>
      <c r="N1541" s="135"/>
      <c r="O1541" s="2"/>
      <c r="P1541" s="31"/>
      <c r="Q1541" s="25"/>
      <c r="R1541" s="2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</row>
    <row r="1542" spans="1:51" ht="18" customHeight="1">
      <c r="A1542" s="35"/>
      <c r="B1542" s="31"/>
      <c r="C1542" s="31"/>
      <c r="D1542" s="133"/>
      <c r="E1542" s="133"/>
      <c r="F1542" s="133"/>
      <c r="G1542" s="133"/>
      <c r="H1542" s="133"/>
      <c r="I1542" s="133"/>
      <c r="J1542" s="133"/>
      <c r="K1542" s="134"/>
      <c r="L1542" s="135"/>
      <c r="M1542" s="135"/>
      <c r="N1542" s="135"/>
      <c r="O1542" s="2"/>
      <c r="P1542" s="31"/>
      <c r="Q1542" s="25"/>
      <c r="R1542" s="2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</row>
    <row r="1543" spans="1:51" ht="18" customHeight="1">
      <c r="A1543" s="35"/>
      <c r="B1543" s="31"/>
      <c r="C1543" s="31"/>
      <c r="D1543" s="133"/>
      <c r="E1543" s="133"/>
      <c r="F1543" s="133"/>
      <c r="G1543" s="133"/>
      <c r="H1543" s="133"/>
      <c r="I1543" s="133"/>
      <c r="J1543" s="133"/>
      <c r="K1543" s="134"/>
      <c r="L1543" s="135"/>
      <c r="M1543" s="135"/>
      <c r="N1543" s="135"/>
      <c r="O1543" s="2"/>
      <c r="P1543" s="31"/>
      <c r="Q1543" s="25"/>
      <c r="R1543" s="2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</row>
    <row r="1544" spans="1:51" ht="18" customHeight="1">
      <c r="A1544" s="35"/>
      <c r="B1544" s="31"/>
      <c r="C1544" s="31"/>
      <c r="D1544" s="133"/>
      <c r="E1544" s="133"/>
      <c r="F1544" s="133"/>
      <c r="G1544" s="133"/>
      <c r="H1544" s="133"/>
      <c r="I1544" s="133"/>
      <c r="J1544" s="133"/>
      <c r="K1544" s="134"/>
      <c r="L1544" s="135"/>
      <c r="M1544" s="135"/>
      <c r="N1544" s="135"/>
      <c r="O1544" s="2"/>
      <c r="P1544" s="31"/>
      <c r="Q1544" s="25"/>
      <c r="R1544" s="2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</row>
    <row r="1545" spans="1:51" ht="18" customHeight="1">
      <c r="A1545" s="35"/>
      <c r="B1545" s="31"/>
      <c r="C1545" s="31"/>
      <c r="D1545" s="133"/>
      <c r="E1545" s="133"/>
      <c r="F1545" s="133"/>
      <c r="G1545" s="133"/>
      <c r="H1545" s="133"/>
      <c r="I1545" s="133"/>
      <c r="J1545" s="133"/>
      <c r="K1545" s="134"/>
      <c r="L1545" s="135"/>
      <c r="M1545" s="135"/>
      <c r="N1545" s="135"/>
      <c r="O1545" s="2"/>
      <c r="P1545" s="31"/>
      <c r="Q1545" s="25"/>
      <c r="R1545" s="2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</row>
    <row r="1546" spans="1:51" ht="18" customHeight="1">
      <c r="A1546" s="35"/>
      <c r="B1546" s="31"/>
      <c r="C1546" s="31"/>
      <c r="D1546" s="133"/>
      <c r="E1546" s="133"/>
      <c r="F1546" s="133"/>
      <c r="G1546" s="133"/>
      <c r="H1546" s="133"/>
      <c r="I1546" s="133"/>
      <c r="J1546" s="133"/>
      <c r="K1546" s="134"/>
      <c r="L1546" s="135"/>
      <c r="M1546" s="135"/>
      <c r="N1546" s="135"/>
      <c r="O1546" s="2"/>
      <c r="P1546" s="31"/>
      <c r="Q1546" s="25"/>
      <c r="R1546" s="2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</row>
    <row r="1547" spans="1:51" ht="18" customHeight="1">
      <c r="A1547" s="35"/>
      <c r="B1547" s="31"/>
      <c r="C1547" s="31"/>
      <c r="D1547" s="133"/>
      <c r="E1547" s="133"/>
      <c r="F1547" s="133"/>
      <c r="G1547" s="133"/>
      <c r="H1547" s="133"/>
      <c r="I1547" s="133"/>
      <c r="J1547" s="133"/>
      <c r="K1547" s="134"/>
      <c r="L1547" s="135"/>
      <c r="M1547" s="135"/>
      <c r="N1547" s="135"/>
      <c r="O1547" s="2"/>
      <c r="P1547" s="31"/>
      <c r="Q1547" s="25"/>
      <c r="R1547" s="2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</row>
    <row r="1548" spans="1:51" ht="18" customHeight="1">
      <c r="A1548" s="35"/>
      <c r="B1548" s="31"/>
      <c r="C1548" s="31"/>
      <c r="D1548" s="133"/>
      <c r="E1548" s="133"/>
      <c r="F1548" s="133"/>
      <c r="G1548" s="133"/>
      <c r="H1548" s="133"/>
      <c r="I1548" s="133"/>
      <c r="J1548" s="133"/>
      <c r="K1548" s="134"/>
      <c r="L1548" s="135"/>
      <c r="M1548" s="135"/>
      <c r="N1548" s="135"/>
      <c r="O1548" s="2"/>
      <c r="P1548" s="31"/>
      <c r="Q1548" s="25"/>
      <c r="R1548" s="2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</row>
    <row r="1549" spans="1:51" ht="18" customHeight="1">
      <c r="A1549" s="35"/>
      <c r="B1549" s="31"/>
      <c r="C1549" s="31"/>
      <c r="D1549" s="133"/>
      <c r="E1549" s="133"/>
      <c r="F1549" s="133"/>
      <c r="G1549" s="133"/>
      <c r="H1549" s="133"/>
      <c r="I1549" s="133"/>
      <c r="J1549" s="133"/>
      <c r="K1549" s="134"/>
      <c r="L1549" s="135"/>
      <c r="M1549" s="135"/>
      <c r="N1549" s="135"/>
      <c r="O1549" s="2"/>
      <c r="P1549" s="31"/>
      <c r="Q1549" s="25"/>
      <c r="R1549" s="2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</row>
    <row r="1550" spans="1:51" ht="18" customHeight="1">
      <c r="A1550" s="35"/>
      <c r="B1550" s="31"/>
      <c r="C1550" s="31"/>
      <c r="D1550" s="133"/>
      <c r="E1550" s="133"/>
      <c r="F1550" s="133"/>
      <c r="G1550" s="133"/>
      <c r="H1550" s="133"/>
      <c r="I1550" s="133"/>
      <c r="J1550" s="133"/>
      <c r="K1550" s="134"/>
      <c r="L1550" s="135"/>
      <c r="M1550" s="135"/>
      <c r="N1550" s="135"/>
      <c r="O1550" s="2"/>
      <c r="P1550" s="31"/>
      <c r="Q1550" s="25"/>
      <c r="R1550" s="2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</row>
    <row r="1551" spans="1:51" ht="18" customHeight="1">
      <c r="A1551" s="35"/>
      <c r="B1551" s="31"/>
      <c r="C1551" s="31"/>
      <c r="D1551" s="133"/>
      <c r="E1551" s="133"/>
      <c r="F1551" s="133"/>
      <c r="G1551" s="133"/>
      <c r="H1551" s="133"/>
      <c r="I1551" s="133"/>
      <c r="J1551" s="133"/>
      <c r="K1551" s="134"/>
      <c r="L1551" s="135"/>
      <c r="M1551" s="135"/>
      <c r="N1551" s="135"/>
      <c r="O1551" s="2"/>
      <c r="P1551" s="31"/>
      <c r="Q1551" s="25"/>
      <c r="R1551" s="2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</row>
    <row r="1552" spans="1:51" ht="18" customHeight="1">
      <c r="A1552" s="35"/>
      <c r="B1552" s="31"/>
      <c r="C1552" s="31"/>
      <c r="D1552" s="133"/>
      <c r="E1552" s="133"/>
      <c r="F1552" s="133"/>
      <c r="G1552" s="133"/>
      <c r="H1552" s="133"/>
      <c r="I1552" s="133"/>
      <c r="J1552" s="133"/>
      <c r="K1552" s="134"/>
      <c r="L1552" s="135"/>
      <c r="M1552" s="135"/>
      <c r="N1552" s="135"/>
      <c r="O1552" s="2"/>
      <c r="P1552" s="31"/>
      <c r="Q1552" s="25"/>
      <c r="R1552" s="2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</row>
    <row r="1553" spans="1:51" ht="18" customHeight="1">
      <c r="A1553" s="35"/>
      <c r="B1553" s="31"/>
      <c r="C1553" s="31"/>
      <c r="D1553" s="133"/>
      <c r="E1553" s="133"/>
      <c r="F1553" s="133"/>
      <c r="G1553" s="133"/>
      <c r="H1553" s="133"/>
      <c r="I1553" s="133"/>
      <c r="J1553" s="133"/>
      <c r="K1553" s="134"/>
      <c r="L1553" s="135"/>
      <c r="M1553" s="135"/>
      <c r="N1553" s="135"/>
      <c r="O1553" s="2"/>
      <c r="P1553" s="31"/>
      <c r="Q1553" s="25"/>
      <c r="R1553" s="2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</row>
    <row r="1554" spans="1:51" ht="18" customHeight="1">
      <c r="A1554" s="35"/>
      <c r="B1554" s="31"/>
      <c r="C1554" s="31"/>
      <c r="D1554" s="133"/>
      <c r="E1554" s="133"/>
      <c r="F1554" s="133"/>
      <c r="G1554" s="133"/>
      <c r="H1554" s="133"/>
      <c r="I1554" s="133"/>
      <c r="J1554" s="133"/>
      <c r="K1554" s="134"/>
      <c r="L1554" s="135"/>
      <c r="M1554" s="135"/>
      <c r="N1554" s="135"/>
      <c r="O1554" s="2"/>
      <c r="P1554" s="31"/>
      <c r="Q1554" s="25"/>
      <c r="R1554" s="2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</row>
    <row r="1555" spans="1:51" ht="18" customHeight="1">
      <c r="A1555" s="35"/>
      <c r="B1555" s="31"/>
      <c r="C1555" s="31"/>
      <c r="D1555" s="133"/>
      <c r="E1555" s="133"/>
      <c r="F1555" s="133"/>
      <c r="G1555" s="133"/>
      <c r="H1555" s="133"/>
      <c r="I1555" s="133"/>
      <c r="J1555" s="133"/>
      <c r="K1555" s="134"/>
      <c r="L1555" s="135"/>
      <c r="M1555" s="135"/>
      <c r="N1555" s="135"/>
      <c r="O1555" s="2"/>
      <c r="P1555" s="31"/>
      <c r="Q1555" s="25"/>
      <c r="R1555" s="2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</row>
    <row r="1556" spans="1:51" ht="18" customHeight="1">
      <c r="A1556" s="35"/>
      <c r="B1556" s="31"/>
      <c r="C1556" s="31"/>
      <c r="D1556" s="133"/>
      <c r="E1556" s="133"/>
      <c r="F1556" s="133"/>
      <c r="G1556" s="133"/>
      <c r="H1556" s="133"/>
      <c r="I1556" s="133"/>
      <c r="J1556" s="133"/>
      <c r="K1556" s="134"/>
      <c r="L1556" s="135"/>
      <c r="M1556" s="135"/>
      <c r="N1556" s="135"/>
      <c r="O1556" s="2"/>
      <c r="P1556" s="31"/>
      <c r="Q1556" s="25"/>
      <c r="R1556" s="2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</row>
    <row r="1557" spans="1:51" ht="18" customHeight="1">
      <c r="A1557" s="35"/>
      <c r="B1557" s="31"/>
      <c r="C1557" s="31"/>
      <c r="D1557" s="133"/>
      <c r="E1557" s="133"/>
      <c r="F1557" s="133"/>
      <c r="G1557" s="133"/>
      <c r="H1557" s="133"/>
      <c r="I1557" s="133"/>
      <c r="J1557" s="133"/>
      <c r="K1557" s="134"/>
      <c r="L1557" s="135"/>
      <c r="M1557" s="135"/>
      <c r="N1557" s="135"/>
      <c r="O1557" s="2"/>
      <c r="P1557" s="31"/>
      <c r="Q1557" s="25"/>
      <c r="R1557" s="2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</row>
    <row r="1558" spans="1:51" ht="18" customHeight="1">
      <c r="A1558" s="35"/>
      <c r="B1558" s="31"/>
      <c r="C1558" s="31"/>
      <c r="D1558" s="133"/>
      <c r="E1558" s="133"/>
      <c r="F1558" s="133"/>
      <c r="G1558" s="133"/>
      <c r="H1558" s="133"/>
      <c r="I1558" s="133"/>
      <c r="J1558" s="133"/>
      <c r="K1558" s="134"/>
      <c r="L1558" s="135"/>
      <c r="M1558" s="135"/>
      <c r="N1558" s="135"/>
      <c r="O1558" s="2"/>
      <c r="P1558" s="31"/>
      <c r="Q1558" s="25"/>
      <c r="R1558" s="2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</row>
    <row r="1559" spans="1:51" ht="18" customHeight="1">
      <c r="A1559" s="35"/>
      <c r="B1559" s="31"/>
      <c r="C1559" s="31"/>
      <c r="D1559" s="133"/>
      <c r="E1559" s="133"/>
      <c r="F1559" s="133"/>
      <c r="G1559" s="133"/>
      <c r="H1559" s="133"/>
      <c r="I1559" s="133"/>
      <c r="J1559" s="133"/>
      <c r="K1559" s="134"/>
      <c r="L1559" s="135"/>
      <c r="M1559" s="135"/>
      <c r="N1559" s="135"/>
      <c r="O1559" s="2"/>
      <c r="P1559" s="31"/>
      <c r="Q1559" s="25"/>
      <c r="R1559" s="2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</row>
    <row r="1560" spans="1:51" ht="18" customHeight="1">
      <c r="A1560" s="35"/>
      <c r="B1560" s="31"/>
      <c r="C1560" s="31"/>
      <c r="D1560" s="133"/>
      <c r="E1560" s="133"/>
      <c r="F1560" s="133"/>
      <c r="G1560" s="133"/>
      <c r="H1560" s="133"/>
      <c r="I1560" s="133"/>
      <c r="J1560" s="133"/>
      <c r="K1560" s="134"/>
      <c r="L1560" s="135"/>
      <c r="M1560" s="135"/>
      <c r="N1560" s="135"/>
      <c r="O1560" s="2"/>
      <c r="P1560" s="31"/>
      <c r="Q1560" s="25"/>
      <c r="R1560" s="2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</row>
    <row r="1561" spans="1:51" ht="18" customHeight="1">
      <c r="A1561" s="35"/>
      <c r="B1561" s="31"/>
      <c r="C1561" s="31"/>
      <c r="D1561" s="133"/>
      <c r="E1561" s="133"/>
      <c r="F1561" s="133"/>
      <c r="G1561" s="133"/>
      <c r="H1561" s="133"/>
      <c r="I1561" s="133"/>
      <c r="J1561" s="133"/>
      <c r="K1561" s="134"/>
      <c r="L1561" s="135"/>
      <c r="M1561" s="135"/>
      <c r="N1561" s="135"/>
      <c r="O1561" s="2"/>
      <c r="P1561" s="31"/>
      <c r="Q1561" s="25"/>
      <c r="R1561" s="2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</row>
    <row r="1562" spans="1:51" ht="18" customHeight="1">
      <c r="A1562" s="35"/>
      <c r="B1562" s="31"/>
      <c r="C1562" s="31"/>
      <c r="D1562" s="133"/>
      <c r="E1562" s="133"/>
      <c r="F1562" s="133"/>
      <c r="G1562" s="133"/>
      <c r="H1562" s="133"/>
      <c r="I1562" s="133"/>
      <c r="J1562" s="133"/>
      <c r="K1562" s="134"/>
      <c r="L1562" s="135"/>
      <c r="M1562" s="135"/>
      <c r="N1562" s="135"/>
      <c r="O1562" s="2"/>
      <c r="P1562" s="31"/>
      <c r="Q1562" s="25"/>
      <c r="R1562" s="2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</row>
    <row r="1563" spans="1:51" ht="18" customHeight="1">
      <c r="A1563" s="35"/>
      <c r="B1563" s="31"/>
      <c r="C1563" s="31"/>
      <c r="D1563" s="133"/>
      <c r="E1563" s="133"/>
      <c r="F1563" s="133"/>
      <c r="G1563" s="133"/>
      <c r="H1563" s="133"/>
      <c r="I1563" s="133"/>
      <c r="J1563" s="133"/>
      <c r="K1563" s="134"/>
      <c r="L1563" s="135"/>
      <c r="M1563" s="135"/>
      <c r="N1563" s="135"/>
      <c r="O1563" s="2"/>
      <c r="P1563" s="31"/>
      <c r="Q1563" s="25"/>
      <c r="R1563" s="2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</row>
    <row r="1564" spans="1:51" ht="18" customHeight="1">
      <c r="A1564" s="35"/>
      <c r="B1564" s="31"/>
      <c r="C1564" s="31"/>
      <c r="D1564" s="133"/>
      <c r="E1564" s="133"/>
      <c r="F1564" s="133"/>
      <c r="G1564" s="133"/>
      <c r="H1564" s="133"/>
      <c r="I1564" s="133"/>
      <c r="J1564" s="133"/>
      <c r="K1564" s="134"/>
      <c r="L1564" s="135"/>
      <c r="M1564" s="135"/>
      <c r="N1564" s="135"/>
      <c r="O1564" s="2"/>
      <c r="P1564" s="31"/>
      <c r="Q1564" s="25"/>
      <c r="R1564" s="2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</row>
    <row r="1565" spans="1:51" ht="18" customHeight="1">
      <c r="A1565" s="35"/>
      <c r="B1565" s="31"/>
      <c r="C1565" s="31"/>
      <c r="D1565" s="133"/>
      <c r="E1565" s="133"/>
      <c r="F1565" s="133"/>
      <c r="G1565" s="133"/>
      <c r="H1565" s="133"/>
      <c r="I1565" s="133"/>
      <c r="J1565" s="133"/>
      <c r="K1565" s="134"/>
      <c r="L1565" s="135"/>
      <c r="M1565" s="135"/>
      <c r="N1565" s="135"/>
      <c r="O1565" s="2"/>
      <c r="P1565" s="31"/>
      <c r="Q1565" s="25"/>
      <c r="R1565" s="2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</row>
    <row r="1566" spans="1:51" ht="18" customHeight="1">
      <c r="A1566" s="35"/>
      <c r="B1566" s="31"/>
      <c r="C1566" s="31"/>
      <c r="D1566" s="133"/>
      <c r="E1566" s="133"/>
      <c r="F1566" s="133"/>
      <c r="G1566" s="133"/>
      <c r="H1566" s="133"/>
      <c r="I1566" s="133"/>
      <c r="J1566" s="133"/>
      <c r="K1566" s="134"/>
      <c r="L1566" s="135"/>
      <c r="M1566" s="135"/>
      <c r="N1566" s="135"/>
      <c r="O1566" s="2"/>
      <c r="P1566" s="31"/>
      <c r="Q1566" s="25"/>
      <c r="R1566" s="2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</row>
    <row r="1567" spans="1:51" ht="18" customHeight="1">
      <c r="A1567" s="35"/>
      <c r="B1567" s="31"/>
      <c r="C1567" s="31"/>
      <c r="D1567" s="133"/>
      <c r="E1567" s="133"/>
      <c r="F1567" s="133"/>
      <c r="G1567" s="133"/>
      <c r="H1567" s="133"/>
      <c r="I1567" s="133"/>
      <c r="J1567" s="133"/>
      <c r="K1567" s="134"/>
      <c r="L1567" s="135"/>
      <c r="M1567" s="135"/>
      <c r="N1567" s="135"/>
      <c r="O1567" s="2"/>
      <c r="P1567" s="31"/>
      <c r="Q1567" s="25"/>
      <c r="R1567" s="2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</row>
    <row r="1568" spans="1:51" ht="18" customHeight="1">
      <c r="A1568" s="35"/>
      <c r="B1568" s="31"/>
      <c r="C1568" s="31"/>
      <c r="D1568" s="133"/>
      <c r="E1568" s="133"/>
      <c r="F1568" s="133"/>
      <c r="G1568" s="133"/>
      <c r="H1568" s="133"/>
      <c r="I1568" s="133"/>
      <c r="J1568" s="133"/>
      <c r="K1568" s="134"/>
      <c r="L1568" s="135"/>
      <c r="M1568" s="135"/>
      <c r="N1568" s="135"/>
      <c r="O1568" s="2"/>
      <c r="P1568" s="31"/>
      <c r="Q1568" s="25"/>
      <c r="R1568" s="2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</row>
    <row r="1569" spans="1:51" ht="18" customHeight="1">
      <c r="A1569" s="35"/>
      <c r="B1569" s="31"/>
      <c r="C1569" s="31"/>
      <c r="D1569" s="133"/>
      <c r="E1569" s="133"/>
      <c r="F1569" s="133"/>
      <c r="G1569" s="133"/>
      <c r="H1569" s="133"/>
      <c r="I1569" s="133"/>
      <c r="J1569" s="133"/>
      <c r="K1569" s="134"/>
      <c r="L1569" s="135"/>
      <c r="M1569" s="135"/>
      <c r="N1569" s="135"/>
      <c r="O1569" s="2"/>
      <c r="P1569" s="31"/>
      <c r="Q1569" s="25"/>
      <c r="R1569" s="2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</row>
    <row r="1570" spans="1:51" ht="18" customHeight="1">
      <c r="A1570" s="35"/>
      <c r="B1570" s="31"/>
      <c r="C1570" s="31"/>
      <c r="D1570" s="133"/>
      <c r="E1570" s="133"/>
      <c r="F1570" s="133"/>
      <c r="G1570" s="133"/>
      <c r="H1570" s="133"/>
      <c r="I1570" s="133"/>
      <c r="J1570" s="133"/>
      <c r="K1570" s="134"/>
      <c r="L1570" s="135"/>
      <c r="M1570" s="135"/>
      <c r="N1570" s="135"/>
      <c r="O1570" s="2"/>
      <c r="P1570" s="31"/>
      <c r="Q1570" s="25"/>
      <c r="R1570" s="2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</row>
    <row r="1571" spans="1:51" ht="18" customHeight="1">
      <c r="A1571" s="35"/>
      <c r="B1571" s="31"/>
      <c r="C1571" s="31"/>
      <c r="D1571" s="133"/>
      <c r="E1571" s="133"/>
      <c r="F1571" s="133"/>
      <c r="G1571" s="133"/>
      <c r="H1571" s="133"/>
      <c r="I1571" s="133"/>
      <c r="J1571" s="133"/>
      <c r="K1571" s="134"/>
      <c r="L1571" s="135"/>
      <c r="M1571" s="135"/>
      <c r="N1571" s="135"/>
      <c r="O1571" s="2"/>
      <c r="P1571" s="31"/>
      <c r="Q1571" s="25"/>
      <c r="R1571" s="2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</row>
    <row r="1572" spans="1:51" ht="18" customHeight="1">
      <c r="A1572" s="35"/>
      <c r="B1572" s="31"/>
      <c r="C1572" s="31"/>
      <c r="D1572" s="133"/>
      <c r="E1572" s="133"/>
      <c r="F1572" s="133"/>
      <c r="G1572" s="133"/>
      <c r="H1572" s="133"/>
      <c r="I1572" s="133"/>
      <c r="J1572" s="133"/>
      <c r="K1572" s="134"/>
      <c r="L1572" s="135"/>
      <c r="M1572" s="135"/>
      <c r="N1572" s="135"/>
      <c r="O1572" s="2"/>
      <c r="P1572" s="31"/>
      <c r="Q1572" s="25"/>
      <c r="R1572" s="2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</row>
    <row r="1573" spans="1:51" ht="18" customHeight="1">
      <c r="A1573" s="35"/>
      <c r="B1573" s="31"/>
      <c r="C1573" s="31"/>
      <c r="D1573" s="133"/>
      <c r="E1573" s="133"/>
      <c r="F1573" s="133"/>
      <c r="G1573" s="133"/>
      <c r="H1573" s="133"/>
      <c r="I1573" s="133"/>
      <c r="J1573" s="133"/>
      <c r="K1573" s="134"/>
      <c r="L1573" s="135"/>
      <c r="M1573" s="135"/>
      <c r="N1573" s="135"/>
      <c r="O1573" s="2"/>
      <c r="P1573" s="31"/>
      <c r="Q1573" s="25"/>
      <c r="R1573" s="2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</row>
    <row r="1574" spans="1:51" ht="18" customHeight="1">
      <c r="A1574" s="35"/>
      <c r="B1574" s="31"/>
      <c r="C1574" s="31"/>
      <c r="D1574" s="133"/>
      <c r="E1574" s="133"/>
      <c r="F1574" s="133"/>
      <c r="G1574" s="133"/>
      <c r="H1574" s="133"/>
      <c r="I1574" s="133"/>
      <c r="J1574" s="133"/>
      <c r="K1574" s="134"/>
      <c r="L1574" s="135"/>
      <c r="M1574" s="135"/>
      <c r="N1574" s="135"/>
      <c r="O1574" s="2"/>
      <c r="P1574" s="31"/>
      <c r="Q1574" s="25"/>
      <c r="R1574" s="2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</row>
    <row r="1575" spans="1:51" ht="18" customHeight="1">
      <c r="A1575" s="35"/>
      <c r="B1575" s="31"/>
      <c r="C1575" s="31"/>
      <c r="D1575" s="133"/>
      <c r="E1575" s="133"/>
      <c r="F1575" s="133"/>
      <c r="G1575" s="133"/>
      <c r="H1575" s="133"/>
      <c r="I1575" s="133"/>
      <c r="J1575" s="133"/>
      <c r="K1575" s="134"/>
      <c r="L1575" s="135"/>
      <c r="M1575" s="135"/>
      <c r="N1575" s="135"/>
      <c r="O1575" s="2"/>
      <c r="P1575" s="31"/>
      <c r="Q1575" s="25"/>
      <c r="R1575" s="2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</row>
    <row r="1576" spans="1:51" ht="18" customHeight="1">
      <c r="A1576" s="35"/>
      <c r="B1576" s="31"/>
      <c r="C1576" s="31"/>
      <c r="D1576" s="133"/>
      <c r="E1576" s="133"/>
      <c r="F1576" s="133"/>
      <c r="G1576" s="133"/>
      <c r="H1576" s="133"/>
      <c r="I1576" s="133"/>
      <c r="J1576" s="133"/>
      <c r="K1576" s="134"/>
      <c r="L1576" s="135"/>
      <c r="M1576" s="135"/>
      <c r="N1576" s="135"/>
      <c r="O1576" s="2"/>
      <c r="P1576" s="31"/>
      <c r="Q1576" s="25"/>
      <c r="R1576" s="2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</row>
    <row r="1577" spans="1:51" ht="18" customHeight="1">
      <c r="A1577" s="35"/>
      <c r="B1577" s="31"/>
      <c r="C1577" s="31"/>
      <c r="D1577" s="133"/>
      <c r="E1577" s="133"/>
      <c r="F1577" s="133"/>
      <c r="G1577" s="133"/>
      <c r="H1577" s="133"/>
      <c r="I1577" s="133"/>
      <c r="J1577" s="133"/>
      <c r="K1577" s="134"/>
      <c r="L1577" s="135"/>
      <c r="M1577" s="135"/>
      <c r="N1577" s="135"/>
      <c r="O1577" s="2"/>
      <c r="P1577" s="31"/>
      <c r="Q1577" s="25"/>
      <c r="R1577" s="2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</row>
    <row r="1578" spans="1:51" ht="18" customHeight="1">
      <c r="A1578" s="35"/>
      <c r="B1578" s="31"/>
      <c r="C1578" s="31"/>
      <c r="D1578" s="133"/>
      <c r="E1578" s="133"/>
      <c r="F1578" s="133"/>
      <c r="G1578" s="133"/>
      <c r="H1578" s="133"/>
      <c r="I1578" s="133"/>
      <c r="J1578" s="133"/>
      <c r="K1578" s="134"/>
      <c r="L1578" s="135"/>
      <c r="M1578" s="135"/>
      <c r="N1578" s="135"/>
      <c r="O1578" s="2"/>
      <c r="P1578" s="31"/>
      <c r="Q1578" s="25"/>
      <c r="R1578" s="2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</row>
    <row r="1579" spans="1:51" ht="18" customHeight="1">
      <c r="A1579" s="35"/>
      <c r="B1579" s="31"/>
      <c r="C1579" s="31"/>
      <c r="D1579" s="133"/>
      <c r="E1579" s="133"/>
      <c r="F1579" s="133"/>
      <c r="G1579" s="133"/>
      <c r="H1579" s="133"/>
      <c r="I1579" s="133"/>
      <c r="J1579" s="133"/>
      <c r="K1579" s="134"/>
      <c r="L1579" s="135"/>
      <c r="M1579" s="135"/>
      <c r="N1579" s="135"/>
      <c r="O1579" s="2"/>
      <c r="P1579" s="31"/>
      <c r="Q1579" s="25"/>
      <c r="R1579" s="2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</row>
    <row r="1580" spans="1:51" ht="18" customHeight="1">
      <c r="A1580" s="35"/>
      <c r="B1580" s="31"/>
      <c r="C1580" s="31"/>
      <c r="D1580" s="133"/>
      <c r="E1580" s="133"/>
      <c r="F1580" s="133"/>
      <c r="G1580" s="133"/>
      <c r="H1580" s="133"/>
      <c r="I1580" s="133"/>
      <c r="J1580" s="133"/>
      <c r="K1580" s="134"/>
      <c r="L1580" s="135"/>
      <c r="M1580" s="135"/>
      <c r="N1580" s="135"/>
      <c r="O1580" s="2"/>
      <c r="P1580" s="31"/>
      <c r="Q1580" s="25"/>
      <c r="R1580" s="2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</row>
    <row r="1581" spans="1:51" ht="18" customHeight="1">
      <c r="A1581" s="35"/>
      <c r="B1581" s="31"/>
      <c r="C1581" s="31"/>
      <c r="D1581" s="133"/>
      <c r="E1581" s="133"/>
      <c r="F1581" s="133"/>
      <c r="G1581" s="133"/>
      <c r="H1581" s="133"/>
      <c r="I1581" s="133"/>
      <c r="J1581" s="133"/>
      <c r="K1581" s="134"/>
      <c r="L1581" s="135"/>
      <c r="M1581" s="135"/>
      <c r="N1581" s="135"/>
      <c r="O1581" s="2"/>
      <c r="P1581" s="31"/>
      <c r="Q1581" s="25"/>
      <c r="R1581" s="2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</row>
    <row r="1582" spans="1:51" ht="18" customHeight="1">
      <c r="A1582" s="35"/>
      <c r="B1582" s="31"/>
      <c r="C1582" s="31"/>
      <c r="D1582" s="133"/>
      <c r="E1582" s="133"/>
      <c r="F1582" s="133"/>
      <c r="G1582" s="133"/>
      <c r="H1582" s="133"/>
      <c r="I1582" s="133"/>
      <c r="J1582" s="133"/>
      <c r="K1582" s="134"/>
      <c r="L1582" s="135"/>
      <c r="M1582" s="135"/>
      <c r="N1582" s="135"/>
      <c r="O1582" s="2"/>
      <c r="P1582" s="31"/>
      <c r="Q1582" s="25"/>
      <c r="R1582" s="2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</row>
    <row r="1583" spans="1:51" ht="18" customHeight="1">
      <c r="A1583" s="35"/>
      <c r="B1583" s="31"/>
      <c r="C1583" s="31"/>
      <c r="D1583" s="133"/>
      <c r="E1583" s="133"/>
      <c r="F1583" s="133"/>
      <c r="G1583" s="133"/>
      <c r="H1583" s="133"/>
      <c r="I1583" s="133"/>
      <c r="J1583" s="133"/>
      <c r="K1583" s="134"/>
      <c r="L1583" s="135"/>
      <c r="M1583" s="135"/>
      <c r="N1583" s="135"/>
      <c r="O1583" s="2"/>
      <c r="P1583" s="31"/>
      <c r="Q1583" s="25"/>
      <c r="R1583" s="2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</row>
    <row r="1584" spans="1:51" ht="18" customHeight="1">
      <c r="A1584" s="35"/>
      <c r="B1584" s="31"/>
      <c r="C1584" s="31"/>
      <c r="D1584" s="133"/>
      <c r="E1584" s="133"/>
      <c r="F1584" s="133"/>
      <c r="G1584" s="133"/>
      <c r="H1584" s="133"/>
      <c r="I1584" s="133"/>
      <c r="J1584" s="133"/>
      <c r="K1584" s="134"/>
      <c r="L1584" s="135"/>
      <c r="M1584" s="135"/>
      <c r="N1584" s="135"/>
      <c r="O1584" s="2"/>
      <c r="P1584" s="31"/>
      <c r="Q1584" s="25"/>
      <c r="R1584" s="2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</row>
    <row r="1585" spans="1:51" ht="18" customHeight="1">
      <c r="A1585" s="35"/>
      <c r="B1585" s="31"/>
      <c r="C1585" s="31"/>
      <c r="D1585" s="133"/>
      <c r="E1585" s="133"/>
      <c r="F1585" s="133"/>
      <c r="G1585" s="133"/>
      <c r="H1585" s="133"/>
      <c r="I1585" s="133"/>
      <c r="J1585" s="133"/>
      <c r="K1585" s="134"/>
      <c r="L1585" s="135"/>
      <c r="M1585" s="135"/>
      <c r="N1585" s="135"/>
      <c r="O1585" s="2"/>
      <c r="P1585" s="31"/>
      <c r="Q1585" s="25"/>
      <c r="R1585" s="2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</row>
    <row r="1586" spans="1:51" ht="18" customHeight="1">
      <c r="A1586" s="35"/>
      <c r="B1586" s="31"/>
      <c r="C1586" s="31"/>
      <c r="D1586" s="133"/>
      <c r="E1586" s="133"/>
      <c r="F1586" s="133"/>
      <c r="G1586" s="133"/>
      <c r="H1586" s="133"/>
      <c r="I1586" s="133"/>
      <c r="J1586" s="133"/>
      <c r="K1586" s="134"/>
      <c r="L1586" s="135"/>
      <c r="M1586" s="135"/>
      <c r="N1586" s="135"/>
      <c r="O1586" s="2"/>
      <c r="P1586" s="31"/>
      <c r="Q1586" s="25"/>
      <c r="R1586" s="2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</row>
    <row r="1587" spans="1:51" ht="18" customHeight="1">
      <c r="A1587" s="35"/>
      <c r="B1587" s="31"/>
      <c r="C1587" s="31"/>
      <c r="D1587" s="133"/>
      <c r="E1587" s="133"/>
      <c r="F1587" s="133"/>
      <c r="G1587" s="133"/>
      <c r="H1587" s="133"/>
      <c r="I1587" s="133"/>
      <c r="J1587" s="133"/>
      <c r="K1587" s="134"/>
      <c r="L1587" s="135"/>
      <c r="M1587" s="135"/>
      <c r="N1587" s="135"/>
      <c r="O1587" s="2"/>
      <c r="P1587" s="31"/>
      <c r="Q1587" s="25"/>
      <c r="R1587" s="2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</row>
    <row r="1588" spans="1:51" ht="18" customHeight="1">
      <c r="A1588" s="35"/>
      <c r="B1588" s="31"/>
      <c r="C1588" s="31"/>
      <c r="D1588" s="133"/>
      <c r="E1588" s="133"/>
      <c r="F1588" s="133"/>
      <c r="G1588" s="133"/>
      <c r="H1588" s="133"/>
      <c r="I1588" s="133"/>
      <c r="J1588" s="133"/>
      <c r="K1588" s="134"/>
      <c r="L1588" s="135"/>
      <c r="M1588" s="135"/>
      <c r="N1588" s="135"/>
      <c r="O1588" s="2"/>
      <c r="P1588" s="31"/>
      <c r="Q1588" s="25"/>
      <c r="R1588" s="2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</row>
    <row r="1589" spans="1:51" ht="18" customHeight="1">
      <c r="A1589" s="35"/>
      <c r="B1589" s="31"/>
      <c r="C1589" s="31"/>
      <c r="D1589" s="133"/>
      <c r="E1589" s="133"/>
      <c r="F1589" s="133"/>
      <c r="G1589" s="133"/>
      <c r="H1589" s="133"/>
      <c r="I1589" s="133"/>
      <c r="J1589" s="133"/>
      <c r="K1589" s="134"/>
      <c r="L1589" s="135"/>
      <c r="M1589" s="135"/>
      <c r="N1589" s="135"/>
      <c r="O1589" s="2"/>
      <c r="P1589" s="31"/>
      <c r="Q1589" s="25"/>
      <c r="R1589" s="2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</row>
    <row r="1590" spans="1:51" ht="18" customHeight="1">
      <c r="A1590" s="35"/>
      <c r="B1590" s="31"/>
      <c r="C1590" s="31"/>
      <c r="D1590" s="133"/>
      <c r="E1590" s="133"/>
      <c r="F1590" s="133"/>
      <c r="G1590" s="133"/>
      <c r="H1590" s="133"/>
      <c r="I1590" s="133"/>
      <c r="J1590" s="133"/>
      <c r="K1590" s="134"/>
      <c r="L1590" s="135"/>
      <c r="M1590" s="135"/>
      <c r="N1590" s="135"/>
      <c r="O1590" s="2"/>
      <c r="P1590" s="31"/>
      <c r="Q1590" s="25"/>
      <c r="R1590" s="2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</row>
    <row r="1591" spans="1:51" ht="18" customHeight="1">
      <c r="A1591" s="35"/>
      <c r="B1591" s="31"/>
      <c r="C1591" s="31"/>
      <c r="D1591" s="133"/>
      <c r="E1591" s="133"/>
      <c r="F1591" s="133"/>
      <c r="G1591" s="133"/>
      <c r="H1591" s="133"/>
      <c r="I1591" s="133"/>
      <c r="J1591" s="133"/>
      <c r="K1591" s="134"/>
      <c r="L1591" s="135"/>
      <c r="M1591" s="135"/>
      <c r="N1591" s="135"/>
      <c r="O1591" s="2"/>
      <c r="P1591" s="31"/>
      <c r="Q1591" s="25"/>
      <c r="R1591" s="2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</row>
    <row r="1592" spans="1:51" ht="18" customHeight="1">
      <c r="A1592" s="35"/>
      <c r="B1592" s="31"/>
      <c r="C1592" s="31"/>
      <c r="D1592" s="133"/>
      <c r="E1592" s="133"/>
      <c r="F1592" s="133"/>
      <c r="G1592" s="133"/>
      <c r="H1592" s="133"/>
      <c r="I1592" s="133"/>
      <c r="J1592" s="133"/>
      <c r="K1592" s="134"/>
      <c r="L1592" s="135"/>
      <c r="M1592" s="135"/>
      <c r="N1592" s="135"/>
      <c r="O1592" s="2"/>
      <c r="P1592" s="31"/>
      <c r="Q1592" s="25"/>
      <c r="R1592" s="2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</row>
    <row r="1593" spans="1:51" ht="18" customHeight="1">
      <c r="A1593" s="35"/>
      <c r="B1593" s="31"/>
      <c r="C1593" s="31"/>
      <c r="D1593" s="133"/>
      <c r="E1593" s="133"/>
      <c r="F1593" s="133"/>
      <c r="G1593" s="133"/>
      <c r="H1593" s="133"/>
      <c r="I1593" s="133"/>
      <c r="J1593" s="133"/>
      <c r="K1593" s="134"/>
      <c r="L1593" s="135"/>
      <c r="M1593" s="135"/>
      <c r="N1593" s="135"/>
      <c r="O1593" s="2"/>
      <c r="P1593" s="31"/>
      <c r="Q1593" s="25"/>
      <c r="R1593" s="2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</row>
    <row r="1594" spans="1:51" ht="18" customHeight="1">
      <c r="A1594" s="35"/>
      <c r="B1594" s="31"/>
      <c r="C1594" s="31"/>
      <c r="D1594" s="133"/>
      <c r="E1594" s="133"/>
      <c r="F1594" s="133"/>
      <c r="G1594" s="133"/>
      <c r="H1594" s="133"/>
      <c r="I1594" s="133"/>
      <c r="J1594" s="133"/>
      <c r="K1594" s="134"/>
      <c r="L1594" s="135"/>
      <c r="M1594" s="135"/>
      <c r="N1594" s="135"/>
      <c r="O1594" s="2"/>
      <c r="P1594" s="31"/>
      <c r="Q1594" s="25"/>
      <c r="R1594" s="2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</row>
    <row r="1595" spans="1:51" ht="18" customHeight="1">
      <c r="A1595" s="35"/>
      <c r="B1595" s="31"/>
      <c r="C1595" s="31"/>
      <c r="D1595" s="133"/>
      <c r="E1595" s="133"/>
      <c r="F1595" s="133"/>
      <c r="G1595" s="133"/>
      <c r="H1595" s="133"/>
      <c r="I1595" s="133"/>
      <c r="J1595" s="133"/>
      <c r="K1595" s="134"/>
      <c r="L1595" s="135"/>
      <c r="M1595" s="135"/>
      <c r="N1595" s="135"/>
      <c r="O1595" s="2"/>
      <c r="P1595" s="31"/>
      <c r="Q1595" s="25"/>
      <c r="R1595" s="2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</row>
    <row r="1596" spans="1:51" ht="18" customHeight="1">
      <c r="A1596" s="35"/>
      <c r="B1596" s="31"/>
      <c r="C1596" s="31"/>
      <c r="D1596" s="133"/>
      <c r="E1596" s="133"/>
      <c r="F1596" s="133"/>
      <c r="G1596" s="133"/>
      <c r="H1596" s="133"/>
      <c r="I1596" s="133"/>
      <c r="J1596" s="133"/>
      <c r="K1596" s="134"/>
      <c r="L1596" s="135"/>
      <c r="M1596" s="135"/>
      <c r="N1596" s="135"/>
      <c r="O1596" s="2"/>
      <c r="P1596" s="31"/>
      <c r="Q1596" s="25"/>
      <c r="R1596" s="2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</row>
    <row r="1597" spans="1:51" ht="18" customHeight="1">
      <c r="A1597" s="35"/>
      <c r="B1597" s="31"/>
      <c r="C1597" s="31"/>
      <c r="D1597" s="133"/>
      <c r="E1597" s="133"/>
      <c r="F1597" s="133"/>
      <c r="G1597" s="133"/>
      <c r="H1597" s="133"/>
      <c r="I1597" s="133"/>
      <c r="J1597" s="133"/>
      <c r="K1597" s="134"/>
      <c r="L1597" s="135"/>
      <c r="M1597" s="135"/>
      <c r="N1597" s="135"/>
      <c r="O1597" s="2"/>
      <c r="P1597" s="31"/>
      <c r="Q1597" s="25"/>
      <c r="R1597" s="2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</row>
    <row r="1598" spans="1:51" ht="18" customHeight="1">
      <c r="A1598" s="35"/>
      <c r="B1598" s="31"/>
      <c r="C1598" s="31"/>
      <c r="D1598" s="133"/>
      <c r="E1598" s="133"/>
      <c r="F1598" s="133"/>
      <c r="G1598" s="133"/>
      <c r="H1598" s="133"/>
      <c r="I1598" s="133"/>
      <c r="J1598" s="133"/>
      <c r="K1598" s="134"/>
      <c r="L1598" s="135"/>
      <c r="M1598" s="135"/>
      <c r="N1598" s="135"/>
      <c r="O1598" s="2"/>
      <c r="P1598" s="31"/>
      <c r="Q1598" s="25"/>
      <c r="R1598" s="2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</row>
    <row r="1599" spans="1:51" ht="18" customHeight="1">
      <c r="A1599" s="35"/>
      <c r="B1599" s="31"/>
      <c r="C1599" s="31"/>
      <c r="D1599" s="133"/>
      <c r="E1599" s="133"/>
      <c r="F1599" s="133"/>
      <c r="G1599" s="133"/>
      <c r="H1599" s="133"/>
      <c r="I1599" s="133"/>
      <c r="J1599" s="133"/>
      <c r="K1599" s="134"/>
      <c r="L1599" s="135"/>
      <c r="M1599" s="135"/>
      <c r="N1599" s="135"/>
      <c r="O1599" s="2"/>
      <c r="P1599" s="31"/>
      <c r="Q1599" s="25"/>
      <c r="R1599" s="2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</row>
    <row r="1600" spans="1:51" ht="18" customHeight="1">
      <c r="A1600" s="35"/>
      <c r="B1600" s="31"/>
      <c r="C1600" s="31"/>
      <c r="D1600" s="133"/>
      <c r="E1600" s="133"/>
      <c r="F1600" s="133"/>
      <c r="G1600" s="133"/>
      <c r="H1600" s="133"/>
      <c r="I1600" s="133"/>
      <c r="J1600" s="133"/>
      <c r="K1600" s="134"/>
      <c r="L1600" s="135"/>
      <c r="M1600" s="135"/>
      <c r="N1600" s="135"/>
      <c r="O1600" s="2"/>
      <c r="P1600" s="31"/>
      <c r="Q1600" s="25"/>
      <c r="R1600" s="2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</row>
    <row r="1601" spans="1:51" ht="18" customHeight="1">
      <c r="A1601" s="35"/>
      <c r="B1601" s="31"/>
      <c r="C1601" s="31"/>
      <c r="D1601" s="133"/>
      <c r="E1601" s="133"/>
      <c r="F1601" s="133"/>
      <c r="G1601" s="133"/>
      <c r="H1601" s="133"/>
      <c r="I1601" s="133"/>
      <c r="J1601" s="133"/>
      <c r="K1601" s="134"/>
      <c r="L1601" s="135"/>
      <c r="M1601" s="135"/>
      <c r="N1601" s="135"/>
      <c r="O1601" s="2"/>
      <c r="P1601" s="31"/>
      <c r="Q1601" s="25"/>
      <c r="R1601" s="2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</row>
    <row r="1602" spans="1:51" ht="18" customHeight="1">
      <c r="A1602" s="35"/>
      <c r="B1602" s="31"/>
      <c r="C1602" s="31"/>
      <c r="D1602" s="133"/>
      <c r="E1602" s="133"/>
      <c r="F1602" s="133"/>
      <c r="G1602" s="133"/>
      <c r="H1602" s="133"/>
      <c r="I1602" s="133"/>
      <c r="J1602" s="133"/>
      <c r="K1602" s="134"/>
      <c r="L1602" s="135"/>
      <c r="M1602" s="135"/>
      <c r="N1602" s="135"/>
      <c r="O1602" s="2"/>
      <c r="P1602" s="31"/>
      <c r="Q1602" s="25"/>
      <c r="R1602" s="2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</row>
    <row r="1603" spans="1:51" ht="18" customHeight="1">
      <c r="A1603" s="35"/>
      <c r="B1603" s="31"/>
      <c r="C1603" s="31"/>
      <c r="D1603" s="133"/>
      <c r="E1603" s="133"/>
      <c r="F1603" s="133"/>
      <c r="G1603" s="133"/>
      <c r="H1603" s="133"/>
      <c r="I1603" s="133"/>
      <c r="J1603" s="133"/>
      <c r="K1603" s="134"/>
      <c r="L1603" s="135"/>
      <c r="M1603" s="135"/>
      <c r="N1603" s="135"/>
      <c r="O1603" s="2"/>
      <c r="P1603" s="31"/>
      <c r="Q1603" s="25"/>
      <c r="R1603" s="2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</row>
    <row r="1604" spans="1:51" ht="18" customHeight="1">
      <c r="A1604" s="35"/>
      <c r="B1604" s="31"/>
      <c r="C1604" s="31"/>
      <c r="D1604" s="133"/>
      <c r="E1604" s="133"/>
      <c r="F1604" s="133"/>
      <c r="G1604" s="133"/>
      <c r="H1604" s="133"/>
      <c r="I1604" s="133"/>
      <c r="J1604" s="133"/>
      <c r="K1604" s="134"/>
      <c r="L1604" s="135"/>
      <c r="M1604" s="135"/>
      <c r="N1604" s="135"/>
      <c r="O1604" s="2"/>
      <c r="P1604" s="31"/>
      <c r="Q1604" s="25"/>
      <c r="R1604" s="2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</row>
    <row r="1605" spans="1:51" ht="18" customHeight="1">
      <c r="A1605" s="35"/>
      <c r="B1605" s="31"/>
      <c r="C1605" s="31"/>
      <c r="D1605" s="133"/>
      <c r="E1605" s="133"/>
      <c r="F1605" s="133"/>
      <c r="G1605" s="133"/>
      <c r="H1605" s="133"/>
      <c r="I1605" s="133"/>
      <c r="J1605" s="133"/>
      <c r="K1605" s="134"/>
      <c r="L1605" s="135"/>
      <c r="M1605" s="135"/>
      <c r="N1605" s="135"/>
      <c r="O1605" s="2"/>
      <c r="P1605" s="31"/>
      <c r="Q1605" s="25"/>
      <c r="R1605" s="2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</row>
    <row r="1606" spans="1:51" ht="18" customHeight="1">
      <c r="A1606" s="35"/>
      <c r="B1606" s="31"/>
      <c r="C1606" s="31"/>
      <c r="D1606" s="133"/>
      <c r="E1606" s="133"/>
      <c r="F1606" s="133"/>
      <c r="G1606" s="133"/>
      <c r="H1606" s="133"/>
      <c r="I1606" s="133"/>
      <c r="J1606" s="133"/>
      <c r="K1606" s="134"/>
      <c r="L1606" s="135"/>
      <c r="M1606" s="135"/>
      <c r="N1606" s="135"/>
      <c r="O1606" s="2"/>
      <c r="P1606" s="31"/>
      <c r="Q1606" s="25"/>
      <c r="R1606" s="2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</row>
    <row r="1607" spans="1:51" ht="18" customHeight="1">
      <c r="A1607" s="35"/>
      <c r="B1607" s="31"/>
      <c r="C1607" s="31"/>
      <c r="D1607" s="133"/>
      <c r="E1607" s="133"/>
      <c r="F1607" s="133"/>
      <c r="G1607" s="133"/>
      <c r="H1607" s="133"/>
      <c r="I1607" s="133"/>
      <c r="J1607" s="133"/>
      <c r="K1607" s="134"/>
      <c r="L1607" s="135"/>
      <c r="M1607" s="135"/>
      <c r="N1607" s="135"/>
      <c r="O1607" s="2"/>
      <c r="P1607" s="31"/>
      <c r="Q1607" s="25"/>
      <c r="R1607" s="2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</row>
    <row r="1608" spans="1:51" ht="18" customHeight="1">
      <c r="A1608" s="35"/>
      <c r="B1608" s="31"/>
      <c r="C1608" s="31"/>
      <c r="D1608" s="133"/>
      <c r="E1608" s="133"/>
      <c r="F1608" s="133"/>
      <c r="G1608" s="133"/>
      <c r="H1608" s="133"/>
      <c r="I1608" s="133"/>
      <c r="J1608" s="133"/>
      <c r="K1608" s="134"/>
      <c r="L1608" s="135"/>
      <c r="M1608" s="135"/>
      <c r="N1608" s="135"/>
      <c r="O1608" s="2"/>
      <c r="P1608" s="31"/>
      <c r="Q1608" s="25"/>
      <c r="R1608" s="2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</row>
    <row r="1609" spans="1:51" ht="18" customHeight="1">
      <c r="A1609" s="35"/>
      <c r="B1609" s="31"/>
      <c r="C1609" s="31"/>
      <c r="D1609" s="133"/>
      <c r="E1609" s="133"/>
      <c r="F1609" s="133"/>
      <c r="G1609" s="133"/>
      <c r="H1609" s="133"/>
      <c r="I1609" s="133"/>
      <c r="J1609" s="133"/>
      <c r="K1609" s="134"/>
      <c r="L1609" s="135"/>
      <c r="M1609" s="135"/>
      <c r="N1609" s="135"/>
      <c r="O1609" s="2"/>
      <c r="P1609" s="31"/>
      <c r="Q1609" s="25"/>
      <c r="R1609" s="2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</row>
    <row r="1610" spans="1:51" ht="18" customHeight="1">
      <c r="A1610" s="35"/>
      <c r="B1610" s="31"/>
      <c r="C1610" s="31"/>
      <c r="D1610" s="133"/>
      <c r="E1610" s="133"/>
      <c r="F1610" s="133"/>
      <c r="G1610" s="133"/>
      <c r="H1610" s="133"/>
      <c r="I1610" s="133"/>
      <c r="J1610" s="133"/>
      <c r="K1610" s="134"/>
      <c r="L1610" s="135"/>
      <c r="M1610" s="135"/>
      <c r="N1610" s="135"/>
      <c r="O1610" s="2"/>
      <c r="P1610" s="31"/>
      <c r="Q1610" s="25"/>
      <c r="R1610" s="2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</row>
    <row r="1611" spans="1:51" ht="18" customHeight="1">
      <c r="A1611" s="35"/>
      <c r="B1611" s="31"/>
      <c r="C1611" s="31"/>
      <c r="D1611" s="133"/>
      <c r="E1611" s="133"/>
      <c r="F1611" s="133"/>
      <c r="G1611" s="133"/>
      <c r="H1611" s="133"/>
      <c r="I1611" s="133"/>
      <c r="J1611" s="133"/>
      <c r="K1611" s="134"/>
      <c r="L1611" s="135"/>
      <c r="M1611" s="135"/>
      <c r="N1611" s="135"/>
      <c r="O1611" s="2"/>
      <c r="P1611" s="31"/>
      <c r="Q1611" s="25"/>
      <c r="R1611" s="2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</row>
    <row r="1612" spans="1:51" ht="18" customHeight="1">
      <c r="A1612" s="35"/>
      <c r="B1612" s="31"/>
      <c r="C1612" s="31"/>
      <c r="D1612" s="133"/>
      <c r="E1612" s="133"/>
      <c r="F1612" s="133"/>
      <c r="G1612" s="133"/>
      <c r="H1612" s="133"/>
      <c r="I1612" s="133"/>
      <c r="J1612" s="133"/>
      <c r="K1612" s="134"/>
      <c r="L1612" s="135"/>
      <c r="M1612" s="135"/>
      <c r="N1612" s="135"/>
      <c r="O1612" s="2"/>
      <c r="P1612" s="31"/>
      <c r="Q1612" s="25"/>
      <c r="R1612" s="2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</row>
    <row r="1613" spans="1:51" ht="18" customHeight="1">
      <c r="A1613" s="35"/>
      <c r="B1613" s="31"/>
      <c r="C1613" s="31"/>
      <c r="D1613" s="133"/>
      <c r="E1613" s="133"/>
      <c r="F1613" s="133"/>
      <c r="G1613" s="133"/>
      <c r="H1613" s="133"/>
      <c r="I1613" s="133"/>
      <c r="J1613" s="133"/>
      <c r="K1613" s="134"/>
      <c r="L1613" s="135"/>
      <c r="M1613" s="135"/>
      <c r="N1613" s="135"/>
      <c r="O1613" s="2"/>
      <c r="P1613" s="31"/>
      <c r="Q1613" s="25"/>
      <c r="R1613" s="2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</row>
    <row r="1614" spans="1:51" ht="18" customHeight="1">
      <c r="A1614" s="35"/>
      <c r="B1614" s="31"/>
      <c r="C1614" s="31"/>
      <c r="D1614" s="133"/>
      <c r="E1614" s="133"/>
      <c r="F1614" s="133"/>
      <c r="G1614" s="133"/>
      <c r="H1614" s="133"/>
      <c r="I1614" s="133"/>
      <c r="J1614" s="133"/>
      <c r="K1614" s="134"/>
      <c r="L1614" s="135"/>
      <c r="M1614" s="135"/>
      <c r="N1614" s="135"/>
      <c r="O1614" s="2"/>
      <c r="P1614" s="31"/>
      <c r="Q1614" s="25"/>
      <c r="R1614" s="2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</row>
    <row r="1615" spans="1:51" ht="18" customHeight="1">
      <c r="A1615" s="35"/>
      <c r="B1615" s="31"/>
      <c r="C1615" s="31"/>
      <c r="D1615" s="133"/>
      <c r="E1615" s="133"/>
      <c r="F1615" s="133"/>
      <c r="G1615" s="133"/>
      <c r="H1615" s="133"/>
      <c r="I1615" s="133"/>
      <c r="J1615" s="133"/>
      <c r="K1615" s="134"/>
      <c r="L1615" s="135"/>
      <c r="M1615" s="135"/>
      <c r="N1615" s="135"/>
      <c r="O1615" s="2"/>
      <c r="P1615" s="31"/>
      <c r="Q1615" s="25"/>
      <c r="R1615" s="2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</row>
    <row r="1616" spans="1:51" ht="18" customHeight="1">
      <c r="A1616" s="35"/>
      <c r="B1616" s="31"/>
      <c r="C1616" s="31"/>
      <c r="D1616" s="133"/>
      <c r="E1616" s="133"/>
      <c r="F1616" s="133"/>
      <c r="G1616" s="133"/>
      <c r="H1616" s="133"/>
      <c r="I1616" s="133"/>
      <c r="J1616" s="133"/>
      <c r="K1616" s="134"/>
      <c r="L1616" s="135"/>
      <c r="M1616" s="135"/>
      <c r="N1616" s="135"/>
      <c r="O1616" s="2"/>
      <c r="P1616" s="31"/>
      <c r="Q1616" s="25"/>
      <c r="R1616" s="2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</row>
    <row r="1617" spans="1:51" ht="18" customHeight="1">
      <c r="A1617" s="35"/>
      <c r="B1617" s="31"/>
      <c r="C1617" s="31"/>
      <c r="D1617" s="133"/>
      <c r="E1617" s="133"/>
      <c r="F1617" s="133"/>
      <c r="G1617" s="133"/>
      <c r="H1617" s="133"/>
      <c r="I1617" s="133"/>
      <c r="J1617" s="133"/>
      <c r="K1617" s="134"/>
      <c r="L1617" s="135"/>
      <c r="M1617" s="135"/>
      <c r="N1617" s="135"/>
      <c r="O1617" s="2"/>
      <c r="P1617" s="31"/>
      <c r="Q1617" s="25"/>
      <c r="R1617" s="2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</row>
    <row r="1618" spans="1:51" ht="18" customHeight="1">
      <c r="A1618" s="35"/>
      <c r="B1618" s="31"/>
      <c r="C1618" s="31"/>
      <c r="D1618" s="133"/>
      <c r="E1618" s="133"/>
      <c r="F1618" s="133"/>
      <c r="G1618" s="133"/>
      <c r="H1618" s="133"/>
      <c r="I1618" s="133"/>
      <c r="J1618" s="133"/>
      <c r="K1618" s="134"/>
      <c r="L1618" s="135"/>
      <c r="M1618" s="135"/>
      <c r="N1618" s="135"/>
      <c r="O1618" s="2"/>
      <c r="P1618" s="31"/>
      <c r="Q1618" s="25"/>
      <c r="R1618" s="2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</row>
    <row r="1619" spans="1:51" ht="18" customHeight="1">
      <c r="A1619" s="35"/>
      <c r="B1619" s="31"/>
      <c r="C1619" s="31"/>
      <c r="D1619" s="133"/>
      <c r="E1619" s="133"/>
      <c r="F1619" s="133"/>
      <c r="G1619" s="133"/>
      <c r="H1619" s="133"/>
      <c r="I1619" s="133"/>
      <c r="J1619" s="133"/>
      <c r="K1619" s="134"/>
      <c r="L1619" s="135"/>
      <c r="M1619" s="135"/>
      <c r="N1619" s="135"/>
      <c r="O1619" s="2"/>
      <c r="P1619" s="31"/>
      <c r="Q1619" s="25"/>
      <c r="R1619" s="2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</row>
    <row r="1620" spans="1:51" ht="18" customHeight="1">
      <c r="A1620" s="35"/>
      <c r="B1620" s="31"/>
      <c r="C1620" s="31"/>
      <c r="D1620" s="133"/>
      <c r="E1620" s="133"/>
      <c r="F1620" s="133"/>
      <c r="G1620" s="133"/>
      <c r="H1620" s="133"/>
      <c r="I1620" s="133"/>
      <c r="J1620" s="133"/>
      <c r="K1620" s="134"/>
      <c r="L1620" s="135"/>
      <c r="M1620" s="135"/>
      <c r="N1620" s="135"/>
      <c r="O1620" s="2"/>
      <c r="P1620" s="31"/>
      <c r="Q1620" s="25"/>
      <c r="R1620" s="2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</row>
    <row r="1621" spans="1:51" ht="18" customHeight="1">
      <c r="A1621" s="35"/>
      <c r="B1621" s="31"/>
      <c r="C1621" s="31"/>
      <c r="D1621" s="133"/>
      <c r="E1621" s="133"/>
      <c r="F1621" s="133"/>
      <c r="G1621" s="133"/>
      <c r="H1621" s="133"/>
      <c r="I1621" s="133"/>
      <c r="J1621" s="133"/>
      <c r="K1621" s="134"/>
      <c r="L1621" s="135"/>
      <c r="M1621" s="135"/>
      <c r="N1621" s="135"/>
      <c r="O1621" s="2"/>
      <c r="P1621" s="31"/>
      <c r="Q1621" s="25"/>
      <c r="R1621" s="2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</row>
    <row r="1622" spans="1:51" ht="18" customHeight="1">
      <c r="A1622" s="35"/>
      <c r="B1622" s="31"/>
      <c r="C1622" s="31"/>
      <c r="D1622" s="133"/>
      <c r="E1622" s="133"/>
      <c r="F1622" s="133"/>
      <c r="G1622" s="133"/>
      <c r="H1622" s="133"/>
      <c r="I1622" s="133"/>
      <c r="J1622" s="133"/>
      <c r="K1622" s="134"/>
      <c r="L1622" s="135"/>
      <c r="M1622" s="135"/>
      <c r="N1622" s="135"/>
      <c r="O1622" s="2"/>
      <c r="P1622" s="31"/>
      <c r="Q1622" s="25"/>
      <c r="R1622" s="2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</row>
    <row r="1623" spans="1:51" ht="18" customHeight="1">
      <c r="A1623" s="35"/>
      <c r="B1623" s="31"/>
      <c r="C1623" s="31"/>
      <c r="D1623" s="133"/>
      <c r="E1623" s="133"/>
      <c r="F1623" s="133"/>
      <c r="G1623" s="133"/>
      <c r="H1623" s="133"/>
      <c r="I1623" s="133"/>
      <c r="J1623" s="133"/>
      <c r="K1623" s="134"/>
      <c r="L1623" s="135"/>
      <c r="M1623" s="135"/>
      <c r="N1623" s="135"/>
      <c r="O1623" s="2"/>
      <c r="P1623" s="31"/>
      <c r="Q1623" s="25"/>
      <c r="R1623" s="2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</row>
    <row r="1624" spans="1:51" ht="18" customHeight="1">
      <c r="A1624" s="35"/>
      <c r="B1624" s="31"/>
      <c r="C1624" s="31"/>
      <c r="D1624" s="133"/>
      <c r="E1624" s="133"/>
      <c r="F1624" s="133"/>
      <c r="G1624" s="133"/>
      <c r="H1624" s="133"/>
      <c r="I1624" s="133"/>
      <c r="J1624" s="133"/>
      <c r="K1624" s="134"/>
      <c r="L1624" s="135"/>
      <c r="M1624" s="135"/>
      <c r="N1624" s="135"/>
      <c r="O1624" s="2"/>
      <c r="P1624" s="31"/>
      <c r="Q1624" s="25"/>
      <c r="R1624" s="2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</row>
    <row r="1625" spans="1:51" ht="18" customHeight="1">
      <c r="A1625" s="35"/>
      <c r="B1625" s="31"/>
      <c r="C1625" s="31"/>
      <c r="D1625" s="133"/>
      <c r="E1625" s="133"/>
      <c r="F1625" s="133"/>
      <c r="G1625" s="133"/>
      <c r="H1625" s="133"/>
      <c r="I1625" s="133"/>
      <c r="J1625" s="133"/>
      <c r="K1625" s="134"/>
      <c r="L1625" s="135"/>
      <c r="M1625" s="135"/>
      <c r="N1625" s="135"/>
      <c r="O1625" s="2"/>
      <c r="P1625" s="31"/>
      <c r="Q1625" s="25"/>
      <c r="R1625" s="2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</row>
    <row r="1626" spans="1:51" ht="18" customHeight="1">
      <c r="A1626" s="35"/>
      <c r="B1626" s="31"/>
      <c r="C1626" s="31"/>
      <c r="D1626" s="133"/>
      <c r="E1626" s="133"/>
      <c r="F1626" s="133"/>
      <c r="G1626" s="133"/>
      <c r="H1626" s="133"/>
      <c r="I1626" s="133"/>
      <c r="J1626" s="133"/>
      <c r="K1626" s="134"/>
      <c r="L1626" s="135"/>
      <c r="M1626" s="135"/>
      <c r="N1626" s="135"/>
      <c r="O1626" s="2"/>
      <c r="P1626" s="31"/>
      <c r="Q1626" s="25"/>
      <c r="R1626" s="2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</row>
    <row r="1627" spans="1:51" ht="18" customHeight="1">
      <c r="A1627" s="35"/>
      <c r="B1627" s="31"/>
      <c r="C1627" s="31"/>
      <c r="D1627" s="133"/>
      <c r="E1627" s="133"/>
      <c r="F1627" s="133"/>
      <c r="G1627" s="133"/>
      <c r="H1627" s="133"/>
      <c r="I1627" s="133"/>
      <c r="J1627" s="133"/>
      <c r="K1627" s="134"/>
      <c r="L1627" s="135"/>
      <c r="M1627" s="135"/>
      <c r="N1627" s="135"/>
      <c r="O1627" s="2"/>
      <c r="P1627" s="31"/>
      <c r="Q1627" s="25"/>
      <c r="R1627" s="2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</row>
    <row r="1628" spans="1:51" ht="18" customHeight="1">
      <c r="A1628" s="35"/>
      <c r="B1628" s="31"/>
      <c r="C1628" s="31"/>
      <c r="D1628" s="133"/>
      <c r="E1628" s="133"/>
      <c r="F1628" s="133"/>
      <c r="G1628" s="133"/>
      <c r="H1628" s="133"/>
      <c r="I1628" s="133"/>
      <c r="J1628" s="133"/>
      <c r="K1628" s="134"/>
      <c r="L1628" s="135"/>
      <c r="M1628" s="135"/>
      <c r="N1628" s="135"/>
      <c r="O1628" s="2"/>
      <c r="P1628" s="31"/>
      <c r="Q1628" s="25"/>
      <c r="R1628" s="2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</row>
    <row r="1629" spans="1:51" ht="18" customHeight="1">
      <c r="A1629" s="35"/>
      <c r="B1629" s="31"/>
      <c r="C1629" s="31"/>
      <c r="D1629" s="133"/>
      <c r="E1629" s="133"/>
      <c r="F1629" s="133"/>
      <c r="G1629" s="133"/>
      <c r="H1629" s="133"/>
      <c r="I1629" s="133"/>
      <c r="J1629" s="133"/>
      <c r="K1629" s="134"/>
      <c r="L1629" s="135"/>
      <c r="M1629" s="135"/>
      <c r="N1629" s="135"/>
      <c r="O1629" s="2"/>
      <c r="P1629" s="31"/>
      <c r="Q1629" s="25"/>
      <c r="R1629" s="2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</row>
    <row r="1630" spans="1:51" ht="18" customHeight="1">
      <c r="A1630" s="35"/>
      <c r="B1630" s="31"/>
      <c r="C1630" s="31"/>
      <c r="D1630" s="133"/>
      <c r="E1630" s="133"/>
      <c r="F1630" s="133"/>
      <c r="G1630" s="133"/>
      <c r="H1630" s="133"/>
      <c r="I1630" s="133"/>
      <c r="J1630" s="133"/>
      <c r="K1630" s="134"/>
      <c r="L1630" s="135"/>
      <c r="M1630" s="135"/>
      <c r="N1630" s="135"/>
      <c r="O1630" s="2"/>
      <c r="P1630" s="31"/>
      <c r="Q1630" s="25"/>
      <c r="R1630" s="2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</row>
    <row r="1631" spans="1:51" ht="18" customHeight="1">
      <c r="A1631" s="35"/>
      <c r="B1631" s="31"/>
      <c r="C1631" s="31"/>
      <c r="D1631" s="133"/>
      <c r="E1631" s="133"/>
      <c r="F1631" s="133"/>
      <c r="G1631" s="133"/>
      <c r="H1631" s="133"/>
      <c r="I1631" s="133"/>
      <c r="J1631" s="133"/>
      <c r="K1631" s="134"/>
      <c r="L1631" s="135"/>
      <c r="M1631" s="135"/>
      <c r="N1631" s="135"/>
      <c r="O1631" s="2"/>
      <c r="P1631" s="31"/>
      <c r="Q1631" s="25"/>
      <c r="R1631" s="2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</row>
    <row r="1632" spans="1:51" ht="18" customHeight="1">
      <c r="A1632" s="35"/>
      <c r="B1632" s="31"/>
      <c r="C1632" s="31"/>
      <c r="D1632" s="133"/>
      <c r="E1632" s="133"/>
      <c r="F1632" s="133"/>
      <c r="G1632" s="133"/>
      <c r="H1632" s="133"/>
      <c r="I1632" s="133"/>
      <c r="J1632" s="133"/>
      <c r="K1632" s="134"/>
      <c r="L1632" s="135"/>
      <c r="M1632" s="135"/>
      <c r="N1632" s="135"/>
      <c r="O1632" s="2"/>
      <c r="P1632" s="31"/>
      <c r="Q1632" s="25"/>
      <c r="R1632" s="2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</row>
    <row r="1633" spans="1:51" ht="18" customHeight="1">
      <c r="A1633" s="35"/>
      <c r="B1633" s="31"/>
      <c r="C1633" s="31"/>
      <c r="D1633" s="133"/>
      <c r="E1633" s="133"/>
      <c r="F1633" s="133"/>
      <c r="G1633" s="133"/>
      <c r="H1633" s="133"/>
      <c r="I1633" s="133"/>
      <c r="J1633" s="133"/>
      <c r="K1633" s="134"/>
      <c r="L1633" s="135"/>
      <c r="M1633" s="135"/>
      <c r="N1633" s="135"/>
      <c r="O1633" s="2"/>
      <c r="P1633" s="31"/>
      <c r="Q1633" s="25"/>
      <c r="R1633" s="2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</row>
    <row r="1634" spans="1:51" ht="18" customHeight="1">
      <c r="A1634" s="35"/>
      <c r="B1634" s="31"/>
      <c r="C1634" s="31"/>
      <c r="D1634" s="133"/>
      <c r="E1634" s="133"/>
      <c r="F1634" s="133"/>
      <c r="G1634" s="133"/>
      <c r="H1634" s="133"/>
      <c r="I1634" s="133"/>
      <c r="J1634" s="133"/>
      <c r="K1634" s="134"/>
      <c r="L1634" s="135"/>
      <c r="M1634" s="135"/>
      <c r="N1634" s="135"/>
      <c r="O1634" s="2"/>
      <c r="P1634" s="31"/>
      <c r="Q1634" s="25"/>
      <c r="R1634" s="2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</row>
    <row r="1635" spans="1:51" ht="18" customHeight="1">
      <c r="A1635" s="35"/>
      <c r="B1635" s="31"/>
      <c r="C1635" s="31"/>
      <c r="D1635" s="133"/>
      <c r="E1635" s="133"/>
      <c r="F1635" s="133"/>
      <c r="G1635" s="133"/>
      <c r="H1635" s="133"/>
      <c r="I1635" s="133"/>
      <c r="J1635" s="133"/>
      <c r="K1635" s="134"/>
      <c r="L1635" s="135"/>
      <c r="M1635" s="135"/>
      <c r="N1635" s="135"/>
      <c r="O1635" s="2"/>
      <c r="P1635" s="31"/>
      <c r="Q1635" s="25"/>
      <c r="R1635" s="2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</row>
    <row r="1636" spans="1:51" ht="18" customHeight="1">
      <c r="A1636" s="35"/>
      <c r="B1636" s="31"/>
      <c r="C1636" s="31"/>
      <c r="D1636" s="133"/>
      <c r="E1636" s="133"/>
      <c r="F1636" s="133"/>
      <c r="G1636" s="133"/>
      <c r="H1636" s="133"/>
      <c r="I1636" s="133"/>
      <c r="J1636" s="133"/>
      <c r="K1636" s="134"/>
      <c r="L1636" s="135"/>
      <c r="M1636" s="135"/>
      <c r="N1636" s="135"/>
      <c r="O1636" s="2"/>
      <c r="P1636" s="31"/>
      <c r="Q1636" s="25"/>
      <c r="R1636" s="2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</row>
    <row r="1637" spans="1:51" ht="18" customHeight="1">
      <c r="A1637" s="35"/>
      <c r="B1637" s="31"/>
      <c r="C1637" s="31"/>
      <c r="D1637" s="133"/>
      <c r="E1637" s="133"/>
      <c r="F1637" s="133"/>
      <c r="G1637" s="133"/>
      <c r="H1637" s="133"/>
      <c r="I1637" s="133"/>
      <c r="J1637" s="133"/>
      <c r="K1637" s="134"/>
      <c r="L1637" s="135"/>
      <c r="M1637" s="135"/>
      <c r="N1637" s="135"/>
      <c r="O1637" s="2"/>
      <c r="P1637" s="31"/>
      <c r="Q1637" s="25"/>
      <c r="R1637" s="2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</row>
    <row r="1638" spans="1:51" ht="18" customHeight="1">
      <c r="A1638" s="35"/>
      <c r="B1638" s="31"/>
      <c r="C1638" s="31"/>
      <c r="D1638" s="133"/>
      <c r="E1638" s="133"/>
      <c r="F1638" s="133"/>
      <c r="G1638" s="133"/>
      <c r="H1638" s="133"/>
      <c r="I1638" s="133"/>
      <c r="J1638" s="133"/>
      <c r="K1638" s="134"/>
      <c r="L1638" s="135"/>
      <c r="M1638" s="135"/>
      <c r="N1638" s="135"/>
      <c r="O1638" s="2"/>
      <c r="P1638" s="31"/>
      <c r="Q1638" s="25"/>
      <c r="R1638" s="2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</row>
    <row r="1639" spans="1:51" ht="18" customHeight="1">
      <c r="A1639" s="35"/>
      <c r="B1639" s="31"/>
      <c r="C1639" s="31"/>
      <c r="D1639" s="133"/>
      <c r="E1639" s="133"/>
      <c r="F1639" s="133"/>
      <c r="G1639" s="133"/>
      <c r="H1639" s="133"/>
      <c r="I1639" s="133"/>
      <c r="J1639" s="133"/>
      <c r="K1639" s="134"/>
      <c r="L1639" s="135"/>
      <c r="M1639" s="135"/>
      <c r="N1639" s="135"/>
      <c r="O1639" s="2"/>
      <c r="P1639" s="31"/>
      <c r="Q1639" s="25"/>
      <c r="R1639" s="2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</row>
    <row r="1640" spans="1:51" ht="18" customHeight="1">
      <c r="A1640" s="35"/>
      <c r="B1640" s="31"/>
      <c r="C1640" s="31"/>
      <c r="D1640" s="133"/>
      <c r="E1640" s="133"/>
      <c r="F1640" s="133"/>
      <c r="G1640" s="133"/>
      <c r="H1640" s="133"/>
      <c r="I1640" s="133"/>
      <c r="J1640" s="133"/>
      <c r="K1640" s="134"/>
      <c r="L1640" s="135"/>
      <c r="M1640" s="135"/>
      <c r="N1640" s="135"/>
      <c r="O1640" s="2"/>
      <c r="P1640" s="31"/>
      <c r="Q1640" s="25"/>
      <c r="R1640" s="2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</row>
    <row r="1641" spans="1:51" ht="18" customHeight="1">
      <c r="A1641" s="35"/>
      <c r="B1641" s="31"/>
      <c r="C1641" s="31"/>
      <c r="D1641" s="133"/>
      <c r="E1641" s="133"/>
      <c r="F1641" s="133"/>
      <c r="G1641" s="133"/>
      <c r="H1641" s="133"/>
      <c r="I1641" s="133"/>
      <c r="J1641" s="133"/>
      <c r="K1641" s="134"/>
      <c r="L1641" s="135"/>
      <c r="M1641" s="135"/>
      <c r="N1641" s="135"/>
      <c r="O1641" s="2"/>
      <c r="P1641" s="31"/>
      <c r="Q1641" s="25"/>
      <c r="R1641" s="2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</row>
    <row r="1642" spans="1:51" ht="18" customHeight="1">
      <c r="A1642" s="35"/>
      <c r="B1642" s="31"/>
      <c r="C1642" s="31"/>
      <c r="D1642" s="133"/>
      <c r="E1642" s="133"/>
      <c r="F1642" s="133"/>
      <c r="G1642" s="133"/>
      <c r="H1642" s="133"/>
      <c r="I1642" s="133"/>
      <c r="J1642" s="133"/>
      <c r="K1642" s="134"/>
      <c r="L1642" s="135"/>
      <c r="M1642" s="135"/>
      <c r="N1642" s="135"/>
      <c r="O1642" s="2"/>
      <c r="P1642" s="31"/>
      <c r="Q1642" s="25"/>
      <c r="R1642" s="2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</row>
    <row r="1643" spans="1:51" ht="18" customHeight="1">
      <c r="A1643" s="35"/>
      <c r="B1643" s="31"/>
      <c r="C1643" s="31"/>
      <c r="D1643" s="133"/>
      <c r="E1643" s="133"/>
      <c r="F1643" s="133"/>
      <c r="G1643" s="133"/>
      <c r="H1643" s="133"/>
      <c r="I1643" s="133"/>
      <c r="J1643" s="133"/>
      <c r="K1643" s="134"/>
      <c r="L1643" s="135"/>
      <c r="M1643" s="135"/>
      <c r="N1643" s="135"/>
      <c r="O1643" s="2"/>
      <c r="P1643" s="31"/>
      <c r="Q1643" s="25"/>
      <c r="R1643" s="2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</row>
    <row r="1644" spans="1:51" ht="18" customHeight="1">
      <c r="A1644" s="35"/>
      <c r="B1644" s="31"/>
      <c r="C1644" s="31"/>
      <c r="D1644" s="133"/>
      <c r="E1644" s="133"/>
      <c r="F1644" s="133"/>
      <c r="G1644" s="133"/>
      <c r="H1644" s="133"/>
      <c r="I1644" s="133"/>
      <c r="J1644" s="133"/>
      <c r="K1644" s="134"/>
      <c r="L1644" s="135"/>
      <c r="M1644" s="135"/>
      <c r="N1644" s="135"/>
      <c r="O1644" s="2"/>
      <c r="P1644" s="31"/>
      <c r="Q1644" s="25"/>
      <c r="R1644" s="2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</row>
    <row r="1645" spans="1:51" ht="18" customHeight="1">
      <c r="A1645" s="35"/>
      <c r="B1645" s="31"/>
      <c r="C1645" s="31"/>
      <c r="D1645" s="133"/>
      <c r="E1645" s="133"/>
      <c r="F1645" s="133"/>
      <c r="G1645" s="133"/>
      <c r="H1645" s="133"/>
      <c r="I1645" s="133"/>
      <c r="J1645" s="133"/>
      <c r="K1645" s="134"/>
      <c r="L1645" s="135"/>
      <c r="M1645" s="135"/>
      <c r="N1645" s="135"/>
      <c r="O1645" s="2"/>
      <c r="P1645" s="31"/>
      <c r="Q1645" s="25"/>
      <c r="R1645" s="2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</row>
    <row r="1646" spans="1:51" ht="18" customHeight="1">
      <c r="A1646" s="35"/>
      <c r="B1646" s="31"/>
      <c r="C1646" s="31"/>
      <c r="D1646" s="133"/>
      <c r="E1646" s="133"/>
      <c r="F1646" s="133"/>
      <c r="G1646" s="133"/>
      <c r="H1646" s="133"/>
      <c r="I1646" s="133"/>
      <c r="J1646" s="133"/>
      <c r="K1646" s="134"/>
      <c r="L1646" s="135"/>
      <c r="M1646" s="135"/>
      <c r="N1646" s="135"/>
      <c r="O1646" s="2"/>
      <c r="P1646" s="31"/>
      <c r="Q1646" s="25"/>
      <c r="R1646" s="2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</row>
    <row r="1647" spans="1:51" ht="18" customHeight="1">
      <c r="A1647" s="35"/>
      <c r="B1647" s="31"/>
      <c r="C1647" s="31"/>
      <c r="D1647" s="133"/>
      <c r="E1647" s="133"/>
      <c r="F1647" s="133"/>
      <c r="G1647" s="133"/>
      <c r="H1647" s="133"/>
      <c r="I1647" s="133"/>
      <c r="J1647" s="133"/>
      <c r="K1647" s="134"/>
      <c r="L1647" s="135"/>
      <c r="M1647" s="135"/>
      <c r="N1647" s="135"/>
      <c r="O1647" s="2"/>
      <c r="P1647" s="31"/>
      <c r="Q1647" s="25"/>
      <c r="R1647" s="2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</row>
    <row r="1648" spans="1:51" ht="18" customHeight="1">
      <c r="A1648" s="35"/>
      <c r="B1648" s="31"/>
      <c r="C1648" s="31"/>
      <c r="D1648" s="133"/>
      <c r="E1648" s="133"/>
      <c r="F1648" s="133"/>
      <c r="G1648" s="133"/>
      <c r="H1648" s="133"/>
      <c r="I1648" s="133"/>
      <c r="J1648" s="133"/>
      <c r="K1648" s="134"/>
      <c r="L1648" s="135"/>
      <c r="M1648" s="135"/>
      <c r="N1648" s="135"/>
      <c r="O1648" s="2"/>
      <c r="P1648" s="31"/>
      <c r="Q1648" s="25"/>
      <c r="R1648" s="2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</row>
    <row r="1649" spans="1:51" ht="18" customHeight="1">
      <c r="A1649" s="35"/>
      <c r="B1649" s="31"/>
      <c r="C1649" s="31"/>
      <c r="D1649" s="133"/>
      <c r="E1649" s="133"/>
      <c r="F1649" s="133"/>
      <c r="G1649" s="133"/>
      <c r="H1649" s="133"/>
      <c r="I1649" s="133"/>
      <c r="J1649" s="133"/>
      <c r="K1649" s="134"/>
      <c r="L1649" s="135"/>
      <c r="M1649" s="135"/>
      <c r="N1649" s="135"/>
      <c r="O1649" s="2"/>
      <c r="P1649" s="31"/>
      <c r="Q1649" s="25"/>
      <c r="R1649" s="2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</row>
    <row r="1650" spans="1:51" ht="18" customHeight="1">
      <c r="A1650" s="35"/>
      <c r="B1650" s="31"/>
      <c r="C1650" s="31"/>
      <c r="D1650" s="133"/>
      <c r="E1650" s="133"/>
      <c r="F1650" s="133"/>
      <c r="G1650" s="133"/>
      <c r="H1650" s="133"/>
      <c r="I1650" s="133"/>
      <c r="J1650" s="133"/>
      <c r="K1650" s="134"/>
      <c r="L1650" s="135"/>
      <c r="M1650" s="135"/>
      <c r="N1650" s="135"/>
      <c r="O1650" s="2"/>
      <c r="P1650" s="31"/>
      <c r="Q1650" s="25"/>
      <c r="R1650" s="2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</row>
    <row r="1651" spans="1:51" ht="18" customHeight="1">
      <c r="A1651" s="35"/>
      <c r="B1651" s="31"/>
      <c r="C1651" s="31"/>
      <c r="D1651" s="133"/>
      <c r="E1651" s="133"/>
      <c r="F1651" s="133"/>
      <c r="G1651" s="133"/>
      <c r="H1651" s="133"/>
      <c r="I1651" s="133"/>
      <c r="J1651" s="133"/>
      <c r="K1651" s="134"/>
      <c r="L1651" s="135"/>
      <c r="M1651" s="135"/>
      <c r="N1651" s="135"/>
      <c r="O1651" s="2"/>
      <c r="P1651" s="31"/>
      <c r="Q1651" s="25"/>
      <c r="R1651" s="2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</row>
    <row r="1652" spans="1:51" ht="18" customHeight="1">
      <c r="A1652" s="35"/>
      <c r="B1652" s="31"/>
      <c r="C1652" s="31"/>
      <c r="D1652" s="133"/>
      <c r="E1652" s="133"/>
      <c r="F1652" s="133"/>
      <c r="G1652" s="133"/>
      <c r="H1652" s="133"/>
      <c r="I1652" s="133"/>
      <c r="J1652" s="133"/>
      <c r="K1652" s="134"/>
      <c r="L1652" s="135"/>
      <c r="M1652" s="135"/>
      <c r="N1652" s="135"/>
      <c r="O1652" s="2"/>
      <c r="P1652" s="31"/>
      <c r="Q1652" s="25"/>
      <c r="R1652" s="2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</row>
    <row r="1653" spans="1:51" ht="18" customHeight="1">
      <c r="A1653" s="35"/>
      <c r="B1653" s="31"/>
      <c r="C1653" s="31"/>
      <c r="D1653" s="133"/>
      <c r="E1653" s="133"/>
      <c r="F1653" s="133"/>
      <c r="G1653" s="133"/>
      <c r="H1653" s="133"/>
      <c r="I1653" s="133"/>
      <c r="J1653" s="133"/>
      <c r="K1653" s="134"/>
      <c r="L1653" s="135"/>
      <c r="M1653" s="135"/>
      <c r="N1653" s="135"/>
      <c r="O1653" s="2"/>
      <c r="P1653" s="31"/>
      <c r="Q1653" s="25"/>
      <c r="R1653" s="2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</row>
    <row r="1654" spans="1:51" ht="18" customHeight="1">
      <c r="A1654" s="35"/>
      <c r="B1654" s="31"/>
      <c r="C1654" s="31"/>
      <c r="D1654" s="133"/>
      <c r="E1654" s="133"/>
      <c r="F1654" s="133"/>
      <c r="G1654" s="133"/>
      <c r="H1654" s="133"/>
      <c r="I1654" s="133"/>
      <c r="J1654" s="133"/>
      <c r="K1654" s="134"/>
      <c r="L1654" s="135"/>
      <c r="M1654" s="135"/>
      <c r="N1654" s="135"/>
      <c r="O1654" s="2"/>
      <c r="P1654" s="31"/>
      <c r="Q1654" s="25"/>
      <c r="R1654" s="2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</row>
    <row r="1655" spans="1:51" ht="18" customHeight="1">
      <c r="A1655" s="35"/>
      <c r="B1655" s="31"/>
      <c r="C1655" s="31"/>
      <c r="D1655" s="133"/>
      <c r="E1655" s="133"/>
      <c r="F1655" s="133"/>
      <c r="G1655" s="133"/>
      <c r="H1655" s="133"/>
      <c r="I1655" s="133"/>
      <c r="J1655" s="133"/>
      <c r="K1655" s="134"/>
      <c r="L1655" s="135"/>
      <c r="M1655" s="135"/>
      <c r="N1655" s="135"/>
      <c r="O1655" s="2"/>
      <c r="P1655" s="31"/>
      <c r="Q1655" s="25"/>
      <c r="R1655" s="2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</row>
    <row r="1656" spans="1:51" ht="18" customHeight="1">
      <c r="A1656" s="35"/>
      <c r="B1656" s="31"/>
      <c r="C1656" s="31"/>
      <c r="D1656" s="133"/>
      <c r="E1656" s="133"/>
      <c r="F1656" s="133"/>
      <c r="G1656" s="133"/>
      <c r="H1656" s="133"/>
      <c r="I1656" s="133"/>
      <c r="J1656" s="133"/>
      <c r="K1656" s="134"/>
      <c r="L1656" s="135"/>
      <c r="M1656" s="135"/>
      <c r="N1656" s="135"/>
      <c r="O1656" s="2"/>
      <c r="P1656" s="31"/>
      <c r="Q1656" s="25"/>
      <c r="R1656" s="2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</row>
    <row r="1657" spans="1:51" ht="18" customHeight="1">
      <c r="A1657" s="35"/>
      <c r="B1657" s="31"/>
      <c r="C1657" s="31"/>
      <c r="D1657" s="133"/>
      <c r="E1657" s="133"/>
      <c r="F1657" s="133"/>
      <c r="G1657" s="133"/>
      <c r="H1657" s="133"/>
      <c r="I1657" s="133"/>
      <c r="J1657" s="133"/>
      <c r="K1657" s="134"/>
      <c r="L1657" s="135"/>
      <c r="M1657" s="135"/>
      <c r="N1657" s="135"/>
      <c r="O1657" s="2"/>
      <c r="P1657" s="31"/>
      <c r="Q1657" s="25"/>
      <c r="R1657" s="2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</row>
    <row r="1658" spans="1:51" ht="18" customHeight="1">
      <c r="A1658" s="35"/>
      <c r="B1658" s="31"/>
      <c r="C1658" s="31"/>
      <c r="D1658" s="133"/>
      <c r="E1658" s="133"/>
      <c r="F1658" s="133"/>
      <c r="G1658" s="133"/>
      <c r="H1658" s="133"/>
      <c r="I1658" s="133"/>
      <c r="J1658" s="133"/>
      <c r="K1658" s="134"/>
      <c r="L1658" s="135"/>
      <c r="M1658" s="135"/>
      <c r="N1658" s="135"/>
      <c r="O1658" s="2"/>
      <c r="P1658" s="31"/>
      <c r="Q1658" s="25"/>
      <c r="R1658" s="2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</row>
    <row r="1659" spans="1:51" ht="18" customHeight="1">
      <c r="A1659" s="35"/>
      <c r="B1659" s="31"/>
      <c r="C1659" s="31"/>
      <c r="D1659" s="133"/>
      <c r="E1659" s="133"/>
      <c r="F1659" s="133"/>
      <c r="G1659" s="133"/>
      <c r="H1659" s="133"/>
      <c r="I1659" s="133"/>
      <c r="J1659" s="133"/>
      <c r="K1659" s="134"/>
      <c r="L1659" s="135"/>
      <c r="M1659" s="135"/>
      <c r="N1659" s="135"/>
      <c r="O1659" s="2"/>
      <c r="P1659" s="31"/>
      <c r="Q1659" s="25"/>
      <c r="R1659" s="2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</row>
    <row r="1660" spans="1:51" ht="18" customHeight="1">
      <c r="A1660" s="35"/>
      <c r="B1660" s="31"/>
      <c r="C1660" s="31"/>
      <c r="D1660" s="133"/>
      <c r="E1660" s="133"/>
      <c r="F1660" s="133"/>
      <c r="G1660" s="133"/>
      <c r="H1660" s="133"/>
      <c r="I1660" s="133"/>
      <c r="J1660" s="133"/>
      <c r="K1660" s="134"/>
      <c r="L1660" s="135"/>
      <c r="M1660" s="135"/>
      <c r="N1660" s="135"/>
      <c r="O1660" s="2"/>
      <c r="P1660" s="31"/>
      <c r="Q1660" s="25"/>
      <c r="R1660" s="2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</row>
    <row r="1661" spans="1:51" ht="18" customHeight="1">
      <c r="A1661" s="35"/>
      <c r="B1661" s="31"/>
      <c r="C1661" s="31"/>
      <c r="D1661" s="133"/>
      <c r="E1661" s="133"/>
      <c r="F1661" s="133"/>
      <c r="G1661" s="133"/>
      <c r="H1661" s="133"/>
      <c r="I1661" s="133"/>
      <c r="J1661" s="133"/>
      <c r="K1661" s="134"/>
      <c r="L1661" s="135"/>
      <c r="M1661" s="135"/>
      <c r="N1661" s="135"/>
      <c r="O1661" s="2"/>
      <c r="P1661" s="31"/>
      <c r="Q1661" s="25"/>
      <c r="R1661" s="2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</row>
    <row r="1662" spans="1:51" ht="18" customHeight="1">
      <c r="A1662" s="35"/>
      <c r="B1662" s="31"/>
      <c r="C1662" s="31"/>
      <c r="D1662" s="133"/>
      <c r="E1662" s="133"/>
      <c r="F1662" s="133"/>
      <c r="G1662" s="133"/>
      <c r="H1662" s="133"/>
      <c r="I1662" s="133"/>
      <c r="J1662" s="133"/>
      <c r="K1662" s="134"/>
      <c r="L1662" s="135"/>
      <c r="M1662" s="135"/>
      <c r="N1662" s="135"/>
      <c r="O1662" s="2"/>
      <c r="P1662" s="31"/>
      <c r="Q1662" s="25"/>
      <c r="R1662" s="2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</row>
    <row r="1663" spans="1:51" ht="18" customHeight="1">
      <c r="A1663" s="35"/>
      <c r="B1663" s="31"/>
      <c r="C1663" s="31"/>
      <c r="D1663" s="133"/>
      <c r="E1663" s="133"/>
      <c r="F1663" s="133"/>
      <c r="G1663" s="133"/>
      <c r="H1663" s="133"/>
      <c r="I1663" s="133"/>
      <c r="J1663" s="133"/>
      <c r="K1663" s="134"/>
      <c r="L1663" s="135"/>
      <c r="M1663" s="135"/>
      <c r="N1663" s="135"/>
      <c r="O1663" s="2"/>
      <c r="P1663" s="31"/>
      <c r="Q1663" s="25"/>
      <c r="R1663" s="2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</row>
    <row r="1664" spans="1:51" ht="18" customHeight="1">
      <c r="A1664" s="35"/>
      <c r="B1664" s="31"/>
      <c r="C1664" s="31"/>
      <c r="D1664" s="133"/>
      <c r="E1664" s="133"/>
      <c r="F1664" s="133"/>
      <c r="G1664" s="133"/>
      <c r="H1664" s="133"/>
      <c r="I1664" s="133"/>
      <c r="J1664" s="133"/>
      <c r="K1664" s="134"/>
      <c r="L1664" s="135"/>
      <c r="M1664" s="135"/>
      <c r="N1664" s="135"/>
      <c r="O1664" s="2"/>
      <c r="P1664" s="31"/>
      <c r="Q1664" s="25"/>
      <c r="R1664" s="2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</row>
    <row r="1665" spans="1:51" ht="18" customHeight="1">
      <c r="A1665" s="35"/>
      <c r="B1665" s="31"/>
      <c r="C1665" s="31"/>
      <c r="D1665" s="133"/>
      <c r="E1665" s="133"/>
      <c r="F1665" s="133"/>
      <c r="G1665" s="133"/>
      <c r="H1665" s="133"/>
      <c r="I1665" s="133"/>
      <c r="J1665" s="133"/>
      <c r="K1665" s="134"/>
      <c r="L1665" s="135"/>
      <c r="M1665" s="135"/>
      <c r="N1665" s="135"/>
      <c r="O1665" s="2"/>
      <c r="P1665" s="31"/>
      <c r="Q1665" s="25"/>
      <c r="R1665" s="2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</row>
    <row r="1666" spans="1:51" ht="18" customHeight="1">
      <c r="A1666" s="35"/>
      <c r="B1666" s="31"/>
      <c r="C1666" s="31"/>
      <c r="D1666" s="133"/>
      <c r="E1666" s="133"/>
      <c r="F1666" s="133"/>
      <c r="G1666" s="133"/>
      <c r="H1666" s="133"/>
      <c r="I1666" s="133"/>
      <c r="J1666" s="133"/>
      <c r="K1666" s="134"/>
      <c r="L1666" s="135"/>
      <c r="M1666" s="135"/>
      <c r="N1666" s="135"/>
      <c r="O1666" s="2"/>
      <c r="P1666" s="31"/>
      <c r="Q1666" s="25"/>
      <c r="R1666" s="2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</row>
    <row r="1667" spans="1:51" ht="18" customHeight="1">
      <c r="A1667" s="35"/>
      <c r="B1667" s="31"/>
      <c r="C1667" s="31"/>
      <c r="D1667" s="133"/>
      <c r="E1667" s="133"/>
      <c r="F1667" s="133"/>
      <c r="G1667" s="133"/>
      <c r="H1667" s="133"/>
      <c r="I1667" s="133"/>
      <c r="J1667" s="133"/>
      <c r="K1667" s="134"/>
      <c r="L1667" s="135"/>
      <c r="M1667" s="135"/>
      <c r="N1667" s="135"/>
      <c r="O1667" s="2"/>
      <c r="P1667" s="31"/>
      <c r="Q1667" s="25"/>
      <c r="R1667" s="2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</row>
    <row r="1668" spans="1:51" ht="18" customHeight="1">
      <c r="A1668" s="35"/>
      <c r="B1668" s="31"/>
      <c r="C1668" s="31"/>
      <c r="D1668" s="133"/>
      <c r="E1668" s="133"/>
      <c r="F1668" s="133"/>
      <c r="G1668" s="133"/>
      <c r="H1668" s="133"/>
      <c r="I1668" s="133"/>
      <c r="J1668" s="133"/>
      <c r="K1668" s="134"/>
      <c r="L1668" s="135"/>
      <c r="M1668" s="135"/>
      <c r="N1668" s="135"/>
      <c r="O1668" s="2"/>
      <c r="P1668" s="31"/>
      <c r="Q1668" s="25"/>
      <c r="R1668" s="2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</row>
    <row r="1669" spans="1:51" ht="18" customHeight="1">
      <c r="A1669" s="35"/>
      <c r="B1669" s="31"/>
      <c r="C1669" s="31"/>
      <c r="D1669" s="133"/>
      <c r="E1669" s="133"/>
      <c r="F1669" s="133"/>
      <c r="G1669" s="133"/>
      <c r="H1669" s="133"/>
      <c r="I1669" s="133"/>
      <c r="J1669" s="133"/>
      <c r="K1669" s="134"/>
      <c r="L1669" s="135"/>
      <c r="M1669" s="135"/>
      <c r="N1669" s="135"/>
      <c r="O1669" s="2"/>
      <c r="P1669" s="31"/>
      <c r="Q1669" s="25"/>
      <c r="R1669" s="2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</row>
    <row r="1670" spans="1:51" ht="18" customHeight="1">
      <c r="A1670" s="35"/>
      <c r="B1670" s="31"/>
      <c r="C1670" s="31"/>
      <c r="D1670" s="133"/>
      <c r="E1670" s="133"/>
      <c r="F1670" s="133"/>
      <c r="G1670" s="133"/>
      <c r="H1670" s="133"/>
      <c r="I1670" s="133"/>
      <c r="J1670" s="133"/>
      <c r="K1670" s="134"/>
      <c r="L1670" s="135"/>
      <c r="M1670" s="135"/>
      <c r="N1670" s="135"/>
      <c r="O1670" s="2"/>
      <c r="P1670" s="31"/>
      <c r="Q1670" s="25"/>
      <c r="R1670" s="2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</row>
    <row r="1671" spans="1:51" ht="18" customHeight="1">
      <c r="A1671" s="35"/>
      <c r="B1671" s="31"/>
      <c r="C1671" s="31"/>
      <c r="D1671" s="133"/>
      <c r="E1671" s="133"/>
      <c r="F1671" s="133"/>
      <c r="G1671" s="133"/>
      <c r="H1671" s="133"/>
      <c r="I1671" s="133"/>
      <c r="J1671" s="133"/>
      <c r="K1671" s="134"/>
      <c r="L1671" s="135"/>
      <c r="M1671" s="135"/>
      <c r="N1671" s="135"/>
      <c r="O1671" s="2"/>
      <c r="P1671" s="31"/>
      <c r="Q1671" s="25"/>
      <c r="R1671" s="2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</row>
    <row r="1672" spans="1:51" ht="18" customHeight="1">
      <c r="A1672" s="35"/>
      <c r="B1672" s="31"/>
      <c r="C1672" s="31"/>
      <c r="D1672" s="133"/>
      <c r="E1672" s="133"/>
      <c r="F1672" s="133"/>
      <c r="G1672" s="133"/>
      <c r="H1672" s="133"/>
      <c r="I1672" s="133"/>
      <c r="J1672" s="133"/>
      <c r="K1672" s="134"/>
      <c r="L1672" s="135"/>
      <c r="M1672" s="135"/>
      <c r="N1672" s="135"/>
      <c r="O1672" s="2"/>
      <c r="P1672" s="31"/>
      <c r="Q1672" s="25"/>
      <c r="R1672" s="2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</row>
    <row r="1673" spans="1:51" ht="18" customHeight="1">
      <c r="A1673" s="35"/>
      <c r="B1673" s="31"/>
      <c r="C1673" s="31"/>
      <c r="D1673" s="133"/>
      <c r="E1673" s="133"/>
      <c r="F1673" s="133"/>
      <c r="G1673" s="133"/>
      <c r="H1673" s="133"/>
      <c r="I1673" s="133"/>
      <c r="J1673" s="133"/>
      <c r="K1673" s="134"/>
      <c r="L1673" s="135"/>
      <c r="M1673" s="135"/>
      <c r="N1673" s="135"/>
      <c r="O1673" s="2"/>
      <c r="P1673" s="31"/>
      <c r="Q1673" s="25"/>
      <c r="R1673" s="2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</row>
    <row r="1674" spans="1:51" ht="18" customHeight="1">
      <c r="A1674" s="35"/>
      <c r="B1674" s="31"/>
      <c r="C1674" s="31"/>
      <c r="D1674" s="133"/>
      <c r="E1674" s="133"/>
      <c r="F1674" s="133"/>
      <c r="G1674" s="133"/>
      <c r="H1674" s="133"/>
      <c r="I1674" s="133"/>
      <c r="J1674" s="133"/>
      <c r="K1674" s="134"/>
      <c r="L1674" s="135"/>
      <c r="M1674" s="135"/>
      <c r="N1674" s="135"/>
      <c r="O1674" s="2"/>
      <c r="P1674" s="31"/>
      <c r="Q1674" s="25"/>
      <c r="R1674" s="2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</row>
    <row r="1675" spans="1:51" ht="18" customHeight="1">
      <c r="A1675" s="35"/>
      <c r="B1675" s="31"/>
      <c r="C1675" s="31"/>
      <c r="D1675" s="133"/>
      <c r="E1675" s="133"/>
      <c r="F1675" s="133"/>
      <c r="G1675" s="133"/>
      <c r="H1675" s="133"/>
      <c r="I1675" s="133"/>
      <c r="J1675" s="133"/>
      <c r="K1675" s="134"/>
      <c r="L1675" s="135"/>
      <c r="M1675" s="135"/>
      <c r="N1675" s="135"/>
      <c r="O1675" s="2"/>
      <c r="P1675" s="31"/>
      <c r="Q1675" s="25"/>
      <c r="R1675" s="2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</row>
    <row r="1676" spans="1:51" ht="18" customHeight="1">
      <c r="A1676" s="35"/>
      <c r="B1676" s="31"/>
      <c r="C1676" s="31"/>
      <c r="D1676" s="133"/>
      <c r="E1676" s="133"/>
      <c r="F1676" s="133"/>
      <c r="G1676" s="133"/>
      <c r="H1676" s="133"/>
      <c r="I1676" s="133"/>
      <c r="J1676" s="133"/>
      <c r="K1676" s="134"/>
      <c r="L1676" s="135"/>
      <c r="M1676" s="135"/>
      <c r="N1676" s="135"/>
      <c r="O1676" s="2"/>
      <c r="P1676" s="31"/>
      <c r="Q1676" s="25"/>
      <c r="R1676" s="2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</row>
    <row r="1677" spans="1:51" ht="18" customHeight="1">
      <c r="A1677" s="35"/>
      <c r="B1677" s="31"/>
      <c r="C1677" s="31"/>
      <c r="D1677" s="133"/>
      <c r="E1677" s="133"/>
      <c r="F1677" s="133"/>
      <c r="G1677" s="133"/>
      <c r="H1677" s="133"/>
      <c r="I1677" s="133"/>
      <c r="J1677" s="133"/>
      <c r="K1677" s="134"/>
      <c r="L1677" s="135"/>
      <c r="M1677" s="135"/>
      <c r="N1677" s="135"/>
      <c r="O1677" s="2"/>
      <c r="P1677" s="31"/>
      <c r="Q1677" s="25"/>
      <c r="R1677" s="2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</row>
    <row r="1678" spans="1:51" ht="18" customHeight="1">
      <c r="A1678" s="35"/>
      <c r="B1678" s="31"/>
      <c r="C1678" s="31"/>
      <c r="D1678" s="133"/>
      <c r="E1678" s="133"/>
      <c r="F1678" s="133"/>
      <c r="G1678" s="133"/>
      <c r="H1678" s="133"/>
      <c r="I1678" s="133"/>
      <c r="J1678" s="133"/>
      <c r="K1678" s="134"/>
      <c r="L1678" s="135"/>
      <c r="M1678" s="135"/>
      <c r="N1678" s="135"/>
      <c r="O1678" s="2"/>
      <c r="P1678" s="31"/>
      <c r="Q1678" s="25"/>
      <c r="R1678" s="2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</row>
    <row r="1679" spans="1:51" ht="18" customHeight="1">
      <c r="A1679" s="35"/>
      <c r="B1679" s="31"/>
      <c r="C1679" s="31"/>
      <c r="D1679" s="133"/>
      <c r="E1679" s="133"/>
      <c r="F1679" s="133"/>
      <c r="G1679" s="133"/>
      <c r="H1679" s="133"/>
      <c r="I1679" s="133"/>
      <c r="J1679" s="133"/>
      <c r="K1679" s="134"/>
      <c r="L1679" s="135"/>
      <c r="M1679" s="135"/>
      <c r="N1679" s="135"/>
      <c r="O1679" s="2"/>
      <c r="P1679" s="31"/>
      <c r="Q1679" s="25"/>
      <c r="R1679" s="2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</row>
    <row r="1680" spans="1:51" ht="18" customHeight="1">
      <c r="A1680" s="35"/>
      <c r="B1680" s="31"/>
      <c r="C1680" s="31"/>
      <c r="D1680" s="133"/>
      <c r="E1680" s="133"/>
      <c r="F1680" s="133"/>
      <c r="G1680" s="133"/>
      <c r="H1680" s="133"/>
      <c r="I1680" s="133"/>
      <c r="J1680" s="133"/>
      <c r="K1680" s="134"/>
      <c r="L1680" s="135"/>
      <c r="M1680" s="135"/>
      <c r="N1680" s="135"/>
      <c r="O1680" s="2"/>
      <c r="P1680" s="31"/>
      <c r="Q1680" s="25"/>
      <c r="R1680" s="2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</row>
    <row r="1681" spans="1:51" ht="18" customHeight="1">
      <c r="A1681" s="35"/>
      <c r="B1681" s="31"/>
      <c r="C1681" s="31"/>
      <c r="D1681" s="133"/>
      <c r="E1681" s="133"/>
      <c r="F1681" s="133"/>
      <c r="G1681" s="133"/>
      <c r="H1681" s="133"/>
      <c r="I1681" s="133"/>
      <c r="J1681" s="133"/>
      <c r="K1681" s="134"/>
      <c r="L1681" s="135"/>
      <c r="M1681" s="135"/>
      <c r="N1681" s="135"/>
      <c r="O1681" s="2"/>
      <c r="P1681" s="31"/>
      <c r="Q1681" s="25"/>
      <c r="R1681" s="2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</row>
    <row r="1682" spans="1:51" ht="18" customHeight="1">
      <c r="A1682" s="35"/>
      <c r="B1682" s="31"/>
      <c r="C1682" s="31"/>
      <c r="D1682" s="133"/>
      <c r="E1682" s="133"/>
      <c r="F1682" s="133"/>
      <c r="G1682" s="133"/>
      <c r="H1682" s="133"/>
      <c r="I1682" s="133"/>
      <c r="J1682" s="133"/>
      <c r="K1682" s="134"/>
      <c r="L1682" s="135"/>
      <c r="M1682" s="135"/>
      <c r="N1682" s="135"/>
      <c r="O1682" s="2"/>
      <c r="P1682" s="31"/>
      <c r="Q1682" s="25"/>
      <c r="R1682" s="2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</row>
    <row r="1683" spans="1:51" ht="18" customHeight="1">
      <c r="A1683" s="35"/>
      <c r="B1683" s="31"/>
      <c r="C1683" s="31"/>
      <c r="D1683" s="133"/>
      <c r="E1683" s="133"/>
      <c r="F1683" s="133"/>
      <c r="G1683" s="133"/>
      <c r="H1683" s="133"/>
      <c r="I1683" s="133"/>
      <c r="J1683" s="133"/>
      <c r="K1683" s="134"/>
      <c r="L1683" s="135"/>
      <c r="M1683" s="135"/>
      <c r="N1683" s="135"/>
      <c r="O1683" s="2"/>
      <c r="P1683" s="31"/>
      <c r="Q1683" s="25"/>
      <c r="R1683" s="2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</row>
    <row r="1684" spans="1:51" ht="18" customHeight="1">
      <c r="A1684" s="35"/>
      <c r="B1684" s="31"/>
      <c r="C1684" s="31"/>
      <c r="D1684" s="133"/>
      <c r="E1684" s="133"/>
      <c r="F1684" s="133"/>
      <c r="G1684" s="133"/>
      <c r="H1684" s="133"/>
      <c r="I1684" s="133"/>
      <c r="J1684" s="133"/>
      <c r="K1684" s="134"/>
      <c r="L1684" s="135"/>
      <c r="M1684" s="135"/>
      <c r="N1684" s="135"/>
      <c r="O1684" s="2"/>
      <c r="P1684" s="31"/>
      <c r="Q1684" s="25"/>
      <c r="R1684" s="2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</row>
    <row r="1685" spans="1:51" ht="18" customHeight="1">
      <c r="A1685" s="35"/>
      <c r="B1685" s="31"/>
      <c r="C1685" s="31"/>
      <c r="D1685" s="133"/>
      <c r="E1685" s="133"/>
      <c r="F1685" s="133"/>
      <c r="G1685" s="133"/>
      <c r="H1685" s="133"/>
      <c r="I1685" s="133"/>
      <c r="J1685" s="133"/>
      <c r="K1685" s="134"/>
      <c r="L1685" s="135"/>
      <c r="M1685" s="135"/>
      <c r="N1685" s="135"/>
      <c r="O1685" s="2"/>
      <c r="P1685" s="31"/>
      <c r="Q1685" s="25"/>
      <c r="R1685" s="2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</row>
    <row r="1686" spans="1:51" ht="18" customHeight="1">
      <c r="A1686" s="35"/>
      <c r="B1686" s="31"/>
      <c r="C1686" s="31"/>
      <c r="D1686" s="133"/>
      <c r="E1686" s="133"/>
      <c r="F1686" s="133"/>
      <c r="G1686" s="133"/>
      <c r="H1686" s="133"/>
      <c r="I1686" s="133"/>
      <c r="J1686" s="133"/>
      <c r="K1686" s="134"/>
      <c r="L1686" s="135"/>
      <c r="M1686" s="135"/>
      <c r="N1686" s="135"/>
      <c r="O1686" s="2"/>
      <c r="P1686" s="31"/>
      <c r="Q1686" s="25"/>
      <c r="R1686" s="2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</row>
    <row r="1687" spans="1:51" ht="18" customHeight="1">
      <c r="A1687" s="35"/>
      <c r="B1687" s="31"/>
      <c r="C1687" s="31"/>
      <c r="D1687" s="133"/>
      <c r="E1687" s="133"/>
      <c r="F1687" s="133"/>
      <c r="G1687" s="133"/>
      <c r="H1687" s="133"/>
      <c r="I1687" s="133"/>
      <c r="J1687" s="133"/>
      <c r="K1687" s="134"/>
      <c r="L1687" s="135"/>
      <c r="M1687" s="135"/>
      <c r="N1687" s="135"/>
      <c r="O1687" s="2"/>
      <c r="P1687" s="31"/>
      <c r="Q1687" s="25"/>
      <c r="R1687" s="2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</row>
    <row r="1688" spans="1:51" ht="18" customHeight="1">
      <c r="A1688" s="35"/>
      <c r="B1688" s="31"/>
      <c r="C1688" s="31"/>
      <c r="D1688" s="133"/>
      <c r="E1688" s="133"/>
      <c r="F1688" s="133"/>
      <c r="G1688" s="133"/>
      <c r="H1688" s="133"/>
      <c r="I1688" s="133"/>
      <c r="J1688" s="133"/>
      <c r="K1688" s="134"/>
      <c r="L1688" s="135"/>
      <c r="M1688" s="135"/>
      <c r="N1688" s="135"/>
      <c r="O1688" s="2"/>
      <c r="P1688" s="31"/>
      <c r="Q1688" s="25"/>
      <c r="R1688" s="2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</row>
    <row r="1689" spans="1:51" ht="18" customHeight="1">
      <c r="A1689" s="35"/>
      <c r="B1689" s="31"/>
      <c r="C1689" s="31"/>
      <c r="D1689" s="133"/>
      <c r="E1689" s="133"/>
      <c r="F1689" s="133"/>
      <c r="G1689" s="133"/>
      <c r="H1689" s="133"/>
      <c r="I1689" s="133"/>
      <c r="J1689" s="133"/>
      <c r="K1689" s="134"/>
      <c r="L1689" s="135"/>
      <c r="M1689" s="135"/>
      <c r="N1689" s="135"/>
      <c r="O1689" s="2"/>
      <c r="P1689" s="31"/>
      <c r="Q1689" s="25"/>
      <c r="R1689" s="2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</row>
    <row r="1690" spans="1:51" ht="18" customHeight="1">
      <c r="A1690" s="35"/>
      <c r="B1690" s="31"/>
      <c r="C1690" s="31"/>
      <c r="D1690" s="133"/>
      <c r="E1690" s="133"/>
      <c r="F1690" s="133"/>
      <c r="G1690" s="133"/>
      <c r="H1690" s="133"/>
      <c r="I1690" s="133"/>
      <c r="J1690" s="133"/>
      <c r="K1690" s="134"/>
      <c r="L1690" s="135"/>
      <c r="M1690" s="135"/>
      <c r="N1690" s="135"/>
      <c r="O1690" s="2"/>
      <c r="P1690" s="31"/>
      <c r="Q1690" s="25"/>
      <c r="R1690" s="2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</row>
    <row r="1691" spans="1:51" ht="18" customHeight="1">
      <c r="A1691" s="35"/>
      <c r="B1691" s="31"/>
      <c r="C1691" s="31"/>
      <c r="D1691" s="133"/>
      <c r="E1691" s="133"/>
      <c r="F1691" s="133"/>
      <c r="G1691" s="133"/>
      <c r="H1691" s="133"/>
      <c r="I1691" s="133"/>
      <c r="J1691" s="133"/>
      <c r="K1691" s="134"/>
      <c r="L1691" s="135"/>
      <c r="M1691" s="135"/>
      <c r="N1691" s="135"/>
      <c r="O1691" s="2"/>
      <c r="P1691" s="31"/>
      <c r="Q1691" s="25"/>
      <c r="R1691" s="2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</row>
    <row r="1692" spans="1:51" ht="18" customHeight="1">
      <c r="A1692" s="35"/>
      <c r="B1692" s="31"/>
      <c r="C1692" s="31"/>
      <c r="D1692" s="133"/>
      <c r="E1692" s="133"/>
      <c r="F1692" s="133"/>
      <c r="G1692" s="133"/>
      <c r="H1692" s="133"/>
      <c r="I1692" s="133"/>
      <c r="J1692" s="133"/>
      <c r="K1692" s="134"/>
      <c r="L1692" s="135"/>
      <c r="M1692" s="135"/>
      <c r="N1692" s="135"/>
      <c r="O1692" s="2"/>
      <c r="P1692" s="31"/>
      <c r="Q1692" s="25"/>
      <c r="R1692" s="2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</row>
    <row r="1693" spans="1:51" ht="18" customHeight="1">
      <c r="A1693" s="35"/>
      <c r="B1693" s="31"/>
      <c r="C1693" s="31"/>
      <c r="D1693" s="133"/>
      <c r="E1693" s="133"/>
      <c r="F1693" s="133"/>
      <c r="G1693" s="133"/>
      <c r="H1693" s="133"/>
      <c r="I1693" s="133"/>
      <c r="J1693" s="133"/>
      <c r="K1693" s="134"/>
      <c r="L1693" s="135"/>
      <c r="M1693" s="135"/>
      <c r="N1693" s="135"/>
      <c r="O1693" s="2"/>
      <c r="P1693" s="31"/>
      <c r="Q1693" s="25"/>
      <c r="R1693" s="2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</row>
    <row r="1694" spans="1:51" ht="18" customHeight="1">
      <c r="A1694" s="35"/>
      <c r="B1694" s="31"/>
      <c r="C1694" s="31"/>
      <c r="D1694" s="133"/>
      <c r="E1694" s="133"/>
      <c r="F1694" s="133"/>
      <c r="G1694" s="133"/>
      <c r="H1694" s="133"/>
      <c r="I1694" s="133"/>
      <c r="J1694" s="133"/>
      <c r="K1694" s="134"/>
      <c r="L1694" s="135"/>
      <c r="M1694" s="135"/>
      <c r="N1694" s="135"/>
      <c r="O1694" s="2"/>
      <c r="P1694" s="31"/>
      <c r="Q1694" s="25"/>
      <c r="R1694" s="2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</row>
    <row r="1695" spans="1:51" ht="18" customHeight="1">
      <c r="A1695" s="35"/>
      <c r="B1695" s="31"/>
      <c r="C1695" s="31"/>
      <c r="D1695" s="133"/>
      <c r="E1695" s="133"/>
      <c r="F1695" s="133"/>
      <c r="G1695" s="133"/>
      <c r="H1695" s="133"/>
      <c r="I1695" s="133"/>
      <c r="J1695" s="133"/>
      <c r="K1695" s="134"/>
      <c r="L1695" s="135"/>
      <c r="M1695" s="135"/>
      <c r="N1695" s="135"/>
      <c r="O1695" s="2"/>
      <c r="P1695" s="31"/>
      <c r="Q1695" s="25"/>
      <c r="R1695" s="2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</row>
    <row r="1696" spans="1:51" ht="18" customHeight="1">
      <c r="A1696" s="35"/>
      <c r="B1696" s="31"/>
      <c r="C1696" s="31"/>
      <c r="D1696" s="133"/>
      <c r="E1696" s="133"/>
      <c r="F1696" s="133"/>
      <c r="G1696" s="133"/>
      <c r="H1696" s="133"/>
      <c r="I1696" s="133"/>
      <c r="J1696" s="133"/>
      <c r="K1696" s="134"/>
      <c r="L1696" s="135"/>
      <c r="M1696" s="135"/>
      <c r="N1696" s="135"/>
      <c r="O1696" s="2"/>
      <c r="P1696" s="31"/>
      <c r="Q1696" s="25"/>
      <c r="R1696" s="2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</row>
    <row r="1697" spans="1:51" ht="18" customHeight="1">
      <c r="A1697" s="35"/>
      <c r="B1697" s="31"/>
      <c r="C1697" s="31"/>
      <c r="D1697" s="133"/>
      <c r="E1697" s="133"/>
      <c r="F1697" s="133"/>
      <c r="G1697" s="133"/>
      <c r="H1697" s="133"/>
      <c r="I1697" s="133"/>
      <c r="J1697" s="133"/>
      <c r="K1697" s="134"/>
      <c r="L1697" s="135"/>
      <c r="M1697" s="135"/>
      <c r="N1697" s="135"/>
      <c r="O1697" s="2"/>
      <c r="P1697" s="31"/>
      <c r="Q1697" s="25"/>
      <c r="R1697" s="2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</row>
    <row r="1698" spans="1:51" ht="18" customHeight="1">
      <c r="A1698" s="35"/>
      <c r="B1698" s="31"/>
      <c r="C1698" s="31"/>
      <c r="D1698" s="133"/>
      <c r="E1698" s="133"/>
      <c r="F1698" s="133"/>
      <c r="G1698" s="133"/>
      <c r="H1698" s="133"/>
      <c r="I1698" s="133"/>
      <c r="J1698" s="133"/>
      <c r="K1698" s="134"/>
      <c r="L1698" s="135"/>
      <c r="M1698" s="135"/>
      <c r="N1698" s="135"/>
      <c r="O1698" s="2"/>
      <c r="P1698" s="31"/>
      <c r="Q1698" s="25"/>
      <c r="R1698" s="2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</row>
    <row r="1699" spans="1:51" ht="18" customHeight="1">
      <c r="A1699" s="35"/>
      <c r="B1699" s="31"/>
      <c r="C1699" s="31"/>
      <c r="D1699" s="133"/>
      <c r="E1699" s="133"/>
      <c r="F1699" s="133"/>
      <c r="G1699" s="133"/>
      <c r="H1699" s="133"/>
      <c r="I1699" s="133"/>
      <c r="J1699" s="133"/>
      <c r="K1699" s="134"/>
      <c r="L1699" s="135"/>
      <c r="M1699" s="135"/>
      <c r="N1699" s="135"/>
      <c r="O1699" s="2"/>
      <c r="P1699" s="31"/>
      <c r="Q1699" s="25"/>
      <c r="R1699" s="2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</row>
    <row r="1700" spans="1:51" ht="18" customHeight="1">
      <c r="A1700" s="35"/>
      <c r="B1700" s="31"/>
      <c r="C1700" s="31"/>
      <c r="D1700" s="133"/>
      <c r="E1700" s="133"/>
      <c r="F1700" s="133"/>
      <c r="G1700" s="133"/>
      <c r="H1700" s="133"/>
      <c r="I1700" s="133"/>
      <c r="J1700" s="133"/>
      <c r="K1700" s="134"/>
      <c r="L1700" s="135"/>
      <c r="M1700" s="135"/>
      <c r="N1700" s="135"/>
      <c r="O1700" s="2"/>
      <c r="P1700" s="31"/>
      <c r="Q1700" s="25"/>
      <c r="R1700" s="2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</row>
    <row r="1701" spans="1:51" ht="18" customHeight="1">
      <c r="A1701" s="35"/>
      <c r="B1701" s="31"/>
      <c r="C1701" s="31"/>
      <c r="D1701" s="133"/>
      <c r="E1701" s="133"/>
      <c r="F1701" s="133"/>
      <c r="G1701" s="133"/>
      <c r="H1701" s="133"/>
      <c r="I1701" s="133"/>
      <c r="J1701" s="133"/>
      <c r="K1701" s="134"/>
      <c r="L1701" s="135"/>
      <c r="M1701" s="135"/>
      <c r="N1701" s="135"/>
      <c r="O1701" s="2"/>
      <c r="P1701" s="31"/>
      <c r="Q1701" s="25"/>
      <c r="R1701" s="2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</row>
    <row r="1702" spans="1:51" ht="18" customHeight="1">
      <c r="A1702" s="35"/>
      <c r="B1702" s="31"/>
      <c r="C1702" s="31"/>
      <c r="D1702" s="133"/>
      <c r="E1702" s="133"/>
      <c r="F1702" s="133"/>
      <c r="G1702" s="133"/>
      <c r="H1702" s="133"/>
      <c r="I1702" s="133"/>
      <c r="J1702" s="133"/>
      <c r="K1702" s="134"/>
      <c r="L1702" s="135"/>
      <c r="M1702" s="135"/>
      <c r="N1702" s="135"/>
      <c r="O1702" s="2"/>
      <c r="P1702" s="31"/>
      <c r="Q1702" s="25"/>
      <c r="R1702" s="2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</row>
    <row r="1703" spans="1:51" ht="18" customHeight="1">
      <c r="A1703" s="35"/>
      <c r="B1703" s="31"/>
      <c r="C1703" s="31"/>
      <c r="D1703" s="133"/>
      <c r="E1703" s="133"/>
      <c r="F1703" s="133"/>
      <c r="G1703" s="133"/>
      <c r="H1703" s="133"/>
      <c r="I1703" s="133"/>
      <c r="J1703" s="133"/>
      <c r="K1703" s="134"/>
      <c r="L1703" s="135"/>
      <c r="M1703" s="135"/>
      <c r="N1703" s="135"/>
      <c r="O1703" s="2"/>
      <c r="P1703" s="31"/>
      <c r="Q1703" s="25"/>
      <c r="R1703" s="2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</row>
    <row r="1704" spans="1:51" ht="18" customHeight="1">
      <c r="A1704" s="35"/>
      <c r="B1704" s="31"/>
      <c r="C1704" s="31"/>
      <c r="D1704" s="133"/>
      <c r="E1704" s="133"/>
      <c r="F1704" s="133"/>
      <c r="G1704" s="133"/>
      <c r="H1704" s="133"/>
      <c r="I1704" s="133"/>
      <c r="J1704" s="133"/>
      <c r="K1704" s="134"/>
      <c r="L1704" s="135"/>
      <c r="M1704" s="135"/>
      <c r="N1704" s="135"/>
      <c r="O1704" s="2"/>
      <c r="P1704" s="31"/>
      <c r="Q1704" s="25"/>
      <c r="R1704" s="2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</row>
    <row r="1705" spans="1:51" ht="18" customHeight="1">
      <c r="A1705" s="35"/>
      <c r="B1705" s="31"/>
      <c r="C1705" s="31"/>
      <c r="D1705" s="133"/>
      <c r="E1705" s="133"/>
      <c r="F1705" s="133"/>
      <c r="G1705" s="133"/>
      <c r="H1705" s="133"/>
      <c r="I1705" s="133"/>
      <c r="J1705" s="133"/>
      <c r="K1705" s="134"/>
      <c r="L1705" s="135"/>
      <c r="M1705" s="135"/>
      <c r="N1705" s="135"/>
      <c r="O1705" s="2"/>
      <c r="P1705" s="31"/>
      <c r="Q1705" s="25"/>
      <c r="R1705" s="2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</row>
    <row r="1706" spans="1:51" ht="18" customHeight="1">
      <c r="A1706" s="35"/>
      <c r="B1706" s="31"/>
      <c r="C1706" s="31"/>
      <c r="D1706" s="133"/>
      <c r="E1706" s="133"/>
      <c r="F1706" s="133"/>
      <c r="G1706" s="133"/>
      <c r="H1706" s="133"/>
      <c r="I1706" s="133"/>
      <c r="J1706" s="133"/>
      <c r="K1706" s="134"/>
      <c r="L1706" s="135"/>
      <c r="M1706" s="135"/>
      <c r="N1706" s="135"/>
      <c r="O1706" s="2"/>
      <c r="P1706" s="31"/>
      <c r="Q1706" s="25"/>
      <c r="R1706" s="2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</row>
    <row r="1707" spans="1:51" ht="18" customHeight="1">
      <c r="A1707" s="35"/>
      <c r="B1707" s="31"/>
      <c r="C1707" s="31"/>
      <c r="D1707" s="133"/>
      <c r="E1707" s="133"/>
      <c r="F1707" s="133"/>
      <c r="G1707" s="133"/>
      <c r="H1707" s="133"/>
      <c r="I1707" s="133"/>
      <c r="J1707" s="133"/>
      <c r="K1707" s="134"/>
      <c r="L1707" s="135"/>
      <c r="M1707" s="135"/>
      <c r="N1707" s="135"/>
      <c r="O1707" s="2"/>
      <c r="P1707" s="31"/>
      <c r="Q1707" s="25"/>
      <c r="R1707" s="2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</row>
    <row r="1708" spans="1:51" ht="18" customHeight="1">
      <c r="A1708" s="35"/>
      <c r="B1708" s="31"/>
      <c r="C1708" s="31"/>
      <c r="D1708" s="133"/>
      <c r="E1708" s="133"/>
      <c r="F1708" s="133"/>
      <c r="G1708" s="133"/>
      <c r="H1708" s="133"/>
      <c r="I1708" s="133"/>
      <c r="J1708" s="133"/>
      <c r="K1708" s="134"/>
      <c r="L1708" s="135"/>
      <c r="M1708" s="135"/>
      <c r="N1708" s="135"/>
      <c r="O1708" s="2"/>
      <c r="P1708" s="31"/>
      <c r="Q1708" s="25"/>
      <c r="R1708" s="2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</row>
    <row r="1709" spans="1:51" ht="18" customHeight="1">
      <c r="A1709" s="35"/>
      <c r="B1709" s="31"/>
      <c r="C1709" s="31"/>
      <c r="D1709" s="133"/>
      <c r="E1709" s="133"/>
      <c r="F1709" s="133"/>
      <c r="G1709" s="133"/>
      <c r="H1709" s="133"/>
      <c r="I1709" s="133"/>
      <c r="J1709" s="133"/>
      <c r="K1709" s="134"/>
      <c r="L1709" s="135"/>
      <c r="M1709" s="135"/>
      <c r="N1709" s="135"/>
      <c r="O1709" s="2"/>
      <c r="P1709" s="31"/>
      <c r="Q1709" s="25"/>
      <c r="R1709" s="2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</row>
    <row r="1710" spans="1:51" ht="18" customHeight="1">
      <c r="A1710" s="35"/>
      <c r="B1710" s="31"/>
      <c r="C1710" s="31"/>
      <c r="D1710" s="133"/>
      <c r="E1710" s="133"/>
      <c r="F1710" s="133"/>
      <c r="G1710" s="133"/>
      <c r="H1710" s="133"/>
      <c r="I1710" s="133"/>
      <c r="J1710" s="133"/>
      <c r="K1710" s="134"/>
      <c r="L1710" s="135"/>
      <c r="M1710" s="135"/>
      <c r="N1710" s="135"/>
      <c r="O1710" s="2"/>
      <c r="P1710" s="31"/>
      <c r="Q1710" s="25"/>
      <c r="R1710" s="2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</row>
    <row r="1711" spans="1:51" ht="18" customHeight="1">
      <c r="A1711" s="35"/>
      <c r="B1711" s="31"/>
      <c r="C1711" s="31"/>
      <c r="D1711" s="133"/>
      <c r="E1711" s="133"/>
      <c r="F1711" s="133"/>
      <c r="G1711" s="133"/>
      <c r="H1711" s="133"/>
      <c r="I1711" s="133"/>
      <c r="J1711" s="133"/>
      <c r="K1711" s="134"/>
      <c r="L1711" s="135"/>
      <c r="M1711" s="135"/>
      <c r="N1711" s="135"/>
      <c r="O1711" s="2"/>
      <c r="P1711" s="31"/>
      <c r="Q1711" s="25"/>
      <c r="R1711" s="2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</row>
    <row r="1712" spans="1:51" ht="18" customHeight="1">
      <c r="A1712" s="35"/>
      <c r="B1712" s="31"/>
      <c r="C1712" s="31"/>
      <c r="D1712" s="133"/>
      <c r="E1712" s="133"/>
      <c r="F1712" s="133"/>
      <c r="G1712" s="133"/>
      <c r="H1712" s="133"/>
      <c r="I1712" s="133"/>
      <c r="J1712" s="133"/>
      <c r="K1712" s="134"/>
      <c r="L1712" s="135"/>
      <c r="M1712" s="135"/>
      <c r="N1712" s="135"/>
      <c r="O1712" s="2"/>
      <c r="P1712" s="31"/>
      <c r="Q1712" s="25"/>
      <c r="R1712" s="2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</row>
    <row r="1713" spans="1:51" ht="18" customHeight="1">
      <c r="A1713" s="35"/>
      <c r="B1713" s="31"/>
      <c r="C1713" s="31"/>
      <c r="D1713" s="133"/>
      <c r="E1713" s="133"/>
      <c r="F1713" s="133"/>
      <c r="G1713" s="133"/>
      <c r="H1713" s="133"/>
      <c r="I1713" s="133"/>
      <c r="J1713" s="133"/>
      <c r="K1713" s="134"/>
      <c r="L1713" s="135"/>
      <c r="M1713" s="135"/>
      <c r="N1713" s="135"/>
      <c r="O1713" s="2"/>
      <c r="P1713" s="31"/>
      <c r="Q1713" s="25"/>
      <c r="R1713" s="2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</row>
    <row r="1714" spans="1:51" ht="18" customHeight="1">
      <c r="A1714" s="35"/>
      <c r="B1714" s="31"/>
      <c r="C1714" s="31"/>
      <c r="D1714" s="133"/>
      <c r="E1714" s="133"/>
      <c r="F1714" s="133"/>
      <c r="G1714" s="133"/>
      <c r="H1714" s="133"/>
      <c r="I1714" s="133"/>
      <c r="J1714" s="133"/>
      <c r="K1714" s="134"/>
      <c r="L1714" s="135"/>
      <c r="M1714" s="135"/>
      <c r="N1714" s="135"/>
      <c r="O1714" s="2"/>
      <c r="P1714" s="31"/>
      <c r="Q1714" s="25"/>
      <c r="R1714" s="2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</row>
    <row r="1715" spans="1:51" ht="18" customHeight="1">
      <c r="A1715" s="35"/>
      <c r="B1715" s="31"/>
      <c r="C1715" s="31"/>
      <c r="D1715" s="133"/>
      <c r="E1715" s="133"/>
      <c r="F1715" s="133"/>
      <c r="G1715" s="133"/>
      <c r="H1715" s="133"/>
      <c r="I1715" s="133"/>
      <c r="J1715" s="133"/>
      <c r="K1715" s="134"/>
      <c r="L1715" s="135"/>
      <c r="M1715" s="135"/>
      <c r="N1715" s="135"/>
      <c r="O1715" s="2"/>
      <c r="P1715" s="31"/>
      <c r="Q1715" s="25"/>
      <c r="R1715" s="2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</row>
    <row r="1716" spans="1:51" ht="18" customHeight="1">
      <c r="A1716" s="35"/>
      <c r="B1716" s="31"/>
      <c r="C1716" s="31"/>
      <c r="D1716" s="133"/>
      <c r="E1716" s="133"/>
      <c r="F1716" s="133"/>
      <c r="G1716" s="133"/>
      <c r="H1716" s="133"/>
      <c r="I1716" s="133"/>
      <c r="J1716" s="133"/>
      <c r="K1716" s="134"/>
      <c r="L1716" s="135"/>
      <c r="M1716" s="135"/>
      <c r="N1716" s="135"/>
      <c r="O1716" s="2"/>
      <c r="P1716" s="31"/>
      <c r="Q1716" s="25"/>
      <c r="R1716" s="2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</row>
    <row r="1717" spans="1:51" ht="18" customHeight="1">
      <c r="A1717" s="35"/>
      <c r="B1717" s="31"/>
      <c r="C1717" s="31"/>
      <c r="D1717" s="133"/>
      <c r="E1717" s="133"/>
      <c r="F1717" s="133"/>
      <c r="G1717" s="133"/>
      <c r="H1717" s="133"/>
      <c r="I1717" s="133"/>
      <c r="J1717" s="133"/>
      <c r="K1717" s="134"/>
      <c r="L1717" s="135"/>
      <c r="M1717" s="135"/>
      <c r="N1717" s="135"/>
      <c r="O1717" s="2"/>
      <c r="P1717" s="31"/>
      <c r="Q1717" s="25"/>
      <c r="R1717" s="2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</row>
    <row r="1718" spans="1:51" ht="18" customHeight="1">
      <c r="A1718" s="35"/>
      <c r="B1718" s="31"/>
      <c r="C1718" s="31"/>
      <c r="D1718" s="133"/>
      <c r="E1718" s="133"/>
      <c r="F1718" s="133"/>
      <c r="G1718" s="133"/>
      <c r="H1718" s="133"/>
      <c r="I1718" s="133"/>
      <c r="J1718" s="133"/>
      <c r="K1718" s="134"/>
      <c r="L1718" s="135"/>
      <c r="M1718" s="135"/>
      <c r="N1718" s="135"/>
      <c r="O1718" s="2"/>
      <c r="P1718" s="31"/>
      <c r="Q1718" s="25"/>
      <c r="R1718" s="2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</row>
    <row r="1719" spans="1:51" ht="18" customHeight="1">
      <c r="A1719" s="35"/>
      <c r="B1719" s="31"/>
      <c r="C1719" s="31"/>
      <c r="D1719" s="133"/>
      <c r="E1719" s="133"/>
      <c r="F1719" s="133"/>
      <c r="G1719" s="133"/>
      <c r="H1719" s="133"/>
      <c r="I1719" s="133"/>
      <c r="J1719" s="133"/>
      <c r="K1719" s="134"/>
      <c r="L1719" s="135"/>
      <c r="M1719" s="135"/>
      <c r="N1719" s="135"/>
      <c r="O1719" s="2"/>
      <c r="P1719" s="31"/>
      <c r="Q1719" s="25"/>
      <c r="R1719" s="2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</row>
    <row r="1720" spans="1:51" ht="18" customHeight="1">
      <c r="A1720" s="35"/>
      <c r="B1720" s="31"/>
      <c r="C1720" s="31"/>
      <c r="D1720" s="133"/>
      <c r="E1720" s="133"/>
      <c r="F1720" s="133"/>
      <c r="G1720" s="133"/>
      <c r="H1720" s="133"/>
      <c r="I1720" s="133"/>
      <c r="J1720" s="133"/>
      <c r="K1720" s="134"/>
      <c r="L1720" s="135"/>
      <c r="M1720" s="135"/>
      <c r="N1720" s="135"/>
      <c r="O1720" s="2"/>
      <c r="P1720" s="31"/>
      <c r="Q1720" s="25"/>
      <c r="R1720" s="2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</row>
    <row r="1721" spans="1:51" ht="18" customHeight="1">
      <c r="A1721" s="35"/>
      <c r="B1721" s="31"/>
      <c r="C1721" s="31"/>
      <c r="D1721" s="133"/>
      <c r="E1721" s="133"/>
      <c r="F1721" s="133"/>
      <c r="G1721" s="133"/>
      <c r="H1721" s="133"/>
      <c r="I1721" s="133"/>
      <c r="J1721" s="133"/>
      <c r="K1721" s="134"/>
      <c r="L1721" s="135"/>
      <c r="M1721" s="135"/>
      <c r="N1721" s="135"/>
      <c r="O1721" s="2"/>
      <c r="P1721" s="31"/>
      <c r="Q1721" s="25"/>
      <c r="R1721" s="2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</row>
    <row r="1722" spans="1:51" ht="18" customHeight="1">
      <c r="A1722" s="35"/>
      <c r="B1722" s="31"/>
      <c r="C1722" s="31"/>
      <c r="D1722" s="133"/>
      <c r="E1722" s="133"/>
      <c r="F1722" s="133"/>
      <c r="G1722" s="133"/>
      <c r="H1722" s="133"/>
      <c r="I1722" s="133"/>
      <c r="J1722" s="133"/>
      <c r="K1722" s="134"/>
      <c r="L1722" s="135"/>
      <c r="M1722" s="135"/>
      <c r="N1722" s="135"/>
      <c r="O1722" s="2"/>
      <c r="P1722" s="31"/>
      <c r="Q1722" s="25"/>
      <c r="R1722" s="2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</row>
    <row r="1723" spans="1:51" ht="18" customHeight="1">
      <c r="A1723" s="35"/>
      <c r="B1723" s="31"/>
      <c r="C1723" s="31"/>
      <c r="D1723" s="133"/>
      <c r="E1723" s="133"/>
      <c r="F1723" s="133"/>
      <c r="G1723" s="133"/>
      <c r="H1723" s="133"/>
      <c r="I1723" s="133"/>
      <c r="J1723" s="133"/>
      <c r="K1723" s="134"/>
      <c r="L1723" s="135"/>
      <c r="M1723" s="135"/>
      <c r="N1723" s="135"/>
      <c r="O1723" s="2"/>
      <c r="P1723" s="31"/>
      <c r="Q1723" s="25"/>
      <c r="R1723" s="2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</row>
    <row r="1724" spans="1:51" ht="18" customHeight="1">
      <c r="A1724" s="35"/>
      <c r="B1724" s="31"/>
      <c r="C1724" s="31"/>
      <c r="D1724" s="133"/>
      <c r="E1724" s="133"/>
      <c r="F1724" s="133"/>
      <c r="G1724" s="133"/>
      <c r="H1724" s="133"/>
      <c r="I1724" s="133"/>
      <c r="J1724" s="133"/>
      <c r="K1724" s="134"/>
      <c r="L1724" s="135"/>
      <c r="M1724" s="135"/>
      <c r="N1724" s="135"/>
      <c r="O1724" s="2"/>
      <c r="P1724" s="31"/>
      <c r="Q1724" s="25"/>
      <c r="R1724" s="2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</row>
    <row r="1725" spans="1:51" ht="18" customHeight="1">
      <c r="A1725" s="35"/>
      <c r="B1725" s="31"/>
      <c r="C1725" s="31"/>
      <c r="D1725" s="133"/>
      <c r="E1725" s="133"/>
      <c r="F1725" s="133"/>
      <c r="G1725" s="133"/>
      <c r="H1725" s="133"/>
      <c r="I1725" s="133"/>
      <c r="J1725" s="133"/>
      <c r="K1725" s="134"/>
      <c r="L1725" s="135"/>
      <c r="M1725" s="135"/>
      <c r="N1725" s="135"/>
      <c r="O1725" s="2"/>
      <c r="P1725" s="31"/>
      <c r="Q1725" s="25"/>
      <c r="R1725" s="2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</row>
    <row r="1726" spans="1:51" ht="18" customHeight="1">
      <c r="A1726" s="35"/>
      <c r="B1726" s="31"/>
      <c r="C1726" s="31"/>
      <c r="D1726" s="133"/>
      <c r="E1726" s="133"/>
      <c r="F1726" s="133"/>
      <c r="G1726" s="133"/>
      <c r="H1726" s="133"/>
      <c r="I1726" s="133"/>
      <c r="J1726" s="133"/>
      <c r="K1726" s="134"/>
      <c r="L1726" s="135"/>
      <c r="M1726" s="135"/>
      <c r="N1726" s="135"/>
      <c r="O1726" s="2"/>
      <c r="P1726" s="31"/>
      <c r="Q1726" s="25"/>
      <c r="R1726" s="2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</row>
    <row r="1727" spans="1:51" ht="18" customHeight="1">
      <c r="A1727" s="35"/>
      <c r="B1727" s="31"/>
      <c r="C1727" s="31"/>
      <c r="D1727" s="133"/>
      <c r="E1727" s="133"/>
      <c r="F1727" s="133"/>
      <c r="G1727" s="133"/>
      <c r="H1727" s="133"/>
      <c r="I1727" s="133"/>
      <c r="J1727" s="133"/>
      <c r="K1727" s="134"/>
      <c r="L1727" s="135"/>
      <c r="M1727" s="135"/>
      <c r="N1727" s="135"/>
      <c r="O1727" s="2"/>
      <c r="P1727" s="31"/>
      <c r="Q1727" s="25"/>
      <c r="R1727" s="2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</row>
    <row r="1728" spans="1:51" ht="18" customHeight="1">
      <c r="A1728" s="35"/>
      <c r="B1728" s="31"/>
      <c r="C1728" s="31"/>
      <c r="D1728" s="133"/>
      <c r="E1728" s="133"/>
      <c r="F1728" s="133"/>
      <c r="G1728" s="133"/>
      <c r="H1728" s="133"/>
      <c r="I1728" s="133"/>
      <c r="J1728" s="133"/>
      <c r="K1728" s="134"/>
      <c r="L1728" s="135"/>
      <c r="M1728" s="135"/>
      <c r="N1728" s="135"/>
      <c r="O1728" s="2"/>
      <c r="P1728" s="31"/>
      <c r="Q1728" s="25"/>
      <c r="R1728" s="2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</row>
    <row r="1729" spans="1:51" ht="18" customHeight="1">
      <c r="A1729" s="35"/>
      <c r="B1729" s="31"/>
      <c r="C1729" s="31"/>
      <c r="D1729" s="133"/>
      <c r="E1729" s="133"/>
      <c r="F1729" s="133"/>
      <c r="G1729" s="133"/>
      <c r="H1729" s="133"/>
      <c r="I1729" s="133"/>
      <c r="J1729" s="133"/>
      <c r="K1729" s="134"/>
      <c r="L1729" s="135"/>
      <c r="M1729" s="135"/>
      <c r="N1729" s="135"/>
      <c r="O1729" s="2"/>
      <c r="P1729" s="31"/>
      <c r="Q1729" s="25"/>
      <c r="R1729" s="2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</row>
    <row r="1730" spans="1:51" ht="18" customHeight="1">
      <c r="A1730" s="35"/>
      <c r="B1730" s="31"/>
      <c r="C1730" s="31"/>
      <c r="D1730" s="133"/>
      <c r="E1730" s="133"/>
      <c r="F1730" s="133"/>
      <c r="G1730" s="133"/>
      <c r="H1730" s="133"/>
      <c r="I1730" s="133"/>
      <c r="J1730" s="133"/>
      <c r="K1730" s="134"/>
      <c r="L1730" s="135"/>
      <c r="M1730" s="135"/>
      <c r="N1730" s="135"/>
      <c r="O1730" s="2"/>
      <c r="P1730" s="31"/>
      <c r="Q1730" s="25"/>
      <c r="R1730" s="2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</row>
    <row r="1731" spans="1:51" ht="18" customHeight="1">
      <c r="A1731" s="35"/>
      <c r="B1731" s="31"/>
      <c r="C1731" s="31"/>
      <c r="D1731" s="133"/>
      <c r="E1731" s="133"/>
      <c r="F1731" s="133"/>
      <c r="G1731" s="133"/>
      <c r="H1731" s="133"/>
      <c r="I1731" s="133"/>
      <c r="J1731" s="133"/>
      <c r="K1731" s="134"/>
      <c r="L1731" s="135"/>
      <c r="M1731" s="135"/>
      <c r="N1731" s="135"/>
      <c r="O1731" s="2"/>
      <c r="P1731" s="31"/>
      <c r="Q1731" s="25"/>
      <c r="R1731" s="2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</row>
    <row r="1732" spans="1:51" ht="18" customHeight="1">
      <c r="A1732" s="35"/>
      <c r="B1732" s="31"/>
      <c r="C1732" s="31"/>
      <c r="D1732" s="133"/>
      <c r="E1732" s="133"/>
      <c r="F1732" s="133"/>
      <c r="G1732" s="133"/>
      <c r="H1732" s="133"/>
      <c r="I1732" s="133"/>
      <c r="J1732" s="133"/>
      <c r="K1732" s="134"/>
      <c r="L1732" s="135"/>
      <c r="M1732" s="135"/>
      <c r="N1732" s="135"/>
      <c r="O1732" s="2"/>
      <c r="P1732" s="31"/>
      <c r="Q1732" s="25"/>
      <c r="R1732" s="2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</row>
    <row r="1733" spans="1:51" ht="18" customHeight="1">
      <c r="A1733" s="35"/>
      <c r="B1733" s="31"/>
      <c r="C1733" s="31"/>
      <c r="D1733" s="133"/>
      <c r="E1733" s="133"/>
      <c r="F1733" s="133"/>
      <c r="G1733" s="133"/>
      <c r="H1733" s="133"/>
      <c r="I1733" s="133"/>
      <c r="J1733" s="133"/>
      <c r="K1733" s="134"/>
      <c r="L1733" s="135"/>
      <c r="M1733" s="135"/>
      <c r="N1733" s="135"/>
      <c r="O1733" s="2"/>
      <c r="P1733" s="31"/>
      <c r="Q1733" s="25"/>
      <c r="R1733" s="2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</row>
    <row r="1734" spans="1:51" ht="18" customHeight="1">
      <c r="A1734" s="35"/>
      <c r="B1734" s="31"/>
      <c r="C1734" s="31"/>
      <c r="D1734" s="133"/>
      <c r="E1734" s="133"/>
      <c r="F1734" s="133"/>
      <c r="G1734" s="133"/>
      <c r="H1734" s="133"/>
      <c r="I1734" s="133"/>
      <c r="J1734" s="133"/>
      <c r="K1734" s="134"/>
      <c r="L1734" s="135"/>
      <c r="M1734" s="135"/>
      <c r="N1734" s="135"/>
      <c r="O1734" s="2"/>
      <c r="P1734" s="31"/>
      <c r="Q1734" s="25"/>
      <c r="R1734" s="2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</row>
    <row r="1735" spans="1:51" ht="18" customHeight="1">
      <c r="A1735" s="35"/>
      <c r="B1735" s="31"/>
      <c r="C1735" s="31"/>
      <c r="D1735" s="133"/>
      <c r="E1735" s="133"/>
      <c r="F1735" s="133"/>
      <c r="G1735" s="133"/>
      <c r="H1735" s="133"/>
      <c r="I1735" s="133"/>
      <c r="J1735" s="133"/>
      <c r="K1735" s="134"/>
      <c r="L1735" s="135"/>
      <c r="M1735" s="135"/>
      <c r="N1735" s="135"/>
      <c r="O1735" s="2"/>
      <c r="P1735" s="31"/>
      <c r="Q1735" s="25"/>
      <c r="R1735" s="2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</row>
    <row r="1736" spans="1:51" ht="18" customHeight="1">
      <c r="A1736" s="35"/>
      <c r="B1736" s="31"/>
      <c r="C1736" s="31"/>
      <c r="D1736" s="133"/>
      <c r="E1736" s="133"/>
      <c r="F1736" s="133"/>
      <c r="G1736" s="133"/>
      <c r="H1736" s="133"/>
      <c r="I1736" s="133"/>
      <c r="J1736" s="133"/>
      <c r="K1736" s="134"/>
      <c r="L1736" s="135"/>
      <c r="M1736" s="135"/>
      <c r="N1736" s="135"/>
      <c r="O1736" s="2"/>
      <c r="P1736" s="31"/>
      <c r="Q1736" s="25"/>
      <c r="R1736" s="2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</row>
    <row r="1737" spans="1:51" ht="18" customHeight="1">
      <c r="A1737" s="35"/>
      <c r="B1737" s="31"/>
      <c r="C1737" s="31"/>
      <c r="D1737" s="133"/>
      <c r="E1737" s="133"/>
      <c r="F1737" s="133"/>
      <c r="G1737" s="133"/>
      <c r="H1737" s="133"/>
      <c r="I1737" s="133"/>
      <c r="J1737" s="133"/>
      <c r="K1737" s="134"/>
      <c r="L1737" s="135"/>
      <c r="M1737" s="135"/>
      <c r="N1737" s="135"/>
      <c r="O1737" s="2"/>
      <c r="P1737" s="31"/>
      <c r="Q1737" s="25"/>
      <c r="R1737" s="2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</row>
    <row r="1738" spans="1:51" ht="18" customHeight="1">
      <c r="A1738" s="35"/>
      <c r="B1738" s="31"/>
      <c r="C1738" s="31"/>
      <c r="D1738" s="133"/>
      <c r="E1738" s="133"/>
      <c r="F1738" s="133"/>
      <c r="G1738" s="133"/>
      <c r="H1738" s="133"/>
      <c r="I1738" s="133"/>
      <c r="J1738" s="133"/>
      <c r="K1738" s="134"/>
      <c r="L1738" s="135"/>
      <c r="M1738" s="135"/>
      <c r="N1738" s="135"/>
      <c r="O1738" s="2"/>
      <c r="P1738" s="31"/>
      <c r="Q1738" s="25"/>
      <c r="R1738" s="2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</row>
    <row r="1739" spans="1:51" ht="18" customHeight="1">
      <c r="A1739" s="35"/>
      <c r="B1739" s="31"/>
      <c r="C1739" s="31"/>
      <c r="D1739" s="133"/>
      <c r="E1739" s="133"/>
      <c r="F1739" s="133"/>
      <c r="G1739" s="133"/>
      <c r="H1739" s="133"/>
      <c r="I1739" s="133"/>
      <c r="J1739" s="133"/>
      <c r="K1739" s="134"/>
      <c r="L1739" s="135"/>
      <c r="M1739" s="135"/>
      <c r="N1739" s="135"/>
      <c r="O1739" s="2"/>
      <c r="P1739" s="31"/>
      <c r="Q1739" s="25"/>
      <c r="R1739" s="2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</row>
    <row r="1740" spans="1:51" ht="18" customHeight="1">
      <c r="A1740" s="35"/>
      <c r="B1740" s="31"/>
      <c r="C1740" s="31"/>
      <c r="D1740" s="133"/>
      <c r="E1740" s="133"/>
      <c r="F1740" s="133"/>
      <c r="G1740" s="133"/>
      <c r="H1740" s="133"/>
      <c r="I1740" s="133"/>
      <c r="J1740" s="133"/>
      <c r="K1740" s="134"/>
      <c r="L1740" s="135"/>
      <c r="M1740" s="135"/>
      <c r="N1740" s="135"/>
      <c r="O1740" s="2"/>
      <c r="P1740" s="31"/>
      <c r="Q1740" s="25"/>
      <c r="R1740" s="2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</row>
    <row r="1741" spans="1:51" ht="18" customHeight="1">
      <c r="A1741" s="35"/>
      <c r="B1741" s="31"/>
      <c r="C1741" s="31"/>
      <c r="D1741" s="133"/>
      <c r="E1741" s="133"/>
      <c r="F1741" s="133"/>
      <c r="G1741" s="133"/>
      <c r="H1741" s="133"/>
      <c r="I1741" s="133"/>
      <c r="J1741" s="133"/>
      <c r="K1741" s="134"/>
      <c r="L1741" s="135"/>
      <c r="M1741" s="135"/>
      <c r="N1741" s="135"/>
      <c r="O1741" s="2"/>
      <c r="P1741" s="31"/>
      <c r="Q1741" s="25"/>
      <c r="R1741" s="2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</row>
    <row r="1742" spans="1:51" ht="18" customHeight="1">
      <c r="A1742" s="35"/>
      <c r="B1742" s="31"/>
      <c r="C1742" s="31"/>
      <c r="D1742" s="133"/>
      <c r="E1742" s="133"/>
      <c r="F1742" s="133"/>
      <c r="G1742" s="133"/>
      <c r="H1742" s="133"/>
      <c r="I1742" s="133"/>
      <c r="J1742" s="133"/>
      <c r="K1742" s="134"/>
      <c r="L1742" s="135"/>
      <c r="M1742" s="135"/>
      <c r="N1742" s="135"/>
      <c r="O1742" s="2"/>
      <c r="P1742" s="31"/>
      <c r="Q1742" s="25"/>
      <c r="R1742" s="2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</row>
    <row r="1743" spans="1:51" ht="18" customHeight="1">
      <c r="A1743" s="35"/>
      <c r="B1743" s="31"/>
      <c r="C1743" s="31"/>
      <c r="D1743" s="133"/>
      <c r="E1743" s="133"/>
      <c r="F1743" s="133"/>
      <c r="G1743" s="133"/>
      <c r="H1743" s="133"/>
      <c r="I1743" s="133"/>
      <c r="J1743" s="133"/>
      <c r="K1743" s="134"/>
      <c r="L1743" s="135"/>
      <c r="M1743" s="135"/>
      <c r="N1743" s="135"/>
      <c r="O1743" s="2"/>
      <c r="P1743" s="31"/>
      <c r="Q1743" s="25"/>
      <c r="R1743" s="2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</row>
    <row r="1744" spans="1:51" ht="18" customHeight="1">
      <c r="A1744" s="35"/>
      <c r="B1744" s="31"/>
      <c r="C1744" s="31"/>
      <c r="D1744" s="133"/>
      <c r="E1744" s="133"/>
      <c r="F1744" s="133"/>
      <c r="G1744" s="133"/>
      <c r="H1744" s="133"/>
      <c r="I1744" s="133"/>
      <c r="J1744" s="133"/>
      <c r="K1744" s="134"/>
      <c r="L1744" s="135"/>
      <c r="M1744" s="135"/>
      <c r="N1744" s="135"/>
      <c r="O1744" s="2"/>
      <c r="P1744" s="31"/>
      <c r="Q1744" s="25"/>
      <c r="R1744" s="2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</row>
    <row r="1745" spans="1:51" ht="18" customHeight="1">
      <c r="A1745" s="35"/>
      <c r="B1745" s="31"/>
      <c r="C1745" s="31"/>
      <c r="D1745" s="133"/>
      <c r="E1745" s="133"/>
      <c r="F1745" s="133"/>
      <c r="G1745" s="133"/>
      <c r="H1745" s="133"/>
      <c r="I1745" s="133"/>
      <c r="J1745" s="133"/>
      <c r="K1745" s="134"/>
      <c r="L1745" s="135"/>
      <c r="M1745" s="135"/>
      <c r="N1745" s="135"/>
      <c r="O1745" s="2"/>
      <c r="P1745" s="31"/>
      <c r="Q1745" s="25"/>
      <c r="R1745" s="2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</row>
    <row r="1746" spans="1:51" ht="18" customHeight="1">
      <c r="A1746" s="35"/>
      <c r="B1746" s="31"/>
      <c r="C1746" s="31"/>
      <c r="D1746" s="133"/>
      <c r="E1746" s="133"/>
      <c r="F1746" s="133"/>
      <c r="G1746" s="133"/>
      <c r="H1746" s="133"/>
      <c r="I1746" s="133"/>
      <c r="J1746" s="133"/>
      <c r="K1746" s="134"/>
      <c r="L1746" s="135"/>
      <c r="M1746" s="135"/>
      <c r="N1746" s="135"/>
      <c r="O1746" s="2"/>
      <c r="P1746" s="31"/>
      <c r="Q1746" s="25"/>
      <c r="R1746" s="2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</row>
    <row r="1747" spans="1:51" ht="18" customHeight="1">
      <c r="A1747" s="35"/>
      <c r="B1747" s="31"/>
      <c r="C1747" s="31"/>
      <c r="D1747" s="133"/>
      <c r="E1747" s="133"/>
      <c r="F1747" s="133"/>
      <c r="G1747" s="133"/>
      <c r="H1747" s="133"/>
      <c r="I1747" s="133"/>
      <c r="J1747" s="133"/>
      <c r="K1747" s="134"/>
      <c r="L1747" s="135"/>
      <c r="M1747" s="135"/>
      <c r="N1747" s="135"/>
      <c r="O1747" s="2"/>
      <c r="P1747" s="31"/>
      <c r="Q1747" s="25"/>
      <c r="R1747" s="2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</row>
    <row r="1748" spans="1:51" ht="18" customHeight="1">
      <c r="A1748" s="35"/>
      <c r="B1748" s="31"/>
      <c r="C1748" s="31"/>
      <c r="D1748" s="133"/>
      <c r="E1748" s="133"/>
      <c r="F1748" s="133"/>
      <c r="G1748" s="133"/>
      <c r="H1748" s="133"/>
      <c r="I1748" s="133"/>
      <c r="J1748" s="133"/>
      <c r="K1748" s="134"/>
      <c r="L1748" s="135"/>
      <c r="M1748" s="135"/>
      <c r="N1748" s="135"/>
      <c r="O1748" s="2"/>
      <c r="P1748" s="31"/>
      <c r="Q1748" s="25"/>
      <c r="R1748" s="2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</row>
    <row r="1749" spans="1:51" ht="18" customHeight="1">
      <c r="A1749" s="35"/>
      <c r="B1749" s="31"/>
      <c r="C1749" s="31"/>
      <c r="D1749" s="133"/>
      <c r="E1749" s="133"/>
      <c r="F1749" s="133"/>
      <c r="G1749" s="133"/>
      <c r="H1749" s="133"/>
      <c r="I1749" s="133"/>
      <c r="J1749" s="133"/>
      <c r="K1749" s="134"/>
      <c r="L1749" s="135"/>
      <c r="M1749" s="135"/>
      <c r="N1749" s="135"/>
      <c r="O1749" s="2"/>
      <c r="P1749" s="31"/>
      <c r="Q1749" s="25"/>
      <c r="R1749" s="2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</row>
    <row r="1750" spans="1:51" ht="18" customHeight="1">
      <c r="A1750" s="35"/>
      <c r="B1750" s="31"/>
      <c r="C1750" s="31"/>
      <c r="D1750" s="133"/>
      <c r="E1750" s="133"/>
      <c r="F1750" s="133"/>
      <c r="G1750" s="133"/>
      <c r="H1750" s="133"/>
      <c r="I1750" s="133"/>
      <c r="J1750" s="133"/>
      <c r="K1750" s="134"/>
      <c r="L1750" s="135"/>
      <c r="M1750" s="135"/>
      <c r="N1750" s="135"/>
      <c r="O1750" s="2"/>
      <c r="P1750" s="31"/>
      <c r="Q1750" s="25"/>
      <c r="R1750" s="2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</row>
    <row r="1751" spans="1:51" ht="18" customHeight="1">
      <c r="A1751" s="35"/>
      <c r="B1751" s="31"/>
      <c r="C1751" s="31"/>
      <c r="D1751" s="133"/>
      <c r="E1751" s="133"/>
      <c r="F1751" s="133"/>
      <c r="G1751" s="133"/>
      <c r="H1751" s="133"/>
      <c r="I1751" s="133"/>
      <c r="J1751" s="133"/>
      <c r="K1751" s="134"/>
      <c r="L1751" s="135"/>
      <c r="M1751" s="135"/>
      <c r="N1751" s="135"/>
      <c r="O1751" s="2"/>
      <c r="P1751" s="31"/>
      <c r="Q1751" s="25"/>
      <c r="R1751" s="2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</row>
    <row r="1752" spans="1:51" ht="18" customHeight="1">
      <c r="A1752" s="35"/>
      <c r="B1752" s="31"/>
      <c r="C1752" s="31"/>
      <c r="D1752" s="133"/>
      <c r="E1752" s="133"/>
      <c r="F1752" s="133"/>
      <c r="G1752" s="133"/>
      <c r="H1752" s="133"/>
      <c r="I1752" s="133"/>
      <c r="J1752" s="133"/>
      <c r="K1752" s="134"/>
      <c r="L1752" s="135"/>
      <c r="M1752" s="135"/>
      <c r="N1752" s="135"/>
      <c r="O1752" s="2"/>
      <c r="P1752" s="31"/>
      <c r="Q1752" s="25"/>
      <c r="R1752" s="2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</row>
    <row r="1753" spans="1:51" ht="18" customHeight="1">
      <c r="A1753" s="35"/>
      <c r="B1753" s="31"/>
      <c r="C1753" s="31"/>
      <c r="D1753" s="133"/>
      <c r="E1753" s="133"/>
      <c r="F1753" s="133"/>
      <c r="G1753" s="133"/>
      <c r="H1753" s="133"/>
      <c r="I1753" s="133"/>
      <c r="J1753" s="133"/>
      <c r="K1753" s="134"/>
      <c r="L1753" s="135"/>
      <c r="M1753" s="135"/>
      <c r="N1753" s="135"/>
      <c r="O1753" s="2"/>
      <c r="P1753" s="31"/>
      <c r="Q1753" s="25"/>
      <c r="R1753" s="2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</row>
    <row r="1754" spans="1:51" ht="18" customHeight="1">
      <c r="A1754" s="35"/>
      <c r="B1754" s="31"/>
      <c r="C1754" s="31"/>
      <c r="D1754" s="133"/>
      <c r="E1754" s="133"/>
      <c r="F1754" s="133"/>
      <c r="G1754" s="133"/>
      <c r="H1754" s="133"/>
      <c r="I1754" s="133"/>
      <c r="J1754" s="133"/>
      <c r="K1754" s="134"/>
      <c r="L1754" s="135"/>
      <c r="M1754" s="135"/>
      <c r="N1754" s="135"/>
      <c r="O1754" s="2"/>
      <c r="P1754" s="31"/>
      <c r="Q1754" s="25"/>
      <c r="R1754" s="2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</row>
    <row r="1755" spans="1:51" ht="18" customHeight="1">
      <c r="A1755" s="35"/>
      <c r="B1755" s="31"/>
      <c r="C1755" s="31"/>
      <c r="D1755" s="133"/>
      <c r="E1755" s="133"/>
      <c r="F1755" s="133"/>
      <c r="G1755" s="133"/>
      <c r="H1755" s="133"/>
      <c r="I1755" s="133"/>
      <c r="J1755" s="133"/>
      <c r="K1755" s="134"/>
      <c r="L1755" s="135"/>
      <c r="M1755" s="135"/>
      <c r="N1755" s="135"/>
      <c r="O1755" s="2"/>
      <c r="P1755" s="31"/>
      <c r="Q1755" s="25"/>
      <c r="R1755" s="2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</row>
    <row r="1756" spans="1:51" ht="18" customHeight="1">
      <c r="A1756" s="35"/>
      <c r="B1756" s="31"/>
      <c r="C1756" s="31"/>
      <c r="D1756" s="133"/>
      <c r="E1756" s="133"/>
      <c r="F1756" s="133"/>
      <c r="G1756" s="133"/>
      <c r="H1756" s="133"/>
      <c r="I1756" s="133"/>
      <c r="J1756" s="133"/>
      <c r="K1756" s="134"/>
      <c r="L1756" s="135"/>
      <c r="M1756" s="135"/>
      <c r="N1756" s="135"/>
      <c r="O1756" s="2"/>
      <c r="P1756" s="31"/>
      <c r="Q1756" s="25"/>
      <c r="R1756" s="2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</row>
    <row r="1757" spans="1:51" ht="18" customHeight="1">
      <c r="A1757" s="35"/>
      <c r="B1757" s="31"/>
      <c r="C1757" s="31"/>
      <c r="D1757" s="133"/>
      <c r="E1757" s="133"/>
      <c r="F1757" s="133"/>
      <c r="G1757" s="133"/>
      <c r="H1757" s="133"/>
      <c r="I1757" s="133"/>
      <c r="J1757" s="133"/>
      <c r="K1757" s="134"/>
      <c r="L1757" s="135"/>
      <c r="M1757" s="135"/>
      <c r="N1757" s="135"/>
      <c r="O1757" s="2"/>
      <c r="P1757" s="31"/>
      <c r="Q1757" s="25"/>
      <c r="R1757" s="2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</row>
    <row r="1758" spans="1:51" ht="18" customHeight="1">
      <c r="A1758" s="35"/>
      <c r="B1758" s="31"/>
      <c r="C1758" s="31"/>
      <c r="D1758" s="133"/>
      <c r="E1758" s="133"/>
      <c r="F1758" s="133"/>
      <c r="G1758" s="133"/>
      <c r="H1758" s="133"/>
      <c r="I1758" s="133"/>
      <c r="J1758" s="133"/>
      <c r="K1758" s="134"/>
      <c r="L1758" s="135"/>
      <c r="M1758" s="135"/>
      <c r="N1758" s="135"/>
      <c r="O1758" s="2"/>
      <c r="P1758" s="31"/>
      <c r="Q1758" s="25"/>
      <c r="R1758" s="2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</row>
    <row r="1759" spans="1:51" ht="18" customHeight="1">
      <c r="A1759" s="35"/>
      <c r="B1759" s="31"/>
      <c r="C1759" s="31"/>
      <c r="D1759" s="133"/>
      <c r="E1759" s="133"/>
      <c r="F1759" s="133"/>
      <c r="G1759" s="133"/>
      <c r="H1759" s="133"/>
      <c r="I1759" s="133"/>
      <c r="J1759" s="133"/>
      <c r="K1759" s="134"/>
      <c r="L1759" s="135"/>
      <c r="M1759" s="135"/>
      <c r="N1759" s="135"/>
      <c r="O1759" s="2"/>
      <c r="P1759" s="31"/>
      <c r="Q1759" s="25"/>
      <c r="R1759" s="2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</row>
    <row r="1760" spans="1:51" ht="18" customHeight="1">
      <c r="A1760" s="35"/>
      <c r="B1760" s="31"/>
      <c r="C1760" s="31"/>
      <c r="D1760" s="133"/>
      <c r="E1760" s="133"/>
      <c r="F1760" s="133"/>
      <c r="G1760" s="133"/>
      <c r="H1760" s="133"/>
      <c r="I1760" s="133"/>
      <c r="J1760" s="133"/>
      <c r="K1760" s="134"/>
      <c r="L1760" s="135"/>
      <c r="M1760" s="135"/>
      <c r="N1760" s="135"/>
      <c r="O1760" s="2"/>
      <c r="P1760" s="31"/>
      <c r="Q1760" s="25"/>
      <c r="R1760" s="2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</row>
    <row r="1761" spans="1:51" ht="18" customHeight="1">
      <c r="A1761" s="35"/>
      <c r="B1761" s="31"/>
      <c r="C1761" s="31"/>
      <c r="D1761" s="133"/>
      <c r="E1761" s="133"/>
      <c r="F1761" s="133"/>
      <c r="G1761" s="133"/>
      <c r="H1761" s="133"/>
      <c r="I1761" s="133"/>
      <c r="J1761" s="133"/>
      <c r="K1761" s="134"/>
      <c r="L1761" s="135"/>
      <c r="M1761" s="135"/>
      <c r="N1761" s="135"/>
      <c r="O1761" s="2"/>
      <c r="P1761" s="31"/>
      <c r="Q1761" s="25"/>
      <c r="R1761" s="2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</row>
    <row r="1762" spans="1:51" ht="18" customHeight="1">
      <c r="A1762" s="35"/>
      <c r="B1762" s="31"/>
      <c r="C1762" s="31"/>
      <c r="D1762" s="133"/>
      <c r="E1762" s="133"/>
      <c r="F1762" s="133"/>
      <c r="G1762" s="133"/>
      <c r="H1762" s="133"/>
      <c r="I1762" s="133"/>
      <c r="J1762" s="133"/>
      <c r="K1762" s="134"/>
      <c r="L1762" s="135"/>
      <c r="M1762" s="135"/>
      <c r="N1762" s="135"/>
      <c r="O1762" s="2"/>
      <c r="P1762" s="31"/>
      <c r="Q1762" s="25"/>
      <c r="R1762" s="2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</row>
    <row r="1763" spans="1:51" ht="18" customHeight="1">
      <c r="A1763" s="35"/>
      <c r="B1763" s="31"/>
      <c r="C1763" s="31"/>
      <c r="D1763" s="133"/>
      <c r="E1763" s="133"/>
      <c r="F1763" s="133"/>
      <c r="G1763" s="133"/>
      <c r="H1763" s="133"/>
      <c r="I1763" s="133"/>
      <c r="J1763" s="133"/>
      <c r="K1763" s="134"/>
      <c r="L1763" s="135"/>
      <c r="M1763" s="135"/>
      <c r="N1763" s="135"/>
      <c r="O1763" s="2"/>
      <c r="P1763" s="31"/>
      <c r="Q1763" s="25"/>
      <c r="R1763" s="2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</row>
    <row r="1764" spans="1:51" ht="18" customHeight="1">
      <c r="A1764" s="35"/>
      <c r="B1764" s="31"/>
      <c r="C1764" s="31"/>
      <c r="D1764" s="133"/>
      <c r="E1764" s="133"/>
      <c r="F1764" s="133"/>
      <c r="G1764" s="133"/>
      <c r="H1764" s="133"/>
      <c r="I1764" s="133"/>
      <c r="J1764" s="133"/>
      <c r="K1764" s="134"/>
      <c r="L1764" s="135"/>
      <c r="M1764" s="135"/>
      <c r="N1764" s="135"/>
      <c r="O1764" s="2"/>
      <c r="P1764" s="31"/>
      <c r="Q1764" s="25"/>
      <c r="R1764" s="2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</row>
    <row r="1765" spans="1:51" ht="18" customHeight="1">
      <c r="A1765" s="35"/>
      <c r="B1765" s="31"/>
      <c r="C1765" s="31"/>
      <c r="D1765" s="133"/>
      <c r="E1765" s="133"/>
      <c r="F1765" s="133"/>
      <c r="G1765" s="133"/>
      <c r="H1765" s="133"/>
      <c r="I1765" s="133"/>
      <c r="J1765" s="133"/>
      <c r="K1765" s="134"/>
      <c r="L1765" s="135"/>
      <c r="M1765" s="135"/>
      <c r="N1765" s="135"/>
      <c r="O1765" s="2"/>
      <c r="P1765" s="31"/>
      <c r="Q1765" s="25"/>
      <c r="R1765" s="2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</row>
    <row r="1766" spans="1:51" ht="18" customHeight="1">
      <c r="A1766" s="35"/>
      <c r="B1766" s="31"/>
      <c r="C1766" s="31"/>
      <c r="D1766" s="133"/>
      <c r="E1766" s="133"/>
      <c r="F1766" s="133"/>
      <c r="G1766" s="133"/>
      <c r="H1766" s="133"/>
      <c r="I1766" s="133"/>
      <c r="J1766" s="133"/>
      <c r="K1766" s="134"/>
      <c r="L1766" s="135"/>
      <c r="M1766" s="135"/>
      <c r="N1766" s="135"/>
      <c r="O1766" s="2"/>
      <c r="P1766" s="31"/>
      <c r="Q1766" s="25"/>
      <c r="R1766" s="2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</row>
    <row r="1767" spans="1:51" ht="18" customHeight="1">
      <c r="A1767" s="35"/>
      <c r="B1767" s="31"/>
      <c r="C1767" s="31"/>
      <c r="D1767" s="133"/>
      <c r="E1767" s="133"/>
      <c r="F1767" s="133"/>
      <c r="G1767" s="133"/>
      <c r="H1767" s="133"/>
      <c r="I1767" s="133"/>
      <c r="J1767" s="133"/>
      <c r="K1767" s="134"/>
      <c r="L1767" s="135"/>
      <c r="M1767" s="135"/>
      <c r="N1767" s="135"/>
      <c r="O1767" s="2"/>
      <c r="P1767" s="31"/>
      <c r="Q1767" s="25"/>
      <c r="R1767" s="2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</row>
    <row r="1768" spans="1:51" ht="18" customHeight="1">
      <c r="A1768" s="35"/>
      <c r="B1768" s="31"/>
      <c r="C1768" s="31"/>
      <c r="D1768" s="133"/>
      <c r="E1768" s="133"/>
      <c r="F1768" s="133"/>
      <c r="G1768" s="133"/>
      <c r="H1768" s="133"/>
      <c r="I1768" s="133"/>
      <c r="J1768" s="133"/>
      <c r="K1768" s="134"/>
      <c r="L1768" s="135"/>
      <c r="M1768" s="135"/>
      <c r="N1768" s="135"/>
      <c r="O1768" s="2"/>
      <c r="P1768" s="31"/>
      <c r="Q1768" s="25"/>
      <c r="R1768" s="2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</row>
    <row r="1769" spans="1:51" ht="18" customHeight="1">
      <c r="A1769" s="35"/>
      <c r="B1769" s="31"/>
      <c r="C1769" s="31"/>
      <c r="D1769" s="133"/>
      <c r="E1769" s="133"/>
      <c r="F1769" s="133"/>
      <c r="G1769" s="133"/>
      <c r="H1769" s="133"/>
      <c r="I1769" s="133"/>
      <c r="J1769" s="133"/>
      <c r="K1769" s="134"/>
      <c r="L1769" s="135"/>
      <c r="M1769" s="135"/>
      <c r="N1769" s="135"/>
      <c r="O1769" s="2"/>
      <c r="P1769" s="31"/>
      <c r="Q1769" s="25"/>
      <c r="R1769" s="2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</row>
    <row r="1770" spans="1:51" ht="18" customHeight="1">
      <c r="A1770" s="35"/>
      <c r="B1770" s="31"/>
      <c r="C1770" s="31"/>
      <c r="D1770" s="133"/>
      <c r="E1770" s="133"/>
      <c r="F1770" s="133"/>
      <c r="G1770" s="133"/>
      <c r="H1770" s="133"/>
      <c r="I1770" s="133"/>
      <c r="J1770" s="133"/>
      <c r="K1770" s="134"/>
      <c r="L1770" s="135"/>
      <c r="M1770" s="135"/>
      <c r="N1770" s="135"/>
      <c r="O1770" s="2"/>
      <c r="P1770" s="31"/>
      <c r="Q1770" s="25"/>
      <c r="R1770" s="2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</row>
    <row r="1771" spans="1:51" ht="18" customHeight="1">
      <c r="A1771" s="35"/>
      <c r="B1771" s="31"/>
      <c r="C1771" s="31"/>
      <c r="D1771" s="133"/>
      <c r="E1771" s="133"/>
      <c r="F1771" s="133"/>
      <c r="G1771" s="133"/>
      <c r="H1771" s="133"/>
      <c r="I1771" s="133"/>
      <c r="J1771" s="133"/>
      <c r="K1771" s="134"/>
      <c r="L1771" s="135"/>
      <c r="M1771" s="135"/>
      <c r="N1771" s="135"/>
      <c r="O1771" s="2"/>
      <c r="P1771" s="31"/>
      <c r="Q1771" s="25"/>
      <c r="R1771" s="2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</row>
    <row r="1772" spans="1:51" ht="18" customHeight="1">
      <c r="A1772" s="35"/>
      <c r="B1772" s="31"/>
      <c r="C1772" s="31"/>
      <c r="D1772" s="133"/>
      <c r="E1772" s="133"/>
      <c r="F1772" s="133"/>
      <c r="G1772" s="133"/>
      <c r="H1772" s="133"/>
      <c r="I1772" s="133"/>
      <c r="J1772" s="133"/>
      <c r="K1772" s="134"/>
      <c r="L1772" s="135"/>
      <c r="M1772" s="135"/>
      <c r="N1772" s="135"/>
      <c r="O1772" s="2"/>
      <c r="P1772" s="31"/>
      <c r="Q1772" s="25"/>
      <c r="R1772" s="2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</row>
    <row r="1773" spans="1:51" ht="18" customHeight="1">
      <c r="A1773" s="35"/>
      <c r="B1773" s="31"/>
      <c r="C1773" s="31"/>
      <c r="D1773" s="133"/>
      <c r="E1773" s="133"/>
      <c r="F1773" s="133"/>
      <c r="G1773" s="133"/>
      <c r="H1773" s="133"/>
      <c r="I1773" s="133"/>
      <c r="J1773" s="133"/>
      <c r="K1773" s="134"/>
      <c r="L1773" s="135"/>
      <c r="M1773" s="135"/>
      <c r="N1773" s="135"/>
      <c r="O1773" s="2"/>
      <c r="P1773" s="31"/>
      <c r="Q1773" s="25"/>
      <c r="R1773" s="2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</row>
    <row r="1774" spans="1:51" ht="18" customHeight="1">
      <c r="A1774" s="35"/>
      <c r="B1774" s="31"/>
      <c r="C1774" s="31"/>
      <c r="D1774" s="133"/>
      <c r="E1774" s="133"/>
      <c r="F1774" s="133"/>
      <c r="G1774" s="133"/>
      <c r="H1774" s="133"/>
      <c r="I1774" s="133"/>
      <c r="J1774" s="133"/>
      <c r="K1774" s="134"/>
      <c r="L1774" s="135"/>
      <c r="M1774" s="135"/>
      <c r="N1774" s="135"/>
      <c r="O1774" s="2"/>
      <c r="P1774" s="31"/>
      <c r="Q1774" s="25"/>
      <c r="R1774" s="2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</row>
    <row r="1775" spans="1:51" ht="18" customHeight="1">
      <c r="A1775" s="35"/>
      <c r="B1775" s="31"/>
      <c r="C1775" s="31"/>
      <c r="D1775" s="133"/>
      <c r="E1775" s="133"/>
      <c r="F1775" s="133"/>
      <c r="G1775" s="133"/>
      <c r="H1775" s="133"/>
      <c r="I1775" s="133"/>
      <c r="J1775" s="133"/>
      <c r="K1775" s="134"/>
      <c r="L1775" s="135"/>
      <c r="M1775" s="135"/>
      <c r="N1775" s="135"/>
      <c r="O1775" s="2"/>
      <c r="P1775" s="31"/>
      <c r="Q1775" s="25"/>
      <c r="R1775" s="2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</row>
    <row r="1776" spans="1:51" ht="18" customHeight="1">
      <c r="A1776" s="35"/>
      <c r="B1776" s="31"/>
      <c r="C1776" s="31"/>
      <c r="D1776" s="133"/>
      <c r="E1776" s="133"/>
      <c r="F1776" s="133"/>
      <c r="G1776" s="133"/>
      <c r="H1776" s="133"/>
      <c r="I1776" s="133"/>
      <c r="J1776" s="133"/>
      <c r="K1776" s="134"/>
      <c r="L1776" s="135"/>
      <c r="M1776" s="135"/>
      <c r="N1776" s="135"/>
      <c r="O1776" s="2"/>
      <c r="P1776" s="31"/>
      <c r="Q1776" s="25"/>
      <c r="R1776" s="2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</row>
    <row r="1777" spans="1:51" ht="18" customHeight="1">
      <c r="A1777" s="35"/>
      <c r="B1777" s="31"/>
      <c r="C1777" s="31"/>
      <c r="D1777" s="133"/>
      <c r="E1777" s="133"/>
      <c r="F1777" s="133"/>
      <c r="G1777" s="133"/>
      <c r="H1777" s="133"/>
      <c r="I1777" s="133"/>
      <c r="J1777" s="133"/>
      <c r="K1777" s="134"/>
      <c r="L1777" s="135"/>
      <c r="M1777" s="135"/>
      <c r="N1777" s="135"/>
      <c r="O1777" s="2"/>
      <c r="P1777" s="31"/>
      <c r="Q1777" s="25"/>
      <c r="R1777" s="2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</row>
    <row r="1778" spans="1:51" ht="18" customHeight="1">
      <c r="A1778" s="35"/>
      <c r="B1778" s="31"/>
      <c r="C1778" s="31"/>
      <c r="D1778" s="133"/>
      <c r="E1778" s="133"/>
      <c r="F1778" s="133"/>
      <c r="G1778" s="133"/>
      <c r="H1778" s="133"/>
      <c r="I1778" s="133"/>
      <c r="J1778" s="133"/>
      <c r="K1778" s="134"/>
      <c r="L1778" s="135"/>
      <c r="M1778" s="135"/>
      <c r="N1778" s="135"/>
      <c r="O1778" s="2"/>
      <c r="P1778" s="31"/>
      <c r="Q1778" s="25"/>
      <c r="R1778" s="2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</row>
    <row r="1779" spans="1:51" ht="18" customHeight="1">
      <c r="A1779" s="35"/>
      <c r="B1779" s="31"/>
      <c r="C1779" s="31"/>
      <c r="D1779" s="133"/>
      <c r="E1779" s="133"/>
      <c r="F1779" s="133"/>
      <c r="G1779" s="133"/>
      <c r="H1779" s="133"/>
      <c r="I1779" s="133"/>
      <c r="J1779" s="133"/>
      <c r="K1779" s="134"/>
      <c r="L1779" s="135"/>
      <c r="M1779" s="135"/>
      <c r="N1779" s="135"/>
      <c r="O1779" s="2"/>
      <c r="P1779" s="31"/>
      <c r="Q1779" s="25"/>
      <c r="R1779" s="2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</row>
    <row r="1780" spans="1:51" ht="18" customHeight="1">
      <c r="A1780" s="35"/>
      <c r="B1780" s="31"/>
      <c r="C1780" s="31"/>
      <c r="D1780" s="133"/>
      <c r="E1780" s="133"/>
      <c r="F1780" s="133"/>
      <c r="G1780" s="133"/>
      <c r="H1780" s="133"/>
      <c r="I1780" s="133"/>
      <c r="J1780" s="133"/>
      <c r="K1780" s="134"/>
      <c r="L1780" s="135"/>
      <c r="M1780" s="135"/>
      <c r="N1780" s="135"/>
      <c r="O1780" s="2"/>
      <c r="P1780" s="31"/>
      <c r="Q1780" s="25"/>
      <c r="R1780" s="2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</row>
    <row r="1781" spans="1:51" ht="18" customHeight="1">
      <c r="A1781" s="35"/>
      <c r="B1781" s="31"/>
      <c r="C1781" s="31"/>
      <c r="D1781" s="133"/>
      <c r="E1781" s="133"/>
      <c r="F1781" s="133"/>
      <c r="G1781" s="133"/>
      <c r="H1781" s="133"/>
      <c r="I1781" s="133"/>
      <c r="J1781" s="133"/>
      <c r="K1781" s="134"/>
      <c r="L1781" s="135"/>
      <c r="M1781" s="135"/>
      <c r="N1781" s="135"/>
      <c r="O1781" s="2"/>
      <c r="P1781" s="31"/>
      <c r="Q1781" s="25"/>
      <c r="R1781" s="2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</row>
    <row r="1782" spans="1:51" ht="18" customHeight="1">
      <c r="A1782" s="35"/>
      <c r="B1782" s="31"/>
      <c r="C1782" s="31"/>
      <c r="D1782" s="133"/>
      <c r="E1782" s="133"/>
      <c r="F1782" s="133"/>
      <c r="G1782" s="133"/>
      <c r="H1782" s="133"/>
      <c r="I1782" s="133"/>
      <c r="J1782" s="133"/>
      <c r="K1782" s="134"/>
      <c r="L1782" s="135"/>
      <c r="M1782" s="135"/>
      <c r="N1782" s="135"/>
      <c r="O1782" s="2"/>
      <c r="P1782" s="31"/>
      <c r="Q1782" s="25"/>
      <c r="R1782" s="2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</row>
    <row r="1783" spans="1:51" ht="18" customHeight="1">
      <c r="A1783" s="35"/>
      <c r="B1783" s="31"/>
      <c r="C1783" s="31"/>
      <c r="D1783" s="133"/>
      <c r="E1783" s="133"/>
      <c r="F1783" s="133"/>
      <c r="G1783" s="133"/>
      <c r="H1783" s="133"/>
      <c r="I1783" s="133"/>
      <c r="J1783" s="133"/>
      <c r="K1783" s="134"/>
      <c r="L1783" s="135"/>
      <c r="M1783" s="135"/>
      <c r="N1783" s="135"/>
      <c r="O1783" s="2"/>
      <c r="P1783" s="31"/>
      <c r="Q1783" s="25"/>
      <c r="R1783" s="2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</row>
    <row r="1784" spans="1:51" ht="18" customHeight="1">
      <c r="A1784" s="35"/>
      <c r="B1784" s="31"/>
      <c r="C1784" s="31"/>
      <c r="D1784" s="133"/>
      <c r="E1784" s="133"/>
      <c r="F1784" s="133"/>
      <c r="G1784" s="133"/>
      <c r="H1784" s="133"/>
      <c r="I1784" s="133"/>
      <c r="J1784" s="133"/>
      <c r="K1784" s="134"/>
      <c r="L1784" s="135"/>
      <c r="M1784" s="135"/>
      <c r="N1784" s="135"/>
      <c r="O1784" s="2"/>
      <c r="P1784" s="31"/>
      <c r="Q1784" s="25"/>
      <c r="R1784" s="2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</row>
    <row r="1785" spans="1:51" ht="18" customHeight="1">
      <c r="A1785" s="35"/>
      <c r="B1785" s="31"/>
      <c r="C1785" s="31"/>
      <c r="D1785" s="133"/>
      <c r="E1785" s="133"/>
      <c r="F1785" s="133"/>
      <c r="G1785" s="133"/>
      <c r="H1785" s="133"/>
      <c r="I1785" s="133"/>
      <c r="J1785" s="133"/>
      <c r="K1785" s="134"/>
      <c r="L1785" s="135"/>
      <c r="M1785" s="135"/>
      <c r="N1785" s="135"/>
      <c r="O1785" s="2"/>
      <c r="P1785" s="31"/>
      <c r="Q1785" s="25"/>
      <c r="R1785" s="2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</row>
    <row r="1786" spans="1:51" ht="18" customHeight="1">
      <c r="A1786" s="35"/>
      <c r="B1786" s="31"/>
      <c r="C1786" s="31"/>
      <c r="D1786" s="133"/>
      <c r="E1786" s="133"/>
      <c r="F1786" s="133"/>
      <c r="G1786" s="133"/>
      <c r="H1786" s="133"/>
      <c r="I1786" s="133"/>
      <c r="J1786" s="133"/>
      <c r="K1786" s="134"/>
      <c r="L1786" s="135"/>
      <c r="M1786" s="135"/>
      <c r="N1786" s="135"/>
      <c r="O1786" s="2"/>
      <c r="P1786" s="31"/>
      <c r="Q1786" s="25"/>
      <c r="R1786" s="2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</row>
    <row r="1787" spans="1:51" ht="18" customHeight="1">
      <c r="A1787" s="35"/>
      <c r="B1787" s="31"/>
      <c r="C1787" s="31"/>
      <c r="D1787" s="133"/>
      <c r="E1787" s="133"/>
      <c r="F1787" s="133"/>
      <c r="G1787" s="133"/>
      <c r="H1787" s="133"/>
      <c r="I1787" s="133"/>
      <c r="J1787" s="133"/>
      <c r="K1787" s="134"/>
      <c r="L1787" s="135"/>
      <c r="M1787" s="135"/>
      <c r="N1787" s="135"/>
      <c r="O1787" s="2"/>
      <c r="P1787" s="31"/>
      <c r="Q1787" s="25"/>
      <c r="R1787" s="2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</row>
    <row r="1788" spans="1:51" ht="18" customHeight="1">
      <c r="A1788" s="35"/>
      <c r="B1788" s="31"/>
      <c r="C1788" s="31"/>
      <c r="D1788" s="133"/>
      <c r="E1788" s="133"/>
      <c r="F1788" s="133"/>
      <c r="G1788" s="133"/>
      <c r="H1788" s="133"/>
      <c r="I1788" s="133"/>
      <c r="J1788" s="133"/>
      <c r="K1788" s="134"/>
      <c r="L1788" s="135"/>
      <c r="M1788" s="135"/>
      <c r="N1788" s="135"/>
      <c r="O1788" s="2"/>
      <c r="P1788" s="31"/>
      <c r="Q1788" s="25"/>
      <c r="R1788" s="2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</row>
    <row r="1789" spans="1:51" ht="18" customHeight="1">
      <c r="A1789" s="35"/>
      <c r="B1789" s="31"/>
      <c r="C1789" s="31"/>
      <c r="D1789" s="133"/>
      <c r="E1789" s="133"/>
      <c r="F1789" s="133"/>
      <c r="G1789" s="133"/>
      <c r="H1789" s="133"/>
      <c r="I1789" s="133"/>
      <c r="J1789" s="133"/>
      <c r="K1789" s="134"/>
      <c r="L1789" s="135"/>
      <c r="M1789" s="135"/>
      <c r="N1789" s="135"/>
      <c r="O1789" s="2"/>
      <c r="P1789" s="31"/>
      <c r="Q1789" s="25"/>
      <c r="R1789" s="2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</row>
    <row r="1790" spans="1:51" ht="18" customHeight="1">
      <c r="A1790" s="35"/>
      <c r="B1790" s="31"/>
      <c r="C1790" s="31"/>
      <c r="D1790" s="133"/>
      <c r="E1790" s="133"/>
      <c r="F1790" s="133"/>
      <c r="G1790" s="133"/>
      <c r="H1790" s="133"/>
      <c r="I1790" s="133"/>
      <c r="J1790" s="133"/>
      <c r="K1790" s="134"/>
      <c r="L1790" s="135"/>
      <c r="M1790" s="135"/>
      <c r="N1790" s="135"/>
      <c r="O1790" s="2"/>
      <c r="P1790" s="31"/>
      <c r="Q1790" s="25"/>
      <c r="R1790" s="2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</row>
    <row r="1791" spans="1:51" ht="18" customHeight="1">
      <c r="A1791" s="35"/>
      <c r="B1791" s="31"/>
      <c r="C1791" s="31"/>
      <c r="D1791" s="133"/>
      <c r="E1791" s="133"/>
      <c r="F1791" s="133"/>
      <c r="G1791" s="133"/>
      <c r="H1791" s="133"/>
      <c r="I1791" s="133"/>
      <c r="J1791" s="133"/>
      <c r="K1791" s="134"/>
      <c r="L1791" s="135"/>
      <c r="M1791" s="135"/>
      <c r="N1791" s="135"/>
      <c r="O1791" s="2"/>
      <c r="P1791" s="31"/>
      <c r="Q1791" s="25"/>
      <c r="R1791" s="2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</row>
    <row r="1792" spans="1:51" ht="18" customHeight="1">
      <c r="A1792" s="35"/>
      <c r="B1792" s="31"/>
      <c r="C1792" s="31"/>
      <c r="D1792" s="133"/>
      <c r="E1792" s="133"/>
      <c r="F1792" s="133"/>
      <c r="G1792" s="133"/>
      <c r="H1792" s="133"/>
      <c r="I1792" s="133"/>
      <c r="J1792" s="133"/>
      <c r="K1792" s="134"/>
      <c r="L1792" s="135"/>
      <c r="M1792" s="135"/>
      <c r="N1792" s="135"/>
      <c r="O1792" s="2"/>
      <c r="P1792" s="31"/>
      <c r="Q1792" s="25"/>
      <c r="R1792" s="2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</row>
    <row r="1793" spans="1:51" ht="18" customHeight="1">
      <c r="A1793" s="35"/>
      <c r="B1793" s="31"/>
      <c r="C1793" s="31"/>
      <c r="D1793" s="133"/>
      <c r="E1793" s="133"/>
      <c r="F1793" s="133"/>
      <c r="G1793" s="133"/>
      <c r="H1793" s="133"/>
      <c r="I1793" s="133"/>
      <c r="J1793" s="133"/>
      <c r="K1793" s="134"/>
      <c r="L1793" s="135"/>
      <c r="M1793" s="135"/>
      <c r="N1793" s="135"/>
      <c r="O1793" s="2"/>
      <c r="P1793" s="31"/>
      <c r="Q1793" s="25"/>
      <c r="R1793" s="2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</row>
    <row r="1794" spans="1:51" ht="18" customHeight="1">
      <c r="A1794" s="35"/>
      <c r="B1794" s="31"/>
      <c r="C1794" s="31"/>
      <c r="D1794" s="133"/>
      <c r="E1794" s="133"/>
      <c r="F1794" s="133"/>
      <c r="G1794" s="133"/>
      <c r="H1794" s="133"/>
      <c r="I1794" s="133"/>
      <c r="J1794" s="133"/>
      <c r="K1794" s="134"/>
      <c r="L1794" s="135"/>
      <c r="M1794" s="135"/>
      <c r="N1794" s="135"/>
      <c r="O1794" s="2"/>
      <c r="P1794" s="31"/>
      <c r="Q1794" s="25"/>
      <c r="R1794" s="2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</row>
    <row r="1795" spans="1:51" ht="18" customHeight="1">
      <c r="A1795" s="35"/>
      <c r="B1795" s="31"/>
      <c r="C1795" s="31"/>
      <c r="D1795" s="133"/>
      <c r="E1795" s="133"/>
      <c r="F1795" s="133"/>
      <c r="G1795" s="133"/>
      <c r="H1795" s="133"/>
      <c r="I1795" s="133"/>
      <c r="J1795" s="133"/>
      <c r="K1795" s="134"/>
      <c r="L1795" s="135"/>
      <c r="M1795" s="135"/>
      <c r="N1795" s="135"/>
      <c r="O1795" s="2"/>
      <c r="P1795" s="31"/>
      <c r="Q1795" s="25"/>
      <c r="R1795" s="2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</row>
    <row r="1796" spans="1:51" ht="18" customHeight="1">
      <c r="A1796" s="35"/>
      <c r="B1796" s="31"/>
      <c r="C1796" s="31"/>
      <c r="D1796" s="133"/>
      <c r="E1796" s="133"/>
      <c r="F1796" s="133"/>
      <c r="G1796" s="133"/>
      <c r="H1796" s="133"/>
      <c r="I1796" s="133"/>
      <c r="J1796" s="133"/>
      <c r="K1796" s="134"/>
      <c r="L1796" s="135"/>
      <c r="M1796" s="135"/>
      <c r="N1796" s="135"/>
      <c r="O1796" s="2"/>
      <c r="P1796" s="31"/>
      <c r="Q1796" s="25"/>
      <c r="R1796" s="2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</row>
    <row r="1797" spans="1:51" ht="18" customHeight="1">
      <c r="A1797" s="35"/>
      <c r="B1797" s="31"/>
      <c r="C1797" s="31"/>
      <c r="D1797" s="133"/>
      <c r="E1797" s="133"/>
      <c r="F1797" s="133"/>
      <c r="G1797" s="133"/>
      <c r="H1797" s="133"/>
      <c r="I1797" s="133"/>
      <c r="J1797" s="133"/>
      <c r="K1797" s="134"/>
      <c r="L1797" s="135"/>
      <c r="M1797" s="135"/>
      <c r="N1797" s="135"/>
      <c r="O1797" s="2"/>
      <c r="P1797" s="31"/>
      <c r="Q1797" s="25"/>
      <c r="R1797" s="2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</row>
    <row r="1798" spans="1:51" ht="18" customHeight="1">
      <c r="A1798" s="35"/>
      <c r="B1798" s="31"/>
      <c r="C1798" s="31"/>
      <c r="D1798" s="133"/>
      <c r="E1798" s="133"/>
      <c r="F1798" s="133"/>
      <c r="G1798" s="133"/>
      <c r="H1798" s="133"/>
      <c r="I1798" s="133"/>
      <c r="J1798" s="133"/>
      <c r="K1798" s="134"/>
      <c r="L1798" s="135"/>
      <c r="M1798" s="135"/>
      <c r="N1798" s="135"/>
      <c r="O1798" s="2"/>
      <c r="P1798" s="31"/>
      <c r="Q1798" s="25"/>
      <c r="R1798" s="2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</row>
    <row r="1799" spans="1:51" ht="18" customHeight="1">
      <c r="A1799" s="35"/>
      <c r="B1799" s="31"/>
      <c r="C1799" s="31"/>
      <c r="D1799" s="133"/>
      <c r="E1799" s="133"/>
      <c r="F1799" s="133"/>
      <c r="G1799" s="133"/>
      <c r="H1799" s="133"/>
      <c r="I1799" s="133"/>
      <c r="J1799" s="133"/>
      <c r="K1799" s="134"/>
      <c r="L1799" s="135"/>
      <c r="M1799" s="135"/>
      <c r="N1799" s="135"/>
      <c r="O1799" s="2"/>
      <c r="P1799" s="31"/>
      <c r="Q1799" s="25"/>
      <c r="R1799" s="2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</row>
    <row r="1800" spans="1:51" ht="18" customHeight="1">
      <c r="A1800" s="35"/>
      <c r="B1800" s="31"/>
      <c r="C1800" s="31"/>
      <c r="D1800" s="133"/>
      <c r="E1800" s="133"/>
      <c r="F1800" s="133"/>
      <c r="G1800" s="133"/>
      <c r="H1800" s="133"/>
      <c r="I1800" s="133"/>
      <c r="J1800" s="133"/>
      <c r="K1800" s="134"/>
      <c r="L1800" s="135"/>
      <c r="M1800" s="135"/>
      <c r="N1800" s="135"/>
      <c r="O1800" s="2"/>
      <c r="P1800" s="31"/>
      <c r="Q1800" s="25"/>
      <c r="R1800" s="2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</row>
    <row r="1801" spans="1:51" ht="18" customHeight="1">
      <c r="A1801" s="35"/>
      <c r="B1801" s="31"/>
      <c r="C1801" s="31"/>
      <c r="D1801" s="133"/>
      <c r="E1801" s="133"/>
      <c r="F1801" s="133"/>
      <c r="G1801" s="133"/>
      <c r="H1801" s="133"/>
      <c r="I1801" s="133"/>
      <c r="J1801" s="133"/>
      <c r="K1801" s="134"/>
      <c r="L1801" s="135"/>
      <c r="M1801" s="135"/>
      <c r="N1801" s="135"/>
      <c r="O1801" s="2"/>
      <c r="P1801" s="31"/>
      <c r="Q1801" s="25"/>
      <c r="R1801" s="2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</row>
    <row r="1802" spans="1:51" ht="18" customHeight="1">
      <c r="A1802" s="35"/>
      <c r="B1802" s="31"/>
      <c r="C1802" s="31"/>
      <c r="D1802" s="133"/>
      <c r="E1802" s="133"/>
      <c r="F1802" s="133"/>
      <c r="G1802" s="133"/>
      <c r="H1802" s="133"/>
      <c r="I1802" s="133"/>
      <c r="J1802" s="133"/>
      <c r="K1802" s="134"/>
      <c r="L1802" s="135"/>
      <c r="M1802" s="135"/>
      <c r="N1802" s="135"/>
      <c r="O1802" s="2"/>
      <c r="P1802" s="31"/>
      <c r="Q1802" s="25"/>
      <c r="R1802" s="2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</row>
    <row r="1803" spans="1:51" ht="18" customHeight="1">
      <c r="A1803" s="35"/>
      <c r="B1803" s="31"/>
      <c r="C1803" s="31"/>
      <c r="D1803" s="133"/>
      <c r="E1803" s="133"/>
      <c r="F1803" s="133"/>
      <c r="G1803" s="133"/>
      <c r="H1803" s="133"/>
      <c r="I1803" s="133"/>
      <c r="J1803" s="133"/>
      <c r="K1803" s="134"/>
      <c r="L1803" s="135"/>
      <c r="M1803" s="135"/>
      <c r="N1803" s="135"/>
      <c r="O1803" s="2"/>
      <c r="P1803" s="31"/>
      <c r="Q1803" s="25"/>
      <c r="R1803" s="2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</row>
    <row r="1804" spans="1:51" ht="18" customHeight="1">
      <c r="A1804" s="35"/>
      <c r="B1804" s="31"/>
      <c r="C1804" s="31"/>
      <c r="D1804" s="133"/>
      <c r="E1804" s="133"/>
      <c r="F1804" s="133"/>
      <c r="G1804" s="133"/>
      <c r="H1804" s="133"/>
      <c r="I1804" s="133"/>
      <c r="J1804" s="133"/>
      <c r="K1804" s="134"/>
      <c r="L1804" s="135"/>
      <c r="M1804" s="135"/>
      <c r="N1804" s="135"/>
      <c r="O1804" s="2"/>
      <c r="P1804" s="31"/>
      <c r="Q1804" s="25"/>
      <c r="R1804" s="2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</row>
    <row r="1805" spans="1:51" ht="18" customHeight="1">
      <c r="A1805" s="35"/>
      <c r="B1805" s="31"/>
      <c r="C1805" s="31"/>
      <c r="D1805" s="133"/>
      <c r="E1805" s="133"/>
      <c r="F1805" s="133"/>
      <c r="G1805" s="133"/>
      <c r="H1805" s="133"/>
      <c r="I1805" s="133"/>
      <c r="J1805" s="133"/>
      <c r="K1805" s="134"/>
      <c r="L1805" s="135"/>
      <c r="M1805" s="135"/>
      <c r="N1805" s="135"/>
      <c r="O1805" s="2"/>
      <c r="P1805" s="31"/>
      <c r="Q1805" s="25"/>
      <c r="R1805" s="2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</row>
    <row r="1806" spans="1:51" ht="18" customHeight="1">
      <c r="A1806" s="35"/>
      <c r="B1806" s="31"/>
      <c r="C1806" s="31"/>
      <c r="D1806" s="133"/>
      <c r="E1806" s="133"/>
      <c r="F1806" s="133"/>
      <c r="G1806" s="133"/>
      <c r="H1806" s="133"/>
      <c r="I1806" s="133"/>
      <c r="J1806" s="133"/>
      <c r="K1806" s="134"/>
      <c r="L1806" s="135"/>
      <c r="M1806" s="135"/>
      <c r="N1806" s="135"/>
      <c r="O1806" s="2"/>
      <c r="P1806" s="31"/>
      <c r="Q1806" s="25"/>
      <c r="R1806" s="2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</row>
    <row r="1807" spans="1:51" ht="18" customHeight="1">
      <c r="A1807" s="35"/>
      <c r="B1807" s="31"/>
      <c r="C1807" s="31"/>
      <c r="D1807" s="133"/>
      <c r="E1807" s="133"/>
      <c r="F1807" s="133"/>
      <c r="G1807" s="133"/>
      <c r="H1807" s="133"/>
      <c r="I1807" s="133"/>
      <c r="J1807" s="133"/>
      <c r="K1807" s="134"/>
      <c r="L1807" s="135"/>
      <c r="M1807" s="135"/>
      <c r="N1807" s="135"/>
      <c r="O1807" s="2"/>
      <c r="P1807" s="31"/>
      <c r="Q1807" s="25"/>
      <c r="R1807" s="2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</row>
    <row r="1808" spans="1:51" ht="18" customHeight="1">
      <c r="A1808" s="35"/>
      <c r="B1808" s="31"/>
      <c r="C1808" s="31"/>
      <c r="D1808" s="133"/>
      <c r="E1808" s="133"/>
      <c r="F1808" s="133"/>
      <c r="G1808" s="133"/>
      <c r="H1808" s="133"/>
      <c r="I1808" s="133"/>
      <c r="J1808" s="133"/>
      <c r="K1808" s="134"/>
      <c r="L1808" s="135"/>
      <c r="M1808" s="135"/>
      <c r="N1808" s="135"/>
      <c r="O1808" s="2"/>
      <c r="P1808" s="31"/>
      <c r="Q1808" s="25"/>
      <c r="R1808" s="2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</row>
    <row r="1809" spans="1:51" ht="18" customHeight="1">
      <c r="A1809" s="35"/>
      <c r="B1809" s="31"/>
      <c r="C1809" s="31"/>
      <c r="D1809" s="133"/>
      <c r="E1809" s="133"/>
      <c r="F1809" s="133"/>
      <c r="G1809" s="133"/>
      <c r="H1809" s="133"/>
      <c r="I1809" s="133"/>
      <c r="J1809" s="133"/>
      <c r="K1809" s="134"/>
      <c r="L1809" s="135"/>
      <c r="M1809" s="135"/>
      <c r="N1809" s="135"/>
      <c r="O1809" s="2"/>
      <c r="P1809" s="31"/>
      <c r="Q1809" s="25"/>
      <c r="R1809" s="2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</row>
    <row r="1810" spans="1:51" ht="18" customHeight="1">
      <c r="A1810" s="35"/>
      <c r="B1810" s="31"/>
      <c r="C1810" s="31"/>
      <c r="D1810" s="133"/>
      <c r="E1810" s="133"/>
      <c r="F1810" s="133"/>
      <c r="G1810" s="133"/>
      <c r="H1810" s="133"/>
      <c r="I1810" s="133"/>
      <c r="J1810" s="133"/>
      <c r="K1810" s="134"/>
      <c r="L1810" s="135"/>
      <c r="M1810" s="135"/>
      <c r="N1810" s="135"/>
      <c r="O1810" s="2"/>
      <c r="P1810" s="31"/>
      <c r="Q1810" s="25"/>
      <c r="R1810" s="2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</row>
    <row r="1811" spans="1:51" ht="18" customHeight="1">
      <c r="A1811" s="35"/>
      <c r="B1811" s="31"/>
      <c r="C1811" s="31"/>
      <c r="D1811" s="133"/>
      <c r="E1811" s="133"/>
      <c r="F1811" s="133"/>
      <c r="G1811" s="133"/>
      <c r="H1811" s="133"/>
      <c r="I1811" s="133"/>
      <c r="J1811" s="133"/>
      <c r="K1811" s="134"/>
      <c r="L1811" s="135"/>
      <c r="M1811" s="135"/>
      <c r="N1811" s="135"/>
      <c r="O1811" s="2"/>
      <c r="P1811" s="31"/>
      <c r="Q1811" s="25"/>
      <c r="R1811" s="2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</row>
    <row r="1812" spans="1:51" ht="18" customHeight="1">
      <c r="A1812" s="35"/>
      <c r="B1812" s="31"/>
      <c r="C1812" s="31"/>
      <c r="D1812" s="133"/>
      <c r="E1812" s="133"/>
      <c r="F1812" s="133"/>
      <c r="G1812" s="133"/>
      <c r="H1812" s="133"/>
      <c r="I1812" s="133"/>
      <c r="J1812" s="133"/>
      <c r="K1812" s="134"/>
      <c r="L1812" s="135"/>
      <c r="M1812" s="135"/>
      <c r="N1812" s="135"/>
      <c r="O1812" s="2"/>
      <c r="P1812" s="31"/>
      <c r="Q1812" s="25"/>
      <c r="R1812" s="2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</row>
    <row r="1813" spans="1:51" ht="18" customHeight="1">
      <c r="A1813" s="35"/>
      <c r="B1813" s="31"/>
      <c r="C1813" s="31"/>
      <c r="D1813" s="133"/>
      <c r="E1813" s="133"/>
      <c r="F1813" s="133"/>
      <c r="G1813" s="133"/>
      <c r="H1813" s="133"/>
      <c r="I1813" s="133"/>
      <c r="J1813" s="133"/>
      <c r="K1813" s="134"/>
      <c r="L1813" s="135"/>
      <c r="M1813" s="135"/>
      <c r="N1813" s="135"/>
      <c r="O1813" s="2"/>
      <c r="P1813" s="31"/>
      <c r="Q1813" s="25"/>
      <c r="R1813" s="2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</row>
    <row r="1814" spans="1:51" ht="18" customHeight="1">
      <c r="A1814" s="35"/>
      <c r="B1814" s="31"/>
      <c r="C1814" s="31"/>
      <c r="D1814" s="133"/>
      <c r="E1814" s="133"/>
      <c r="F1814" s="133"/>
      <c r="G1814" s="133"/>
      <c r="H1814" s="133"/>
      <c r="I1814" s="133"/>
      <c r="J1814" s="133"/>
      <c r="K1814" s="134"/>
      <c r="L1814" s="135"/>
      <c r="M1814" s="135"/>
      <c r="N1814" s="135"/>
      <c r="O1814" s="2"/>
      <c r="P1814" s="31"/>
      <c r="Q1814" s="25"/>
      <c r="R1814" s="2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</row>
    <row r="1815" spans="1:51" ht="18" customHeight="1">
      <c r="A1815" s="35"/>
      <c r="B1815" s="31"/>
      <c r="C1815" s="31"/>
      <c r="D1815" s="133"/>
      <c r="E1815" s="133"/>
      <c r="F1815" s="133"/>
      <c r="G1815" s="133"/>
      <c r="H1815" s="133"/>
      <c r="I1815" s="133"/>
      <c r="J1815" s="133"/>
      <c r="K1815" s="134"/>
      <c r="L1815" s="135"/>
      <c r="M1815" s="135"/>
      <c r="N1815" s="135"/>
      <c r="O1815" s="2"/>
      <c r="P1815" s="31"/>
      <c r="Q1815" s="25"/>
      <c r="R1815" s="2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</row>
    <row r="1816" spans="1:51" ht="18" customHeight="1">
      <c r="A1816" s="35"/>
      <c r="B1816" s="31"/>
      <c r="C1816" s="31"/>
      <c r="D1816" s="133"/>
      <c r="E1816" s="133"/>
      <c r="F1816" s="133"/>
      <c r="G1816" s="133"/>
      <c r="H1816" s="133"/>
      <c r="I1816" s="133"/>
      <c r="J1816" s="133"/>
      <c r="K1816" s="134"/>
      <c r="L1816" s="135"/>
      <c r="M1816" s="135"/>
      <c r="N1816" s="135"/>
      <c r="O1816" s="2"/>
      <c r="P1816" s="31"/>
      <c r="Q1816" s="25"/>
      <c r="R1816" s="2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</row>
    <row r="1817" spans="1:51" ht="18" customHeight="1">
      <c r="A1817" s="35"/>
      <c r="B1817" s="31"/>
      <c r="C1817" s="31"/>
      <c r="D1817" s="133"/>
      <c r="E1817" s="133"/>
      <c r="F1817" s="133"/>
      <c r="G1817" s="133"/>
      <c r="H1817" s="133"/>
      <c r="I1817" s="133"/>
      <c r="J1817" s="133"/>
      <c r="K1817" s="134"/>
      <c r="L1817" s="135"/>
      <c r="M1817" s="135"/>
      <c r="N1817" s="135"/>
      <c r="O1817" s="2"/>
      <c r="P1817" s="31"/>
      <c r="Q1817" s="25"/>
      <c r="R1817" s="2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</row>
    <row r="1818" spans="1:51" ht="18" customHeight="1">
      <c r="A1818" s="35"/>
      <c r="B1818" s="31"/>
      <c r="C1818" s="31"/>
      <c r="D1818" s="133"/>
      <c r="E1818" s="133"/>
      <c r="F1818" s="133"/>
      <c r="G1818" s="133"/>
      <c r="H1818" s="133"/>
      <c r="I1818" s="133"/>
      <c r="J1818" s="133"/>
      <c r="K1818" s="134"/>
      <c r="L1818" s="135"/>
      <c r="M1818" s="135"/>
      <c r="N1818" s="135"/>
      <c r="O1818" s="2"/>
      <c r="P1818" s="31"/>
      <c r="Q1818" s="25"/>
      <c r="R1818" s="2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</row>
    <row r="1819" spans="1:51" ht="18" customHeight="1">
      <c r="A1819" s="35"/>
      <c r="B1819" s="31"/>
      <c r="C1819" s="31"/>
      <c r="D1819" s="133"/>
      <c r="E1819" s="133"/>
      <c r="F1819" s="133"/>
      <c r="G1819" s="133"/>
      <c r="H1819" s="133"/>
      <c r="I1819" s="133"/>
      <c r="J1819" s="133"/>
      <c r="K1819" s="134"/>
      <c r="L1819" s="135"/>
      <c r="M1819" s="135"/>
      <c r="N1819" s="135"/>
      <c r="O1819" s="2"/>
      <c r="P1819" s="31"/>
      <c r="Q1819" s="25"/>
      <c r="R1819" s="2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</row>
    <row r="1820" spans="1:51" ht="18" customHeight="1">
      <c r="A1820" s="35"/>
      <c r="B1820" s="31"/>
      <c r="C1820" s="31"/>
      <c r="D1820" s="133"/>
      <c r="E1820" s="133"/>
      <c r="F1820" s="133"/>
      <c r="G1820" s="133"/>
      <c r="H1820" s="133"/>
      <c r="I1820" s="133"/>
      <c r="J1820" s="133"/>
      <c r="K1820" s="134"/>
      <c r="L1820" s="135"/>
      <c r="M1820" s="135"/>
      <c r="N1820" s="135"/>
      <c r="O1820" s="2"/>
      <c r="P1820" s="31"/>
      <c r="Q1820" s="25"/>
      <c r="R1820" s="2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</row>
    <row r="1821" spans="1:51" ht="18" customHeight="1">
      <c r="A1821" s="35"/>
      <c r="B1821" s="31"/>
      <c r="C1821" s="31"/>
      <c r="D1821" s="133"/>
      <c r="E1821" s="133"/>
      <c r="F1821" s="133"/>
      <c r="G1821" s="133"/>
      <c r="H1821" s="133"/>
      <c r="I1821" s="133"/>
      <c r="J1821" s="133"/>
      <c r="K1821" s="134"/>
      <c r="L1821" s="135"/>
      <c r="M1821" s="135"/>
      <c r="N1821" s="135"/>
      <c r="O1821" s="2"/>
      <c r="P1821" s="31"/>
      <c r="Q1821" s="25"/>
      <c r="R1821" s="2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</row>
    <row r="1822" spans="1:51" ht="18" customHeight="1">
      <c r="A1822" s="35"/>
      <c r="B1822" s="31"/>
      <c r="C1822" s="31"/>
      <c r="D1822" s="133"/>
      <c r="E1822" s="133"/>
      <c r="F1822" s="133"/>
      <c r="G1822" s="133"/>
      <c r="H1822" s="133"/>
      <c r="I1822" s="133"/>
      <c r="J1822" s="133"/>
      <c r="K1822" s="134"/>
      <c r="L1822" s="135"/>
      <c r="M1822" s="135"/>
      <c r="N1822" s="135"/>
      <c r="O1822" s="2"/>
      <c r="P1822" s="31"/>
      <c r="Q1822" s="25"/>
      <c r="R1822" s="2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</row>
    <row r="1823" spans="1:51" ht="18" customHeight="1">
      <c r="A1823" s="35"/>
      <c r="B1823" s="31"/>
      <c r="C1823" s="31"/>
      <c r="D1823" s="133"/>
      <c r="E1823" s="133"/>
      <c r="F1823" s="133"/>
      <c r="G1823" s="133"/>
      <c r="H1823" s="133"/>
      <c r="I1823" s="133"/>
      <c r="J1823" s="133"/>
      <c r="K1823" s="134"/>
      <c r="L1823" s="135"/>
      <c r="M1823" s="135"/>
      <c r="N1823" s="135"/>
      <c r="O1823" s="2"/>
      <c r="P1823" s="31"/>
      <c r="Q1823" s="25"/>
      <c r="R1823" s="2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</row>
    <row r="1824" spans="1:51" ht="18" customHeight="1">
      <c r="A1824" s="35"/>
      <c r="B1824" s="31"/>
      <c r="C1824" s="31"/>
      <c r="D1824" s="133"/>
      <c r="E1824" s="133"/>
      <c r="F1824" s="133"/>
      <c r="G1824" s="133"/>
      <c r="H1824" s="133"/>
      <c r="I1824" s="133"/>
      <c r="J1824" s="133"/>
      <c r="K1824" s="134"/>
      <c r="L1824" s="135"/>
      <c r="M1824" s="135"/>
      <c r="N1824" s="135"/>
      <c r="O1824" s="2"/>
      <c r="P1824" s="31"/>
      <c r="Q1824" s="25"/>
      <c r="R1824" s="2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</row>
    <row r="1825" spans="1:51" ht="18" customHeight="1">
      <c r="A1825" s="35"/>
      <c r="B1825" s="31"/>
      <c r="C1825" s="31"/>
      <c r="D1825" s="133"/>
      <c r="E1825" s="133"/>
      <c r="F1825" s="133"/>
      <c r="G1825" s="133"/>
      <c r="H1825" s="133"/>
      <c r="I1825" s="133"/>
      <c r="J1825" s="133"/>
      <c r="K1825" s="134"/>
      <c r="L1825" s="135"/>
      <c r="M1825" s="135"/>
      <c r="N1825" s="135"/>
      <c r="O1825" s="2"/>
      <c r="P1825" s="31"/>
      <c r="Q1825" s="25"/>
      <c r="R1825" s="2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</row>
    <row r="1826" spans="1:51" ht="18" customHeight="1">
      <c r="A1826" s="35"/>
      <c r="B1826" s="31"/>
      <c r="C1826" s="31"/>
      <c r="D1826" s="133"/>
      <c r="E1826" s="133"/>
      <c r="F1826" s="133"/>
      <c r="G1826" s="133"/>
      <c r="H1826" s="133"/>
      <c r="I1826" s="133"/>
      <c r="J1826" s="133"/>
      <c r="K1826" s="134"/>
      <c r="L1826" s="135"/>
      <c r="M1826" s="135"/>
      <c r="N1826" s="135"/>
      <c r="O1826" s="2"/>
      <c r="P1826" s="31"/>
      <c r="Q1826" s="25"/>
      <c r="R1826" s="2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</row>
    <row r="1827" spans="1:51" ht="18" customHeight="1">
      <c r="A1827" s="35"/>
      <c r="B1827" s="31"/>
      <c r="C1827" s="31"/>
      <c r="D1827" s="133"/>
      <c r="E1827" s="133"/>
      <c r="F1827" s="133"/>
      <c r="G1827" s="133"/>
      <c r="H1827" s="133"/>
      <c r="I1827" s="133"/>
      <c r="J1827" s="133"/>
      <c r="K1827" s="134"/>
      <c r="L1827" s="135"/>
      <c r="M1827" s="135"/>
      <c r="N1827" s="135"/>
      <c r="O1827" s="2"/>
      <c r="P1827" s="31"/>
      <c r="Q1827" s="25"/>
      <c r="R1827" s="2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</row>
    <row r="1828" spans="1:51" ht="18" customHeight="1">
      <c r="A1828" s="35"/>
      <c r="B1828" s="31"/>
      <c r="C1828" s="31"/>
      <c r="D1828" s="133"/>
      <c r="E1828" s="133"/>
      <c r="F1828" s="133"/>
      <c r="G1828" s="133"/>
      <c r="H1828" s="133"/>
      <c r="I1828" s="133"/>
      <c r="J1828" s="133"/>
      <c r="K1828" s="134"/>
      <c r="L1828" s="135"/>
      <c r="M1828" s="135"/>
      <c r="N1828" s="135"/>
      <c r="O1828" s="2"/>
      <c r="P1828" s="31"/>
      <c r="Q1828" s="25"/>
      <c r="R1828" s="2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</row>
    <row r="1829" spans="1:51" ht="18" customHeight="1">
      <c r="A1829" s="35"/>
      <c r="B1829" s="31"/>
      <c r="C1829" s="31"/>
      <c r="D1829" s="133"/>
      <c r="E1829" s="133"/>
      <c r="F1829" s="133"/>
      <c r="G1829" s="133"/>
      <c r="H1829" s="133"/>
      <c r="I1829" s="133"/>
      <c r="J1829" s="133"/>
      <c r="K1829" s="134"/>
      <c r="L1829" s="135"/>
      <c r="M1829" s="135"/>
      <c r="N1829" s="135"/>
      <c r="O1829" s="2"/>
      <c r="P1829" s="31"/>
      <c r="Q1829" s="25"/>
      <c r="R1829" s="2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</row>
    <row r="1830" spans="1:51" ht="18" customHeight="1">
      <c r="A1830" s="35"/>
      <c r="B1830" s="31"/>
      <c r="C1830" s="31"/>
      <c r="D1830" s="133"/>
      <c r="E1830" s="133"/>
      <c r="F1830" s="133"/>
      <c r="G1830" s="133"/>
      <c r="H1830" s="133"/>
      <c r="I1830" s="133"/>
      <c r="J1830" s="133"/>
      <c r="K1830" s="134"/>
      <c r="L1830" s="135"/>
      <c r="M1830" s="135"/>
      <c r="N1830" s="135"/>
      <c r="O1830" s="2"/>
      <c r="P1830" s="31"/>
      <c r="Q1830" s="25"/>
      <c r="R1830" s="2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</row>
    <row r="1831" spans="1:51" ht="18" customHeight="1">
      <c r="A1831" s="35"/>
      <c r="B1831" s="31"/>
      <c r="C1831" s="31"/>
      <c r="D1831" s="133"/>
      <c r="E1831" s="133"/>
      <c r="F1831" s="133"/>
      <c r="G1831" s="133"/>
      <c r="H1831" s="133"/>
      <c r="I1831" s="133"/>
      <c r="J1831" s="133"/>
      <c r="K1831" s="134"/>
      <c r="L1831" s="135"/>
      <c r="M1831" s="135"/>
      <c r="N1831" s="135"/>
      <c r="O1831" s="2"/>
      <c r="P1831" s="31"/>
      <c r="Q1831" s="25"/>
      <c r="R1831" s="2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</row>
    <row r="1832" spans="1:51" ht="18" customHeight="1">
      <c r="A1832" s="35"/>
      <c r="B1832" s="31"/>
      <c r="C1832" s="31"/>
      <c r="D1832" s="133"/>
      <c r="E1832" s="133"/>
      <c r="F1832" s="133"/>
      <c r="G1832" s="133"/>
      <c r="H1832" s="133"/>
      <c r="I1832" s="133"/>
      <c r="J1832" s="133"/>
      <c r="K1832" s="134"/>
      <c r="L1832" s="135"/>
      <c r="M1832" s="135"/>
      <c r="N1832" s="135"/>
      <c r="O1832" s="2"/>
      <c r="P1832" s="31"/>
      <c r="Q1832" s="25"/>
      <c r="R1832" s="2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</row>
    <row r="1833" spans="1:51" ht="18" customHeight="1">
      <c r="A1833" s="35"/>
      <c r="B1833" s="31"/>
      <c r="C1833" s="31"/>
      <c r="D1833" s="133"/>
      <c r="E1833" s="133"/>
      <c r="F1833" s="133"/>
      <c r="G1833" s="133"/>
      <c r="H1833" s="133"/>
      <c r="I1833" s="133"/>
      <c r="J1833" s="133"/>
      <c r="K1833" s="134"/>
      <c r="L1833" s="135"/>
      <c r="M1833" s="135"/>
      <c r="N1833" s="135"/>
      <c r="O1833" s="2"/>
      <c r="P1833" s="31"/>
      <c r="Q1833" s="25"/>
      <c r="R1833" s="2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</row>
    <row r="1834" spans="1:51" ht="18" customHeight="1">
      <c r="A1834" s="35"/>
      <c r="B1834" s="31"/>
      <c r="C1834" s="31"/>
      <c r="D1834" s="133"/>
      <c r="E1834" s="133"/>
      <c r="F1834" s="133"/>
      <c r="G1834" s="133"/>
      <c r="H1834" s="133"/>
      <c r="I1834" s="133"/>
      <c r="J1834" s="133"/>
      <c r="K1834" s="134"/>
      <c r="L1834" s="135"/>
      <c r="M1834" s="135"/>
      <c r="N1834" s="135"/>
      <c r="O1834" s="2"/>
      <c r="P1834" s="31"/>
      <c r="Q1834" s="25"/>
      <c r="R1834" s="2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</row>
    <row r="1835" spans="1:51" ht="18" customHeight="1">
      <c r="A1835" s="35"/>
      <c r="B1835" s="31"/>
      <c r="C1835" s="31"/>
      <c r="D1835" s="133"/>
      <c r="E1835" s="133"/>
      <c r="F1835" s="133"/>
      <c r="G1835" s="133"/>
      <c r="H1835" s="133"/>
      <c r="I1835" s="133"/>
      <c r="J1835" s="133"/>
      <c r="K1835" s="134"/>
      <c r="L1835" s="135"/>
      <c r="M1835" s="135"/>
      <c r="N1835" s="135"/>
      <c r="O1835" s="2"/>
      <c r="P1835" s="31"/>
      <c r="Q1835" s="25"/>
      <c r="R1835" s="2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</row>
    <row r="1836" spans="1:51" ht="18" customHeight="1">
      <c r="A1836" s="35"/>
      <c r="B1836" s="31"/>
      <c r="C1836" s="31"/>
      <c r="D1836" s="133"/>
      <c r="E1836" s="133"/>
      <c r="F1836" s="133"/>
      <c r="G1836" s="133"/>
      <c r="H1836" s="133"/>
      <c r="I1836" s="133"/>
      <c r="J1836" s="133"/>
      <c r="K1836" s="134"/>
      <c r="L1836" s="135"/>
      <c r="M1836" s="135"/>
      <c r="N1836" s="135"/>
      <c r="O1836" s="2"/>
      <c r="P1836" s="31"/>
      <c r="Q1836" s="25"/>
      <c r="R1836" s="2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</row>
    <row r="1837" spans="1:51" ht="18" customHeight="1">
      <c r="A1837" s="35"/>
      <c r="B1837" s="31"/>
      <c r="C1837" s="31"/>
      <c r="D1837" s="133"/>
      <c r="E1837" s="133"/>
      <c r="F1837" s="133"/>
      <c r="G1837" s="133"/>
      <c r="H1837" s="133"/>
      <c r="I1837" s="133"/>
      <c r="J1837" s="133"/>
      <c r="K1837" s="134"/>
      <c r="L1837" s="135"/>
      <c r="M1837" s="135"/>
      <c r="N1837" s="135"/>
      <c r="O1837" s="2"/>
      <c r="P1837" s="31"/>
      <c r="Q1837" s="25"/>
      <c r="R1837" s="2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</row>
    <row r="1838" spans="1:51" ht="18" customHeight="1">
      <c r="A1838" s="35"/>
      <c r="B1838" s="31"/>
      <c r="C1838" s="31"/>
      <c r="D1838" s="133"/>
      <c r="E1838" s="133"/>
      <c r="F1838" s="133"/>
      <c r="G1838" s="133"/>
      <c r="H1838" s="133"/>
      <c r="I1838" s="133"/>
      <c r="J1838" s="133"/>
      <c r="K1838" s="134"/>
      <c r="L1838" s="135"/>
      <c r="M1838" s="135"/>
      <c r="N1838" s="135"/>
      <c r="O1838" s="2"/>
      <c r="P1838" s="31"/>
      <c r="Q1838" s="25"/>
      <c r="R1838" s="2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</row>
    <row r="1839" spans="1:51" ht="18" customHeight="1">
      <c r="A1839" s="35"/>
      <c r="B1839" s="31"/>
      <c r="C1839" s="31"/>
      <c r="D1839" s="133"/>
      <c r="E1839" s="133"/>
      <c r="F1839" s="133"/>
      <c r="G1839" s="133"/>
      <c r="H1839" s="133"/>
      <c r="I1839" s="133"/>
      <c r="J1839" s="133"/>
      <c r="K1839" s="134"/>
      <c r="L1839" s="135"/>
      <c r="M1839" s="135"/>
      <c r="N1839" s="135"/>
      <c r="O1839" s="2"/>
      <c r="P1839" s="31"/>
      <c r="Q1839" s="25"/>
      <c r="R1839" s="2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</row>
    <row r="1840" spans="1:51" ht="18" customHeight="1">
      <c r="A1840" s="35"/>
      <c r="B1840" s="31"/>
      <c r="C1840" s="31"/>
      <c r="D1840" s="133"/>
      <c r="E1840" s="133"/>
      <c r="F1840" s="133"/>
      <c r="G1840" s="133"/>
      <c r="H1840" s="133"/>
      <c r="I1840" s="133"/>
      <c r="J1840" s="133"/>
      <c r="K1840" s="134"/>
      <c r="L1840" s="135"/>
      <c r="M1840" s="135"/>
      <c r="N1840" s="135"/>
      <c r="O1840" s="2"/>
      <c r="P1840" s="31"/>
      <c r="Q1840" s="25"/>
      <c r="R1840" s="2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</row>
    <row r="1841" spans="1:51" ht="18" customHeight="1">
      <c r="A1841" s="35"/>
      <c r="B1841" s="31"/>
      <c r="C1841" s="31"/>
      <c r="D1841" s="133"/>
      <c r="E1841" s="133"/>
      <c r="F1841" s="133"/>
      <c r="G1841" s="133"/>
      <c r="H1841" s="133"/>
      <c r="I1841" s="133"/>
      <c r="J1841" s="133"/>
      <c r="K1841" s="134"/>
      <c r="L1841" s="135"/>
      <c r="M1841" s="135"/>
      <c r="N1841" s="135"/>
      <c r="O1841" s="2"/>
      <c r="P1841" s="31"/>
      <c r="Q1841" s="25"/>
      <c r="R1841" s="2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</row>
    <row r="1842" spans="1:51" ht="18" customHeight="1">
      <c r="A1842" s="35"/>
      <c r="B1842" s="31"/>
      <c r="C1842" s="31"/>
      <c r="D1842" s="133"/>
      <c r="E1842" s="133"/>
      <c r="F1842" s="133"/>
      <c r="G1842" s="133"/>
      <c r="H1842" s="133"/>
      <c r="I1842" s="133"/>
      <c r="J1842" s="133"/>
      <c r="K1842" s="134"/>
      <c r="L1842" s="135"/>
      <c r="M1842" s="135"/>
      <c r="N1842" s="135"/>
      <c r="O1842" s="2"/>
      <c r="P1842" s="31"/>
      <c r="Q1842" s="25"/>
      <c r="R1842" s="2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</row>
    <row r="1843" spans="1:51" ht="18" customHeight="1">
      <c r="A1843" s="35"/>
      <c r="B1843" s="31"/>
      <c r="C1843" s="31"/>
      <c r="D1843" s="133"/>
      <c r="E1843" s="133"/>
      <c r="F1843" s="133"/>
      <c r="G1843" s="133"/>
      <c r="H1843" s="133"/>
      <c r="I1843" s="133"/>
      <c r="J1843" s="133"/>
      <c r="K1843" s="134"/>
      <c r="L1843" s="135"/>
      <c r="M1843" s="135"/>
      <c r="N1843" s="135"/>
      <c r="O1843" s="2"/>
      <c r="P1843" s="31"/>
      <c r="Q1843" s="25"/>
      <c r="R1843" s="2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</row>
    <row r="1844" spans="1:51" ht="18" customHeight="1">
      <c r="A1844" s="35"/>
      <c r="B1844" s="31"/>
      <c r="C1844" s="31"/>
      <c r="D1844" s="133"/>
      <c r="E1844" s="133"/>
      <c r="F1844" s="133"/>
      <c r="G1844" s="133"/>
      <c r="H1844" s="133"/>
      <c r="I1844" s="133"/>
      <c r="J1844" s="133"/>
      <c r="K1844" s="134"/>
      <c r="L1844" s="135"/>
      <c r="M1844" s="135"/>
      <c r="N1844" s="135"/>
      <c r="O1844" s="2"/>
      <c r="P1844" s="31"/>
      <c r="Q1844" s="25"/>
      <c r="R1844" s="2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</row>
    <row r="1845" spans="1:51" ht="18" customHeight="1">
      <c r="A1845" s="35"/>
      <c r="B1845" s="31"/>
      <c r="C1845" s="31"/>
      <c r="D1845" s="133"/>
      <c r="E1845" s="133"/>
      <c r="F1845" s="133"/>
      <c r="G1845" s="133"/>
      <c r="H1845" s="133"/>
      <c r="I1845" s="133"/>
      <c r="J1845" s="133"/>
      <c r="K1845" s="134"/>
      <c r="L1845" s="135"/>
      <c r="M1845" s="135"/>
      <c r="N1845" s="135"/>
      <c r="O1845" s="2"/>
      <c r="P1845" s="31"/>
      <c r="Q1845" s="25"/>
      <c r="R1845" s="2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</row>
    <row r="1846" spans="1:51" ht="18" customHeight="1">
      <c r="A1846" s="35"/>
      <c r="B1846" s="31"/>
      <c r="C1846" s="31"/>
      <c r="D1846" s="133"/>
      <c r="E1846" s="133"/>
      <c r="F1846" s="133"/>
      <c r="G1846" s="133"/>
      <c r="H1846" s="133"/>
      <c r="I1846" s="133"/>
      <c r="J1846" s="133"/>
      <c r="K1846" s="134"/>
      <c r="L1846" s="135"/>
      <c r="M1846" s="135"/>
      <c r="N1846" s="135"/>
      <c r="O1846" s="2"/>
      <c r="P1846" s="31"/>
      <c r="Q1846" s="25"/>
      <c r="R1846" s="2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</row>
    <row r="1847" spans="1:51" ht="18" customHeight="1">
      <c r="A1847" s="35"/>
      <c r="B1847" s="31"/>
      <c r="C1847" s="31"/>
      <c r="D1847" s="133"/>
      <c r="E1847" s="133"/>
      <c r="F1847" s="133"/>
      <c r="G1847" s="133"/>
      <c r="H1847" s="133"/>
      <c r="I1847" s="133"/>
      <c r="J1847" s="133"/>
      <c r="K1847" s="134"/>
      <c r="L1847" s="135"/>
      <c r="M1847" s="135"/>
      <c r="N1847" s="135"/>
      <c r="O1847" s="2"/>
      <c r="P1847" s="31"/>
      <c r="Q1847" s="25"/>
      <c r="R1847" s="2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</row>
    <row r="1848" spans="1:51" ht="18" customHeight="1">
      <c r="A1848" s="35"/>
      <c r="B1848" s="31"/>
      <c r="C1848" s="31"/>
      <c r="D1848" s="133"/>
      <c r="E1848" s="133"/>
      <c r="F1848" s="133"/>
      <c r="G1848" s="133"/>
      <c r="H1848" s="133"/>
      <c r="I1848" s="133"/>
      <c r="J1848" s="133"/>
      <c r="K1848" s="134"/>
      <c r="L1848" s="135"/>
      <c r="M1848" s="135"/>
      <c r="N1848" s="135"/>
      <c r="O1848" s="2"/>
      <c r="P1848" s="31"/>
      <c r="Q1848" s="25"/>
      <c r="R1848" s="2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</row>
    <row r="1849" spans="1:51" ht="18" customHeight="1">
      <c r="A1849" s="35"/>
      <c r="B1849" s="31"/>
      <c r="C1849" s="31"/>
      <c r="D1849" s="133"/>
      <c r="E1849" s="133"/>
      <c r="F1849" s="133"/>
      <c r="G1849" s="133"/>
      <c r="H1849" s="133"/>
      <c r="I1849" s="133"/>
      <c r="J1849" s="133"/>
      <c r="K1849" s="134"/>
      <c r="L1849" s="135"/>
      <c r="M1849" s="135"/>
      <c r="N1849" s="135"/>
      <c r="O1849" s="2"/>
      <c r="P1849" s="31"/>
      <c r="Q1849" s="25"/>
      <c r="R1849" s="2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</row>
    <row r="1850" spans="1:51" ht="18" customHeight="1">
      <c r="A1850" s="35"/>
      <c r="B1850" s="31"/>
      <c r="C1850" s="31"/>
      <c r="D1850" s="133"/>
      <c r="E1850" s="133"/>
      <c r="F1850" s="133"/>
      <c r="G1850" s="133"/>
      <c r="H1850" s="133"/>
      <c r="I1850" s="133"/>
      <c r="J1850" s="133"/>
      <c r="K1850" s="134"/>
      <c r="L1850" s="135"/>
      <c r="M1850" s="135"/>
      <c r="N1850" s="135"/>
      <c r="O1850" s="2"/>
      <c r="P1850" s="31"/>
      <c r="Q1850" s="25"/>
      <c r="R1850" s="2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</row>
    <row r="1851" spans="1:51" ht="18" customHeight="1">
      <c r="A1851" s="35"/>
      <c r="B1851" s="31"/>
      <c r="C1851" s="31"/>
      <c r="D1851" s="133"/>
      <c r="E1851" s="133"/>
      <c r="F1851" s="133"/>
      <c r="G1851" s="133"/>
      <c r="H1851" s="133"/>
      <c r="I1851" s="133"/>
      <c r="J1851" s="133"/>
      <c r="K1851" s="134"/>
      <c r="L1851" s="135"/>
      <c r="M1851" s="135"/>
      <c r="N1851" s="135"/>
      <c r="O1851" s="2"/>
      <c r="P1851" s="31"/>
      <c r="Q1851" s="25"/>
      <c r="R1851" s="2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</row>
    <row r="1852" spans="1:51" ht="18" customHeight="1">
      <c r="A1852" s="35"/>
      <c r="B1852" s="31"/>
      <c r="C1852" s="31"/>
      <c r="D1852" s="133"/>
      <c r="E1852" s="133"/>
      <c r="F1852" s="133"/>
      <c r="G1852" s="133"/>
      <c r="H1852" s="133"/>
      <c r="I1852" s="133"/>
      <c r="J1852" s="133"/>
      <c r="K1852" s="134"/>
      <c r="L1852" s="135"/>
      <c r="M1852" s="135"/>
      <c r="N1852" s="135"/>
      <c r="O1852" s="2"/>
      <c r="P1852" s="31"/>
      <c r="Q1852" s="25"/>
      <c r="R1852" s="2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</row>
    <row r="1853" spans="1:51" ht="18" customHeight="1">
      <c r="A1853" s="35"/>
      <c r="B1853" s="31"/>
      <c r="C1853" s="31"/>
      <c r="D1853" s="133"/>
      <c r="E1853" s="133"/>
      <c r="F1853" s="133"/>
      <c r="G1853" s="133"/>
      <c r="H1853" s="133"/>
      <c r="I1853" s="133"/>
      <c r="J1853" s="133"/>
      <c r="K1853" s="134"/>
      <c r="L1853" s="135"/>
      <c r="M1853" s="135"/>
      <c r="N1853" s="135"/>
      <c r="O1853" s="2"/>
      <c r="P1853" s="31"/>
      <c r="Q1853" s="25"/>
      <c r="R1853" s="2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</row>
    <row r="1854" spans="1:51" ht="18" customHeight="1">
      <c r="A1854" s="35"/>
      <c r="B1854" s="31"/>
      <c r="C1854" s="31"/>
      <c r="D1854" s="133"/>
      <c r="E1854" s="133"/>
      <c r="F1854" s="133"/>
      <c r="G1854" s="133"/>
      <c r="H1854" s="133"/>
      <c r="I1854" s="133"/>
      <c r="J1854" s="133"/>
      <c r="K1854" s="134"/>
      <c r="L1854" s="135"/>
      <c r="M1854" s="135"/>
      <c r="N1854" s="135"/>
      <c r="O1854" s="2"/>
      <c r="P1854" s="31"/>
      <c r="Q1854" s="25"/>
      <c r="R1854" s="2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</row>
    <row r="1855" spans="1:51" ht="18" customHeight="1">
      <c r="A1855" s="35"/>
      <c r="B1855" s="31"/>
      <c r="C1855" s="31"/>
      <c r="D1855" s="133"/>
      <c r="E1855" s="133"/>
      <c r="F1855" s="133"/>
      <c r="G1855" s="133"/>
      <c r="H1855" s="133"/>
      <c r="I1855" s="133"/>
      <c r="J1855" s="133"/>
      <c r="K1855" s="134"/>
      <c r="L1855" s="135"/>
      <c r="M1855" s="135"/>
      <c r="N1855" s="135"/>
      <c r="O1855" s="2"/>
      <c r="P1855" s="31"/>
      <c r="Q1855" s="25"/>
      <c r="R1855" s="2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</row>
    <row r="1856" spans="1:51" ht="18" customHeight="1">
      <c r="A1856" s="35"/>
      <c r="B1856" s="31"/>
      <c r="C1856" s="31"/>
      <c r="D1856" s="133"/>
      <c r="E1856" s="133"/>
      <c r="F1856" s="133"/>
      <c r="G1856" s="133"/>
      <c r="H1856" s="133"/>
      <c r="I1856" s="133"/>
      <c r="J1856" s="133"/>
      <c r="K1856" s="134"/>
      <c r="L1856" s="135"/>
      <c r="M1856" s="135"/>
      <c r="N1856" s="135"/>
      <c r="O1856" s="2"/>
      <c r="P1856" s="31"/>
      <c r="Q1856" s="25"/>
      <c r="R1856" s="2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</row>
    <row r="1857" spans="1:51" ht="18" customHeight="1">
      <c r="A1857" s="35"/>
      <c r="B1857" s="31"/>
      <c r="C1857" s="31"/>
      <c r="D1857" s="133"/>
      <c r="E1857" s="133"/>
      <c r="F1857" s="133"/>
      <c r="G1857" s="133"/>
      <c r="H1857" s="133"/>
      <c r="I1857" s="133"/>
      <c r="J1857" s="133"/>
      <c r="K1857" s="134"/>
      <c r="L1857" s="135"/>
      <c r="M1857" s="135"/>
      <c r="N1857" s="135"/>
      <c r="O1857" s="2"/>
      <c r="P1857" s="31"/>
      <c r="Q1857" s="25"/>
      <c r="R1857" s="2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</row>
    <row r="1858" spans="1:51" ht="18" customHeight="1">
      <c r="A1858" s="35"/>
      <c r="B1858" s="31"/>
      <c r="C1858" s="31"/>
      <c r="D1858" s="133"/>
      <c r="E1858" s="133"/>
      <c r="F1858" s="133"/>
      <c r="G1858" s="133"/>
      <c r="H1858" s="133"/>
      <c r="I1858" s="133"/>
      <c r="J1858" s="133"/>
      <c r="K1858" s="134"/>
      <c r="L1858" s="135"/>
      <c r="M1858" s="135"/>
      <c r="N1858" s="135"/>
      <c r="O1858" s="2"/>
      <c r="P1858" s="31"/>
      <c r="Q1858" s="25"/>
      <c r="R1858" s="2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</row>
    <row r="1859" spans="1:51" ht="18" customHeight="1">
      <c r="A1859" s="35"/>
      <c r="B1859" s="31"/>
      <c r="C1859" s="31"/>
      <c r="D1859" s="133"/>
      <c r="E1859" s="133"/>
      <c r="F1859" s="133"/>
      <c r="G1859" s="133"/>
      <c r="H1859" s="133"/>
      <c r="I1859" s="133"/>
      <c r="J1859" s="133"/>
      <c r="K1859" s="134"/>
      <c r="L1859" s="135"/>
      <c r="M1859" s="135"/>
      <c r="N1859" s="135"/>
      <c r="O1859" s="2"/>
      <c r="P1859" s="31"/>
      <c r="Q1859" s="25"/>
      <c r="R1859" s="2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</row>
    <row r="1860" spans="1:51" ht="18" customHeight="1">
      <c r="A1860" s="35"/>
      <c r="B1860" s="31"/>
      <c r="C1860" s="31"/>
      <c r="D1860" s="133"/>
      <c r="E1860" s="133"/>
      <c r="F1860" s="133"/>
      <c r="G1860" s="133"/>
      <c r="H1860" s="133"/>
      <c r="I1860" s="133"/>
      <c r="J1860" s="133"/>
      <c r="K1860" s="134"/>
      <c r="L1860" s="135"/>
      <c r="M1860" s="135"/>
      <c r="N1860" s="135"/>
      <c r="O1860" s="2"/>
      <c r="P1860" s="31"/>
      <c r="Q1860" s="25"/>
      <c r="R1860" s="2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</row>
    <row r="1861" spans="1:51" ht="18" customHeight="1">
      <c r="A1861" s="35"/>
      <c r="B1861" s="31"/>
      <c r="C1861" s="31"/>
      <c r="D1861" s="133"/>
      <c r="E1861" s="133"/>
      <c r="F1861" s="133"/>
      <c r="G1861" s="133"/>
      <c r="H1861" s="133"/>
      <c r="I1861" s="133"/>
      <c r="J1861" s="133"/>
      <c r="K1861" s="134"/>
      <c r="L1861" s="135"/>
      <c r="M1861" s="135"/>
      <c r="N1861" s="135"/>
      <c r="O1861" s="2"/>
      <c r="P1861" s="31"/>
      <c r="Q1861" s="25"/>
      <c r="R1861" s="2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</row>
    <row r="1862" spans="1:51" ht="18" customHeight="1">
      <c r="A1862" s="35"/>
      <c r="B1862" s="31"/>
      <c r="C1862" s="31"/>
      <c r="D1862" s="133"/>
      <c r="E1862" s="133"/>
      <c r="F1862" s="133"/>
      <c r="G1862" s="133"/>
      <c r="H1862" s="133"/>
      <c r="I1862" s="133"/>
      <c r="J1862" s="133"/>
      <c r="K1862" s="134"/>
      <c r="L1862" s="135"/>
      <c r="M1862" s="135"/>
      <c r="N1862" s="135"/>
      <c r="O1862" s="2"/>
      <c r="P1862" s="31"/>
      <c r="Q1862" s="25"/>
      <c r="R1862" s="2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</row>
    <row r="1863" spans="1:51" ht="18" customHeight="1">
      <c r="A1863" s="35"/>
      <c r="B1863" s="31"/>
      <c r="C1863" s="31"/>
      <c r="D1863" s="133"/>
      <c r="E1863" s="133"/>
      <c r="F1863" s="133"/>
      <c r="G1863" s="133"/>
      <c r="H1863" s="133"/>
      <c r="I1863" s="133"/>
      <c r="J1863" s="133"/>
      <c r="K1863" s="134"/>
      <c r="L1863" s="135"/>
      <c r="M1863" s="135"/>
      <c r="N1863" s="135"/>
      <c r="O1863" s="2"/>
      <c r="P1863" s="31"/>
      <c r="Q1863" s="25"/>
      <c r="R1863" s="2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</row>
    <row r="1864" spans="1:51" ht="18" customHeight="1">
      <c r="A1864" s="35"/>
      <c r="B1864" s="31"/>
      <c r="C1864" s="31"/>
      <c r="D1864" s="133"/>
      <c r="E1864" s="133"/>
      <c r="F1864" s="133"/>
      <c r="G1864" s="133"/>
      <c r="H1864" s="133"/>
      <c r="I1864" s="133"/>
      <c r="J1864" s="133"/>
      <c r="K1864" s="134"/>
      <c r="L1864" s="135"/>
      <c r="M1864" s="135"/>
      <c r="N1864" s="135"/>
      <c r="O1864" s="2"/>
      <c r="P1864" s="31"/>
      <c r="Q1864" s="25"/>
      <c r="R1864" s="2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</row>
    <row r="1865" spans="1:51" ht="18" customHeight="1">
      <c r="A1865" s="35"/>
      <c r="B1865" s="31"/>
      <c r="C1865" s="31"/>
      <c r="D1865" s="133"/>
      <c r="E1865" s="133"/>
      <c r="F1865" s="133"/>
      <c r="G1865" s="133"/>
      <c r="H1865" s="133"/>
      <c r="I1865" s="133"/>
      <c r="J1865" s="133"/>
      <c r="K1865" s="134"/>
      <c r="L1865" s="135"/>
      <c r="M1865" s="135"/>
      <c r="N1865" s="135"/>
      <c r="O1865" s="2"/>
      <c r="P1865" s="31"/>
      <c r="Q1865" s="25"/>
      <c r="R1865" s="2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</row>
    <row r="1866" spans="1:51" ht="18" customHeight="1">
      <c r="A1866" s="35"/>
      <c r="B1866" s="31"/>
      <c r="C1866" s="31"/>
      <c r="D1866" s="133"/>
      <c r="E1866" s="133"/>
      <c r="F1866" s="133"/>
      <c r="G1866" s="133"/>
      <c r="H1866" s="133"/>
      <c r="I1866" s="133"/>
      <c r="J1866" s="133"/>
      <c r="K1866" s="134"/>
      <c r="L1866" s="135"/>
      <c r="M1866" s="135"/>
      <c r="N1866" s="135"/>
      <c r="O1866" s="2"/>
      <c r="P1866" s="31"/>
      <c r="Q1866" s="25"/>
      <c r="R1866" s="2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</row>
    <row r="1867" spans="1:51" ht="18" customHeight="1">
      <c r="A1867" s="35"/>
      <c r="B1867" s="31"/>
      <c r="C1867" s="31"/>
      <c r="D1867" s="133"/>
      <c r="E1867" s="133"/>
      <c r="F1867" s="133"/>
      <c r="G1867" s="133"/>
      <c r="H1867" s="133"/>
      <c r="I1867" s="133"/>
      <c r="J1867" s="133"/>
      <c r="K1867" s="134"/>
      <c r="L1867" s="135"/>
      <c r="M1867" s="135"/>
      <c r="N1867" s="135"/>
      <c r="O1867" s="2"/>
      <c r="P1867" s="31"/>
      <c r="Q1867" s="25"/>
      <c r="R1867" s="2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</row>
    <row r="1868" spans="1:51" ht="18" customHeight="1">
      <c r="A1868" s="35"/>
      <c r="B1868" s="31"/>
      <c r="C1868" s="31"/>
      <c r="D1868" s="133"/>
      <c r="E1868" s="133"/>
      <c r="F1868" s="133"/>
      <c r="G1868" s="133"/>
      <c r="H1868" s="133"/>
      <c r="I1868" s="133"/>
      <c r="J1868" s="133"/>
      <c r="K1868" s="134"/>
      <c r="L1868" s="135"/>
      <c r="M1868" s="135"/>
      <c r="N1868" s="135"/>
      <c r="O1868" s="2"/>
      <c r="P1868" s="31"/>
      <c r="Q1868" s="25"/>
      <c r="R1868" s="2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</row>
    <row r="1869" spans="1:51" ht="18" customHeight="1">
      <c r="A1869" s="35"/>
      <c r="B1869" s="31"/>
      <c r="C1869" s="31"/>
      <c r="D1869" s="133"/>
      <c r="E1869" s="133"/>
      <c r="F1869" s="133"/>
      <c r="G1869" s="133"/>
      <c r="H1869" s="133"/>
      <c r="I1869" s="133"/>
      <c r="J1869" s="133"/>
      <c r="K1869" s="134"/>
      <c r="L1869" s="135"/>
      <c r="M1869" s="135"/>
      <c r="N1869" s="135"/>
      <c r="O1869" s="2"/>
      <c r="P1869" s="31"/>
      <c r="Q1869" s="25"/>
      <c r="R1869" s="2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</row>
    <row r="1870" spans="1:51" ht="18" customHeight="1">
      <c r="A1870" s="35"/>
      <c r="B1870" s="31"/>
      <c r="C1870" s="31"/>
      <c r="D1870" s="133"/>
      <c r="E1870" s="133"/>
      <c r="F1870" s="133"/>
      <c r="G1870" s="133"/>
      <c r="H1870" s="133"/>
      <c r="I1870" s="133"/>
      <c r="J1870" s="133"/>
      <c r="K1870" s="134"/>
      <c r="L1870" s="135"/>
      <c r="M1870" s="135"/>
      <c r="N1870" s="135"/>
      <c r="O1870" s="2"/>
      <c r="P1870" s="31"/>
      <c r="Q1870" s="25"/>
      <c r="R1870" s="2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</row>
    <row r="1871" spans="1:51" ht="18" customHeight="1">
      <c r="A1871" s="35"/>
      <c r="B1871" s="31"/>
      <c r="C1871" s="31"/>
      <c r="D1871" s="133"/>
      <c r="E1871" s="133"/>
      <c r="F1871" s="133"/>
      <c r="G1871" s="133"/>
      <c r="H1871" s="133"/>
      <c r="I1871" s="133"/>
      <c r="J1871" s="133"/>
      <c r="K1871" s="134"/>
      <c r="L1871" s="135"/>
      <c r="M1871" s="135"/>
      <c r="N1871" s="135"/>
      <c r="O1871" s="2"/>
      <c r="P1871" s="31"/>
      <c r="Q1871" s="25"/>
      <c r="R1871" s="2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</row>
    <row r="1872" spans="1:51" ht="18" customHeight="1">
      <c r="A1872" s="35"/>
      <c r="B1872" s="31"/>
      <c r="C1872" s="31"/>
      <c r="D1872" s="133"/>
      <c r="E1872" s="133"/>
      <c r="F1872" s="133"/>
      <c r="G1872" s="133"/>
      <c r="H1872" s="133"/>
      <c r="I1872" s="133"/>
      <c r="J1872" s="133"/>
      <c r="K1872" s="134"/>
      <c r="L1872" s="135"/>
      <c r="M1872" s="135"/>
      <c r="N1872" s="135"/>
      <c r="O1872" s="2"/>
      <c r="P1872" s="31"/>
      <c r="Q1872" s="25"/>
      <c r="R1872" s="2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</row>
    <row r="1873" spans="1:51" ht="18" customHeight="1">
      <c r="A1873" s="35"/>
      <c r="B1873" s="31"/>
      <c r="C1873" s="31"/>
      <c r="D1873" s="133"/>
      <c r="E1873" s="133"/>
      <c r="F1873" s="133"/>
      <c r="G1873" s="133"/>
      <c r="H1873" s="133"/>
      <c r="I1873" s="133"/>
      <c r="J1873" s="133"/>
      <c r="K1873" s="134"/>
      <c r="L1873" s="135"/>
      <c r="M1873" s="135"/>
      <c r="N1873" s="135"/>
      <c r="O1873" s="2"/>
      <c r="P1873" s="31"/>
      <c r="Q1873" s="25"/>
      <c r="R1873" s="2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</row>
    <row r="1874" spans="1:51" ht="18" customHeight="1">
      <c r="A1874" s="35"/>
      <c r="B1874" s="31"/>
      <c r="C1874" s="31"/>
      <c r="D1874" s="133"/>
      <c r="E1874" s="133"/>
      <c r="F1874" s="133"/>
      <c r="G1874" s="133"/>
      <c r="H1874" s="133"/>
      <c r="I1874" s="133"/>
      <c r="J1874" s="133"/>
      <c r="K1874" s="134"/>
      <c r="L1874" s="135"/>
      <c r="M1874" s="135"/>
      <c r="N1874" s="135"/>
      <c r="O1874" s="2"/>
      <c r="P1874" s="31"/>
      <c r="Q1874" s="25"/>
      <c r="R1874" s="2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</row>
    <row r="1875" spans="1:51" ht="18" customHeight="1">
      <c r="A1875" s="35"/>
      <c r="B1875" s="31"/>
      <c r="C1875" s="31"/>
      <c r="D1875" s="133"/>
      <c r="E1875" s="133"/>
      <c r="F1875" s="133"/>
      <c r="G1875" s="133"/>
      <c r="H1875" s="133"/>
      <c r="I1875" s="133"/>
      <c r="J1875" s="133"/>
      <c r="K1875" s="134"/>
      <c r="L1875" s="135"/>
      <c r="M1875" s="135"/>
      <c r="N1875" s="135"/>
      <c r="O1875" s="2"/>
      <c r="P1875" s="31"/>
      <c r="Q1875" s="25"/>
      <c r="R1875" s="2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</row>
    <row r="1876" spans="1:51" ht="18" customHeight="1">
      <c r="A1876" s="35"/>
      <c r="B1876" s="31"/>
      <c r="C1876" s="31"/>
      <c r="D1876" s="133"/>
      <c r="E1876" s="133"/>
      <c r="F1876" s="133"/>
      <c r="G1876" s="133"/>
      <c r="H1876" s="133"/>
      <c r="I1876" s="133"/>
      <c r="J1876" s="133"/>
      <c r="K1876" s="134"/>
      <c r="L1876" s="135"/>
      <c r="M1876" s="135"/>
      <c r="N1876" s="135"/>
      <c r="O1876" s="2"/>
      <c r="P1876" s="31"/>
      <c r="Q1876" s="25"/>
      <c r="R1876" s="2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</row>
    <row r="1877" spans="1:51" ht="18" customHeight="1">
      <c r="A1877" s="35"/>
      <c r="B1877" s="31"/>
      <c r="C1877" s="31"/>
      <c r="D1877" s="133"/>
      <c r="E1877" s="133"/>
      <c r="F1877" s="133"/>
      <c r="G1877" s="133"/>
      <c r="H1877" s="133"/>
      <c r="I1877" s="133"/>
      <c r="J1877" s="133"/>
      <c r="K1877" s="134"/>
      <c r="L1877" s="135"/>
      <c r="M1877" s="135"/>
      <c r="N1877" s="135"/>
      <c r="O1877" s="2"/>
      <c r="P1877" s="31"/>
      <c r="Q1877" s="25"/>
      <c r="R1877" s="2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</row>
    <row r="1878" spans="1:51" ht="18" customHeight="1">
      <c r="A1878" s="35"/>
      <c r="B1878" s="31"/>
      <c r="C1878" s="31"/>
      <c r="D1878" s="133"/>
      <c r="E1878" s="133"/>
      <c r="F1878" s="133"/>
      <c r="G1878" s="133"/>
      <c r="H1878" s="133"/>
      <c r="I1878" s="133"/>
      <c r="J1878" s="133"/>
      <c r="K1878" s="134"/>
      <c r="L1878" s="135"/>
      <c r="M1878" s="135"/>
      <c r="N1878" s="135"/>
      <c r="O1878" s="2"/>
      <c r="P1878" s="31"/>
      <c r="Q1878" s="25"/>
      <c r="R1878" s="2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</row>
    <row r="1879" spans="1:51" ht="18" customHeight="1">
      <c r="A1879" s="35"/>
      <c r="B1879" s="31"/>
      <c r="C1879" s="31"/>
      <c r="D1879" s="133"/>
      <c r="E1879" s="133"/>
      <c r="F1879" s="133"/>
      <c r="G1879" s="133"/>
      <c r="H1879" s="133"/>
      <c r="I1879" s="133"/>
      <c r="J1879" s="133"/>
      <c r="K1879" s="134"/>
      <c r="L1879" s="135"/>
      <c r="M1879" s="135"/>
      <c r="N1879" s="135"/>
      <c r="O1879" s="2"/>
      <c r="P1879" s="31"/>
      <c r="Q1879" s="25"/>
      <c r="R1879" s="2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</row>
    <row r="1880" spans="1:51" ht="18" customHeight="1">
      <c r="A1880" s="35"/>
      <c r="B1880" s="31"/>
      <c r="C1880" s="31"/>
      <c r="D1880" s="133"/>
      <c r="E1880" s="133"/>
      <c r="F1880" s="133"/>
      <c r="G1880" s="133"/>
      <c r="H1880" s="133"/>
      <c r="I1880" s="133"/>
      <c r="J1880" s="133"/>
      <c r="K1880" s="134"/>
      <c r="L1880" s="135"/>
      <c r="M1880" s="135"/>
      <c r="N1880" s="135"/>
      <c r="O1880" s="2"/>
      <c r="P1880" s="31"/>
      <c r="Q1880" s="25"/>
      <c r="R1880" s="2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</row>
    <row r="1881" spans="1:51" ht="18" customHeight="1">
      <c r="A1881" s="35"/>
      <c r="B1881" s="31"/>
      <c r="C1881" s="31"/>
      <c r="D1881" s="133"/>
      <c r="E1881" s="133"/>
      <c r="F1881" s="133"/>
      <c r="G1881" s="133"/>
      <c r="H1881" s="133"/>
      <c r="I1881" s="133"/>
      <c r="J1881" s="133"/>
      <c r="K1881" s="134"/>
      <c r="L1881" s="135"/>
      <c r="M1881" s="135"/>
      <c r="N1881" s="135"/>
      <c r="O1881" s="2"/>
      <c r="P1881" s="31"/>
      <c r="Q1881" s="25"/>
      <c r="R1881" s="2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</row>
    <row r="1882" spans="1:51" ht="18" customHeight="1">
      <c r="A1882" s="35"/>
      <c r="B1882" s="31"/>
      <c r="C1882" s="31"/>
      <c r="D1882" s="133"/>
      <c r="E1882" s="133"/>
      <c r="F1882" s="133"/>
      <c r="G1882" s="133"/>
      <c r="H1882" s="133"/>
      <c r="I1882" s="133"/>
      <c r="J1882" s="133"/>
      <c r="K1882" s="134"/>
      <c r="L1882" s="135"/>
      <c r="M1882" s="135"/>
      <c r="N1882" s="135"/>
      <c r="O1882" s="2"/>
      <c r="P1882" s="31"/>
      <c r="Q1882" s="25"/>
      <c r="R1882" s="2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</row>
    <row r="1883" spans="1:51" ht="18" customHeight="1">
      <c r="A1883" s="35"/>
      <c r="B1883" s="31"/>
      <c r="C1883" s="31"/>
      <c r="D1883" s="133"/>
      <c r="E1883" s="133"/>
      <c r="F1883" s="133"/>
      <c r="G1883" s="133"/>
      <c r="H1883" s="133"/>
      <c r="I1883" s="133"/>
      <c r="J1883" s="133"/>
      <c r="K1883" s="134"/>
      <c r="L1883" s="135"/>
      <c r="M1883" s="135"/>
      <c r="N1883" s="135"/>
      <c r="O1883" s="2"/>
      <c r="P1883" s="31"/>
      <c r="Q1883" s="25"/>
      <c r="R1883" s="2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</row>
    <row r="1884" spans="1:51" ht="18" customHeight="1">
      <c r="A1884" s="35"/>
      <c r="B1884" s="31"/>
      <c r="C1884" s="31"/>
      <c r="D1884" s="133"/>
      <c r="E1884" s="133"/>
      <c r="F1884" s="133"/>
      <c r="G1884" s="133"/>
      <c r="H1884" s="133"/>
      <c r="I1884" s="133"/>
      <c r="J1884" s="133"/>
      <c r="K1884" s="134"/>
      <c r="L1884" s="135"/>
      <c r="M1884" s="135"/>
      <c r="N1884" s="135"/>
      <c r="O1884" s="2"/>
      <c r="P1884" s="31"/>
      <c r="Q1884" s="25"/>
      <c r="R1884" s="2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</row>
    <row r="1885" spans="1:51" ht="18" customHeight="1">
      <c r="A1885" s="35"/>
      <c r="B1885" s="31"/>
      <c r="C1885" s="31"/>
      <c r="D1885" s="133"/>
      <c r="E1885" s="133"/>
      <c r="F1885" s="133"/>
      <c r="G1885" s="133"/>
      <c r="H1885" s="133"/>
      <c r="I1885" s="133"/>
      <c r="J1885" s="133"/>
      <c r="K1885" s="134"/>
      <c r="L1885" s="135"/>
      <c r="M1885" s="135"/>
      <c r="N1885" s="135"/>
      <c r="O1885" s="2"/>
      <c r="P1885" s="31"/>
      <c r="Q1885" s="25"/>
      <c r="R1885" s="2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</row>
    <row r="1886" spans="1:51" ht="18" customHeight="1">
      <c r="A1886" s="35"/>
      <c r="B1886" s="31"/>
      <c r="C1886" s="31"/>
      <c r="D1886" s="133"/>
      <c r="E1886" s="133"/>
      <c r="F1886" s="133"/>
      <c r="G1886" s="133"/>
      <c r="H1886" s="133"/>
      <c r="I1886" s="133"/>
      <c r="J1886" s="133"/>
      <c r="K1886" s="134"/>
      <c r="L1886" s="135"/>
      <c r="M1886" s="135"/>
      <c r="N1886" s="135"/>
      <c r="O1886" s="2"/>
      <c r="P1886" s="31"/>
      <c r="Q1886" s="25"/>
      <c r="R1886" s="2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</row>
    <row r="1887" spans="1:51" ht="18" customHeight="1">
      <c r="A1887" s="35"/>
      <c r="B1887" s="31"/>
      <c r="C1887" s="31"/>
      <c r="D1887" s="133"/>
      <c r="E1887" s="133"/>
      <c r="F1887" s="133"/>
      <c r="G1887" s="133"/>
      <c r="H1887" s="133"/>
      <c r="I1887" s="133"/>
      <c r="J1887" s="133"/>
      <c r="K1887" s="134"/>
      <c r="L1887" s="135"/>
      <c r="M1887" s="135"/>
      <c r="N1887" s="135"/>
      <c r="O1887" s="2"/>
      <c r="P1887" s="31"/>
      <c r="Q1887" s="25"/>
      <c r="R1887" s="2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</row>
    <row r="1888" spans="1:51" ht="18" customHeight="1">
      <c r="A1888" s="35"/>
      <c r="B1888" s="31"/>
      <c r="C1888" s="31"/>
      <c r="D1888" s="133"/>
      <c r="E1888" s="133"/>
      <c r="F1888" s="133"/>
      <c r="G1888" s="133"/>
      <c r="H1888" s="133"/>
      <c r="I1888" s="133"/>
      <c r="J1888" s="133"/>
      <c r="K1888" s="134"/>
      <c r="L1888" s="135"/>
      <c r="M1888" s="135"/>
      <c r="N1888" s="135"/>
      <c r="O1888" s="2"/>
      <c r="P1888" s="31"/>
      <c r="Q1888" s="25"/>
      <c r="R1888" s="2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</row>
    <row r="1889" spans="1:51" ht="18" customHeight="1">
      <c r="A1889" s="35"/>
      <c r="B1889" s="31"/>
      <c r="C1889" s="31"/>
      <c r="D1889" s="133"/>
      <c r="E1889" s="133"/>
      <c r="F1889" s="133"/>
      <c r="G1889" s="133"/>
      <c r="H1889" s="133"/>
      <c r="I1889" s="133"/>
      <c r="J1889" s="133"/>
      <c r="K1889" s="134"/>
      <c r="L1889" s="135"/>
      <c r="M1889" s="135"/>
      <c r="N1889" s="135"/>
      <c r="O1889" s="2"/>
      <c r="P1889" s="31"/>
      <c r="Q1889" s="25"/>
      <c r="R1889" s="2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</row>
    <row r="1890" spans="1:51" ht="18" customHeight="1">
      <c r="A1890" s="35"/>
      <c r="B1890" s="31"/>
      <c r="C1890" s="31"/>
      <c r="D1890" s="133"/>
      <c r="E1890" s="133"/>
      <c r="F1890" s="133"/>
      <c r="G1890" s="133"/>
      <c r="H1890" s="133"/>
      <c r="I1890" s="133"/>
      <c r="J1890" s="133"/>
      <c r="K1890" s="134"/>
      <c r="L1890" s="135"/>
      <c r="M1890" s="135"/>
      <c r="N1890" s="135"/>
      <c r="O1890" s="2"/>
      <c r="P1890" s="31"/>
      <c r="Q1890" s="25"/>
      <c r="R1890" s="2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</row>
    <row r="1891" spans="1:51" ht="18" customHeight="1">
      <c r="A1891" s="35"/>
      <c r="B1891" s="31"/>
      <c r="C1891" s="31"/>
      <c r="D1891" s="133"/>
      <c r="E1891" s="133"/>
      <c r="F1891" s="133"/>
      <c r="G1891" s="133"/>
      <c r="H1891" s="133"/>
      <c r="I1891" s="133"/>
      <c r="J1891" s="133"/>
      <c r="K1891" s="134"/>
      <c r="L1891" s="135"/>
      <c r="M1891" s="135"/>
      <c r="N1891" s="135"/>
      <c r="O1891" s="2"/>
      <c r="P1891" s="31"/>
      <c r="Q1891" s="25"/>
      <c r="R1891" s="2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</row>
    <row r="1892" spans="1:51" ht="18" customHeight="1">
      <c r="A1892" s="35"/>
      <c r="B1892" s="31"/>
      <c r="C1892" s="31"/>
      <c r="D1892" s="133"/>
      <c r="E1892" s="133"/>
      <c r="F1892" s="133"/>
      <c r="G1892" s="133"/>
      <c r="H1892" s="133"/>
      <c r="I1892" s="133"/>
      <c r="J1892" s="133"/>
      <c r="K1892" s="134"/>
      <c r="L1892" s="135"/>
      <c r="M1892" s="135"/>
      <c r="N1892" s="135"/>
      <c r="O1892" s="2"/>
      <c r="P1892" s="31"/>
      <c r="Q1892" s="25"/>
      <c r="R1892" s="2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</row>
    <row r="1893" spans="1:51" ht="18" customHeight="1">
      <c r="A1893" s="35"/>
      <c r="B1893" s="31"/>
      <c r="C1893" s="31"/>
      <c r="D1893" s="133"/>
      <c r="E1893" s="133"/>
      <c r="F1893" s="133"/>
      <c r="G1893" s="133"/>
      <c r="H1893" s="133"/>
      <c r="I1893" s="133"/>
      <c r="J1893" s="133"/>
      <c r="K1893" s="134"/>
      <c r="L1893" s="135"/>
      <c r="M1893" s="135"/>
      <c r="N1893" s="135"/>
      <c r="O1893" s="2"/>
      <c r="P1893" s="31"/>
      <c r="Q1893" s="25"/>
      <c r="R1893" s="2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</row>
    <row r="1894" spans="1:51" ht="18" customHeight="1">
      <c r="A1894" s="35"/>
      <c r="B1894" s="31"/>
      <c r="C1894" s="31"/>
      <c r="D1894" s="133"/>
      <c r="E1894" s="133"/>
      <c r="F1894" s="133"/>
      <c r="G1894" s="133"/>
      <c r="H1894" s="133"/>
      <c r="I1894" s="133"/>
      <c r="J1894" s="133"/>
      <c r="K1894" s="134"/>
      <c r="L1894" s="135"/>
      <c r="M1894" s="135"/>
      <c r="N1894" s="135"/>
      <c r="O1894" s="2"/>
      <c r="P1894" s="31"/>
      <c r="Q1894" s="25"/>
      <c r="R1894" s="2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</row>
    <row r="1895" spans="1:51" ht="18" customHeight="1">
      <c r="A1895" s="35"/>
      <c r="B1895" s="31"/>
      <c r="C1895" s="31"/>
      <c r="D1895" s="133"/>
      <c r="E1895" s="133"/>
      <c r="F1895" s="133"/>
      <c r="G1895" s="133"/>
      <c r="H1895" s="133"/>
      <c r="I1895" s="133"/>
      <c r="J1895" s="133"/>
      <c r="K1895" s="134"/>
      <c r="L1895" s="135"/>
      <c r="M1895" s="135"/>
      <c r="N1895" s="135"/>
      <c r="O1895" s="2"/>
      <c r="P1895" s="31"/>
      <c r="Q1895" s="25"/>
      <c r="R1895" s="2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</row>
    <row r="1896" spans="1:51" ht="18" customHeight="1">
      <c r="A1896" s="35"/>
      <c r="B1896" s="31"/>
      <c r="C1896" s="31"/>
      <c r="D1896" s="133"/>
      <c r="E1896" s="133"/>
      <c r="F1896" s="133"/>
      <c r="G1896" s="133"/>
      <c r="H1896" s="133"/>
      <c r="I1896" s="133"/>
      <c r="J1896" s="133"/>
      <c r="K1896" s="134"/>
      <c r="L1896" s="135"/>
      <c r="M1896" s="135"/>
      <c r="N1896" s="135"/>
      <c r="O1896" s="2"/>
      <c r="P1896" s="31"/>
      <c r="Q1896" s="25"/>
      <c r="R1896" s="2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</row>
    <row r="1897" spans="1:51" ht="18" customHeight="1">
      <c r="A1897" s="35"/>
      <c r="B1897" s="31"/>
      <c r="C1897" s="31"/>
      <c r="D1897" s="133"/>
      <c r="E1897" s="133"/>
      <c r="F1897" s="133"/>
      <c r="G1897" s="133"/>
      <c r="H1897" s="133"/>
      <c r="I1897" s="133"/>
      <c r="J1897" s="133"/>
      <c r="K1897" s="134"/>
      <c r="L1897" s="135"/>
      <c r="M1897" s="135"/>
      <c r="N1897" s="135"/>
      <c r="O1897" s="2"/>
      <c r="P1897" s="31"/>
      <c r="Q1897" s="25"/>
      <c r="R1897" s="2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</row>
    <row r="1898" spans="1:51" ht="18" customHeight="1">
      <c r="A1898" s="35"/>
      <c r="B1898" s="31"/>
      <c r="C1898" s="31"/>
      <c r="D1898" s="133"/>
      <c r="E1898" s="133"/>
      <c r="F1898" s="133"/>
      <c r="G1898" s="133"/>
      <c r="H1898" s="133"/>
      <c r="I1898" s="133"/>
      <c r="J1898" s="133"/>
      <c r="K1898" s="134"/>
      <c r="L1898" s="135"/>
      <c r="M1898" s="135"/>
      <c r="N1898" s="135"/>
      <c r="O1898" s="2"/>
      <c r="P1898" s="31"/>
      <c r="Q1898" s="25"/>
      <c r="R1898" s="2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</row>
    <row r="1899" spans="1:51" ht="18" customHeight="1">
      <c r="A1899" s="35"/>
      <c r="B1899" s="31"/>
      <c r="C1899" s="31"/>
      <c r="D1899" s="133"/>
      <c r="E1899" s="133"/>
      <c r="F1899" s="133"/>
      <c r="G1899" s="133"/>
      <c r="H1899" s="133"/>
      <c r="I1899" s="133"/>
      <c r="J1899" s="133"/>
      <c r="K1899" s="134"/>
      <c r="L1899" s="135"/>
      <c r="M1899" s="135"/>
      <c r="N1899" s="135"/>
      <c r="O1899" s="2"/>
      <c r="P1899" s="31"/>
      <c r="Q1899" s="25"/>
      <c r="R1899" s="2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</row>
    <row r="1900" spans="1:51" ht="18" customHeight="1">
      <c r="A1900" s="35"/>
      <c r="B1900" s="31"/>
      <c r="C1900" s="31"/>
      <c r="D1900" s="133"/>
      <c r="E1900" s="133"/>
      <c r="F1900" s="133"/>
      <c r="G1900" s="133"/>
      <c r="H1900" s="133"/>
      <c r="I1900" s="133"/>
      <c r="J1900" s="133"/>
      <c r="K1900" s="134"/>
      <c r="L1900" s="135"/>
      <c r="M1900" s="135"/>
      <c r="N1900" s="135"/>
      <c r="O1900" s="2"/>
      <c r="P1900" s="31"/>
      <c r="Q1900" s="25"/>
      <c r="R1900" s="2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</row>
    <row r="1901" spans="1:51" ht="18" customHeight="1">
      <c r="A1901" s="35"/>
      <c r="B1901" s="31"/>
      <c r="C1901" s="31"/>
      <c r="D1901" s="133"/>
      <c r="E1901" s="133"/>
      <c r="F1901" s="133"/>
      <c r="G1901" s="133"/>
      <c r="H1901" s="133"/>
      <c r="I1901" s="133"/>
      <c r="J1901" s="133"/>
      <c r="K1901" s="134"/>
      <c r="L1901" s="135"/>
      <c r="M1901" s="135"/>
      <c r="N1901" s="135"/>
      <c r="O1901" s="2"/>
      <c r="P1901" s="31"/>
      <c r="Q1901" s="25"/>
      <c r="R1901" s="2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</row>
    <row r="1902" spans="1:51" ht="18" customHeight="1">
      <c r="A1902" s="35"/>
      <c r="B1902" s="31"/>
      <c r="C1902" s="31"/>
      <c r="D1902" s="133"/>
      <c r="E1902" s="133"/>
      <c r="F1902" s="133"/>
      <c r="G1902" s="133"/>
      <c r="H1902" s="133"/>
      <c r="I1902" s="133"/>
      <c r="J1902" s="133"/>
      <c r="K1902" s="134"/>
      <c r="L1902" s="135"/>
      <c r="M1902" s="135"/>
      <c r="N1902" s="135"/>
      <c r="O1902" s="2"/>
      <c r="P1902" s="31"/>
      <c r="Q1902" s="25"/>
      <c r="R1902" s="2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</row>
    <row r="1903" spans="1:51" ht="18" customHeight="1">
      <c r="A1903" s="35"/>
      <c r="B1903" s="31"/>
      <c r="C1903" s="31"/>
      <c r="D1903" s="133"/>
      <c r="E1903" s="133"/>
      <c r="F1903" s="133"/>
      <c r="G1903" s="133"/>
      <c r="H1903" s="133"/>
      <c r="I1903" s="133"/>
      <c r="J1903" s="133"/>
      <c r="K1903" s="134"/>
      <c r="L1903" s="135"/>
      <c r="M1903" s="135"/>
      <c r="N1903" s="135"/>
      <c r="O1903" s="2"/>
      <c r="P1903" s="31"/>
      <c r="Q1903" s="25"/>
      <c r="R1903" s="2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</row>
    <row r="1904" spans="1:51" ht="18" customHeight="1">
      <c r="A1904" s="35"/>
      <c r="B1904" s="31"/>
      <c r="C1904" s="31"/>
      <c r="D1904" s="133"/>
      <c r="E1904" s="133"/>
      <c r="F1904" s="133"/>
      <c r="G1904" s="133"/>
      <c r="H1904" s="133"/>
      <c r="I1904" s="133"/>
      <c r="J1904" s="133"/>
      <c r="K1904" s="134"/>
      <c r="L1904" s="135"/>
      <c r="M1904" s="135"/>
      <c r="N1904" s="135"/>
      <c r="O1904" s="2"/>
      <c r="P1904" s="31"/>
      <c r="Q1904" s="25"/>
      <c r="R1904" s="2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</row>
    <row r="1905" spans="1:51" ht="18" customHeight="1">
      <c r="A1905" s="35"/>
      <c r="B1905" s="31"/>
      <c r="C1905" s="31"/>
      <c r="D1905" s="133"/>
      <c r="E1905" s="133"/>
      <c r="F1905" s="133"/>
      <c r="G1905" s="133"/>
      <c r="H1905" s="133"/>
      <c r="I1905" s="133"/>
      <c r="J1905" s="133"/>
      <c r="K1905" s="134"/>
      <c r="L1905" s="135"/>
      <c r="M1905" s="135"/>
      <c r="N1905" s="135"/>
      <c r="O1905" s="2"/>
      <c r="P1905" s="31"/>
      <c r="Q1905" s="25"/>
      <c r="R1905" s="2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</row>
    <row r="1906" spans="1:51" ht="18" customHeight="1">
      <c r="A1906" s="35"/>
      <c r="B1906" s="31"/>
      <c r="C1906" s="31"/>
      <c r="D1906" s="133"/>
      <c r="E1906" s="133"/>
      <c r="F1906" s="133"/>
      <c r="G1906" s="133"/>
      <c r="H1906" s="133"/>
      <c r="I1906" s="133"/>
      <c r="J1906" s="133"/>
      <c r="K1906" s="134"/>
      <c r="L1906" s="135"/>
      <c r="M1906" s="135"/>
      <c r="N1906" s="135"/>
      <c r="O1906" s="2"/>
      <c r="P1906" s="31"/>
      <c r="Q1906" s="25"/>
      <c r="R1906" s="2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</row>
    <row r="1907" spans="1:51" ht="18" customHeight="1">
      <c r="A1907" s="35"/>
      <c r="B1907" s="31"/>
      <c r="C1907" s="31"/>
      <c r="D1907" s="133"/>
      <c r="E1907" s="133"/>
      <c r="F1907" s="133"/>
      <c r="G1907" s="133"/>
      <c r="H1907" s="133"/>
      <c r="I1907" s="133"/>
      <c r="J1907" s="133"/>
      <c r="K1907" s="134"/>
      <c r="L1907" s="135"/>
      <c r="M1907" s="135"/>
      <c r="N1907" s="135"/>
      <c r="O1907" s="2"/>
      <c r="P1907" s="31"/>
      <c r="Q1907" s="25"/>
      <c r="R1907" s="2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</row>
    <row r="1908" spans="1:51" ht="18" customHeight="1">
      <c r="A1908" s="35"/>
      <c r="B1908" s="31"/>
      <c r="C1908" s="31"/>
      <c r="D1908" s="133"/>
      <c r="E1908" s="133"/>
      <c r="F1908" s="133"/>
      <c r="G1908" s="133"/>
      <c r="H1908" s="133"/>
      <c r="I1908" s="133"/>
      <c r="J1908" s="133"/>
      <c r="K1908" s="134"/>
      <c r="L1908" s="135"/>
      <c r="M1908" s="135"/>
      <c r="N1908" s="135"/>
      <c r="O1908" s="2"/>
      <c r="P1908" s="31"/>
      <c r="Q1908" s="25"/>
      <c r="R1908" s="2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</row>
    <row r="1909" spans="1:51" ht="18" customHeight="1">
      <c r="A1909" s="35"/>
      <c r="B1909" s="31"/>
      <c r="C1909" s="31"/>
      <c r="D1909" s="133"/>
      <c r="E1909" s="133"/>
      <c r="F1909" s="133"/>
      <c r="G1909" s="133"/>
      <c r="H1909" s="133"/>
      <c r="I1909" s="133"/>
      <c r="J1909" s="133"/>
      <c r="K1909" s="134"/>
      <c r="L1909" s="135"/>
      <c r="M1909" s="135"/>
      <c r="N1909" s="135"/>
      <c r="O1909" s="2"/>
      <c r="P1909" s="31"/>
      <c r="Q1909" s="25"/>
      <c r="R1909" s="2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</row>
    <row r="1910" spans="1:51" ht="18" customHeight="1">
      <c r="A1910" s="35"/>
      <c r="B1910" s="31"/>
      <c r="C1910" s="31"/>
      <c r="D1910" s="133"/>
      <c r="E1910" s="133"/>
      <c r="F1910" s="133"/>
      <c r="G1910" s="133"/>
      <c r="H1910" s="133"/>
      <c r="I1910" s="133"/>
      <c r="J1910" s="133"/>
      <c r="K1910" s="134"/>
      <c r="L1910" s="135"/>
      <c r="M1910" s="135"/>
      <c r="N1910" s="135"/>
      <c r="O1910" s="2"/>
      <c r="P1910" s="31"/>
      <c r="Q1910" s="25"/>
      <c r="R1910" s="2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</row>
    <row r="1911" spans="1:51" ht="18" customHeight="1">
      <c r="A1911" s="35"/>
      <c r="B1911" s="31"/>
      <c r="C1911" s="31"/>
      <c r="D1911" s="133"/>
      <c r="E1911" s="133"/>
      <c r="F1911" s="133"/>
      <c r="G1911" s="133"/>
      <c r="H1911" s="133"/>
      <c r="I1911" s="133"/>
      <c r="J1911" s="133"/>
      <c r="K1911" s="134"/>
      <c r="L1911" s="135"/>
      <c r="M1911" s="135"/>
      <c r="N1911" s="135"/>
      <c r="O1911" s="2"/>
      <c r="P1911" s="31"/>
      <c r="Q1911" s="25"/>
      <c r="R1911" s="2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</row>
    <row r="1912" spans="1:51" ht="18" customHeight="1">
      <c r="A1912" s="35"/>
      <c r="B1912" s="31"/>
      <c r="C1912" s="31"/>
      <c r="D1912" s="133"/>
      <c r="E1912" s="133"/>
      <c r="F1912" s="133"/>
      <c r="G1912" s="133"/>
      <c r="H1912" s="133"/>
      <c r="I1912" s="133"/>
      <c r="J1912" s="133"/>
      <c r="K1912" s="134"/>
      <c r="L1912" s="135"/>
      <c r="M1912" s="135"/>
      <c r="N1912" s="135"/>
      <c r="O1912" s="2"/>
      <c r="P1912" s="31"/>
      <c r="Q1912" s="25"/>
      <c r="R1912" s="2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</row>
    <row r="1913" spans="1:51" ht="18" customHeight="1">
      <c r="A1913" s="35"/>
      <c r="B1913" s="31"/>
      <c r="C1913" s="31"/>
      <c r="D1913" s="133"/>
      <c r="E1913" s="133"/>
      <c r="F1913" s="133"/>
      <c r="G1913" s="133"/>
      <c r="H1913" s="133"/>
      <c r="I1913" s="133"/>
      <c r="J1913" s="133"/>
      <c r="K1913" s="134"/>
      <c r="L1913" s="135"/>
      <c r="M1913" s="135"/>
      <c r="N1913" s="135"/>
      <c r="O1913" s="2"/>
      <c r="P1913" s="31"/>
      <c r="Q1913" s="25"/>
      <c r="R1913" s="2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</row>
    <row r="1914" spans="1:51" ht="18" customHeight="1">
      <c r="A1914" s="35"/>
      <c r="B1914" s="31"/>
      <c r="C1914" s="31"/>
      <c r="D1914" s="133"/>
      <c r="E1914" s="133"/>
      <c r="F1914" s="133"/>
      <c r="G1914" s="133"/>
      <c r="H1914" s="133"/>
      <c r="I1914" s="133"/>
      <c r="J1914" s="133"/>
      <c r="K1914" s="134"/>
      <c r="L1914" s="135"/>
      <c r="M1914" s="135"/>
      <c r="N1914" s="135"/>
      <c r="O1914" s="2"/>
      <c r="P1914" s="31"/>
      <c r="Q1914" s="25"/>
      <c r="R1914" s="2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</row>
    <row r="1915" spans="1:51" ht="18" customHeight="1">
      <c r="A1915" s="35"/>
      <c r="B1915" s="31"/>
      <c r="C1915" s="31"/>
      <c r="D1915" s="133"/>
      <c r="E1915" s="133"/>
      <c r="F1915" s="133"/>
      <c r="G1915" s="133"/>
      <c r="H1915" s="133"/>
      <c r="I1915" s="133"/>
      <c r="J1915" s="133"/>
      <c r="K1915" s="134"/>
      <c r="L1915" s="135"/>
      <c r="M1915" s="135"/>
      <c r="N1915" s="135"/>
      <c r="O1915" s="2"/>
      <c r="P1915" s="31"/>
      <c r="Q1915" s="25"/>
      <c r="R1915" s="2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</row>
    <row r="1916" spans="1:51" ht="18" customHeight="1">
      <c r="A1916" s="35"/>
      <c r="B1916" s="31"/>
      <c r="C1916" s="31"/>
      <c r="D1916" s="133"/>
      <c r="E1916" s="133"/>
      <c r="F1916" s="133"/>
      <c r="G1916" s="133"/>
      <c r="H1916" s="133"/>
      <c r="I1916" s="133"/>
      <c r="J1916" s="133"/>
      <c r="K1916" s="134"/>
      <c r="L1916" s="135"/>
      <c r="M1916" s="135"/>
      <c r="N1916" s="135"/>
      <c r="O1916" s="2"/>
      <c r="P1916" s="31"/>
      <c r="Q1916" s="25"/>
      <c r="R1916" s="2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</row>
    <row r="1917" spans="1:51" ht="18" customHeight="1">
      <c r="A1917" s="35"/>
      <c r="B1917" s="31"/>
      <c r="C1917" s="31"/>
      <c r="D1917" s="133"/>
      <c r="E1917" s="133"/>
      <c r="F1917" s="133"/>
      <c r="G1917" s="133"/>
      <c r="H1917" s="133"/>
      <c r="I1917" s="133"/>
      <c r="J1917" s="133"/>
      <c r="K1917" s="134"/>
      <c r="L1917" s="135"/>
      <c r="M1917" s="135"/>
      <c r="N1917" s="135"/>
      <c r="O1917" s="2"/>
      <c r="P1917" s="31"/>
      <c r="Q1917" s="25"/>
      <c r="R1917" s="2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</row>
    <row r="1918" spans="1:51" ht="18" customHeight="1">
      <c r="A1918" s="35"/>
      <c r="B1918" s="31"/>
      <c r="C1918" s="31"/>
      <c r="D1918" s="133"/>
      <c r="E1918" s="133"/>
      <c r="F1918" s="133"/>
      <c r="G1918" s="133"/>
      <c r="H1918" s="133"/>
      <c r="I1918" s="133"/>
      <c r="J1918" s="133"/>
      <c r="K1918" s="134"/>
      <c r="L1918" s="135"/>
      <c r="M1918" s="135"/>
      <c r="N1918" s="135"/>
      <c r="O1918" s="2"/>
      <c r="P1918" s="31"/>
      <c r="Q1918" s="25"/>
      <c r="R1918" s="2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</row>
    <row r="1919" spans="1:51" ht="18" customHeight="1">
      <c r="A1919" s="35"/>
      <c r="B1919" s="31"/>
      <c r="C1919" s="31"/>
      <c r="D1919" s="133"/>
      <c r="E1919" s="133"/>
      <c r="F1919" s="133"/>
      <c r="G1919" s="133"/>
      <c r="H1919" s="133"/>
      <c r="I1919" s="133"/>
      <c r="J1919" s="133"/>
      <c r="K1919" s="134"/>
      <c r="L1919" s="135"/>
      <c r="M1919" s="135"/>
      <c r="N1919" s="135"/>
      <c r="O1919" s="2"/>
      <c r="P1919" s="31"/>
      <c r="Q1919" s="25"/>
      <c r="R1919" s="2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</row>
    <row r="1920" spans="1:51" ht="18" customHeight="1">
      <c r="A1920" s="35"/>
      <c r="B1920" s="31"/>
      <c r="C1920" s="31"/>
      <c r="D1920" s="133"/>
      <c r="E1920" s="133"/>
      <c r="F1920" s="133"/>
      <c r="G1920" s="133"/>
      <c r="H1920" s="133"/>
      <c r="I1920" s="133"/>
      <c r="J1920" s="133"/>
      <c r="K1920" s="134"/>
      <c r="L1920" s="135"/>
      <c r="M1920" s="135"/>
      <c r="N1920" s="135"/>
      <c r="O1920" s="2"/>
      <c r="P1920" s="31"/>
      <c r="Q1920" s="25"/>
      <c r="R1920" s="2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</row>
    <row r="1921" spans="1:51" ht="18" customHeight="1">
      <c r="A1921" s="35"/>
      <c r="B1921" s="31"/>
      <c r="C1921" s="31"/>
      <c r="D1921" s="133"/>
      <c r="E1921" s="133"/>
      <c r="F1921" s="133"/>
      <c r="G1921" s="133"/>
      <c r="H1921" s="133"/>
      <c r="I1921" s="133"/>
      <c r="J1921" s="133"/>
      <c r="K1921" s="134"/>
      <c r="L1921" s="135"/>
      <c r="M1921" s="135"/>
      <c r="N1921" s="135"/>
      <c r="O1921" s="2"/>
      <c r="P1921" s="31"/>
      <c r="Q1921" s="25"/>
      <c r="R1921" s="2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</row>
    <row r="1922" spans="1:51" ht="18" customHeight="1">
      <c r="A1922" s="35"/>
      <c r="B1922" s="31"/>
      <c r="C1922" s="31"/>
      <c r="D1922" s="133"/>
      <c r="E1922" s="133"/>
      <c r="F1922" s="133"/>
      <c r="G1922" s="133"/>
      <c r="H1922" s="133"/>
      <c r="I1922" s="133"/>
      <c r="J1922" s="133"/>
      <c r="K1922" s="134"/>
      <c r="L1922" s="135"/>
      <c r="M1922" s="135"/>
      <c r="N1922" s="135"/>
      <c r="O1922" s="2"/>
      <c r="P1922" s="31"/>
      <c r="Q1922" s="25"/>
      <c r="R1922" s="2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</row>
    <row r="1923" spans="1:51" ht="18" customHeight="1">
      <c r="A1923" s="35"/>
      <c r="B1923" s="31"/>
      <c r="C1923" s="31"/>
      <c r="D1923" s="133"/>
      <c r="E1923" s="133"/>
      <c r="F1923" s="133"/>
      <c r="G1923" s="133"/>
      <c r="H1923" s="133"/>
      <c r="I1923" s="133"/>
      <c r="J1923" s="133"/>
      <c r="K1923" s="134"/>
      <c r="L1923" s="135"/>
      <c r="M1923" s="135"/>
      <c r="N1923" s="135"/>
      <c r="O1923" s="2"/>
      <c r="P1923" s="31"/>
      <c r="Q1923" s="25"/>
      <c r="R1923" s="2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</row>
    <row r="1924" spans="1:51" ht="18" customHeight="1">
      <c r="A1924" s="35"/>
      <c r="B1924" s="31"/>
      <c r="C1924" s="31"/>
      <c r="D1924" s="133"/>
      <c r="E1924" s="133"/>
      <c r="F1924" s="133"/>
      <c r="G1924" s="133"/>
      <c r="H1924" s="133"/>
      <c r="I1924" s="133"/>
      <c r="J1924" s="133"/>
      <c r="K1924" s="134"/>
      <c r="L1924" s="135"/>
      <c r="M1924" s="135"/>
      <c r="N1924" s="135"/>
      <c r="O1924" s="2"/>
      <c r="P1924" s="31"/>
      <c r="Q1924" s="25"/>
      <c r="R1924" s="2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</row>
    <row r="1925" spans="1:51" ht="18" customHeight="1">
      <c r="A1925" s="35"/>
      <c r="B1925" s="31"/>
      <c r="C1925" s="31"/>
      <c r="D1925" s="133"/>
      <c r="E1925" s="133"/>
      <c r="F1925" s="133"/>
      <c r="G1925" s="133"/>
      <c r="H1925" s="133"/>
      <c r="I1925" s="133"/>
      <c r="J1925" s="133"/>
      <c r="K1925" s="134"/>
      <c r="L1925" s="135"/>
      <c r="M1925" s="135"/>
      <c r="N1925" s="135"/>
      <c r="O1925" s="2"/>
      <c r="P1925" s="31"/>
      <c r="Q1925" s="25"/>
      <c r="R1925" s="2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</row>
    <row r="1926" spans="1:51" ht="18" customHeight="1">
      <c r="A1926" s="35"/>
      <c r="B1926" s="31"/>
      <c r="C1926" s="31"/>
      <c r="D1926" s="133"/>
      <c r="E1926" s="133"/>
      <c r="F1926" s="133"/>
      <c r="G1926" s="133"/>
      <c r="H1926" s="133"/>
      <c r="I1926" s="133"/>
      <c r="J1926" s="133"/>
      <c r="K1926" s="134"/>
      <c r="L1926" s="135"/>
      <c r="M1926" s="135"/>
      <c r="N1926" s="135"/>
      <c r="O1926" s="2"/>
      <c r="P1926" s="31"/>
      <c r="Q1926" s="25"/>
      <c r="R1926" s="2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</row>
    <row r="1927" spans="1:51" ht="18" customHeight="1">
      <c r="A1927" s="35"/>
      <c r="B1927" s="31"/>
      <c r="C1927" s="31"/>
      <c r="D1927" s="133"/>
      <c r="E1927" s="133"/>
      <c r="F1927" s="133"/>
      <c r="G1927" s="133"/>
      <c r="H1927" s="133"/>
      <c r="I1927" s="133"/>
      <c r="J1927" s="133"/>
      <c r="K1927" s="134"/>
      <c r="L1927" s="135"/>
      <c r="M1927" s="135"/>
      <c r="N1927" s="135"/>
      <c r="O1927" s="2"/>
      <c r="P1927" s="31"/>
      <c r="Q1927" s="25"/>
      <c r="R1927" s="2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</row>
    <row r="1928" spans="1:51" ht="18" customHeight="1">
      <c r="A1928" s="35"/>
      <c r="B1928" s="31"/>
      <c r="C1928" s="31"/>
      <c r="D1928" s="133"/>
      <c r="E1928" s="133"/>
      <c r="F1928" s="133"/>
      <c r="G1928" s="133"/>
      <c r="H1928" s="133"/>
      <c r="I1928" s="133"/>
      <c r="J1928" s="133"/>
      <c r="K1928" s="134"/>
      <c r="L1928" s="135"/>
      <c r="M1928" s="135"/>
      <c r="N1928" s="135"/>
      <c r="O1928" s="2"/>
      <c r="P1928" s="31"/>
      <c r="Q1928" s="25"/>
      <c r="R1928" s="2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</row>
    <row r="1929" spans="1:51" ht="18" customHeight="1">
      <c r="A1929" s="35"/>
      <c r="B1929" s="31"/>
      <c r="C1929" s="31"/>
      <c r="D1929" s="133"/>
      <c r="E1929" s="133"/>
      <c r="F1929" s="133"/>
      <c r="G1929" s="133"/>
      <c r="H1929" s="133"/>
      <c r="I1929" s="133"/>
      <c r="J1929" s="133"/>
      <c r="K1929" s="134"/>
      <c r="L1929" s="135"/>
      <c r="M1929" s="135"/>
      <c r="N1929" s="135"/>
      <c r="O1929" s="2"/>
      <c r="P1929" s="31"/>
      <c r="Q1929" s="25"/>
      <c r="R1929" s="2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</row>
    <row r="1930" spans="1:51" ht="18" customHeight="1">
      <c r="A1930" s="35"/>
      <c r="B1930" s="31"/>
      <c r="C1930" s="31"/>
      <c r="D1930" s="133"/>
      <c r="E1930" s="133"/>
      <c r="F1930" s="133"/>
      <c r="G1930" s="133"/>
      <c r="H1930" s="133"/>
      <c r="I1930" s="133"/>
      <c r="J1930" s="133"/>
      <c r="K1930" s="134"/>
      <c r="L1930" s="135"/>
      <c r="M1930" s="135"/>
      <c r="N1930" s="135"/>
      <c r="O1930" s="2"/>
      <c r="P1930" s="31"/>
      <c r="Q1930" s="25"/>
      <c r="R1930" s="2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</row>
    <row r="1931" spans="1:51" ht="18" customHeight="1">
      <c r="A1931" s="35"/>
      <c r="B1931" s="31"/>
      <c r="C1931" s="31"/>
      <c r="D1931" s="133"/>
      <c r="E1931" s="133"/>
      <c r="F1931" s="133"/>
      <c r="G1931" s="133"/>
      <c r="H1931" s="133"/>
      <c r="I1931" s="133"/>
      <c r="J1931" s="133"/>
      <c r="K1931" s="134"/>
      <c r="L1931" s="135"/>
      <c r="M1931" s="135"/>
      <c r="N1931" s="135"/>
      <c r="O1931" s="2"/>
      <c r="P1931" s="31"/>
      <c r="Q1931" s="25"/>
      <c r="R1931" s="2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</row>
    <row r="1932" spans="1:51" ht="18" customHeight="1">
      <c r="A1932" s="35"/>
      <c r="B1932" s="31"/>
      <c r="C1932" s="31"/>
      <c r="D1932" s="133"/>
      <c r="E1932" s="133"/>
      <c r="F1932" s="133"/>
      <c r="G1932" s="133"/>
      <c r="H1932" s="133"/>
      <c r="I1932" s="133"/>
      <c r="J1932" s="133"/>
      <c r="K1932" s="134"/>
      <c r="L1932" s="135"/>
      <c r="M1932" s="135"/>
      <c r="N1932" s="135"/>
      <c r="O1932" s="2"/>
      <c r="P1932" s="31"/>
      <c r="Q1932" s="25"/>
      <c r="R1932" s="2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</row>
    <row r="1933" spans="1:51" ht="18" customHeight="1">
      <c r="A1933" s="35"/>
      <c r="B1933" s="31"/>
      <c r="C1933" s="31"/>
      <c r="D1933" s="133"/>
      <c r="E1933" s="133"/>
      <c r="F1933" s="133"/>
      <c r="G1933" s="133"/>
      <c r="H1933" s="133"/>
      <c r="I1933" s="133"/>
      <c r="J1933" s="133"/>
      <c r="K1933" s="134"/>
      <c r="L1933" s="135"/>
      <c r="M1933" s="135"/>
      <c r="N1933" s="135"/>
      <c r="O1933" s="2"/>
      <c r="P1933" s="31"/>
      <c r="Q1933" s="25"/>
      <c r="R1933" s="2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</row>
    <row r="1934" spans="1:51" ht="18" customHeight="1">
      <c r="A1934" s="35"/>
      <c r="B1934" s="31"/>
      <c r="C1934" s="31"/>
      <c r="D1934" s="133"/>
      <c r="E1934" s="133"/>
      <c r="F1934" s="133"/>
      <c r="G1934" s="133"/>
      <c r="H1934" s="133"/>
      <c r="I1934" s="133"/>
      <c r="J1934" s="133"/>
      <c r="K1934" s="134"/>
      <c r="L1934" s="135"/>
      <c r="M1934" s="135"/>
      <c r="N1934" s="135"/>
      <c r="O1934" s="2"/>
      <c r="P1934" s="31"/>
      <c r="Q1934" s="25"/>
      <c r="R1934" s="2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</row>
    <row r="1935" spans="1:51" ht="18" customHeight="1">
      <c r="A1935" s="35"/>
      <c r="B1935" s="31"/>
      <c r="C1935" s="31"/>
      <c r="D1935" s="133"/>
      <c r="E1935" s="133"/>
      <c r="F1935" s="133"/>
      <c r="G1935" s="133"/>
      <c r="H1935" s="133"/>
      <c r="I1935" s="133"/>
      <c r="J1935" s="133"/>
      <c r="K1935" s="134"/>
      <c r="L1935" s="135"/>
      <c r="M1935" s="135"/>
      <c r="N1935" s="135"/>
      <c r="O1935" s="2"/>
      <c r="P1935" s="31"/>
      <c r="Q1935" s="25"/>
      <c r="R1935" s="2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</row>
    <row r="1936" spans="1:51" ht="18" customHeight="1">
      <c r="A1936" s="35"/>
      <c r="B1936" s="31"/>
      <c r="C1936" s="31"/>
      <c r="D1936" s="133"/>
      <c r="E1936" s="133"/>
      <c r="F1936" s="133"/>
      <c r="G1936" s="133"/>
      <c r="H1936" s="133"/>
      <c r="I1936" s="133"/>
      <c r="J1936" s="133"/>
      <c r="K1936" s="134"/>
      <c r="L1936" s="135"/>
      <c r="M1936" s="135"/>
      <c r="N1936" s="135"/>
      <c r="O1936" s="2"/>
      <c r="P1936" s="31"/>
      <c r="Q1936" s="25"/>
      <c r="R1936" s="2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</row>
    <row r="1937" spans="1:51" ht="18" customHeight="1">
      <c r="A1937" s="35"/>
      <c r="B1937" s="31"/>
      <c r="C1937" s="31"/>
      <c r="D1937" s="133"/>
      <c r="E1937" s="133"/>
      <c r="F1937" s="133"/>
      <c r="G1937" s="133"/>
      <c r="H1937" s="133"/>
      <c r="I1937" s="133"/>
      <c r="J1937" s="133"/>
      <c r="K1937" s="134"/>
      <c r="L1937" s="135"/>
      <c r="M1937" s="135"/>
      <c r="N1937" s="135"/>
      <c r="O1937" s="2"/>
      <c r="P1937" s="31"/>
      <c r="Q1937" s="25"/>
      <c r="R1937" s="2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</row>
    <row r="1938" spans="1:51" ht="18" customHeight="1">
      <c r="A1938" s="35"/>
      <c r="B1938" s="31"/>
      <c r="C1938" s="31"/>
      <c r="D1938" s="133"/>
      <c r="E1938" s="133"/>
      <c r="F1938" s="133"/>
      <c r="G1938" s="133"/>
      <c r="H1938" s="133"/>
      <c r="I1938" s="133"/>
      <c r="J1938" s="133"/>
      <c r="K1938" s="134"/>
      <c r="L1938" s="135"/>
      <c r="M1938" s="135"/>
      <c r="N1938" s="135"/>
      <c r="O1938" s="2"/>
      <c r="P1938" s="31"/>
      <c r="Q1938" s="25"/>
      <c r="R1938" s="2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</row>
    <row r="1939" spans="1:51" ht="18" customHeight="1">
      <c r="A1939" s="35"/>
      <c r="B1939" s="31"/>
      <c r="C1939" s="31"/>
      <c r="D1939" s="133"/>
      <c r="E1939" s="133"/>
      <c r="F1939" s="133"/>
      <c r="G1939" s="133"/>
      <c r="H1939" s="133"/>
      <c r="I1939" s="133"/>
      <c r="J1939" s="133"/>
      <c r="K1939" s="134"/>
      <c r="L1939" s="135"/>
      <c r="M1939" s="135"/>
      <c r="N1939" s="135"/>
      <c r="O1939" s="2"/>
      <c r="P1939" s="31"/>
      <c r="Q1939" s="25"/>
      <c r="R1939" s="2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</row>
    <row r="1940" spans="1:51" ht="18" customHeight="1">
      <c r="A1940" s="35"/>
      <c r="B1940" s="31"/>
      <c r="C1940" s="31"/>
      <c r="D1940" s="133"/>
      <c r="E1940" s="133"/>
      <c r="F1940" s="133"/>
      <c r="G1940" s="133"/>
      <c r="H1940" s="133"/>
      <c r="I1940" s="133"/>
      <c r="J1940" s="133"/>
      <c r="K1940" s="134"/>
      <c r="L1940" s="135"/>
      <c r="M1940" s="135"/>
      <c r="N1940" s="135"/>
      <c r="O1940" s="2"/>
      <c r="P1940" s="31"/>
      <c r="Q1940" s="25"/>
      <c r="R1940" s="2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</row>
    <row r="1941" spans="1:51" ht="18" customHeight="1">
      <c r="A1941" s="35"/>
      <c r="B1941" s="31"/>
      <c r="C1941" s="31"/>
      <c r="D1941" s="133"/>
      <c r="E1941" s="133"/>
      <c r="F1941" s="133"/>
      <c r="G1941" s="133"/>
      <c r="H1941" s="133"/>
      <c r="I1941" s="133"/>
      <c r="J1941" s="133"/>
      <c r="K1941" s="134"/>
      <c r="L1941" s="135"/>
      <c r="M1941" s="135"/>
      <c r="N1941" s="135"/>
      <c r="O1941" s="2"/>
      <c r="P1941" s="31"/>
      <c r="Q1941" s="25"/>
      <c r="R1941" s="2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</row>
    <row r="1942" spans="1:51" ht="18" customHeight="1">
      <c r="A1942" s="35"/>
      <c r="B1942" s="31"/>
      <c r="C1942" s="31"/>
      <c r="D1942" s="133"/>
      <c r="E1942" s="133"/>
      <c r="F1942" s="133"/>
      <c r="G1942" s="133"/>
      <c r="H1942" s="133"/>
      <c r="I1942" s="133"/>
      <c r="J1942" s="133"/>
      <c r="K1942" s="134"/>
      <c r="L1942" s="135"/>
      <c r="M1942" s="135"/>
      <c r="N1942" s="135"/>
      <c r="O1942" s="2"/>
      <c r="P1942" s="31"/>
      <c r="Q1942" s="25"/>
      <c r="R1942" s="2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</row>
    <row r="1943" spans="1:51" ht="18" customHeight="1">
      <c r="A1943" s="35"/>
      <c r="B1943" s="31"/>
      <c r="C1943" s="31"/>
      <c r="D1943" s="133"/>
      <c r="E1943" s="133"/>
      <c r="F1943" s="133"/>
      <c r="G1943" s="133"/>
      <c r="H1943" s="133"/>
      <c r="I1943" s="133"/>
      <c r="J1943" s="133"/>
      <c r="K1943" s="134"/>
      <c r="L1943" s="135"/>
      <c r="M1943" s="135"/>
      <c r="N1943" s="135"/>
      <c r="O1943" s="2"/>
      <c r="P1943" s="31"/>
      <c r="Q1943" s="25"/>
      <c r="R1943" s="2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</row>
    <row r="1944" spans="1:51" ht="18" customHeight="1">
      <c r="A1944" s="35"/>
      <c r="B1944" s="31"/>
      <c r="C1944" s="31"/>
      <c r="D1944" s="133"/>
      <c r="E1944" s="133"/>
      <c r="F1944" s="133"/>
      <c r="G1944" s="133"/>
      <c r="H1944" s="133"/>
      <c r="I1944" s="133"/>
      <c r="J1944" s="133"/>
      <c r="K1944" s="134"/>
      <c r="L1944" s="135"/>
      <c r="M1944" s="135"/>
      <c r="N1944" s="135"/>
      <c r="O1944" s="2"/>
      <c r="P1944" s="31"/>
      <c r="Q1944" s="25"/>
      <c r="R1944" s="2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</row>
    <row r="1945" spans="1:51" ht="18" customHeight="1">
      <c r="A1945" s="35"/>
      <c r="B1945" s="31"/>
      <c r="C1945" s="31"/>
      <c r="D1945" s="133"/>
      <c r="E1945" s="133"/>
      <c r="F1945" s="133"/>
      <c r="G1945" s="133"/>
      <c r="H1945" s="133"/>
      <c r="I1945" s="133"/>
      <c r="J1945" s="133"/>
      <c r="K1945" s="134"/>
      <c r="L1945" s="135"/>
      <c r="M1945" s="135"/>
      <c r="N1945" s="135"/>
      <c r="O1945" s="2"/>
      <c r="P1945" s="31"/>
      <c r="Q1945" s="25"/>
      <c r="R1945" s="2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</row>
    <row r="1946" spans="1:51" ht="18" customHeight="1">
      <c r="A1946" s="35"/>
      <c r="B1946" s="31"/>
      <c r="C1946" s="31"/>
      <c r="D1946" s="133"/>
      <c r="E1946" s="133"/>
      <c r="F1946" s="133"/>
      <c r="G1946" s="133"/>
      <c r="H1946" s="133"/>
      <c r="I1946" s="133"/>
      <c r="J1946" s="133"/>
      <c r="K1946" s="134"/>
      <c r="L1946" s="135"/>
      <c r="M1946" s="135"/>
      <c r="N1946" s="135"/>
      <c r="O1946" s="2"/>
      <c r="P1946" s="31"/>
      <c r="Q1946" s="25"/>
      <c r="R1946" s="2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</row>
    <row r="1947" spans="1:51" ht="18" customHeight="1">
      <c r="A1947" s="35"/>
      <c r="B1947" s="31"/>
      <c r="C1947" s="31"/>
      <c r="D1947" s="133"/>
      <c r="E1947" s="133"/>
      <c r="F1947" s="133"/>
      <c r="G1947" s="133"/>
      <c r="H1947" s="133"/>
      <c r="I1947" s="133"/>
      <c r="J1947" s="133"/>
      <c r="K1947" s="134"/>
      <c r="L1947" s="135"/>
      <c r="M1947" s="135"/>
      <c r="N1947" s="135"/>
      <c r="O1947" s="2"/>
      <c r="P1947" s="31"/>
      <c r="Q1947" s="25"/>
      <c r="R1947" s="2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</row>
    <row r="1948" spans="1:51" ht="18" customHeight="1">
      <c r="A1948" s="35"/>
      <c r="B1948" s="31"/>
      <c r="C1948" s="31"/>
      <c r="D1948" s="133"/>
      <c r="E1948" s="133"/>
      <c r="F1948" s="133"/>
      <c r="G1948" s="133"/>
      <c r="H1948" s="133"/>
      <c r="I1948" s="133"/>
      <c r="J1948" s="133"/>
      <c r="K1948" s="134"/>
      <c r="L1948" s="135"/>
      <c r="M1948" s="135"/>
      <c r="N1948" s="135"/>
      <c r="O1948" s="2"/>
      <c r="P1948" s="31"/>
      <c r="Q1948" s="25"/>
      <c r="R1948" s="2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</row>
    <row r="1949" spans="1:51" ht="18" customHeight="1">
      <c r="A1949" s="35"/>
      <c r="B1949" s="31"/>
      <c r="C1949" s="31"/>
      <c r="D1949" s="133"/>
      <c r="E1949" s="133"/>
      <c r="F1949" s="133"/>
      <c r="G1949" s="133"/>
      <c r="H1949" s="133"/>
      <c r="I1949" s="133"/>
      <c r="J1949" s="133"/>
      <c r="K1949" s="134"/>
      <c r="L1949" s="135"/>
      <c r="M1949" s="135"/>
      <c r="N1949" s="135"/>
      <c r="O1949" s="2"/>
      <c r="P1949" s="31"/>
      <c r="Q1949" s="25"/>
      <c r="R1949" s="2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</row>
    <row r="1950" spans="1:51" ht="18" customHeight="1">
      <c r="A1950" s="35"/>
      <c r="B1950" s="31"/>
      <c r="C1950" s="31"/>
      <c r="D1950" s="133"/>
      <c r="E1950" s="133"/>
      <c r="F1950" s="133"/>
      <c r="G1950" s="133"/>
      <c r="H1950" s="133"/>
      <c r="I1950" s="133"/>
      <c r="J1950" s="133"/>
      <c r="K1950" s="134"/>
      <c r="L1950" s="135"/>
      <c r="M1950" s="135"/>
      <c r="N1950" s="135"/>
      <c r="O1950" s="2"/>
      <c r="P1950" s="31"/>
      <c r="Q1950" s="25"/>
      <c r="R1950" s="2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</row>
    <row r="1951" spans="1:51" ht="18" customHeight="1">
      <c r="A1951" s="35"/>
      <c r="B1951" s="31"/>
      <c r="C1951" s="31"/>
      <c r="D1951" s="133"/>
      <c r="E1951" s="133"/>
      <c r="F1951" s="133"/>
      <c r="G1951" s="133"/>
      <c r="H1951" s="133"/>
      <c r="I1951" s="133"/>
      <c r="J1951" s="133"/>
      <c r="K1951" s="134"/>
      <c r="L1951" s="135"/>
      <c r="M1951" s="135"/>
      <c r="N1951" s="135"/>
      <c r="O1951" s="2"/>
      <c r="P1951" s="31"/>
      <c r="Q1951" s="25"/>
      <c r="R1951" s="2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</row>
    <row r="1952" spans="1:51" ht="18" customHeight="1">
      <c r="A1952" s="35"/>
      <c r="B1952" s="31"/>
      <c r="C1952" s="31"/>
      <c r="D1952" s="133"/>
      <c r="E1952" s="133"/>
      <c r="F1952" s="133"/>
      <c r="G1952" s="133"/>
      <c r="H1952" s="133"/>
      <c r="I1952" s="133"/>
      <c r="J1952" s="133"/>
      <c r="K1952" s="134"/>
      <c r="L1952" s="135"/>
      <c r="M1952" s="135"/>
      <c r="N1952" s="135"/>
      <c r="O1952" s="2"/>
      <c r="P1952" s="31"/>
      <c r="Q1952" s="25"/>
      <c r="R1952" s="2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</row>
    <row r="1953" spans="1:51" ht="18" customHeight="1">
      <c r="A1953" s="35"/>
      <c r="B1953" s="31"/>
      <c r="C1953" s="31"/>
      <c r="D1953" s="133"/>
      <c r="E1953" s="133"/>
      <c r="F1953" s="133"/>
      <c r="G1953" s="133"/>
      <c r="H1953" s="133"/>
      <c r="I1953" s="133"/>
      <c r="J1953" s="133"/>
      <c r="K1953" s="134"/>
      <c r="L1953" s="135"/>
      <c r="M1953" s="135"/>
      <c r="N1953" s="135"/>
      <c r="O1953" s="2"/>
      <c r="P1953" s="31"/>
      <c r="Q1953" s="25"/>
      <c r="R1953" s="2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</row>
    <row r="1954" spans="1:51" ht="18" customHeight="1">
      <c r="A1954" s="35"/>
      <c r="B1954" s="31"/>
      <c r="C1954" s="31"/>
      <c r="D1954" s="133"/>
      <c r="E1954" s="133"/>
      <c r="F1954" s="133"/>
      <c r="G1954" s="133"/>
      <c r="H1954" s="133"/>
      <c r="I1954" s="133"/>
      <c r="J1954" s="133"/>
      <c r="K1954" s="134"/>
      <c r="L1954" s="135"/>
      <c r="M1954" s="135"/>
      <c r="N1954" s="135"/>
      <c r="O1954" s="2"/>
      <c r="P1954" s="31"/>
      <c r="Q1954" s="25"/>
      <c r="R1954" s="2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</row>
    <row r="1955" spans="1:51" ht="18" customHeight="1">
      <c r="A1955" s="35"/>
      <c r="B1955" s="31"/>
      <c r="C1955" s="31"/>
      <c r="D1955" s="133"/>
      <c r="E1955" s="133"/>
      <c r="F1955" s="133"/>
      <c r="G1955" s="133"/>
      <c r="H1955" s="133"/>
      <c r="I1955" s="133"/>
      <c r="J1955" s="133"/>
      <c r="K1955" s="134"/>
      <c r="L1955" s="135"/>
      <c r="M1955" s="135"/>
      <c r="N1955" s="135"/>
      <c r="O1955" s="2"/>
      <c r="P1955" s="31"/>
      <c r="Q1955" s="25"/>
      <c r="R1955" s="2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</row>
    <row r="1956" spans="1:51" ht="18" customHeight="1">
      <c r="A1956" s="35"/>
      <c r="B1956" s="31"/>
      <c r="C1956" s="31"/>
      <c r="D1956" s="133"/>
      <c r="E1956" s="133"/>
      <c r="F1956" s="133"/>
      <c r="G1956" s="133"/>
      <c r="H1956" s="133"/>
      <c r="I1956" s="133"/>
      <c r="J1956" s="133"/>
      <c r="K1956" s="134"/>
      <c r="L1956" s="135"/>
      <c r="M1956" s="135"/>
      <c r="N1956" s="135"/>
      <c r="O1956" s="2"/>
      <c r="P1956" s="31"/>
      <c r="Q1956" s="25"/>
      <c r="R1956" s="2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</row>
    <row r="1957" spans="1:51" ht="18" customHeight="1">
      <c r="A1957" s="35"/>
      <c r="B1957" s="31"/>
      <c r="C1957" s="31"/>
      <c r="D1957" s="133"/>
      <c r="E1957" s="133"/>
      <c r="F1957" s="133"/>
      <c r="G1957" s="133"/>
      <c r="H1957" s="133"/>
      <c r="I1957" s="133"/>
      <c r="J1957" s="133"/>
      <c r="K1957" s="134"/>
      <c r="L1957" s="135"/>
      <c r="M1957" s="135"/>
      <c r="N1957" s="135"/>
      <c r="O1957" s="2"/>
      <c r="P1957" s="31"/>
      <c r="Q1957" s="25"/>
      <c r="R1957" s="2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</row>
  </sheetData>
  <mergeCells count="369">
    <mergeCell ref="Q1024:Q1025"/>
    <mergeCell ref="R1024:R1025"/>
    <mergeCell ref="D1041:J1041"/>
    <mergeCell ref="B1023:J1023"/>
    <mergeCell ref="A1024:A1025"/>
    <mergeCell ref="B1024:J1024"/>
    <mergeCell ref="K1024:K1025"/>
    <mergeCell ref="L1024:L1025"/>
    <mergeCell ref="M1024:M1025"/>
    <mergeCell ref="N1024:N1025"/>
    <mergeCell ref="O1024:O1025"/>
    <mergeCell ref="P1024:P1025"/>
    <mergeCell ref="Q1003:Q1004"/>
    <mergeCell ref="R1003:R1004"/>
    <mergeCell ref="D1020:J1020"/>
    <mergeCell ref="B1002:J1002"/>
    <mergeCell ref="A1003:A1004"/>
    <mergeCell ref="B1003:J1003"/>
    <mergeCell ref="K1003:K1004"/>
    <mergeCell ref="L1003:L1004"/>
    <mergeCell ref="M1003:M1004"/>
    <mergeCell ref="N1003:N1004"/>
    <mergeCell ref="O1003:O1004"/>
    <mergeCell ref="P1003:P1004"/>
    <mergeCell ref="Q982:Q983"/>
    <mergeCell ref="R982:R983"/>
    <mergeCell ref="D999:J999"/>
    <mergeCell ref="B981:J981"/>
    <mergeCell ref="A982:A983"/>
    <mergeCell ref="B982:J982"/>
    <mergeCell ref="K982:K983"/>
    <mergeCell ref="L982:L983"/>
    <mergeCell ref="M982:M983"/>
    <mergeCell ref="N982:N983"/>
    <mergeCell ref="O982:O983"/>
    <mergeCell ref="P982:P983"/>
    <mergeCell ref="N919:N920"/>
    <mergeCell ref="O919:O920"/>
    <mergeCell ref="P919:P920"/>
    <mergeCell ref="Q919:Q920"/>
    <mergeCell ref="R919:R920"/>
    <mergeCell ref="D915:J915"/>
    <mergeCell ref="B918:J918"/>
    <mergeCell ref="A919:A920"/>
    <mergeCell ref="B919:J919"/>
    <mergeCell ref="K919:K920"/>
    <mergeCell ref="L919:L920"/>
    <mergeCell ref="M919:M920"/>
    <mergeCell ref="N898:N899"/>
    <mergeCell ref="O898:O899"/>
    <mergeCell ref="P898:P899"/>
    <mergeCell ref="Q898:Q899"/>
    <mergeCell ref="R898:R899"/>
    <mergeCell ref="D894:J894"/>
    <mergeCell ref="B897:J897"/>
    <mergeCell ref="A898:A899"/>
    <mergeCell ref="B898:J898"/>
    <mergeCell ref="K898:K899"/>
    <mergeCell ref="L898:L899"/>
    <mergeCell ref="M898:M899"/>
    <mergeCell ref="R856:R857"/>
    <mergeCell ref="D852:J852"/>
    <mergeCell ref="B855:J855"/>
    <mergeCell ref="A856:A857"/>
    <mergeCell ref="B856:J856"/>
    <mergeCell ref="K856:K857"/>
    <mergeCell ref="L856:L857"/>
    <mergeCell ref="M856:M857"/>
    <mergeCell ref="N877:N878"/>
    <mergeCell ref="O877:O878"/>
    <mergeCell ref="P877:P878"/>
    <mergeCell ref="Q877:Q878"/>
    <mergeCell ref="R877:R878"/>
    <mergeCell ref="D873:J873"/>
    <mergeCell ref="B876:J876"/>
    <mergeCell ref="A877:A878"/>
    <mergeCell ref="B877:J877"/>
    <mergeCell ref="K877:K878"/>
    <mergeCell ref="L877:L878"/>
    <mergeCell ref="M877:M878"/>
    <mergeCell ref="A835:A836"/>
    <mergeCell ref="B835:J835"/>
    <mergeCell ref="K835:K836"/>
    <mergeCell ref="L835:L836"/>
    <mergeCell ref="M835:M836"/>
    <mergeCell ref="N856:N857"/>
    <mergeCell ref="O856:O857"/>
    <mergeCell ref="P856:P857"/>
    <mergeCell ref="Q856:Q857"/>
    <mergeCell ref="R724:R725"/>
    <mergeCell ref="D743:J743"/>
    <mergeCell ref="B746:J746"/>
    <mergeCell ref="N835:N836"/>
    <mergeCell ref="O835:O836"/>
    <mergeCell ref="P835:P836"/>
    <mergeCell ref="Q835:Q836"/>
    <mergeCell ref="R835:R836"/>
    <mergeCell ref="D831:J831"/>
    <mergeCell ref="B834:J834"/>
    <mergeCell ref="N792:N793"/>
    <mergeCell ref="O792:O793"/>
    <mergeCell ref="P792:P793"/>
    <mergeCell ref="Q792:Q793"/>
    <mergeCell ref="R792:R793"/>
    <mergeCell ref="D788:J788"/>
    <mergeCell ref="B791:J791"/>
    <mergeCell ref="R770:R771"/>
    <mergeCell ref="D766:J766"/>
    <mergeCell ref="B769:J769"/>
    <mergeCell ref="R747:R748"/>
    <mergeCell ref="M747:M748"/>
    <mergeCell ref="N747:N748"/>
    <mergeCell ref="O747:O748"/>
    <mergeCell ref="D628:J628"/>
    <mergeCell ref="B631:J631"/>
    <mergeCell ref="B632:J632"/>
    <mergeCell ref="K632:K633"/>
    <mergeCell ref="L632:L633"/>
    <mergeCell ref="M632:M633"/>
    <mergeCell ref="D651:J651"/>
    <mergeCell ref="O678:O679"/>
    <mergeCell ref="P678:P679"/>
    <mergeCell ref="D674:J674"/>
    <mergeCell ref="B677:J677"/>
    <mergeCell ref="B678:J678"/>
    <mergeCell ref="K678:K679"/>
    <mergeCell ref="L678:L679"/>
    <mergeCell ref="M678:M679"/>
    <mergeCell ref="N678:N679"/>
    <mergeCell ref="N632:N633"/>
    <mergeCell ref="O632:O633"/>
    <mergeCell ref="P632:P633"/>
    <mergeCell ref="A724:A725"/>
    <mergeCell ref="A747:A748"/>
    <mergeCell ref="B655:J655"/>
    <mergeCell ref="K655:K656"/>
    <mergeCell ref="L655:L656"/>
    <mergeCell ref="N655:N656"/>
    <mergeCell ref="O655:O656"/>
    <mergeCell ref="P655:P656"/>
    <mergeCell ref="Q655:Q656"/>
    <mergeCell ref="Q678:Q679"/>
    <mergeCell ref="D697:J697"/>
    <mergeCell ref="B701:J701"/>
    <mergeCell ref="K701:K702"/>
    <mergeCell ref="L701:L702"/>
    <mergeCell ref="N701:N702"/>
    <mergeCell ref="O701:O702"/>
    <mergeCell ref="P701:P702"/>
    <mergeCell ref="Q701:Q702"/>
    <mergeCell ref="P724:P725"/>
    <mergeCell ref="Q724:Q725"/>
    <mergeCell ref="Q747:Q748"/>
    <mergeCell ref="B747:J747"/>
    <mergeCell ref="K747:K748"/>
    <mergeCell ref="L747:L748"/>
    <mergeCell ref="Q632:Q633"/>
    <mergeCell ref="R632:R633"/>
    <mergeCell ref="A632:A633"/>
    <mergeCell ref="A655:A656"/>
    <mergeCell ref="A678:A679"/>
    <mergeCell ref="A701:A702"/>
    <mergeCell ref="R655:R656"/>
    <mergeCell ref="R678:R679"/>
    <mergeCell ref="R701:R702"/>
    <mergeCell ref="M471:M472"/>
    <mergeCell ref="N494:N495"/>
    <mergeCell ref="O494:O495"/>
    <mergeCell ref="P494:P495"/>
    <mergeCell ref="Q494:Q495"/>
    <mergeCell ref="R494:R495"/>
    <mergeCell ref="D490:J490"/>
    <mergeCell ref="B493:J493"/>
    <mergeCell ref="A494:A495"/>
    <mergeCell ref="B494:J494"/>
    <mergeCell ref="K494:K495"/>
    <mergeCell ref="L494:L495"/>
    <mergeCell ref="M494:M495"/>
    <mergeCell ref="D978:J978"/>
    <mergeCell ref="N448:N449"/>
    <mergeCell ref="O448:O449"/>
    <mergeCell ref="P448:P449"/>
    <mergeCell ref="Q448:Q449"/>
    <mergeCell ref="R448:R449"/>
    <mergeCell ref="D444:J444"/>
    <mergeCell ref="B447:J447"/>
    <mergeCell ref="A448:A449"/>
    <mergeCell ref="B448:J448"/>
    <mergeCell ref="K448:K449"/>
    <mergeCell ref="L448:L449"/>
    <mergeCell ref="M448:M449"/>
    <mergeCell ref="N471:N472"/>
    <mergeCell ref="O471:O472"/>
    <mergeCell ref="P471:P472"/>
    <mergeCell ref="Q471:Q472"/>
    <mergeCell ref="R471:R472"/>
    <mergeCell ref="D467:J467"/>
    <mergeCell ref="B470:J470"/>
    <mergeCell ref="A471:A472"/>
    <mergeCell ref="B471:J471"/>
    <mergeCell ref="K471:K472"/>
    <mergeCell ref="L471:L472"/>
    <mergeCell ref="N961:N962"/>
    <mergeCell ref="O961:O962"/>
    <mergeCell ref="P961:P962"/>
    <mergeCell ref="Q961:Q962"/>
    <mergeCell ref="R961:R962"/>
    <mergeCell ref="D957:J957"/>
    <mergeCell ref="B960:J960"/>
    <mergeCell ref="A961:A962"/>
    <mergeCell ref="B961:J961"/>
    <mergeCell ref="K961:K962"/>
    <mergeCell ref="L961:L962"/>
    <mergeCell ref="M961:M962"/>
    <mergeCell ref="A792:A793"/>
    <mergeCell ref="B792:J792"/>
    <mergeCell ref="K792:K793"/>
    <mergeCell ref="L792:L793"/>
    <mergeCell ref="M792:M793"/>
    <mergeCell ref="N770:N771"/>
    <mergeCell ref="O770:O771"/>
    <mergeCell ref="P770:P771"/>
    <mergeCell ref="Q770:Q771"/>
    <mergeCell ref="A770:A771"/>
    <mergeCell ref="B770:J770"/>
    <mergeCell ref="K770:K771"/>
    <mergeCell ref="L770:L771"/>
    <mergeCell ref="M770:M771"/>
    <mergeCell ref="P747:P748"/>
    <mergeCell ref="N940:N941"/>
    <mergeCell ref="O940:O941"/>
    <mergeCell ref="P940:P941"/>
    <mergeCell ref="Q940:Q941"/>
    <mergeCell ref="R940:R941"/>
    <mergeCell ref="D936:J936"/>
    <mergeCell ref="B939:J939"/>
    <mergeCell ref="A940:A941"/>
    <mergeCell ref="B940:J940"/>
    <mergeCell ref="K940:K941"/>
    <mergeCell ref="L940:L941"/>
    <mergeCell ref="M940:M941"/>
    <mergeCell ref="N814:N815"/>
    <mergeCell ref="O814:O815"/>
    <mergeCell ref="P814:P815"/>
    <mergeCell ref="Q814:Q815"/>
    <mergeCell ref="R814:R815"/>
    <mergeCell ref="D809:J809"/>
    <mergeCell ref="B813:J813"/>
    <mergeCell ref="A814:A815"/>
    <mergeCell ref="B814:J814"/>
    <mergeCell ref="K814:K815"/>
    <mergeCell ref="L814:L815"/>
    <mergeCell ref="M814:M815"/>
    <mergeCell ref="N724:N725"/>
    <mergeCell ref="O724:O725"/>
    <mergeCell ref="D720:J720"/>
    <mergeCell ref="B723:G723"/>
    <mergeCell ref="H723:J723"/>
    <mergeCell ref="B724:J724"/>
    <mergeCell ref="K724:K725"/>
    <mergeCell ref="L724:L725"/>
    <mergeCell ref="M724:M725"/>
    <mergeCell ref="N609:N610"/>
    <mergeCell ref="O609:O610"/>
    <mergeCell ref="P609:P610"/>
    <mergeCell ref="Q609:Q610"/>
    <mergeCell ref="R609:R610"/>
    <mergeCell ref="D605:J605"/>
    <mergeCell ref="B608:J608"/>
    <mergeCell ref="A609:A610"/>
    <mergeCell ref="B609:J609"/>
    <mergeCell ref="K609:K610"/>
    <mergeCell ref="L609:L610"/>
    <mergeCell ref="M609:M610"/>
    <mergeCell ref="N586:N587"/>
    <mergeCell ref="O586:O587"/>
    <mergeCell ref="P586:P587"/>
    <mergeCell ref="Q586:Q587"/>
    <mergeCell ref="R586:R587"/>
    <mergeCell ref="D582:J582"/>
    <mergeCell ref="B585:J585"/>
    <mergeCell ref="A586:A587"/>
    <mergeCell ref="B586:J586"/>
    <mergeCell ref="K586:K587"/>
    <mergeCell ref="L586:L587"/>
    <mergeCell ref="M586:M587"/>
    <mergeCell ref="N563:N564"/>
    <mergeCell ref="O563:O564"/>
    <mergeCell ref="P563:P564"/>
    <mergeCell ref="Q563:Q564"/>
    <mergeCell ref="R563:R564"/>
    <mergeCell ref="D559:J559"/>
    <mergeCell ref="B562:J562"/>
    <mergeCell ref="A563:A564"/>
    <mergeCell ref="B563:J563"/>
    <mergeCell ref="K563:K564"/>
    <mergeCell ref="L563:L564"/>
    <mergeCell ref="M563:M564"/>
    <mergeCell ref="N540:N541"/>
    <mergeCell ref="O540:O541"/>
    <mergeCell ref="P540:P541"/>
    <mergeCell ref="Q540:Q541"/>
    <mergeCell ref="R540:R541"/>
    <mergeCell ref="D536:J536"/>
    <mergeCell ref="B539:J539"/>
    <mergeCell ref="A540:A541"/>
    <mergeCell ref="B540:J540"/>
    <mergeCell ref="K540:K541"/>
    <mergeCell ref="L540:L541"/>
    <mergeCell ref="M540:M541"/>
    <mergeCell ref="N517:N518"/>
    <mergeCell ref="O517:O518"/>
    <mergeCell ref="P517:P518"/>
    <mergeCell ref="Q517:Q518"/>
    <mergeCell ref="R517:R518"/>
    <mergeCell ref="D513:J513"/>
    <mergeCell ref="B516:J516"/>
    <mergeCell ref="A517:A518"/>
    <mergeCell ref="B517:J517"/>
    <mergeCell ref="K517:K518"/>
    <mergeCell ref="L517:L518"/>
    <mergeCell ref="M517:M518"/>
    <mergeCell ref="R402:R403"/>
    <mergeCell ref="B348:J348"/>
    <mergeCell ref="B365:J365"/>
    <mergeCell ref="B381:J381"/>
    <mergeCell ref="B401:J401"/>
    <mergeCell ref="A402:A403"/>
    <mergeCell ref="B402:J402"/>
    <mergeCell ref="K402:K403"/>
    <mergeCell ref="N425:N426"/>
    <mergeCell ref="O425:O426"/>
    <mergeCell ref="P425:P426"/>
    <mergeCell ref="Q425:Q426"/>
    <mergeCell ref="R425:R426"/>
    <mergeCell ref="D421:J421"/>
    <mergeCell ref="B424:J424"/>
    <mergeCell ref="A425:A426"/>
    <mergeCell ref="B425:J425"/>
    <mergeCell ref="K425:K426"/>
    <mergeCell ref="L425:L426"/>
    <mergeCell ref="M425:M426"/>
    <mergeCell ref="B292:J292"/>
    <mergeCell ref="B311:J311"/>
    <mergeCell ref="B330:J330"/>
    <mergeCell ref="L402:L403"/>
    <mergeCell ref="M402:M403"/>
    <mergeCell ref="N402:N403"/>
    <mergeCell ref="O402:O403"/>
    <mergeCell ref="P402:P403"/>
    <mergeCell ref="Q402:Q403"/>
    <mergeCell ref="B127:J127"/>
    <mergeCell ref="B146:J146"/>
    <mergeCell ref="B167:J167"/>
    <mergeCell ref="B186:J186"/>
    <mergeCell ref="B204:J204"/>
    <mergeCell ref="B222:J222"/>
    <mergeCell ref="B240:J240"/>
    <mergeCell ref="B259:J259"/>
    <mergeCell ref="B276:J276"/>
    <mergeCell ref="B3:J3"/>
    <mergeCell ref="AE4:AN4"/>
    <mergeCell ref="B24:J24"/>
    <mergeCell ref="AE30:AN30"/>
    <mergeCell ref="T46:U46"/>
    <mergeCell ref="B66:J66"/>
    <mergeCell ref="AE67:AN67"/>
    <mergeCell ref="B86:J86"/>
    <mergeCell ref="B107:J107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BK1902"/>
  <sheetViews>
    <sheetView topLeftCell="A763" workbookViewId="0">
      <selection activeCell="P794" sqref="P794:P795"/>
    </sheetView>
  </sheetViews>
  <sheetFormatPr baseColWidth="10" defaultColWidth="12.5703125" defaultRowHeight="15" customHeight="1"/>
  <cols>
    <col min="1" max="1" width="11.42578125" customWidth="1"/>
    <col min="2" max="3" width="5" customWidth="1"/>
    <col min="4" max="6" width="4" customWidth="1"/>
    <col min="7" max="9" width="3.7109375" customWidth="1"/>
    <col min="10" max="14" width="11.42578125" customWidth="1"/>
    <col min="15" max="34" width="10" customWidth="1"/>
    <col min="35" max="63" width="11.42578125" customWidth="1"/>
  </cols>
  <sheetData>
    <row r="1" spans="1:63" ht="12.75" customHeight="1">
      <c r="A1" s="26" t="s">
        <v>133</v>
      </c>
      <c r="J1" s="31"/>
      <c r="K1" s="2"/>
      <c r="L1" s="2"/>
      <c r="N1" s="2"/>
      <c r="BD1" s="31"/>
      <c r="BE1" s="31"/>
      <c r="BF1" s="31"/>
      <c r="BG1" s="31"/>
      <c r="BH1" s="31"/>
      <c r="BI1" s="31"/>
      <c r="BJ1" s="31"/>
      <c r="BK1" s="31"/>
    </row>
    <row r="2" spans="1:63" ht="12.75" customHeight="1">
      <c r="A2" s="46" t="s">
        <v>58</v>
      </c>
      <c r="K2" s="2"/>
      <c r="L2" s="2"/>
      <c r="N2" s="2"/>
      <c r="BD2" s="31"/>
      <c r="BE2" s="31"/>
      <c r="BF2" s="31"/>
      <c r="BG2" s="31"/>
      <c r="BH2" s="31"/>
      <c r="BI2" s="31"/>
      <c r="BJ2" s="31"/>
      <c r="BK2" s="31"/>
    </row>
    <row r="3" spans="1:63" ht="25.5" customHeight="1">
      <c r="B3" s="266" t="s">
        <v>2</v>
      </c>
      <c r="C3" s="267"/>
      <c r="D3" s="267"/>
      <c r="E3" s="267"/>
      <c r="F3" s="267"/>
      <c r="G3" s="267"/>
      <c r="H3" s="267"/>
      <c r="I3" s="267"/>
      <c r="K3" s="5" t="s">
        <v>3</v>
      </c>
      <c r="L3" s="5" t="s">
        <v>4</v>
      </c>
      <c r="M3" s="6" t="s">
        <v>5</v>
      </c>
      <c r="N3" s="5" t="s">
        <v>6</v>
      </c>
      <c r="O3" s="7" t="s">
        <v>7</v>
      </c>
      <c r="P3" s="7" t="s">
        <v>8</v>
      </c>
      <c r="Q3" s="8" t="s">
        <v>9</v>
      </c>
      <c r="X3" s="9" t="s">
        <v>6</v>
      </c>
      <c r="Y3" s="9"/>
      <c r="Z3" s="9"/>
      <c r="AA3" s="9"/>
      <c r="AB3" s="9"/>
      <c r="AC3" s="9"/>
      <c r="AD3" s="9"/>
      <c r="AE3" s="9"/>
      <c r="AF3" s="9"/>
      <c r="AG3" s="9"/>
      <c r="AH3" s="9"/>
      <c r="BD3" s="31"/>
      <c r="BE3" s="31"/>
      <c r="BF3" s="31"/>
      <c r="BG3" s="31"/>
      <c r="BH3" s="31"/>
      <c r="BI3" s="31"/>
      <c r="BJ3" s="31"/>
      <c r="BK3" s="31"/>
    </row>
    <row r="4" spans="1:6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2" t="s">
        <v>11</v>
      </c>
      <c r="K4" s="13"/>
      <c r="L4" s="13"/>
      <c r="M4" s="14"/>
      <c r="N4" s="15"/>
      <c r="O4" s="16"/>
      <c r="P4" s="16"/>
      <c r="Q4" s="2"/>
      <c r="X4" s="268" t="s">
        <v>12</v>
      </c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BD4" s="31"/>
      <c r="BE4" s="31"/>
      <c r="BF4" s="31"/>
      <c r="BG4" s="31"/>
      <c r="BH4" s="31"/>
      <c r="BI4" s="31"/>
      <c r="BJ4" s="31"/>
      <c r="BK4" s="31"/>
    </row>
    <row r="5" spans="1:63" ht="12.75" customHeight="1">
      <c r="A5" s="30" t="s">
        <v>14</v>
      </c>
      <c r="B5" s="17">
        <v>45</v>
      </c>
      <c r="C5" s="17"/>
      <c r="D5" s="17"/>
      <c r="E5" s="17"/>
      <c r="F5" s="17"/>
      <c r="G5" s="17"/>
      <c r="H5" s="17"/>
      <c r="I5" s="17"/>
      <c r="J5" s="18"/>
      <c r="K5" s="13"/>
      <c r="L5" s="13"/>
      <c r="M5" s="14"/>
      <c r="N5" s="15"/>
      <c r="O5" s="19">
        <f>B5</f>
        <v>45</v>
      </c>
      <c r="P5" s="16"/>
      <c r="Q5" s="2"/>
      <c r="W5" s="20" t="s">
        <v>13</v>
      </c>
      <c r="X5" s="23" t="s">
        <v>14</v>
      </c>
      <c r="Y5" s="23" t="s">
        <v>15</v>
      </c>
      <c r="Z5" s="23" t="s">
        <v>16</v>
      </c>
      <c r="AA5" s="23" t="s">
        <v>17</v>
      </c>
      <c r="AB5" s="23" t="s">
        <v>18</v>
      </c>
      <c r="AC5" s="23"/>
      <c r="AD5" s="23" t="s">
        <v>19</v>
      </c>
      <c r="AE5" s="23" t="s">
        <v>20</v>
      </c>
      <c r="AF5" s="23" t="s">
        <v>21</v>
      </c>
      <c r="AG5" s="23" t="s">
        <v>22</v>
      </c>
      <c r="AH5" s="23" t="s">
        <v>23</v>
      </c>
      <c r="AI5" s="23" t="s">
        <v>30</v>
      </c>
      <c r="BD5" s="31"/>
      <c r="BE5" s="31"/>
      <c r="BF5" s="31"/>
      <c r="BG5" s="31"/>
      <c r="BH5" s="31"/>
      <c r="BI5" s="31"/>
      <c r="BJ5" s="31"/>
      <c r="BK5" s="31"/>
    </row>
    <row r="6" spans="1:63" ht="12.75" customHeight="1">
      <c r="A6" s="30" t="s">
        <v>15</v>
      </c>
      <c r="B6" s="17"/>
      <c r="C6" s="17">
        <v>37</v>
      </c>
      <c r="D6" s="17"/>
      <c r="E6" s="17"/>
      <c r="F6" s="17"/>
      <c r="G6" s="17"/>
      <c r="H6" s="17"/>
      <c r="I6" s="17"/>
      <c r="J6" s="18"/>
      <c r="K6" s="13"/>
      <c r="L6" s="13"/>
      <c r="M6" s="14"/>
      <c r="N6" s="15">
        <f>C6/B5</f>
        <v>0.82222222222222219</v>
      </c>
      <c r="O6" s="24">
        <v>37</v>
      </c>
      <c r="P6" s="25">
        <f t="shared" ref="P6:P12" si="0">O6/O5</f>
        <v>0.82222222222222219</v>
      </c>
      <c r="Q6" s="2">
        <f t="shared" ref="Q6:Q12" si="1">100%-P6</f>
        <v>0.17777777777777781</v>
      </c>
      <c r="S6" s="3" t="s">
        <v>3</v>
      </c>
      <c r="W6" s="27" t="s">
        <v>25</v>
      </c>
      <c r="X6" s="28">
        <f t="shared" ref="X6:X12" si="2">N6</f>
        <v>0.82222222222222219</v>
      </c>
      <c r="Y6" s="28">
        <f t="shared" ref="Y6:Y12" si="3">N29</f>
        <v>0.85135135135135132</v>
      </c>
      <c r="Z6" s="28">
        <f t="shared" ref="Z6:Z12" si="4">N49</f>
        <v>0.66666666666666663</v>
      </c>
      <c r="AA6" s="28">
        <f t="shared" ref="AA6:AA12" si="5">N68</f>
        <v>0.85897435897435892</v>
      </c>
      <c r="AB6" s="28">
        <f t="shared" ref="AB6:AB11" si="6">N88</f>
        <v>0.80952380952380953</v>
      </c>
      <c r="AC6" s="28"/>
      <c r="AD6" s="2">
        <f t="shared" ref="AD6:AD10" si="7">N106</f>
        <v>0.81176470588235294</v>
      </c>
      <c r="AE6" s="2">
        <f t="shared" ref="AE6:AE9" si="8">N126</f>
        <v>0.68</v>
      </c>
      <c r="AF6" s="2">
        <f t="shared" ref="AF6:AF8" si="9">N143</f>
        <v>0.80263157894736847</v>
      </c>
      <c r="AG6" s="2">
        <f t="shared" ref="AG6:AG7" si="10">N160</f>
        <v>0.94285714285714284</v>
      </c>
      <c r="AH6" s="2">
        <f>N177</f>
        <v>0.55844155844155841</v>
      </c>
      <c r="BD6" s="31"/>
      <c r="BE6" s="31"/>
      <c r="BF6" s="31"/>
      <c r="BG6" s="31"/>
      <c r="BH6" s="31"/>
      <c r="BI6" s="31"/>
      <c r="BJ6" s="31"/>
      <c r="BK6" s="31"/>
    </row>
    <row r="7" spans="1:63" ht="12.75" customHeight="1">
      <c r="A7" s="30" t="s">
        <v>16</v>
      </c>
      <c r="B7" s="17"/>
      <c r="C7" s="17"/>
      <c r="D7" s="17">
        <v>34</v>
      </c>
      <c r="E7" s="17"/>
      <c r="F7" s="17"/>
      <c r="G7" s="17"/>
      <c r="H7" s="17"/>
      <c r="I7" s="17"/>
      <c r="J7" s="18"/>
      <c r="K7" s="13"/>
      <c r="L7" s="13"/>
      <c r="M7" s="14"/>
      <c r="N7" s="15">
        <f>D7/C6</f>
        <v>0.91891891891891897</v>
      </c>
      <c r="O7" s="24">
        <v>36</v>
      </c>
      <c r="P7" s="25">
        <f t="shared" si="0"/>
        <v>0.97297297297297303</v>
      </c>
      <c r="Q7" s="2">
        <f t="shared" si="1"/>
        <v>2.7027027027026973E-2</v>
      </c>
      <c r="S7" s="30" t="s">
        <v>14</v>
      </c>
      <c r="T7" s="2">
        <f>K21</f>
        <v>0.6</v>
      </c>
      <c r="W7" s="27" t="s">
        <v>26</v>
      </c>
      <c r="X7" s="28">
        <f t="shared" si="2"/>
        <v>0.91891891891891897</v>
      </c>
      <c r="Y7" s="28">
        <f t="shared" si="3"/>
        <v>0.88888888888888884</v>
      </c>
      <c r="Z7" s="28">
        <f t="shared" si="4"/>
        <v>0.88461538461538458</v>
      </c>
      <c r="AA7" s="28">
        <f t="shared" si="5"/>
        <v>0.95522388059701491</v>
      </c>
      <c r="AB7" s="28">
        <f t="shared" si="6"/>
        <v>0.8529411764705882</v>
      </c>
      <c r="AC7" s="28"/>
      <c r="AD7" s="2">
        <f t="shared" si="7"/>
        <v>0.84057971014492749</v>
      </c>
      <c r="AE7" s="2">
        <f t="shared" si="8"/>
        <v>0.91176470588235292</v>
      </c>
      <c r="AF7" s="2">
        <f t="shared" si="9"/>
        <v>0.88524590163934425</v>
      </c>
      <c r="AG7" s="2">
        <f t="shared" si="10"/>
        <v>0.81818181818181823</v>
      </c>
      <c r="BD7" s="31"/>
      <c r="BE7" s="31"/>
      <c r="BF7" s="31"/>
      <c r="BG7" s="31"/>
      <c r="BH7" s="31"/>
      <c r="BI7" s="31"/>
      <c r="BJ7" s="31"/>
      <c r="BK7" s="31"/>
    </row>
    <row r="8" spans="1:63" ht="12.75" customHeight="1">
      <c r="A8" s="30" t="s">
        <v>17</v>
      </c>
      <c r="B8" s="17"/>
      <c r="C8" s="17"/>
      <c r="D8" s="17"/>
      <c r="E8" s="17">
        <v>29</v>
      </c>
      <c r="F8" s="17"/>
      <c r="G8" s="17"/>
      <c r="H8" s="17"/>
      <c r="I8" s="17"/>
      <c r="J8" s="18"/>
      <c r="K8" s="13"/>
      <c r="L8" s="13"/>
      <c r="M8" s="14"/>
      <c r="N8" s="15">
        <f>E8/D7</f>
        <v>0.8529411764705882</v>
      </c>
      <c r="O8" s="24">
        <v>35</v>
      </c>
      <c r="P8" s="25">
        <f t="shared" si="0"/>
        <v>0.97222222222222221</v>
      </c>
      <c r="Q8" s="2">
        <f t="shared" si="1"/>
        <v>2.777777777777779E-2</v>
      </c>
      <c r="S8" s="30" t="s">
        <v>15</v>
      </c>
      <c r="T8" s="2">
        <f>K42</f>
        <v>0.33783783783783783</v>
      </c>
      <c r="W8" s="27" t="s">
        <v>27</v>
      </c>
      <c r="X8" s="28">
        <f t="shared" si="2"/>
        <v>0.8529411764705882</v>
      </c>
      <c r="Y8" s="28">
        <f t="shared" si="3"/>
        <v>0.875</v>
      </c>
      <c r="Z8" s="28">
        <f t="shared" si="4"/>
        <v>0.86956521739130432</v>
      </c>
      <c r="AA8" s="28">
        <f t="shared" si="5"/>
        <v>0.921875</v>
      </c>
      <c r="AB8" s="28">
        <f t="shared" si="6"/>
        <v>0.96551724137931039</v>
      </c>
      <c r="AC8" s="28"/>
      <c r="AD8" s="2">
        <f t="shared" si="7"/>
        <v>0.94827586206896552</v>
      </c>
      <c r="AE8" s="2">
        <f t="shared" si="8"/>
        <v>0.90322580645161288</v>
      </c>
      <c r="AF8" s="2">
        <f t="shared" si="9"/>
        <v>0.90740740740740744</v>
      </c>
      <c r="AG8" s="2" t="s">
        <v>30</v>
      </c>
      <c r="BD8" s="31"/>
      <c r="BE8" s="31"/>
      <c r="BF8" s="31"/>
      <c r="BG8" s="31"/>
      <c r="BH8" s="31"/>
      <c r="BI8" s="31"/>
      <c r="BJ8" s="31"/>
      <c r="BK8" s="31"/>
    </row>
    <row r="9" spans="1:63" ht="12.75" customHeight="1">
      <c r="A9" s="30" t="s">
        <v>18</v>
      </c>
      <c r="B9" s="17"/>
      <c r="C9" s="17"/>
      <c r="D9" s="17"/>
      <c r="E9" s="17"/>
      <c r="F9" s="17">
        <v>27</v>
      </c>
      <c r="G9" s="17"/>
      <c r="H9" s="17"/>
      <c r="I9" s="17"/>
      <c r="J9" s="18"/>
      <c r="K9" s="13"/>
      <c r="L9" s="13"/>
      <c r="M9" s="14"/>
      <c r="N9" s="15">
        <f>F9/E8</f>
        <v>0.93103448275862066</v>
      </c>
      <c r="O9" s="24">
        <v>35</v>
      </c>
      <c r="P9" s="25">
        <f t="shared" si="0"/>
        <v>1</v>
      </c>
      <c r="Q9" s="2">
        <f t="shared" si="1"/>
        <v>0</v>
      </c>
      <c r="S9" s="30" t="s">
        <v>16</v>
      </c>
      <c r="T9" s="2">
        <f>K61</f>
        <v>0.20512820512820512</v>
      </c>
      <c r="W9" s="27" t="s">
        <v>28</v>
      </c>
      <c r="X9" s="28">
        <f t="shared" si="2"/>
        <v>0.93103448275862066</v>
      </c>
      <c r="Y9" s="28">
        <f t="shared" si="3"/>
        <v>0.67346938775510201</v>
      </c>
      <c r="Z9" s="28">
        <f t="shared" si="4"/>
        <v>0.45</v>
      </c>
      <c r="AA9" s="28">
        <f t="shared" si="5"/>
        <v>0.98305084745762716</v>
      </c>
      <c r="AB9" s="28">
        <f t="shared" si="6"/>
        <v>1</v>
      </c>
      <c r="AC9" s="28"/>
      <c r="AD9" s="2">
        <f t="shared" si="7"/>
        <v>0.94545454545454544</v>
      </c>
      <c r="AE9" s="2">
        <f t="shared" si="8"/>
        <v>0.9642857142857143</v>
      </c>
      <c r="AF9" s="2" t="s">
        <v>30</v>
      </c>
      <c r="BD9" s="31"/>
      <c r="BE9" s="31"/>
      <c r="BF9" s="31"/>
      <c r="BG9" s="31"/>
      <c r="BH9" s="31"/>
      <c r="BI9" s="31"/>
      <c r="BJ9" s="31"/>
      <c r="BK9" s="31"/>
    </row>
    <row r="10" spans="1:63" ht="12.75" customHeight="1">
      <c r="A10" s="30" t="s">
        <v>19</v>
      </c>
      <c r="B10" s="17"/>
      <c r="C10" s="17"/>
      <c r="D10" s="17"/>
      <c r="E10" s="17"/>
      <c r="F10" s="17"/>
      <c r="G10" s="17">
        <v>27</v>
      </c>
      <c r="H10" s="17"/>
      <c r="I10" s="17"/>
      <c r="J10" s="18"/>
      <c r="K10" s="13"/>
      <c r="L10" s="13"/>
      <c r="M10" s="14"/>
      <c r="N10" s="15">
        <f>G10/F9</f>
        <v>1</v>
      </c>
      <c r="O10" s="24">
        <v>33</v>
      </c>
      <c r="P10" s="25">
        <f t="shared" si="0"/>
        <v>0.94285714285714284</v>
      </c>
      <c r="Q10" s="2">
        <f t="shared" si="1"/>
        <v>5.7142857142857162E-2</v>
      </c>
      <c r="S10" s="30" t="s">
        <v>17</v>
      </c>
      <c r="T10" s="2">
        <f>K82</f>
        <v>0.64102564102564108</v>
      </c>
      <c r="W10" s="27" t="s">
        <v>29</v>
      </c>
      <c r="X10" s="28">
        <f t="shared" si="2"/>
        <v>1</v>
      </c>
      <c r="Y10" s="28">
        <f t="shared" si="3"/>
        <v>0.93939393939393945</v>
      </c>
      <c r="Z10" s="28">
        <f t="shared" si="4"/>
        <v>1</v>
      </c>
      <c r="AA10" s="28">
        <f t="shared" si="5"/>
        <v>0.98275862068965514</v>
      </c>
      <c r="AB10" s="28">
        <f t="shared" si="6"/>
        <v>0.7142857142857143</v>
      </c>
      <c r="AC10" s="28"/>
      <c r="AD10" s="2">
        <f t="shared" si="7"/>
        <v>0.94230769230769229</v>
      </c>
      <c r="AE10" s="2" t="s">
        <v>30</v>
      </c>
      <c r="BD10" s="31"/>
      <c r="BE10" s="31"/>
      <c r="BF10" s="31"/>
      <c r="BG10" s="31"/>
      <c r="BH10" s="31"/>
      <c r="BI10" s="31"/>
      <c r="BJ10" s="31"/>
      <c r="BK10" s="31"/>
    </row>
    <row r="11" spans="1:63" ht="12.75" customHeight="1">
      <c r="A11" s="30" t="s">
        <v>20</v>
      </c>
      <c r="B11" s="31"/>
      <c r="C11" s="31"/>
      <c r="D11" s="31"/>
      <c r="E11" s="31"/>
      <c r="F11" s="31"/>
      <c r="G11" s="31"/>
      <c r="H11" s="31">
        <v>25</v>
      </c>
      <c r="I11" s="31"/>
      <c r="J11" s="34"/>
      <c r="K11" s="2"/>
      <c r="L11" s="2"/>
      <c r="M11" s="31"/>
      <c r="N11" s="2">
        <f>H11/G10</f>
        <v>0.92592592592592593</v>
      </c>
      <c r="O11" s="24">
        <v>34</v>
      </c>
      <c r="P11" s="25">
        <f t="shared" si="0"/>
        <v>1.0303030303030303</v>
      </c>
      <c r="Q11" s="2">
        <f t="shared" si="1"/>
        <v>-3.0303030303030276E-2</v>
      </c>
      <c r="S11" s="30" t="s">
        <v>18</v>
      </c>
      <c r="T11" s="2">
        <f>K101</f>
        <v>0.33333333333333331</v>
      </c>
      <c r="W11" s="30" t="s">
        <v>31</v>
      </c>
      <c r="X11" s="28">
        <f t="shared" si="2"/>
        <v>0.92592592592592593</v>
      </c>
      <c r="Y11" s="28">
        <f t="shared" si="3"/>
        <v>0.87096774193548387</v>
      </c>
      <c r="Z11" s="28">
        <f t="shared" si="4"/>
        <v>1</v>
      </c>
      <c r="AA11" s="28">
        <f t="shared" si="5"/>
        <v>0.94736842105263153</v>
      </c>
      <c r="AB11" s="28">
        <f t="shared" si="6"/>
        <v>0.7</v>
      </c>
      <c r="AC11" s="28"/>
      <c r="AD11" s="2" t="s">
        <v>30</v>
      </c>
      <c r="BD11" s="31"/>
      <c r="BE11" s="31"/>
      <c r="BF11" s="31"/>
      <c r="BG11" s="31"/>
      <c r="BH11" s="31"/>
      <c r="BI11" s="31"/>
      <c r="BJ11" s="31"/>
      <c r="BK11" s="31"/>
    </row>
    <row r="12" spans="1:63" ht="12.75" customHeight="1">
      <c r="A12" s="30" t="s">
        <v>21</v>
      </c>
      <c r="B12" s="31"/>
      <c r="C12" s="31"/>
      <c r="D12" s="31"/>
      <c r="E12" s="31"/>
      <c r="F12" s="31"/>
      <c r="G12" s="31"/>
      <c r="H12" s="31"/>
      <c r="I12" s="31">
        <v>25</v>
      </c>
      <c r="J12" s="34">
        <v>27</v>
      </c>
      <c r="K12" s="2"/>
      <c r="L12" s="2"/>
      <c r="M12" s="31"/>
      <c r="N12" s="2">
        <f>I12/H11</f>
        <v>1</v>
      </c>
      <c r="O12" s="24">
        <v>33</v>
      </c>
      <c r="P12" s="25">
        <f t="shared" si="0"/>
        <v>0.97058823529411764</v>
      </c>
      <c r="Q12" s="2">
        <f t="shared" si="1"/>
        <v>2.9411764705882359E-2</v>
      </c>
      <c r="W12" s="30" t="s">
        <v>32</v>
      </c>
      <c r="X12" s="28">
        <f t="shared" si="2"/>
        <v>1</v>
      </c>
      <c r="Y12" s="28">
        <f t="shared" si="3"/>
        <v>1</v>
      </c>
      <c r="Z12" s="28">
        <f t="shared" si="4"/>
        <v>1</v>
      </c>
      <c r="AA12" s="28">
        <f t="shared" si="5"/>
        <v>0.98148148148148151</v>
      </c>
      <c r="AB12" s="28" t="s">
        <v>30</v>
      </c>
      <c r="AC12" s="28"/>
      <c r="AD12" s="2" t="s">
        <v>30</v>
      </c>
      <c r="BD12" s="31"/>
      <c r="BE12" s="31"/>
      <c r="BF12" s="31"/>
      <c r="BG12" s="31"/>
      <c r="BH12" s="31"/>
      <c r="BI12" s="31"/>
      <c r="BJ12" s="31"/>
      <c r="BK12" s="31"/>
    </row>
    <row r="13" spans="1:63" ht="12.75" customHeight="1">
      <c r="A13" s="35" t="s">
        <v>22</v>
      </c>
      <c r="B13" s="31"/>
      <c r="C13" s="31"/>
      <c r="D13" s="31"/>
      <c r="E13" s="31"/>
      <c r="F13" s="31"/>
      <c r="G13" s="31"/>
      <c r="H13" s="31"/>
      <c r="I13" s="31">
        <v>3</v>
      </c>
      <c r="J13" s="34">
        <v>2</v>
      </c>
      <c r="K13" s="2"/>
      <c r="L13" s="2"/>
      <c r="M13" s="31"/>
      <c r="N13" s="2"/>
      <c r="O13" s="24">
        <v>6</v>
      </c>
      <c r="P13" s="25"/>
      <c r="Q13" s="2"/>
      <c r="W13" s="30" t="s">
        <v>33</v>
      </c>
      <c r="X13" s="28" t="s">
        <v>30</v>
      </c>
      <c r="Y13" s="28" t="s">
        <v>30</v>
      </c>
      <c r="Z13" s="28" t="s">
        <v>30</v>
      </c>
      <c r="AA13" s="28"/>
      <c r="AB13" s="28"/>
      <c r="AC13" s="28"/>
      <c r="BD13" s="31"/>
      <c r="BE13" s="31"/>
      <c r="BF13" s="31"/>
      <c r="BG13" s="31"/>
      <c r="BH13" s="31"/>
      <c r="BI13" s="31"/>
      <c r="BJ13" s="31"/>
      <c r="BK13" s="31"/>
    </row>
    <row r="14" spans="1:63" ht="12.75" customHeight="1">
      <c r="A14" s="35" t="s">
        <v>23</v>
      </c>
      <c r="B14" s="31"/>
      <c r="C14" s="31"/>
      <c r="D14" s="31"/>
      <c r="E14" s="31"/>
      <c r="F14" s="31"/>
      <c r="G14" s="31"/>
      <c r="H14" s="31"/>
      <c r="I14" s="31">
        <v>3</v>
      </c>
      <c r="J14" s="34"/>
      <c r="K14" s="2"/>
      <c r="L14" s="2"/>
      <c r="M14" s="31"/>
      <c r="N14" s="2"/>
      <c r="O14" s="24"/>
      <c r="P14" s="25"/>
      <c r="Q14" s="2"/>
      <c r="W14" s="30"/>
      <c r="X14" s="28"/>
      <c r="Y14" s="28"/>
      <c r="Z14" s="28"/>
      <c r="AA14" s="28"/>
      <c r="AB14" s="28"/>
      <c r="AC14" s="28"/>
      <c r="BD14" s="31"/>
      <c r="BE14" s="31"/>
      <c r="BF14" s="31"/>
      <c r="BG14" s="31"/>
      <c r="BH14" s="31"/>
      <c r="BI14" s="31"/>
      <c r="BJ14" s="31"/>
      <c r="BK14" s="31"/>
    </row>
    <row r="15" spans="1:63" ht="12.75" customHeight="1">
      <c r="A15" s="35" t="s">
        <v>41</v>
      </c>
      <c r="B15" s="31"/>
      <c r="C15" s="31"/>
      <c r="D15" s="31"/>
      <c r="E15" s="31"/>
      <c r="F15" s="31"/>
      <c r="G15" s="31"/>
      <c r="H15" s="31"/>
      <c r="I15" s="31">
        <v>3</v>
      </c>
      <c r="J15" s="34">
        <v>3</v>
      </c>
      <c r="K15" s="2"/>
      <c r="L15" s="2"/>
      <c r="M15" s="31"/>
      <c r="N15" s="2"/>
      <c r="O15" s="24">
        <v>3</v>
      </c>
      <c r="P15" s="25"/>
      <c r="Q15" s="2"/>
      <c r="W15" s="30"/>
      <c r="X15" s="28"/>
      <c r="Y15" s="28"/>
      <c r="Z15" s="28"/>
      <c r="AA15" s="28"/>
      <c r="AB15" s="28"/>
      <c r="AC15" s="28"/>
      <c r="BD15" s="31"/>
      <c r="BE15" s="31"/>
      <c r="BF15" s="31"/>
      <c r="BG15" s="31"/>
      <c r="BH15" s="31"/>
      <c r="BI15" s="31"/>
      <c r="BJ15" s="31"/>
      <c r="BK15" s="31"/>
    </row>
    <row r="16" spans="1:63" ht="12.75" customHeight="1">
      <c r="A16" s="35" t="s">
        <v>46</v>
      </c>
      <c r="B16" s="31"/>
      <c r="C16" s="31"/>
      <c r="D16" s="31"/>
      <c r="E16" s="31"/>
      <c r="F16" s="31"/>
      <c r="G16" s="31"/>
      <c r="H16" s="31"/>
      <c r="I16" s="31"/>
      <c r="J16" s="34"/>
      <c r="K16" s="2"/>
      <c r="L16" s="2"/>
      <c r="M16" s="31"/>
      <c r="N16" s="2"/>
      <c r="O16" s="24"/>
      <c r="P16" s="25"/>
      <c r="Q16" s="2"/>
      <c r="W16" s="30"/>
      <c r="X16" s="28"/>
      <c r="Y16" s="28"/>
      <c r="Z16" s="28"/>
      <c r="AA16" s="28"/>
      <c r="AB16" s="28"/>
      <c r="AC16" s="28"/>
      <c r="BD16" s="31"/>
      <c r="BE16" s="31"/>
      <c r="BF16" s="31"/>
      <c r="BG16" s="31"/>
      <c r="BH16" s="31"/>
      <c r="BI16" s="31"/>
      <c r="BJ16" s="31"/>
      <c r="BK16" s="31"/>
    </row>
    <row r="17" spans="1:63" ht="12.75" customHeight="1">
      <c r="A17" s="35" t="s">
        <v>47</v>
      </c>
      <c r="B17" s="31"/>
      <c r="C17" s="31"/>
      <c r="D17" s="31"/>
      <c r="E17" s="31"/>
      <c r="F17" s="31"/>
      <c r="G17" s="31">
        <v>1</v>
      </c>
      <c r="H17" s="31"/>
      <c r="I17" s="31"/>
      <c r="J17" s="34"/>
      <c r="K17" s="2"/>
      <c r="L17" s="2"/>
      <c r="M17" s="31"/>
      <c r="N17" s="2"/>
      <c r="O17" s="24">
        <v>1</v>
      </c>
      <c r="P17" s="25"/>
      <c r="Q17" s="2"/>
      <c r="W17" s="30"/>
      <c r="X17" s="28"/>
      <c r="Y17" s="28"/>
      <c r="Z17" s="28"/>
      <c r="AA17" s="28"/>
      <c r="AB17" s="28"/>
      <c r="AC17" s="28"/>
      <c r="BD17" s="31"/>
      <c r="BE17" s="31"/>
      <c r="BF17" s="31"/>
      <c r="BG17" s="31"/>
      <c r="BH17" s="31"/>
      <c r="BI17" s="31"/>
      <c r="BJ17" s="31"/>
      <c r="BK17" s="31"/>
    </row>
    <row r="18" spans="1:63" ht="12.75" customHeight="1">
      <c r="A18" s="35" t="s">
        <v>48</v>
      </c>
      <c r="B18" s="31"/>
      <c r="C18" s="31"/>
      <c r="D18" s="31"/>
      <c r="E18" s="31"/>
      <c r="F18" s="31"/>
      <c r="G18" s="31">
        <v>1</v>
      </c>
      <c r="H18" s="31"/>
      <c r="I18" s="31"/>
      <c r="J18" s="34"/>
      <c r="K18" s="2"/>
      <c r="L18" s="2"/>
      <c r="M18" s="31"/>
      <c r="N18" s="2"/>
      <c r="O18" s="24">
        <v>1</v>
      </c>
      <c r="P18" s="25"/>
      <c r="Q18" s="2"/>
      <c r="W18" s="30"/>
      <c r="X18" s="28"/>
      <c r="Y18" s="28"/>
      <c r="Z18" s="28"/>
      <c r="AA18" s="28"/>
      <c r="AB18" s="28"/>
      <c r="AC18" s="28"/>
      <c r="BD18" s="31"/>
      <c r="BE18" s="31"/>
      <c r="BF18" s="31"/>
      <c r="BG18" s="31"/>
      <c r="BH18" s="31"/>
      <c r="BI18" s="31"/>
      <c r="BJ18" s="31"/>
      <c r="BK18" s="31"/>
    </row>
    <row r="19" spans="1:63" ht="12.75" customHeight="1">
      <c r="A19" s="35" t="s">
        <v>49</v>
      </c>
      <c r="B19" s="31"/>
      <c r="C19" s="31"/>
      <c r="D19" s="31"/>
      <c r="E19" s="31"/>
      <c r="F19" s="31"/>
      <c r="G19" s="31"/>
      <c r="H19" s="31"/>
      <c r="I19" s="31">
        <v>1</v>
      </c>
      <c r="J19" s="34"/>
      <c r="K19" s="2"/>
      <c r="L19" s="2"/>
      <c r="M19" s="31"/>
      <c r="N19" s="2"/>
      <c r="O19" s="24">
        <v>1</v>
      </c>
      <c r="P19" s="25"/>
      <c r="Q19" s="2"/>
      <c r="W19" s="30"/>
      <c r="X19" s="28"/>
      <c r="Y19" s="28"/>
      <c r="Z19" s="28"/>
      <c r="AA19" s="28"/>
      <c r="AB19" s="28"/>
      <c r="AC19" s="28"/>
      <c r="BD19" s="31"/>
      <c r="BE19" s="31"/>
      <c r="BF19" s="31"/>
      <c r="BG19" s="31"/>
      <c r="BH19" s="31"/>
      <c r="BI19" s="31"/>
      <c r="BJ19" s="31"/>
      <c r="BK19" s="31"/>
    </row>
    <row r="20" spans="1:63" ht="12.75" customHeight="1">
      <c r="A20" s="35" t="s">
        <v>50</v>
      </c>
      <c r="B20" s="31"/>
      <c r="C20" s="31"/>
      <c r="D20" s="31"/>
      <c r="E20" s="31"/>
      <c r="F20" s="31"/>
      <c r="G20" s="31"/>
      <c r="H20" s="31"/>
      <c r="I20" s="31">
        <v>1</v>
      </c>
      <c r="J20" s="34">
        <v>1</v>
      </c>
      <c r="K20" s="2"/>
      <c r="L20" s="2"/>
      <c r="M20" s="31"/>
      <c r="N20" s="2"/>
      <c r="O20" s="24">
        <v>1</v>
      </c>
      <c r="P20" s="25"/>
      <c r="Q20" s="2"/>
      <c r="W20" s="30"/>
      <c r="X20" s="28"/>
      <c r="Y20" s="28"/>
      <c r="Z20" s="28"/>
      <c r="AA20" s="28"/>
      <c r="AB20" s="28"/>
      <c r="AC20" s="28"/>
      <c r="BD20" s="31"/>
      <c r="BE20" s="31"/>
      <c r="BF20" s="31"/>
      <c r="BG20" s="31"/>
      <c r="BH20" s="31"/>
      <c r="BI20" s="31"/>
      <c r="BJ20" s="31"/>
      <c r="BK20" s="31"/>
    </row>
    <row r="21" spans="1:63" ht="12.75" customHeight="1">
      <c r="A21" s="31"/>
      <c r="B21" s="31"/>
      <c r="C21" s="31"/>
      <c r="D21" s="31"/>
      <c r="E21" s="31"/>
      <c r="F21" s="31"/>
      <c r="G21" s="31"/>
      <c r="H21" s="31"/>
      <c r="I21" s="31"/>
      <c r="J21" s="31">
        <f>SUM(J12:J20)</f>
        <v>33</v>
      </c>
      <c r="K21" s="2">
        <f>J12/B5</f>
        <v>0.6</v>
      </c>
      <c r="L21" s="2">
        <f>J21/B5</f>
        <v>0.73333333333333328</v>
      </c>
      <c r="M21" s="2">
        <f>L21-K21</f>
        <v>0.1333333333333333</v>
      </c>
      <c r="N21" s="31"/>
      <c r="P21" s="25"/>
      <c r="Q21" s="2"/>
      <c r="W21" s="30"/>
      <c r="X21" s="28"/>
      <c r="Y21" s="28"/>
      <c r="Z21" s="28"/>
      <c r="AA21" s="28"/>
      <c r="AB21" s="28"/>
      <c r="AC21" s="28"/>
      <c r="BD21" s="31"/>
      <c r="BE21" s="31"/>
      <c r="BF21" s="31"/>
      <c r="BG21" s="31"/>
      <c r="BH21" s="31"/>
      <c r="BI21" s="31"/>
      <c r="BJ21" s="31"/>
      <c r="BK21" s="31"/>
    </row>
    <row r="22" spans="1:63" ht="12.75" customHeight="1">
      <c r="J22" s="31"/>
      <c r="K22" s="31"/>
      <c r="L22" s="31"/>
      <c r="M22" s="31"/>
      <c r="N22" s="2"/>
      <c r="X22" s="28"/>
      <c r="Y22" s="28"/>
      <c r="Z22" s="28"/>
      <c r="AA22" s="28"/>
      <c r="AB22" s="28"/>
      <c r="AC22" s="28"/>
      <c r="BD22" s="31"/>
      <c r="BE22" s="31"/>
      <c r="BF22" s="31"/>
      <c r="BG22" s="31"/>
      <c r="BH22" s="31"/>
      <c r="BI22" s="31"/>
      <c r="BJ22" s="31"/>
      <c r="BK22" s="31"/>
    </row>
    <row r="23" spans="1:63" ht="12.75" customHeight="1">
      <c r="A23" s="41" t="s">
        <v>38</v>
      </c>
      <c r="F23" s="184">
        <f>((J12*8)+(J13*9)+(J15*11))/J21</f>
        <v>8.0909090909090917</v>
      </c>
      <c r="J23" s="31"/>
      <c r="K23" s="2"/>
      <c r="L23" s="2"/>
      <c r="M23" s="2"/>
      <c r="N23" s="2"/>
      <c r="W23" s="35"/>
      <c r="X23" s="28"/>
      <c r="Y23" s="28"/>
      <c r="Z23" s="28"/>
      <c r="AA23" s="28"/>
      <c r="AB23" s="28"/>
      <c r="AC23" s="28"/>
      <c r="BD23" s="31"/>
      <c r="BE23" s="31"/>
      <c r="BF23" s="31"/>
      <c r="BG23" s="31"/>
      <c r="BH23" s="31"/>
      <c r="BI23" s="31"/>
      <c r="BJ23" s="31"/>
      <c r="BK23" s="31"/>
    </row>
    <row r="24" spans="1:63" ht="12.75" customHeight="1">
      <c r="J24" s="31"/>
      <c r="K24" s="2"/>
      <c r="L24" s="2"/>
      <c r="M24" s="2"/>
      <c r="N24" s="2"/>
      <c r="W24" s="35"/>
      <c r="X24" s="28"/>
      <c r="Y24" s="28"/>
      <c r="Z24" s="28"/>
      <c r="AA24" s="28"/>
      <c r="AB24" s="28"/>
      <c r="AC24" s="28"/>
      <c r="BD24" s="31"/>
      <c r="BE24" s="31"/>
      <c r="BF24" s="31"/>
      <c r="BG24" s="31"/>
      <c r="BH24" s="31"/>
      <c r="BI24" s="31"/>
      <c r="BJ24" s="31"/>
      <c r="BK24" s="31"/>
    </row>
    <row r="25" spans="1:63" ht="12.75" customHeight="1">
      <c r="A25" s="46" t="s">
        <v>59</v>
      </c>
      <c r="K25" s="2"/>
      <c r="L25" s="2"/>
      <c r="N25" s="2"/>
      <c r="BD25" s="31"/>
      <c r="BE25" s="31"/>
      <c r="BF25" s="31"/>
      <c r="BG25" s="31"/>
      <c r="BH25" s="31"/>
      <c r="BI25" s="31"/>
      <c r="BJ25" s="31"/>
      <c r="BK25" s="31"/>
    </row>
    <row r="26" spans="1:63" ht="25.5" customHeight="1">
      <c r="B26" s="266" t="s">
        <v>2</v>
      </c>
      <c r="C26" s="267"/>
      <c r="D26" s="267"/>
      <c r="E26" s="267"/>
      <c r="F26" s="267"/>
      <c r="G26" s="267"/>
      <c r="H26" s="267"/>
      <c r="I26" s="267"/>
      <c r="K26" s="5" t="s">
        <v>3</v>
      </c>
      <c r="L26" s="5" t="s">
        <v>4</v>
      </c>
      <c r="M26" s="6" t="s">
        <v>5</v>
      </c>
      <c r="N26" s="5" t="s">
        <v>6</v>
      </c>
      <c r="O26" s="7" t="s">
        <v>7</v>
      </c>
      <c r="P26" s="7" t="s">
        <v>8</v>
      </c>
      <c r="Q26" s="8" t="s">
        <v>9</v>
      </c>
      <c r="BD26" s="31"/>
      <c r="BE26" s="31"/>
      <c r="BF26" s="31"/>
      <c r="BG26" s="31"/>
      <c r="BH26" s="31"/>
      <c r="BI26" s="31"/>
      <c r="BJ26" s="31"/>
      <c r="BK26" s="31"/>
    </row>
    <row r="27" spans="1:63" ht="12.75" customHeight="1">
      <c r="A27" s="10" t="s">
        <v>10</v>
      </c>
      <c r="B27" s="11">
        <v>1</v>
      </c>
      <c r="C27" s="11">
        <v>2</v>
      </c>
      <c r="D27" s="11">
        <v>3</v>
      </c>
      <c r="E27" s="11">
        <v>4</v>
      </c>
      <c r="F27" s="11">
        <v>5</v>
      </c>
      <c r="G27" s="11">
        <v>6</v>
      </c>
      <c r="H27" s="11">
        <v>7</v>
      </c>
      <c r="I27" s="11">
        <v>8</v>
      </c>
      <c r="J27" s="12" t="s">
        <v>11</v>
      </c>
      <c r="K27" s="13"/>
      <c r="L27" s="13"/>
      <c r="M27" s="14"/>
      <c r="N27" s="15"/>
      <c r="O27" s="16"/>
      <c r="P27" s="16"/>
      <c r="Q27" s="2"/>
      <c r="BD27" s="31"/>
      <c r="BE27" s="31"/>
      <c r="BF27" s="31"/>
      <c r="BG27" s="31"/>
      <c r="BH27" s="31"/>
      <c r="BI27" s="31"/>
      <c r="BJ27" s="31"/>
      <c r="BK27" s="31"/>
    </row>
    <row r="28" spans="1:63" ht="12.75" customHeight="1">
      <c r="A28" s="30" t="s">
        <v>15</v>
      </c>
      <c r="B28" s="17">
        <v>74</v>
      </c>
      <c r="C28" s="17"/>
      <c r="D28" s="17"/>
      <c r="E28" s="17"/>
      <c r="F28" s="17"/>
      <c r="G28" s="17"/>
      <c r="H28" s="17"/>
      <c r="I28" s="17"/>
      <c r="J28" s="18"/>
      <c r="K28" s="13"/>
      <c r="L28" s="13"/>
      <c r="M28" s="14"/>
      <c r="N28" s="15"/>
      <c r="O28" s="19">
        <f>B28</f>
        <v>74</v>
      </c>
      <c r="P28" s="16"/>
      <c r="Q28" s="2"/>
      <c r="BD28" s="31"/>
      <c r="BE28" s="31"/>
      <c r="BF28" s="31"/>
      <c r="BG28" s="31"/>
      <c r="BH28" s="31"/>
      <c r="BI28" s="31"/>
      <c r="BJ28" s="31"/>
      <c r="BK28" s="31"/>
    </row>
    <row r="29" spans="1:63" ht="12.75" customHeight="1">
      <c r="A29" s="30" t="s">
        <v>16</v>
      </c>
      <c r="B29" s="17"/>
      <c r="C29" s="17">
        <v>63</v>
      </c>
      <c r="D29" s="17"/>
      <c r="E29" s="17"/>
      <c r="F29" s="17"/>
      <c r="G29" s="17"/>
      <c r="H29" s="17"/>
      <c r="I29" s="17"/>
      <c r="J29" s="18"/>
      <c r="K29" s="13"/>
      <c r="L29" s="13"/>
      <c r="M29" s="14"/>
      <c r="N29" s="15">
        <f>C29/B28</f>
        <v>0.85135135135135132</v>
      </c>
      <c r="O29" s="24">
        <v>64</v>
      </c>
      <c r="P29" s="25">
        <f t="shared" ref="P29:P35" si="11">O29/O28</f>
        <v>0.86486486486486491</v>
      </c>
      <c r="Q29" s="2">
        <f t="shared" ref="Q29:Q35" si="12">100%-P29</f>
        <v>0.13513513513513509</v>
      </c>
      <c r="BD29" s="31"/>
      <c r="BE29" s="31"/>
      <c r="BF29" s="31"/>
      <c r="BG29" s="31"/>
      <c r="BH29" s="31"/>
      <c r="BI29" s="31"/>
      <c r="BJ29" s="31"/>
      <c r="BK29" s="31"/>
    </row>
    <row r="30" spans="1:63" ht="12.75" customHeight="1">
      <c r="A30" s="30" t="s">
        <v>17</v>
      </c>
      <c r="B30" s="17"/>
      <c r="C30" s="17"/>
      <c r="D30" s="17">
        <v>56</v>
      </c>
      <c r="E30" s="17"/>
      <c r="F30" s="17"/>
      <c r="G30" s="17"/>
      <c r="H30" s="17"/>
      <c r="I30" s="17"/>
      <c r="J30" s="18"/>
      <c r="K30" s="13"/>
      <c r="L30" s="13"/>
      <c r="M30" s="14"/>
      <c r="N30" s="15">
        <f>D30/C29</f>
        <v>0.88888888888888884</v>
      </c>
      <c r="O30" s="24">
        <v>60</v>
      </c>
      <c r="P30" s="25">
        <f t="shared" si="11"/>
        <v>0.9375</v>
      </c>
      <c r="Q30" s="2">
        <f t="shared" si="12"/>
        <v>6.25E-2</v>
      </c>
      <c r="BD30" s="31"/>
      <c r="BE30" s="31"/>
      <c r="BF30" s="31"/>
      <c r="BG30" s="31"/>
      <c r="BH30" s="31"/>
      <c r="BI30" s="31"/>
      <c r="BJ30" s="31"/>
      <c r="BK30" s="31"/>
    </row>
    <row r="31" spans="1:63" ht="12.75" customHeight="1">
      <c r="A31" s="30" t="s">
        <v>18</v>
      </c>
      <c r="B31" s="17"/>
      <c r="C31" s="17"/>
      <c r="D31" s="17"/>
      <c r="E31" s="17">
        <v>49</v>
      </c>
      <c r="F31" s="17"/>
      <c r="G31" s="17"/>
      <c r="H31" s="17"/>
      <c r="I31" s="17"/>
      <c r="J31" s="18"/>
      <c r="K31" s="13"/>
      <c r="L31" s="13"/>
      <c r="M31" s="14"/>
      <c r="N31" s="15">
        <f>E31/D30</f>
        <v>0.875</v>
      </c>
      <c r="O31" s="24">
        <v>60</v>
      </c>
      <c r="P31" s="25">
        <f t="shared" si="11"/>
        <v>1</v>
      </c>
      <c r="Q31" s="2">
        <f t="shared" si="12"/>
        <v>0</v>
      </c>
      <c r="S31" s="3" t="s">
        <v>4</v>
      </c>
      <c r="BD31" s="31"/>
      <c r="BE31" s="31"/>
      <c r="BF31" s="31"/>
      <c r="BG31" s="31"/>
      <c r="BH31" s="31"/>
      <c r="BI31" s="31"/>
      <c r="BJ31" s="31"/>
      <c r="BK31" s="31"/>
    </row>
    <row r="32" spans="1:63" ht="12.75" customHeight="1">
      <c r="A32" s="30" t="s">
        <v>19</v>
      </c>
      <c r="B32" s="17"/>
      <c r="C32" s="17"/>
      <c r="D32" s="17"/>
      <c r="E32" s="17"/>
      <c r="F32" s="17">
        <v>33</v>
      </c>
      <c r="G32" s="17"/>
      <c r="H32" s="17"/>
      <c r="I32" s="17"/>
      <c r="J32" s="18"/>
      <c r="K32" s="13"/>
      <c r="L32" s="13"/>
      <c r="M32" s="14"/>
      <c r="N32" s="15">
        <f>F32/E31</f>
        <v>0.67346938775510201</v>
      </c>
      <c r="O32" s="24">
        <v>57</v>
      </c>
      <c r="P32" s="25">
        <f t="shared" si="11"/>
        <v>0.95</v>
      </c>
      <c r="Q32" s="2">
        <f t="shared" si="12"/>
        <v>5.0000000000000044E-2</v>
      </c>
      <c r="S32" s="30" t="s">
        <v>14</v>
      </c>
      <c r="T32" s="2">
        <f>L21</f>
        <v>0.73333333333333328</v>
      </c>
      <c r="W32" s="3"/>
      <c r="X32" s="9" t="s">
        <v>39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BD32" s="31"/>
      <c r="BE32" s="31"/>
      <c r="BF32" s="31"/>
      <c r="BG32" s="31"/>
      <c r="BH32" s="31"/>
      <c r="BI32" s="31"/>
      <c r="BJ32" s="31"/>
      <c r="BK32" s="31"/>
    </row>
    <row r="33" spans="1:63" ht="12.75" customHeight="1">
      <c r="A33" s="30" t="s">
        <v>20</v>
      </c>
      <c r="B33" s="31"/>
      <c r="C33" s="31"/>
      <c r="D33" s="31"/>
      <c r="E33" s="31"/>
      <c r="F33" s="31"/>
      <c r="G33" s="31">
        <v>31</v>
      </c>
      <c r="H33" s="31"/>
      <c r="I33" s="31"/>
      <c r="J33" s="34"/>
      <c r="K33" s="2"/>
      <c r="L33" s="2"/>
      <c r="M33" s="31"/>
      <c r="N33" s="15">
        <f>G33/F32</f>
        <v>0.93939393939393945</v>
      </c>
      <c r="O33" s="24">
        <v>54</v>
      </c>
      <c r="P33" s="25">
        <f t="shared" si="11"/>
        <v>0.94736842105263153</v>
      </c>
      <c r="Q33" s="2">
        <f t="shared" si="12"/>
        <v>5.2631578947368474E-2</v>
      </c>
      <c r="S33" s="30" t="s">
        <v>15</v>
      </c>
      <c r="T33" s="2">
        <f>L42</f>
        <v>0.66216216216216217</v>
      </c>
      <c r="X33" s="268" t="s">
        <v>12</v>
      </c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BD33" s="31"/>
      <c r="BE33" s="31"/>
      <c r="BF33" s="31"/>
      <c r="BG33" s="31"/>
      <c r="BH33" s="31"/>
      <c r="BI33" s="31"/>
      <c r="BJ33" s="31"/>
      <c r="BK33" s="31"/>
    </row>
    <row r="34" spans="1:63" ht="12.75" customHeight="1">
      <c r="A34" s="30" t="s">
        <v>21</v>
      </c>
      <c r="B34" s="31"/>
      <c r="C34" s="31"/>
      <c r="D34" s="31"/>
      <c r="E34" s="31"/>
      <c r="F34" s="31"/>
      <c r="G34" s="31"/>
      <c r="H34" s="31">
        <v>27</v>
      </c>
      <c r="I34" s="31"/>
      <c r="J34" s="34"/>
      <c r="K34" s="2"/>
      <c r="L34" s="2"/>
      <c r="M34" s="31"/>
      <c r="N34" s="2">
        <f>H34/G33</f>
        <v>0.87096774193548387</v>
      </c>
      <c r="O34" s="24">
        <v>52</v>
      </c>
      <c r="P34" s="25">
        <f t="shared" si="11"/>
        <v>0.96296296296296291</v>
      </c>
      <c r="Q34" s="2">
        <f t="shared" si="12"/>
        <v>3.703703703703709E-2</v>
      </c>
      <c r="S34" s="30" t="s">
        <v>16</v>
      </c>
      <c r="T34" s="2">
        <f>L61</f>
        <v>0.51282051282051277</v>
      </c>
      <c r="W34" s="20" t="s">
        <v>13</v>
      </c>
      <c r="X34" s="23" t="s">
        <v>14</v>
      </c>
      <c r="Y34" s="23" t="s">
        <v>15</v>
      </c>
      <c r="Z34" s="23" t="s">
        <v>16</v>
      </c>
      <c r="AA34" s="23" t="s">
        <v>17</v>
      </c>
      <c r="AB34" s="23" t="s">
        <v>18</v>
      </c>
      <c r="AC34" s="23"/>
      <c r="AD34" s="23" t="s">
        <v>19</v>
      </c>
      <c r="AE34" s="23" t="s">
        <v>20</v>
      </c>
      <c r="AF34" s="23" t="s">
        <v>21</v>
      </c>
      <c r="AG34" s="23" t="s">
        <v>22</v>
      </c>
      <c r="AH34" s="23" t="s">
        <v>23</v>
      </c>
      <c r="BD34" s="31"/>
      <c r="BE34" s="31"/>
      <c r="BF34" s="31"/>
      <c r="BG34" s="31"/>
      <c r="BH34" s="31"/>
      <c r="BI34" s="31"/>
      <c r="BJ34" s="31"/>
      <c r="BK34" s="31"/>
    </row>
    <row r="35" spans="1:63" ht="12.75" customHeight="1">
      <c r="A35" s="35" t="s">
        <v>22</v>
      </c>
      <c r="B35" s="31"/>
      <c r="C35" s="31"/>
      <c r="D35" s="31"/>
      <c r="E35" s="31"/>
      <c r="F35" s="31"/>
      <c r="G35" s="31"/>
      <c r="H35" s="31"/>
      <c r="I35" s="31">
        <v>27</v>
      </c>
      <c r="J35" s="34">
        <v>25</v>
      </c>
      <c r="K35" s="2"/>
      <c r="L35" s="2"/>
      <c r="M35" s="31"/>
      <c r="N35" s="2">
        <f>I35/H34</f>
        <v>1</v>
      </c>
      <c r="O35" s="24">
        <v>53</v>
      </c>
      <c r="P35" s="25">
        <f t="shared" si="11"/>
        <v>1.0192307692307692</v>
      </c>
      <c r="Q35" s="2">
        <f t="shared" si="12"/>
        <v>-1.9230769230769162E-2</v>
      </c>
      <c r="S35" s="30" t="s">
        <v>17</v>
      </c>
      <c r="T35" s="2">
        <f>L82</f>
        <v>0.74358974358974361</v>
      </c>
      <c r="W35" s="27" t="s">
        <v>25</v>
      </c>
      <c r="X35" s="25">
        <f t="shared" ref="X35:X37" si="13">P6</f>
        <v>0.82222222222222219</v>
      </c>
      <c r="Y35" s="25">
        <f t="shared" ref="Y35:Y37" si="14">P29</f>
        <v>0.86486486486486491</v>
      </c>
      <c r="Z35" s="25">
        <f t="shared" ref="Z35:Z37" si="15">P49</f>
        <v>0.66666666666666663</v>
      </c>
      <c r="AA35" s="25">
        <f t="shared" ref="AA35:AA37" si="16">P68</f>
        <v>0.85897435897435892</v>
      </c>
      <c r="AB35" s="25">
        <f t="shared" ref="AB35:AB37" si="17">P88</f>
        <v>0.80952380952380953</v>
      </c>
      <c r="AC35" s="25"/>
      <c r="AD35" s="25">
        <f t="shared" ref="AD35:AD37" si="18">P106</f>
        <v>0.81176470588235294</v>
      </c>
      <c r="AE35" s="25">
        <f t="shared" ref="AE35:AE37" si="19">P126</f>
        <v>0.72</v>
      </c>
      <c r="AF35" s="25">
        <f t="shared" ref="AF35:AF37" si="20">P143</f>
        <v>0.84210526315789469</v>
      </c>
      <c r="AG35" s="25">
        <f t="shared" ref="AG35:AG36" si="21">P160</f>
        <v>0.94285714285714284</v>
      </c>
      <c r="AH35" s="25">
        <f>P177</f>
        <v>0.77922077922077926</v>
      </c>
      <c r="BD35" s="31"/>
      <c r="BE35" s="31"/>
      <c r="BF35" s="31"/>
      <c r="BG35" s="31"/>
      <c r="BH35" s="31"/>
      <c r="BI35" s="31"/>
      <c r="BJ35" s="31"/>
      <c r="BK35" s="31"/>
    </row>
    <row r="36" spans="1:63" ht="12.75" customHeight="1">
      <c r="A36" s="35" t="s">
        <v>23</v>
      </c>
      <c r="B36" s="31"/>
      <c r="C36" s="31"/>
      <c r="D36" s="31"/>
      <c r="E36" s="31"/>
      <c r="F36" s="31"/>
      <c r="G36" s="31"/>
      <c r="H36" s="31"/>
      <c r="I36" s="31">
        <v>22</v>
      </c>
      <c r="J36" s="34">
        <v>14</v>
      </c>
      <c r="K36" s="2"/>
      <c r="L36" s="2"/>
      <c r="M36" s="31"/>
      <c r="N36" s="2"/>
      <c r="O36" s="24">
        <v>28</v>
      </c>
      <c r="P36" s="25"/>
      <c r="Q36" s="2"/>
      <c r="S36" s="30" t="s">
        <v>18</v>
      </c>
      <c r="T36" s="2">
        <f>L101</f>
        <v>0.7142857142857143</v>
      </c>
      <c r="W36" s="27" t="s">
        <v>26</v>
      </c>
      <c r="X36" s="25">
        <f t="shared" si="13"/>
        <v>0.97297297297297303</v>
      </c>
      <c r="Y36" s="25">
        <f t="shared" si="14"/>
        <v>0.9375</v>
      </c>
      <c r="Z36" s="25">
        <f t="shared" si="15"/>
        <v>0.88461538461538458</v>
      </c>
      <c r="AA36" s="25">
        <f t="shared" si="16"/>
        <v>0.9850746268656716</v>
      </c>
      <c r="AB36" s="25">
        <f t="shared" si="17"/>
        <v>0.97058823529411764</v>
      </c>
      <c r="AC36" s="25"/>
      <c r="AD36" s="25">
        <f t="shared" si="18"/>
        <v>0.92753623188405798</v>
      </c>
      <c r="AE36" s="25">
        <f t="shared" si="19"/>
        <v>0.91666666666666663</v>
      </c>
      <c r="AF36" s="25">
        <f t="shared" si="20"/>
        <v>0.9375</v>
      </c>
      <c r="AG36" s="25">
        <f t="shared" si="21"/>
        <v>0.93939393939393945</v>
      </c>
      <c r="BD36" s="31"/>
      <c r="BE36" s="31"/>
      <c r="BF36" s="31"/>
      <c r="BG36" s="31"/>
      <c r="BH36" s="31"/>
      <c r="BI36" s="31"/>
      <c r="BJ36" s="31"/>
      <c r="BK36" s="31"/>
    </row>
    <row r="37" spans="1:63" ht="12.75" customHeight="1">
      <c r="A37" s="35" t="s">
        <v>41</v>
      </c>
      <c r="B37" s="31"/>
      <c r="C37" s="31"/>
      <c r="D37" s="31"/>
      <c r="E37" s="31"/>
      <c r="F37" s="31"/>
      <c r="G37" s="31"/>
      <c r="H37" s="31"/>
      <c r="I37" s="31">
        <v>11</v>
      </c>
      <c r="J37" s="34">
        <v>10</v>
      </c>
      <c r="K37" s="2"/>
      <c r="L37" s="2"/>
      <c r="M37" s="31"/>
      <c r="N37" s="2"/>
      <c r="O37" s="24">
        <v>13</v>
      </c>
      <c r="P37" s="25"/>
      <c r="Q37" s="2"/>
      <c r="W37" s="27" t="s">
        <v>27</v>
      </c>
      <c r="X37" s="25">
        <f t="shared" si="13"/>
        <v>0.97222222222222221</v>
      </c>
      <c r="Y37" s="25">
        <f t="shared" si="14"/>
        <v>1</v>
      </c>
      <c r="Z37" s="25">
        <f t="shared" si="15"/>
        <v>1</v>
      </c>
      <c r="AA37" s="25">
        <f t="shared" si="16"/>
        <v>1</v>
      </c>
      <c r="AB37" s="25">
        <f t="shared" si="17"/>
        <v>0.96969696969696972</v>
      </c>
      <c r="AC37" s="25"/>
      <c r="AD37" s="25">
        <f t="shared" si="18"/>
        <v>0.875</v>
      </c>
      <c r="AE37" s="25">
        <f t="shared" si="19"/>
        <v>0.93939393939393945</v>
      </c>
      <c r="AF37" s="25">
        <f t="shared" si="20"/>
        <v>0.96666666666666667</v>
      </c>
      <c r="AG37" s="25" t="s">
        <v>30</v>
      </c>
      <c r="BD37" s="31"/>
      <c r="BE37" s="31"/>
      <c r="BF37" s="31"/>
      <c r="BG37" s="31"/>
      <c r="BH37" s="31"/>
      <c r="BI37" s="31"/>
      <c r="BJ37" s="31"/>
      <c r="BK37" s="31"/>
    </row>
    <row r="38" spans="1:63" ht="12.75" customHeight="1">
      <c r="A38" s="35" t="s">
        <v>45</v>
      </c>
      <c r="B38" s="31"/>
      <c r="C38" s="31"/>
      <c r="D38" s="31"/>
      <c r="E38" s="31"/>
      <c r="F38" s="31"/>
      <c r="G38" s="31"/>
      <c r="H38" s="31"/>
      <c r="I38" s="31">
        <v>2</v>
      </c>
      <c r="J38" s="34"/>
      <c r="K38" s="2"/>
      <c r="L38" s="2"/>
      <c r="M38" s="31"/>
      <c r="N38" s="2"/>
      <c r="O38" s="24">
        <v>2</v>
      </c>
      <c r="P38" s="25"/>
      <c r="Q38" s="2"/>
      <c r="W38" s="27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BD38" s="31"/>
      <c r="BE38" s="31"/>
      <c r="BF38" s="31"/>
      <c r="BG38" s="31"/>
      <c r="BH38" s="31"/>
      <c r="BI38" s="31"/>
      <c r="BJ38" s="31"/>
      <c r="BK38" s="31"/>
    </row>
    <row r="39" spans="1:63" ht="12.75" customHeight="1">
      <c r="A39" s="35" t="s">
        <v>46</v>
      </c>
      <c r="B39" s="31"/>
      <c r="C39" s="31"/>
      <c r="D39" s="31"/>
      <c r="E39" s="31"/>
      <c r="F39" s="31"/>
      <c r="G39" s="31"/>
      <c r="H39" s="31"/>
      <c r="I39" s="31"/>
      <c r="J39" s="34"/>
      <c r="K39" s="2"/>
      <c r="L39" s="2"/>
      <c r="M39" s="31"/>
      <c r="N39" s="2"/>
      <c r="O39" s="24"/>
      <c r="P39" s="25"/>
      <c r="Q39" s="2"/>
      <c r="W39" s="27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BD39" s="31"/>
      <c r="BE39" s="31"/>
      <c r="BF39" s="31"/>
      <c r="BG39" s="31"/>
      <c r="BH39" s="31"/>
      <c r="BI39" s="31"/>
      <c r="BJ39" s="31"/>
      <c r="BK39" s="31"/>
    </row>
    <row r="40" spans="1:63" ht="12.75" customHeight="1">
      <c r="A40" s="35" t="s">
        <v>47</v>
      </c>
      <c r="B40" s="31"/>
      <c r="C40" s="31"/>
      <c r="D40" s="31"/>
      <c r="E40" s="31"/>
      <c r="F40" s="31"/>
      <c r="G40" s="31"/>
      <c r="H40" s="31"/>
      <c r="I40" s="31"/>
      <c r="J40" s="34"/>
      <c r="K40" s="2"/>
      <c r="L40" s="2"/>
      <c r="M40" s="31"/>
      <c r="N40" s="2"/>
      <c r="O40" s="24"/>
      <c r="P40" s="25"/>
      <c r="Q40" s="2"/>
      <c r="W40" s="27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BD40" s="31"/>
      <c r="BE40" s="31"/>
      <c r="BF40" s="31"/>
      <c r="BG40" s="31"/>
      <c r="BH40" s="31"/>
      <c r="BI40" s="31"/>
      <c r="BJ40" s="31"/>
      <c r="BK40" s="31"/>
    </row>
    <row r="41" spans="1:63" ht="12.75" customHeight="1">
      <c r="A41" s="35" t="s">
        <v>48</v>
      </c>
      <c r="B41" s="31"/>
      <c r="C41" s="31"/>
      <c r="D41" s="31"/>
      <c r="E41" s="31"/>
      <c r="F41" s="31"/>
      <c r="G41" s="31"/>
      <c r="H41" s="31"/>
      <c r="I41" s="31"/>
      <c r="J41" s="34"/>
      <c r="K41" s="2"/>
      <c r="L41" s="2"/>
      <c r="M41" s="31"/>
      <c r="N41" s="2"/>
      <c r="O41" s="24"/>
      <c r="P41" s="25"/>
      <c r="Q41" s="2"/>
      <c r="W41" s="27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BD41" s="31"/>
      <c r="BE41" s="31"/>
      <c r="BF41" s="31"/>
      <c r="BG41" s="31"/>
      <c r="BH41" s="31"/>
      <c r="BI41" s="31"/>
      <c r="BJ41" s="31"/>
      <c r="BK41" s="31"/>
    </row>
    <row r="42" spans="1:63" ht="12.75" customHeight="1">
      <c r="J42" s="31">
        <f>SUM(J35:J37)</f>
        <v>49</v>
      </c>
      <c r="K42" s="2">
        <f>J35/B28</f>
        <v>0.33783783783783783</v>
      </c>
      <c r="L42" s="2">
        <f>J42/B28</f>
        <v>0.66216216216216217</v>
      </c>
      <c r="M42" s="2">
        <f>L42-K42</f>
        <v>0.32432432432432434</v>
      </c>
      <c r="N42" s="2"/>
      <c r="W42" s="27" t="s">
        <v>28</v>
      </c>
      <c r="X42" s="25">
        <f t="shared" ref="X42:X45" si="22">P9</f>
        <v>1</v>
      </c>
      <c r="Y42" s="25">
        <f t="shared" ref="Y42:Y45" si="23">P32</f>
        <v>0.95</v>
      </c>
      <c r="Z42" s="25">
        <f t="shared" ref="Z42:Z45" si="24">P52</f>
        <v>0.95652173913043481</v>
      </c>
      <c r="AA42" s="25">
        <f t="shared" ref="AA42:AA45" si="25">P71</f>
        <v>0.96969696969696972</v>
      </c>
      <c r="AB42" s="25">
        <f t="shared" ref="AB42:AB44" si="26">P91</f>
        <v>0.96875</v>
      </c>
      <c r="AC42" s="25"/>
      <c r="AD42" s="25">
        <f t="shared" ref="AD42:AD43" si="27">P109</f>
        <v>0.9821428571428571</v>
      </c>
      <c r="AE42" s="25">
        <f>P129</f>
        <v>0.967741935483871</v>
      </c>
      <c r="AF42" s="25" t="s">
        <v>30</v>
      </c>
      <c r="BD42" s="31"/>
      <c r="BE42" s="31"/>
      <c r="BF42" s="31"/>
      <c r="BG42" s="31"/>
      <c r="BH42" s="31"/>
      <c r="BI42" s="31"/>
      <c r="BJ42" s="31"/>
      <c r="BK42" s="31"/>
    </row>
    <row r="43" spans="1:63" ht="12.75" customHeight="1">
      <c r="A43" s="41" t="s">
        <v>38</v>
      </c>
      <c r="F43" s="184">
        <f>((J35*8)+(J36*9)+(J37*10))/J42</f>
        <v>8.6938775510204085</v>
      </c>
      <c r="J43" s="31"/>
      <c r="K43" s="2"/>
      <c r="L43" s="2"/>
      <c r="M43" s="2"/>
      <c r="N43" s="2"/>
      <c r="W43" s="27" t="s">
        <v>29</v>
      </c>
      <c r="X43" s="25">
        <f t="shared" si="22"/>
        <v>0.94285714285714284</v>
      </c>
      <c r="Y43" s="25">
        <f t="shared" si="23"/>
        <v>0.94736842105263153</v>
      </c>
      <c r="Z43" s="25">
        <f t="shared" si="24"/>
        <v>0.95454545454545459</v>
      </c>
      <c r="AA43" s="25">
        <f t="shared" si="25"/>
        <v>0.953125</v>
      </c>
      <c r="AB43" s="25">
        <f t="shared" si="26"/>
        <v>1</v>
      </c>
      <c r="AC43" s="25"/>
      <c r="AD43" s="25">
        <f t="shared" si="27"/>
        <v>0.98181818181818181</v>
      </c>
      <c r="AE43" s="25" t="s">
        <v>30</v>
      </c>
      <c r="AF43" s="25"/>
      <c r="BD43" s="31"/>
      <c r="BE43" s="31"/>
      <c r="BF43" s="31"/>
      <c r="BG43" s="31"/>
      <c r="BH43" s="31"/>
      <c r="BI43" s="31"/>
      <c r="BJ43" s="31"/>
      <c r="BK43" s="31"/>
    </row>
    <row r="44" spans="1:63" ht="12.75" customHeight="1">
      <c r="J44" s="31"/>
      <c r="K44" s="2"/>
      <c r="L44" s="2"/>
      <c r="M44" s="2"/>
      <c r="N44" s="2"/>
      <c r="W44" s="30" t="s">
        <v>31</v>
      </c>
      <c r="X44" s="25">
        <f t="shared" si="22"/>
        <v>1.0303030303030303</v>
      </c>
      <c r="Y44" s="25">
        <f t="shared" si="23"/>
        <v>0.96296296296296291</v>
      </c>
      <c r="Z44" s="25">
        <f t="shared" si="24"/>
        <v>0.95238095238095233</v>
      </c>
      <c r="AA44" s="25">
        <f t="shared" si="25"/>
        <v>1</v>
      </c>
      <c r="AB44" s="25">
        <f t="shared" si="26"/>
        <v>1</v>
      </c>
      <c r="AC44" s="25"/>
      <c r="AD44" s="25" t="s">
        <v>30</v>
      </c>
      <c r="AE44" s="25"/>
      <c r="AF44" s="25"/>
      <c r="BD44" s="31"/>
      <c r="BE44" s="31"/>
      <c r="BF44" s="31"/>
      <c r="BG44" s="31"/>
      <c r="BH44" s="31"/>
      <c r="BI44" s="31"/>
      <c r="BJ44" s="31"/>
      <c r="BK44" s="31"/>
    </row>
    <row r="45" spans="1:63" ht="12.75" customHeight="1">
      <c r="A45" s="46" t="s">
        <v>60</v>
      </c>
      <c r="K45" s="2"/>
      <c r="L45" s="2"/>
      <c r="N45" s="2"/>
      <c r="W45" s="30" t="s">
        <v>32</v>
      </c>
      <c r="X45" s="25">
        <f t="shared" si="22"/>
        <v>0.97058823529411764</v>
      </c>
      <c r="Y45" s="25">
        <f t="shared" si="23"/>
        <v>1.0192307692307692</v>
      </c>
      <c r="Z45" s="25">
        <f t="shared" si="24"/>
        <v>1.05</v>
      </c>
      <c r="AA45" s="25">
        <f t="shared" si="25"/>
        <v>1</v>
      </c>
      <c r="AB45" s="25" t="s">
        <v>30</v>
      </c>
      <c r="AC45" s="25"/>
      <c r="AE45" s="25"/>
      <c r="BD45" s="31"/>
      <c r="BE45" s="31"/>
      <c r="BF45" s="31"/>
      <c r="BG45" s="31"/>
      <c r="BH45" s="31"/>
      <c r="BI45" s="31"/>
      <c r="BJ45" s="31"/>
      <c r="BK45" s="31"/>
    </row>
    <row r="46" spans="1:63" ht="25.5" customHeight="1">
      <c r="B46" s="266" t="s">
        <v>2</v>
      </c>
      <c r="C46" s="267"/>
      <c r="D46" s="267"/>
      <c r="E46" s="267"/>
      <c r="F46" s="267"/>
      <c r="G46" s="267"/>
      <c r="H46" s="267"/>
      <c r="I46" s="267"/>
      <c r="K46" s="5" t="s">
        <v>3</v>
      </c>
      <c r="L46" s="5" t="s">
        <v>4</v>
      </c>
      <c r="M46" s="6" t="s">
        <v>5</v>
      </c>
      <c r="N46" s="5" t="s">
        <v>6</v>
      </c>
      <c r="O46" s="7" t="s">
        <v>7</v>
      </c>
      <c r="P46" s="7" t="s">
        <v>8</v>
      </c>
      <c r="Q46" s="8" t="s">
        <v>9</v>
      </c>
      <c r="W46" s="30" t="s">
        <v>33</v>
      </c>
      <c r="X46" s="25" t="s">
        <v>30</v>
      </c>
      <c r="Y46" s="25" t="s">
        <v>30</v>
      </c>
      <c r="AE46" s="25"/>
      <c r="BD46" s="31"/>
      <c r="BE46" s="31"/>
      <c r="BF46" s="31"/>
      <c r="BG46" s="31"/>
      <c r="BH46" s="31"/>
      <c r="BI46" s="31"/>
      <c r="BJ46" s="31"/>
      <c r="BK46" s="31"/>
    </row>
    <row r="47" spans="1:63" ht="12.75" customHeight="1">
      <c r="A47" s="10" t="s">
        <v>10</v>
      </c>
      <c r="B47" s="11">
        <v>1</v>
      </c>
      <c r="C47" s="11">
        <v>2</v>
      </c>
      <c r="D47" s="11">
        <v>3</v>
      </c>
      <c r="E47" s="11">
        <v>4</v>
      </c>
      <c r="F47" s="11">
        <v>5</v>
      </c>
      <c r="G47" s="11">
        <v>6</v>
      </c>
      <c r="H47" s="11">
        <v>7</v>
      </c>
      <c r="I47" s="11">
        <v>8</v>
      </c>
      <c r="J47" s="12" t="s">
        <v>11</v>
      </c>
      <c r="K47" s="13"/>
      <c r="L47" s="13"/>
      <c r="M47" s="14"/>
      <c r="N47" s="15"/>
      <c r="O47" s="16"/>
      <c r="P47" s="16"/>
      <c r="Q47" s="2"/>
      <c r="Y47" s="25" t="s">
        <v>30</v>
      </c>
      <c r="AE47" s="25"/>
      <c r="BD47" s="31"/>
      <c r="BE47" s="31"/>
      <c r="BF47" s="31"/>
      <c r="BG47" s="31"/>
      <c r="BH47" s="31"/>
      <c r="BI47" s="31"/>
      <c r="BJ47" s="31"/>
      <c r="BK47" s="31"/>
    </row>
    <row r="48" spans="1:63" ht="12.75" customHeight="1">
      <c r="A48" s="30" t="s">
        <v>16</v>
      </c>
      <c r="B48" s="17">
        <v>39</v>
      </c>
      <c r="C48" s="17"/>
      <c r="D48" s="17"/>
      <c r="E48" s="17"/>
      <c r="F48" s="17"/>
      <c r="G48" s="17"/>
      <c r="H48" s="17"/>
      <c r="I48" s="17"/>
      <c r="J48" s="18"/>
      <c r="K48" s="13"/>
      <c r="L48" s="13"/>
      <c r="M48" s="14"/>
      <c r="N48" s="15"/>
      <c r="O48" s="19">
        <f>B48</f>
        <v>39</v>
      </c>
      <c r="P48" s="16"/>
      <c r="Q48" s="2"/>
      <c r="BD48" s="31"/>
      <c r="BE48" s="31"/>
      <c r="BF48" s="31"/>
      <c r="BG48" s="31"/>
      <c r="BH48" s="31"/>
      <c r="BI48" s="31"/>
      <c r="BJ48" s="31"/>
      <c r="BK48" s="31"/>
    </row>
    <row r="49" spans="1:63" ht="12.75" customHeight="1">
      <c r="A49" s="30" t="s">
        <v>17</v>
      </c>
      <c r="B49" s="17"/>
      <c r="C49" s="17">
        <v>26</v>
      </c>
      <c r="D49" s="17"/>
      <c r="E49" s="17"/>
      <c r="F49" s="17"/>
      <c r="G49" s="17"/>
      <c r="H49" s="17"/>
      <c r="I49" s="17"/>
      <c r="J49" s="18"/>
      <c r="K49" s="13"/>
      <c r="L49" s="13"/>
      <c r="M49" s="14"/>
      <c r="N49" s="15">
        <f>C49/B48</f>
        <v>0.66666666666666663</v>
      </c>
      <c r="O49" s="24">
        <v>26</v>
      </c>
      <c r="P49" s="25">
        <f t="shared" ref="P49:P55" si="28">O49/O48</f>
        <v>0.66666666666666663</v>
      </c>
      <c r="Q49" s="2">
        <f t="shared" ref="Q49:Q55" si="29">100%-P49</f>
        <v>0.33333333333333337</v>
      </c>
      <c r="S49" s="272" t="s">
        <v>5</v>
      </c>
      <c r="T49" s="269"/>
      <c r="BD49" s="31"/>
      <c r="BE49" s="31"/>
      <c r="BF49" s="31"/>
      <c r="BG49" s="31"/>
      <c r="BH49" s="31"/>
      <c r="BI49" s="31"/>
      <c r="BJ49" s="31"/>
      <c r="BK49" s="31"/>
    </row>
    <row r="50" spans="1:63" ht="12.75" customHeight="1">
      <c r="A50" s="30" t="s">
        <v>18</v>
      </c>
      <c r="B50" s="17"/>
      <c r="C50" s="17"/>
      <c r="D50" s="17">
        <v>23</v>
      </c>
      <c r="E50" s="17"/>
      <c r="F50" s="17"/>
      <c r="G50" s="17"/>
      <c r="H50" s="17"/>
      <c r="I50" s="17"/>
      <c r="J50" s="18"/>
      <c r="K50" s="13"/>
      <c r="L50" s="13"/>
      <c r="M50" s="14"/>
      <c r="N50" s="15">
        <f>D50/C49</f>
        <v>0.88461538461538458</v>
      </c>
      <c r="O50" s="24">
        <v>23</v>
      </c>
      <c r="P50" s="25">
        <f t="shared" si="28"/>
        <v>0.88461538461538458</v>
      </c>
      <c r="Q50" s="2">
        <f t="shared" si="29"/>
        <v>0.11538461538461542</v>
      </c>
      <c r="S50" s="30" t="s">
        <v>14</v>
      </c>
      <c r="T50" s="2">
        <f>M21</f>
        <v>0.1333333333333333</v>
      </c>
      <c r="BD50" s="31"/>
      <c r="BE50" s="31"/>
      <c r="BF50" s="31"/>
      <c r="BG50" s="31"/>
      <c r="BH50" s="31"/>
      <c r="BI50" s="31"/>
      <c r="BJ50" s="31"/>
      <c r="BK50" s="31"/>
    </row>
    <row r="51" spans="1:63" ht="12.75" customHeight="1">
      <c r="A51" s="30" t="s">
        <v>19</v>
      </c>
      <c r="B51" s="17"/>
      <c r="C51" s="17"/>
      <c r="D51" s="17"/>
      <c r="E51" s="17">
        <v>20</v>
      </c>
      <c r="F51" s="17"/>
      <c r="G51" s="17"/>
      <c r="H51" s="17"/>
      <c r="I51" s="17"/>
      <c r="J51" s="18"/>
      <c r="K51" s="13"/>
      <c r="L51" s="13"/>
      <c r="M51" s="14"/>
      <c r="N51" s="15">
        <f>E51/D50</f>
        <v>0.86956521739130432</v>
      </c>
      <c r="O51" s="24">
        <v>23</v>
      </c>
      <c r="P51" s="25">
        <f t="shared" si="28"/>
        <v>1</v>
      </c>
      <c r="Q51" s="2">
        <f t="shared" si="29"/>
        <v>0</v>
      </c>
      <c r="S51" s="30" t="s">
        <v>15</v>
      </c>
      <c r="T51" s="2">
        <f>M42</f>
        <v>0.32432432432432434</v>
      </c>
      <c r="BD51" s="31"/>
      <c r="BE51" s="31"/>
      <c r="BF51" s="31"/>
      <c r="BG51" s="31"/>
      <c r="BH51" s="31"/>
      <c r="BI51" s="31"/>
      <c r="BJ51" s="31"/>
      <c r="BK51" s="31"/>
    </row>
    <row r="52" spans="1:63" ht="12.75" customHeight="1">
      <c r="A52" s="30" t="s">
        <v>20</v>
      </c>
      <c r="B52" s="31"/>
      <c r="C52" s="31"/>
      <c r="D52" s="31"/>
      <c r="E52" s="31"/>
      <c r="F52" s="31">
        <v>9</v>
      </c>
      <c r="G52" s="31"/>
      <c r="H52" s="31"/>
      <c r="I52" s="31"/>
      <c r="J52" s="34"/>
      <c r="K52" s="2"/>
      <c r="L52" s="2"/>
      <c r="M52" s="31"/>
      <c r="N52" s="15">
        <f>F52/E51</f>
        <v>0.45</v>
      </c>
      <c r="O52" s="24">
        <v>22</v>
      </c>
      <c r="P52" s="25">
        <f t="shared" si="28"/>
        <v>0.95652173913043481</v>
      </c>
      <c r="Q52" s="2">
        <f t="shared" si="29"/>
        <v>4.3478260869565188E-2</v>
      </c>
      <c r="S52" s="30" t="s">
        <v>16</v>
      </c>
      <c r="T52" s="2">
        <f>M61</f>
        <v>0.30769230769230765</v>
      </c>
      <c r="BD52" s="31"/>
      <c r="BE52" s="31"/>
      <c r="BF52" s="31"/>
      <c r="BG52" s="31"/>
      <c r="BH52" s="31"/>
      <c r="BI52" s="31"/>
      <c r="BJ52" s="31"/>
      <c r="BK52" s="31"/>
    </row>
    <row r="53" spans="1:63" ht="12.75" customHeight="1">
      <c r="A53" s="30" t="s">
        <v>21</v>
      </c>
      <c r="B53" s="31"/>
      <c r="C53" s="31"/>
      <c r="D53" s="31"/>
      <c r="E53" s="31"/>
      <c r="F53" s="31"/>
      <c r="G53" s="31">
        <v>9</v>
      </c>
      <c r="H53" s="31"/>
      <c r="I53" s="31"/>
      <c r="J53" s="34"/>
      <c r="K53" s="2"/>
      <c r="L53" s="2"/>
      <c r="M53" s="31"/>
      <c r="N53" s="2">
        <f>G53/F52</f>
        <v>1</v>
      </c>
      <c r="O53" s="24">
        <v>21</v>
      </c>
      <c r="P53" s="25">
        <f t="shared" si="28"/>
        <v>0.95454545454545459</v>
      </c>
      <c r="Q53" s="2">
        <f t="shared" si="29"/>
        <v>4.5454545454545414E-2</v>
      </c>
      <c r="S53" s="30" t="s">
        <v>17</v>
      </c>
      <c r="T53" s="2">
        <f>M82</f>
        <v>0.10256410256410253</v>
      </c>
      <c r="BD53" s="31"/>
      <c r="BE53" s="31"/>
      <c r="BF53" s="31"/>
      <c r="BG53" s="31"/>
      <c r="BH53" s="31"/>
      <c r="BI53" s="31"/>
      <c r="BJ53" s="31"/>
      <c r="BK53" s="31"/>
    </row>
    <row r="54" spans="1:63" ht="12.75" customHeight="1">
      <c r="A54" s="35" t="s">
        <v>22</v>
      </c>
      <c r="B54" s="31"/>
      <c r="C54" s="31"/>
      <c r="D54" s="31"/>
      <c r="E54" s="31"/>
      <c r="F54" s="31"/>
      <c r="G54" s="31"/>
      <c r="H54" s="31">
        <v>9</v>
      </c>
      <c r="I54" s="31"/>
      <c r="J54" s="34"/>
      <c r="K54" s="2"/>
      <c r="L54" s="2"/>
      <c r="M54" s="31"/>
      <c r="N54" s="2">
        <f>H54/G53</f>
        <v>1</v>
      </c>
      <c r="O54" s="24">
        <v>20</v>
      </c>
      <c r="P54" s="25">
        <f t="shared" si="28"/>
        <v>0.95238095238095233</v>
      </c>
      <c r="Q54" s="2">
        <f t="shared" si="29"/>
        <v>4.7619047619047672E-2</v>
      </c>
      <c r="S54" s="30" t="s">
        <v>18</v>
      </c>
      <c r="T54" s="2">
        <f>M101</f>
        <v>0.38095238095238099</v>
      </c>
      <c r="BD54" s="31"/>
      <c r="BE54" s="31"/>
      <c r="BF54" s="31"/>
      <c r="BG54" s="31"/>
      <c r="BH54" s="31"/>
      <c r="BI54" s="31"/>
      <c r="BJ54" s="31"/>
      <c r="BK54" s="31"/>
    </row>
    <row r="55" spans="1:63" ht="12.75" customHeight="1">
      <c r="A55" s="35" t="s">
        <v>23</v>
      </c>
      <c r="B55" s="31"/>
      <c r="C55" s="31"/>
      <c r="D55" s="31"/>
      <c r="E55" s="31"/>
      <c r="F55" s="31"/>
      <c r="G55" s="31"/>
      <c r="H55" s="31"/>
      <c r="I55" s="31">
        <v>9</v>
      </c>
      <c r="J55" s="34">
        <v>8</v>
      </c>
      <c r="K55" s="2"/>
      <c r="L55" s="2"/>
      <c r="M55" s="31"/>
      <c r="N55" s="2">
        <f>I55/H54</f>
        <v>1</v>
      </c>
      <c r="O55" s="24">
        <v>21</v>
      </c>
      <c r="P55" s="25">
        <f t="shared" si="28"/>
        <v>1.05</v>
      </c>
      <c r="Q55" s="2">
        <f t="shared" si="29"/>
        <v>-5.0000000000000044E-2</v>
      </c>
      <c r="BD55" s="31"/>
      <c r="BE55" s="31"/>
      <c r="BF55" s="31"/>
      <c r="BG55" s="31"/>
      <c r="BH55" s="31"/>
      <c r="BI55" s="31"/>
      <c r="BJ55" s="31"/>
      <c r="BK55" s="31"/>
    </row>
    <row r="56" spans="1:63" ht="12.75" customHeight="1">
      <c r="A56" s="35" t="s">
        <v>41</v>
      </c>
      <c r="B56" s="31"/>
      <c r="C56" s="31"/>
      <c r="D56" s="31"/>
      <c r="E56" s="31"/>
      <c r="F56" s="31"/>
      <c r="G56" s="31"/>
      <c r="H56" s="31"/>
      <c r="I56" s="31">
        <v>11</v>
      </c>
      <c r="J56" s="34">
        <v>9</v>
      </c>
      <c r="K56" s="2"/>
      <c r="L56" s="2"/>
      <c r="M56" s="31"/>
      <c r="N56" s="2"/>
      <c r="O56" s="24">
        <v>13</v>
      </c>
      <c r="P56" s="25"/>
      <c r="Q56" s="2"/>
      <c r="BD56" s="31"/>
      <c r="BE56" s="31"/>
      <c r="BF56" s="31"/>
      <c r="BG56" s="31"/>
      <c r="BH56" s="31"/>
      <c r="BI56" s="31"/>
      <c r="BJ56" s="31"/>
      <c r="BK56" s="31"/>
    </row>
    <row r="57" spans="1:63" ht="12.75" customHeight="1">
      <c r="A57" s="35" t="s">
        <v>45</v>
      </c>
      <c r="B57" s="31"/>
      <c r="C57" s="31"/>
      <c r="D57" s="31"/>
      <c r="E57" s="31"/>
      <c r="F57" s="31"/>
      <c r="G57" s="31"/>
      <c r="H57" s="31"/>
      <c r="I57" s="31">
        <v>2</v>
      </c>
      <c r="J57" s="34">
        <v>1</v>
      </c>
      <c r="K57" s="2"/>
      <c r="L57" s="2"/>
      <c r="M57" s="31"/>
      <c r="N57" s="2"/>
      <c r="O57" s="24">
        <v>3</v>
      </c>
      <c r="P57" s="25"/>
      <c r="Q57" s="2"/>
      <c r="BD57" s="31"/>
      <c r="BE57" s="31"/>
      <c r="BF57" s="31"/>
      <c r="BG57" s="31"/>
      <c r="BH57" s="31"/>
      <c r="BI57" s="31"/>
      <c r="BJ57" s="31"/>
      <c r="BK57" s="31"/>
    </row>
    <row r="58" spans="1:63" ht="12.75" customHeight="1">
      <c r="A58" s="35" t="s">
        <v>46</v>
      </c>
      <c r="B58" s="31"/>
      <c r="C58" s="31"/>
      <c r="D58" s="31"/>
      <c r="E58" s="31"/>
      <c r="F58" s="31"/>
      <c r="G58" s="31"/>
      <c r="H58" s="31"/>
      <c r="I58" s="31">
        <v>2</v>
      </c>
      <c r="J58" s="34">
        <v>1</v>
      </c>
      <c r="K58" s="2"/>
      <c r="L58" s="2"/>
      <c r="M58" s="31"/>
      <c r="N58" s="2"/>
      <c r="O58" s="24">
        <v>2</v>
      </c>
      <c r="P58" s="25"/>
      <c r="Q58" s="2"/>
      <c r="BD58" s="31"/>
      <c r="BE58" s="31"/>
      <c r="BF58" s="31"/>
      <c r="BG58" s="31"/>
      <c r="BH58" s="31"/>
      <c r="BI58" s="31"/>
      <c r="BJ58" s="31"/>
      <c r="BK58" s="31"/>
    </row>
    <row r="59" spans="1:63" ht="12.75" customHeight="1">
      <c r="A59" s="35" t="s">
        <v>47</v>
      </c>
      <c r="B59" s="31"/>
      <c r="C59" s="31"/>
      <c r="D59" s="31"/>
      <c r="E59" s="31"/>
      <c r="F59" s="31"/>
      <c r="G59" s="31"/>
      <c r="H59" s="31"/>
      <c r="I59" s="31">
        <v>1</v>
      </c>
      <c r="J59" s="34"/>
      <c r="K59" s="2"/>
      <c r="L59" s="2"/>
      <c r="M59" s="31"/>
      <c r="N59" s="2"/>
      <c r="O59" s="24">
        <v>1</v>
      </c>
      <c r="P59" s="25"/>
      <c r="Q59" s="2"/>
      <c r="BD59" s="31"/>
      <c r="BE59" s="31"/>
      <c r="BF59" s="31"/>
      <c r="BG59" s="31"/>
      <c r="BH59" s="31"/>
      <c r="BI59" s="31"/>
      <c r="BJ59" s="31"/>
      <c r="BK59" s="31"/>
    </row>
    <row r="60" spans="1:63" ht="12.75" customHeight="1">
      <c r="A60" s="35" t="s">
        <v>48</v>
      </c>
      <c r="B60" s="31"/>
      <c r="C60" s="31"/>
      <c r="D60" s="31"/>
      <c r="E60" s="31"/>
      <c r="F60" s="31"/>
      <c r="G60" s="31"/>
      <c r="H60" s="31"/>
      <c r="I60" s="31">
        <v>1</v>
      </c>
      <c r="J60" s="34">
        <v>1</v>
      </c>
      <c r="K60" s="2"/>
      <c r="L60" s="2"/>
      <c r="M60" s="31"/>
      <c r="N60" s="2"/>
      <c r="O60" s="24">
        <v>1</v>
      </c>
      <c r="P60" s="25"/>
      <c r="Q60" s="2"/>
      <c r="BD60" s="31"/>
      <c r="BE60" s="31"/>
      <c r="BF60" s="31"/>
      <c r="BG60" s="31"/>
      <c r="BH60" s="31"/>
      <c r="BI60" s="31"/>
      <c r="BJ60" s="31"/>
      <c r="BK60" s="31"/>
    </row>
    <row r="61" spans="1:63" ht="12.75" customHeight="1">
      <c r="J61" s="31">
        <f>SUM(J55:J60)</f>
        <v>20</v>
      </c>
      <c r="K61" s="2">
        <f>J55/B48</f>
        <v>0.20512820512820512</v>
      </c>
      <c r="L61" s="2">
        <f>J61/B48</f>
        <v>0.51282051282051277</v>
      </c>
      <c r="M61" s="2">
        <f>L61-K61</f>
        <v>0.30769230769230765</v>
      </c>
      <c r="N61" s="2"/>
      <c r="BD61" s="31"/>
      <c r="BE61" s="31"/>
      <c r="BF61" s="31"/>
      <c r="BG61" s="31"/>
      <c r="BH61" s="31"/>
      <c r="BI61" s="31"/>
      <c r="BJ61" s="31"/>
      <c r="BK61" s="31"/>
    </row>
    <row r="62" spans="1:63" ht="12.75" customHeight="1">
      <c r="A62" s="41" t="s">
        <v>38</v>
      </c>
      <c r="F62" s="184">
        <f>((J55*8)+(J56*9))/J61</f>
        <v>7.25</v>
      </c>
      <c r="J62" s="31"/>
      <c r="K62" s="2"/>
      <c r="L62" s="2"/>
      <c r="M62" s="2"/>
      <c r="N62" s="2"/>
      <c r="BD62" s="31"/>
      <c r="BE62" s="31"/>
      <c r="BF62" s="31"/>
      <c r="BG62" s="31"/>
      <c r="BH62" s="31"/>
      <c r="BI62" s="31"/>
      <c r="BJ62" s="31"/>
      <c r="BK62" s="31"/>
    </row>
    <row r="63" spans="1:63" ht="12.75" customHeight="1">
      <c r="J63" s="31"/>
      <c r="K63" s="2"/>
      <c r="L63" s="2"/>
      <c r="M63" s="2"/>
      <c r="N63" s="2"/>
      <c r="BD63" s="31"/>
      <c r="BE63" s="31"/>
      <c r="BF63" s="31"/>
      <c r="BG63" s="31"/>
      <c r="BH63" s="31"/>
      <c r="BI63" s="31"/>
      <c r="BJ63" s="31"/>
      <c r="BK63" s="31"/>
    </row>
    <row r="64" spans="1:63" ht="12.75" customHeight="1">
      <c r="A64" s="46" t="s">
        <v>61</v>
      </c>
      <c r="K64" s="2"/>
      <c r="L64" s="2"/>
      <c r="N64" s="2"/>
      <c r="BD64" s="31"/>
      <c r="BE64" s="31"/>
      <c r="BF64" s="31"/>
      <c r="BG64" s="31"/>
      <c r="BH64" s="31"/>
      <c r="BI64" s="31"/>
      <c r="BJ64" s="31"/>
      <c r="BK64" s="31"/>
    </row>
    <row r="65" spans="1:63" ht="25.5" customHeight="1">
      <c r="B65" s="266" t="s">
        <v>2</v>
      </c>
      <c r="C65" s="267"/>
      <c r="D65" s="267"/>
      <c r="E65" s="267"/>
      <c r="F65" s="267"/>
      <c r="G65" s="267"/>
      <c r="H65" s="267"/>
      <c r="I65" s="267"/>
      <c r="K65" s="5" t="s">
        <v>3</v>
      </c>
      <c r="L65" s="5" t="s">
        <v>4</v>
      </c>
      <c r="M65" s="6" t="s">
        <v>5</v>
      </c>
      <c r="N65" s="5" t="s">
        <v>6</v>
      </c>
      <c r="O65" s="7" t="s">
        <v>7</v>
      </c>
      <c r="P65" s="7" t="s">
        <v>8</v>
      </c>
      <c r="Q65" s="8" t="s">
        <v>9</v>
      </c>
      <c r="BD65" s="31"/>
      <c r="BE65" s="31"/>
      <c r="BF65" s="31"/>
      <c r="BG65" s="31"/>
      <c r="BH65" s="31"/>
      <c r="BI65" s="31"/>
      <c r="BJ65" s="31"/>
      <c r="BK65" s="31"/>
    </row>
    <row r="66" spans="1:63" ht="12.75" customHeight="1">
      <c r="A66" s="10" t="s">
        <v>10</v>
      </c>
      <c r="B66" s="11">
        <v>1</v>
      </c>
      <c r="C66" s="11">
        <v>2</v>
      </c>
      <c r="D66" s="11">
        <v>3</v>
      </c>
      <c r="E66" s="11">
        <v>4</v>
      </c>
      <c r="F66" s="11">
        <v>5</v>
      </c>
      <c r="G66" s="11">
        <v>6</v>
      </c>
      <c r="H66" s="11">
        <v>7</v>
      </c>
      <c r="I66" s="11">
        <v>8</v>
      </c>
      <c r="J66" s="12" t="s">
        <v>11</v>
      </c>
      <c r="K66" s="13"/>
      <c r="L66" s="13"/>
      <c r="M66" s="14"/>
      <c r="N66" s="15"/>
      <c r="O66" s="16"/>
      <c r="P66" s="16"/>
      <c r="Q66" s="2"/>
      <c r="BD66" s="31"/>
      <c r="BE66" s="31"/>
      <c r="BF66" s="31"/>
      <c r="BG66" s="31"/>
      <c r="BH66" s="31"/>
      <c r="BI66" s="31"/>
      <c r="BJ66" s="31"/>
      <c r="BK66" s="31"/>
    </row>
    <row r="67" spans="1:63" ht="12.75" customHeight="1">
      <c r="A67" s="30" t="s">
        <v>17</v>
      </c>
      <c r="B67" s="17">
        <v>78</v>
      </c>
      <c r="C67" s="17"/>
      <c r="D67" s="17"/>
      <c r="E67" s="17"/>
      <c r="F67" s="17"/>
      <c r="G67" s="17"/>
      <c r="H67" s="17"/>
      <c r="I67" s="17"/>
      <c r="J67" s="18"/>
      <c r="K67" s="13"/>
      <c r="L67" s="13"/>
      <c r="M67" s="14"/>
      <c r="N67" s="15"/>
      <c r="O67" s="19">
        <f>B67</f>
        <v>78</v>
      </c>
      <c r="P67" s="16"/>
      <c r="Q67" s="2"/>
      <c r="BD67" s="31"/>
      <c r="BE67" s="31"/>
      <c r="BF67" s="31"/>
      <c r="BG67" s="31"/>
      <c r="BH67" s="31"/>
      <c r="BI67" s="31"/>
      <c r="BJ67" s="31"/>
      <c r="BK67" s="31"/>
    </row>
    <row r="68" spans="1:63" ht="12.75" customHeight="1">
      <c r="A68" s="30" t="s">
        <v>18</v>
      </c>
      <c r="B68" s="17"/>
      <c r="C68" s="17">
        <v>67</v>
      </c>
      <c r="D68" s="17"/>
      <c r="E68" s="17"/>
      <c r="F68" s="17"/>
      <c r="G68" s="17"/>
      <c r="H68" s="17"/>
      <c r="I68" s="17"/>
      <c r="J68" s="18"/>
      <c r="K68" s="13"/>
      <c r="L68" s="13"/>
      <c r="M68" s="14"/>
      <c r="N68" s="15">
        <f>C68/B67</f>
        <v>0.85897435897435892</v>
      </c>
      <c r="O68" s="24">
        <v>67</v>
      </c>
      <c r="P68" s="25">
        <f t="shared" ref="P68:P74" si="30">O68/O67</f>
        <v>0.85897435897435892</v>
      </c>
      <c r="Q68" s="2">
        <f t="shared" ref="Q68:Q74" si="31">100%-P68</f>
        <v>0.14102564102564108</v>
      </c>
      <c r="W68" s="3"/>
      <c r="X68" s="9" t="s">
        <v>42</v>
      </c>
      <c r="Y68" s="9"/>
      <c r="Z68" s="9"/>
      <c r="AA68" s="9"/>
      <c r="AB68" s="9"/>
      <c r="AC68" s="9"/>
      <c r="AD68" s="9"/>
      <c r="AE68" s="9"/>
      <c r="AF68" s="9"/>
      <c r="AG68" s="9"/>
      <c r="AH68" s="9"/>
      <c r="BD68" s="31"/>
      <c r="BE68" s="31"/>
      <c r="BF68" s="31"/>
      <c r="BG68" s="31"/>
      <c r="BH68" s="31"/>
      <c r="BI68" s="31"/>
      <c r="BJ68" s="31"/>
      <c r="BK68" s="31"/>
    </row>
    <row r="69" spans="1:63" ht="12.75" customHeight="1">
      <c r="A69" s="30" t="s">
        <v>19</v>
      </c>
      <c r="B69" s="17"/>
      <c r="C69" s="17"/>
      <c r="D69" s="17">
        <v>64</v>
      </c>
      <c r="E69" s="17"/>
      <c r="F69" s="17"/>
      <c r="G69" s="17"/>
      <c r="H69" s="17"/>
      <c r="I69" s="17"/>
      <c r="J69" s="18"/>
      <c r="K69" s="13"/>
      <c r="L69" s="13"/>
      <c r="M69" s="14"/>
      <c r="N69" s="15">
        <f>D69/C68</f>
        <v>0.95522388059701491</v>
      </c>
      <c r="O69" s="24">
        <v>66</v>
      </c>
      <c r="P69" s="25">
        <f t="shared" si="30"/>
        <v>0.9850746268656716</v>
      </c>
      <c r="Q69" s="2">
        <f t="shared" si="31"/>
        <v>1.4925373134328401E-2</v>
      </c>
      <c r="X69" s="268" t="s">
        <v>12</v>
      </c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BD69" s="31"/>
      <c r="BE69" s="31"/>
      <c r="BF69" s="31"/>
      <c r="BG69" s="31"/>
      <c r="BH69" s="31"/>
      <c r="BI69" s="31"/>
      <c r="BJ69" s="31"/>
      <c r="BK69" s="31"/>
    </row>
    <row r="70" spans="1:63" ht="12.75" customHeight="1">
      <c r="A70" s="30" t="s">
        <v>20</v>
      </c>
      <c r="B70" s="31"/>
      <c r="C70" s="31"/>
      <c r="D70" s="31"/>
      <c r="E70" s="31">
        <v>59</v>
      </c>
      <c r="F70" s="31"/>
      <c r="G70" s="31"/>
      <c r="H70" s="31"/>
      <c r="I70" s="31"/>
      <c r="J70" s="34"/>
      <c r="K70" s="2"/>
      <c r="L70" s="2"/>
      <c r="M70" s="31"/>
      <c r="N70" s="15">
        <f>E70/D69</f>
        <v>0.921875</v>
      </c>
      <c r="O70" s="24">
        <v>66</v>
      </c>
      <c r="P70" s="25">
        <f t="shared" si="30"/>
        <v>1</v>
      </c>
      <c r="Q70" s="2">
        <f t="shared" si="31"/>
        <v>0</v>
      </c>
      <c r="W70" s="20" t="s">
        <v>13</v>
      </c>
      <c r="X70" s="23" t="s">
        <v>14</v>
      </c>
      <c r="Y70" s="23" t="s">
        <v>15</v>
      </c>
      <c r="Z70" s="23" t="s">
        <v>16</v>
      </c>
      <c r="AA70" s="23" t="s">
        <v>17</v>
      </c>
      <c r="AB70" s="23" t="s">
        <v>18</v>
      </c>
      <c r="AC70" s="23"/>
      <c r="AD70" s="23" t="s">
        <v>19</v>
      </c>
      <c r="AE70" s="23" t="s">
        <v>20</v>
      </c>
      <c r="AF70" s="23" t="s">
        <v>21</v>
      </c>
      <c r="AG70" s="23" t="s">
        <v>22</v>
      </c>
      <c r="AH70" s="23" t="s">
        <v>23</v>
      </c>
      <c r="BD70" s="31"/>
      <c r="BE70" s="31"/>
      <c r="BF70" s="31"/>
      <c r="BG70" s="31"/>
      <c r="BH70" s="31"/>
      <c r="BI70" s="31"/>
      <c r="BJ70" s="31"/>
      <c r="BK70" s="31"/>
    </row>
    <row r="71" spans="1:63" ht="12.75" customHeight="1">
      <c r="A71" s="30" t="s">
        <v>21</v>
      </c>
      <c r="B71" s="31"/>
      <c r="C71" s="31"/>
      <c r="D71" s="31"/>
      <c r="E71" s="31"/>
      <c r="F71" s="31">
        <v>58</v>
      </c>
      <c r="G71" s="31"/>
      <c r="H71" s="31"/>
      <c r="I71" s="31"/>
      <c r="J71" s="34"/>
      <c r="K71" s="2"/>
      <c r="L71" s="2"/>
      <c r="M71" s="31"/>
      <c r="N71" s="2">
        <f>F71/E70</f>
        <v>0.98305084745762716</v>
      </c>
      <c r="O71" s="24">
        <v>64</v>
      </c>
      <c r="P71" s="25">
        <f t="shared" si="30"/>
        <v>0.96969696969696972</v>
      </c>
      <c r="Q71" s="2">
        <f t="shared" si="31"/>
        <v>3.0303030303030276E-2</v>
      </c>
      <c r="W71" s="27" t="s">
        <v>25</v>
      </c>
      <c r="X71" s="25">
        <f t="shared" ref="X71:X75" si="32">Q6</f>
        <v>0.17777777777777781</v>
      </c>
      <c r="Y71" s="25">
        <f t="shared" ref="Y71:Y75" si="33">Q29</f>
        <v>0.13513513513513509</v>
      </c>
      <c r="Z71" s="25">
        <f t="shared" ref="Z71:Z75" si="34">Q49</f>
        <v>0.33333333333333337</v>
      </c>
      <c r="AA71" s="25">
        <f t="shared" ref="AA71:AA75" si="35">Q68</f>
        <v>0.14102564102564108</v>
      </c>
      <c r="AB71" s="25">
        <f t="shared" ref="AB71:AB75" si="36">Q88</f>
        <v>0.19047619047619047</v>
      </c>
      <c r="AC71" s="25"/>
      <c r="AD71" s="2">
        <f t="shared" ref="AD71:AD75" si="37">Q106</f>
        <v>0.18823529411764706</v>
      </c>
      <c r="AE71" s="2">
        <f t="shared" ref="AE71:AE74" si="38">Q126</f>
        <v>0.28000000000000003</v>
      </c>
      <c r="AF71" s="2">
        <f t="shared" ref="AF71:AF73" si="39">Q143</f>
        <v>0.15789473684210531</v>
      </c>
      <c r="AG71" s="2">
        <f t="shared" ref="AG71:AG72" si="40">Q160</f>
        <v>5.7142857142857162E-2</v>
      </c>
      <c r="AH71" s="2">
        <f>Q177</f>
        <v>0.22077922077922074</v>
      </c>
      <c r="BD71" s="31"/>
      <c r="BE71" s="31"/>
      <c r="BF71" s="31"/>
      <c r="BG71" s="31"/>
      <c r="BH71" s="31"/>
      <c r="BI71" s="31"/>
      <c r="BJ71" s="31"/>
      <c r="BK71" s="31"/>
    </row>
    <row r="72" spans="1:63" ht="12.75" customHeight="1">
      <c r="A72" s="35" t="s">
        <v>22</v>
      </c>
      <c r="B72" s="31"/>
      <c r="C72" s="31"/>
      <c r="D72" s="31"/>
      <c r="E72" s="31"/>
      <c r="F72" s="31"/>
      <c r="G72" s="31">
        <v>57</v>
      </c>
      <c r="H72" s="31"/>
      <c r="I72" s="31"/>
      <c r="J72" s="34"/>
      <c r="K72" s="2"/>
      <c r="L72" s="2"/>
      <c r="M72" s="31"/>
      <c r="N72" s="2">
        <f>G72/F71</f>
        <v>0.98275862068965514</v>
      </c>
      <c r="O72" s="24">
        <v>61</v>
      </c>
      <c r="P72" s="25">
        <f t="shared" si="30"/>
        <v>0.953125</v>
      </c>
      <c r="Q72" s="2">
        <f t="shared" si="31"/>
        <v>4.6875E-2</v>
      </c>
      <c r="W72" s="27" t="s">
        <v>26</v>
      </c>
      <c r="X72" s="25">
        <f t="shared" si="32"/>
        <v>2.7027027027026973E-2</v>
      </c>
      <c r="Y72" s="25">
        <f t="shared" si="33"/>
        <v>6.25E-2</v>
      </c>
      <c r="Z72" s="25">
        <f t="shared" si="34"/>
        <v>0.11538461538461542</v>
      </c>
      <c r="AA72" s="25">
        <f t="shared" si="35"/>
        <v>1.4925373134328401E-2</v>
      </c>
      <c r="AB72" s="25">
        <f t="shared" si="36"/>
        <v>2.9411764705882359E-2</v>
      </c>
      <c r="AC72" s="25"/>
      <c r="AD72" s="2">
        <f t="shared" si="37"/>
        <v>7.2463768115942018E-2</v>
      </c>
      <c r="AE72" s="2">
        <f t="shared" si="38"/>
        <v>8.333333333333337E-2</v>
      </c>
      <c r="AF72" s="2">
        <f t="shared" si="39"/>
        <v>6.25E-2</v>
      </c>
      <c r="AG72" s="2">
        <f t="shared" si="40"/>
        <v>6.0606060606060552E-2</v>
      </c>
      <c r="BD72" s="31"/>
      <c r="BE72" s="31"/>
      <c r="BF72" s="31"/>
      <c r="BG72" s="31"/>
      <c r="BH72" s="31"/>
      <c r="BI72" s="31"/>
      <c r="BJ72" s="31"/>
      <c r="BK72" s="31"/>
    </row>
    <row r="73" spans="1:63" ht="12.75" customHeight="1">
      <c r="A73" s="35" t="s">
        <v>23</v>
      </c>
      <c r="B73" s="31"/>
      <c r="C73" s="31"/>
      <c r="D73" s="31"/>
      <c r="E73" s="31"/>
      <c r="F73" s="31"/>
      <c r="G73" s="31"/>
      <c r="H73" s="31">
        <v>54</v>
      </c>
      <c r="I73" s="31"/>
      <c r="J73" s="34"/>
      <c r="K73" s="2"/>
      <c r="L73" s="2"/>
      <c r="M73" s="31"/>
      <c r="N73" s="2">
        <f>H73/G72</f>
        <v>0.94736842105263153</v>
      </c>
      <c r="O73" s="24">
        <v>61</v>
      </c>
      <c r="P73" s="25">
        <f t="shared" si="30"/>
        <v>1</v>
      </c>
      <c r="Q73" s="2">
        <f t="shared" si="31"/>
        <v>0</v>
      </c>
      <c r="W73" s="27" t="s">
        <v>27</v>
      </c>
      <c r="X73" s="25">
        <f t="shared" si="32"/>
        <v>2.777777777777779E-2</v>
      </c>
      <c r="Y73" s="25">
        <f t="shared" si="33"/>
        <v>0</v>
      </c>
      <c r="Z73" s="25">
        <f t="shared" si="34"/>
        <v>0</v>
      </c>
      <c r="AA73" s="25">
        <f t="shared" si="35"/>
        <v>0</v>
      </c>
      <c r="AB73" s="25">
        <f t="shared" si="36"/>
        <v>3.0303030303030276E-2</v>
      </c>
      <c r="AC73" s="25"/>
      <c r="AD73" s="2">
        <f t="shared" si="37"/>
        <v>0.125</v>
      </c>
      <c r="AE73" s="2">
        <f t="shared" si="38"/>
        <v>6.0606060606060552E-2</v>
      </c>
      <c r="AF73" s="2">
        <f t="shared" si="39"/>
        <v>3.3333333333333326E-2</v>
      </c>
      <c r="AG73" s="2" t="s">
        <v>30</v>
      </c>
      <c r="BD73" s="31"/>
      <c r="BE73" s="31"/>
      <c r="BF73" s="31"/>
      <c r="BG73" s="31"/>
      <c r="BH73" s="31"/>
      <c r="BI73" s="31"/>
      <c r="BJ73" s="31"/>
      <c r="BK73" s="31"/>
    </row>
    <row r="74" spans="1:63" ht="12.75" customHeight="1">
      <c r="A74" s="35" t="s">
        <v>41</v>
      </c>
      <c r="B74" s="31"/>
      <c r="C74" s="31"/>
      <c r="D74" s="31"/>
      <c r="E74" s="31"/>
      <c r="F74" s="31"/>
      <c r="G74" s="31"/>
      <c r="H74" s="31"/>
      <c r="I74" s="31">
        <v>53</v>
      </c>
      <c r="J74" s="34">
        <v>50</v>
      </c>
      <c r="K74" s="2"/>
      <c r="L74" s="2"/>
      <c r="M74" s="31"/>
      <c r="N74" s="2">
        <f>I74/H73</f>
        <v>0.98148148148148151</v>
      </c>
      <c r="O74" s="24">
        <v>61</v>
      </c>
      <c r="P74" s="25">
        <f t="shared" si="30"/>
        <v>1</v>
      </c>
      <c r="Q74" s="2">
        <f t="shared" si="31"/>
        <v>0</v>
      </c>
      <c r="W74" s="27" t="s">
        <v>28</v>
      </c>
      <c r="X74" s="25">
        <f t="shared" si="32"/>
        <v>0</v>
      </c>
      <c r="Y74" s="25">
        <f t="shared" si="33"/>
        <v>5.0000000000000044E-2</v>
      </c>
      <c r="Z74" s="25">
        <f t="shared" si="34"/>
        <v>4.3478260869565188E-2</v>
      </c>
      <c r="AA74" s="25">
        <f t="shared" si="35"/>
        <v>3.0303030303030276E-2</v>
      </c>
      <c r="AB74" s="25">
        <f t="shared" si="36"/>
        <v>3.125E-2</v>
      </c>
      <c r="AC74" s="25"/>
      <c r="AD74" s="2">
        <f t="shared" si="37"/>
        <v>1.7857142857142905E-2</v>
      </c>
      <c r="AE74" s="2">
        <f t="shared" si="38"/>
        <v>3.2258064516129004E-2</v>
      </c>
      <c r="AF74" s="2"/>
      <c r="BD74" s="31"/>
      <c r="BE74" s="31"/>
      <c r="BF74" s="31"/>
      <c r="BG74" s="31"/>
      <c r="BH74" s="31"/>
      <c r="BI74" s="31"/>
      <c r="BJ74" s="31"/>
      <c r="BK74" s="31"/>
    </row>
    <row r="75" spans="1:63" ht="12.75" customHeight="1">
      <c r="A75" s="35" t="s">
        <v>45</v>
      </c>
      <c r="I75" s="31">
        <v>5</v>
      </c>
      <c r="J75" s="34">
        <v>3</v>
      </c>
      <c r="K75" s="31"/>
      <c r="L75" s="31"/>
      <c r="M75" s="31"/>
      <c r="N75" s="2"/>
      <c r="O75" s="24">
        <v>6</v>
      </c>
      <c r="W75" s="27" t="s">
        <v>29</v>
      </c>
      <c r="X75" s="25">
        <f t="shared" si="32"/>
        <v>5.7142857142857162E-2</v>
      </c>
      <c r="Y75" s="25">
        <f t="shared" si="33"/>
        <v>5.2631578947368474E-2</v>
      </c>
      <c r="Z75" s="25">
        <f t="shared" si="34"/>
        <v>4.5454545454545414E-2</v>
      </c>
      <c r="AA75" s="25">
        <f t="shared" si="35"/>
        <v>4.6875E-2</v>
      </c>
      <c r="AB75" s="25">
        <f t="shared" si="36"/>
        <v>0</v>
      </c>
      <c r="AC75" s="25"/>
      <c r="AD75" s="2">
        <f t="shared" si="37"/>
        <v>1.8181818181818188E-2</v>
      </c>
      <c r="AE75" s="2"/>
      <c r="BD75" s="31"/>
      <c r="BE75" s="31"/>
      <c r="BF75" s="31"/>
      <c r="BG75" s="31"/>
      <c r="BH75" s="31"/>
      <c r="BI75" s="31"/>
      <c r="BJ75" s="31"/>
      <c r="BK75" s="31"/>
    </row>
    <row r="76" spans="1:63" ht="12.75" customHeight="1">
      <c r="A76" s="35" t="s">
        <v>46</v>
      </c>
      <c r="I76" s="31">
        <v>5</v>
      </c>
      <c r="J76" s="34">
        <v>3</v>
      </c>
      <c r="K76" s="31"/>
      <c r="L76" s="31"/>
      <c r="M76" s="31"/>
      <c r="N76" s="2"/>
      <c r="O76" s="24">
        <v>5</v>
      </c>
      <c r="W76" s="27"/>
      <c r="X76" s="25"/>
      <c r="Y76" s="25"/>
      <c r="Z76" s="25"/>
      <c r="AA76" s="25"/>
      <c r="AB76" s="25"/>
      <c r="AC76" s="25"/>
      <c r="AD76" s="2"/>
      <c r="AE76" s="2"/>
      <c r="BD76" s="31"/>
      <c r="BE76" s="31"/>
      <c r="BF76" s="31"/>
      <c r="BG76" s="31"/>
      <c r="BH76" s="31"/>
      <c r="BI76" s="31"/>
      <c r="BJ76" s="31"/>
      <c r="BK76" s="31"/>
    </row>
    <row r="77" spans="1:63" ht="12.75" customHeight="1">
      <c r="A77" s="35" t="s">
        <v>47</v>
      </c>
      <c r="I77" s="31">
        <v>2</v>
      </c>
      <c r="J77" s="34">
        <v>1</v>
      </c>
      <c r="K77" s="31"/>
      <c r="L77" s="31"/>
      <c r="M77" s="31"/>
      <c r="N77" s="2"/>
      <c r="O77" s="24">
        <v>2</v>
      </c>
      <c r="W77" s="27"/>
      <c r="X77" s="25"/>
      <c r="Y77" s="25"/>
      <c r="Z77" s="25"/>
      <c r="AA77" s="25"/>
      <c r="AB77" s="25"/>
      <c r="AC77" s="25"/>
      <c r="AD77" s="2"/>
      <c r="AE77" s="2"/>
      <c r="BD77" s="31"/>
      <c r="BE77" s="31"/>
      <c r="BF77" s="31"/>
      <c r="BG77" s="31"/>
      <c r="BH77" s="31"/>
      <c r="BI77" s="31"/>
      <c r="BJ77" s="31"/>
      <c r="BK77" s="31"/>
    </row>
    <row r="78" spans="1:63" ht="12.75" customHeight="1">
      <c r="A78" s="35" t="s">
        <v>48</v>
      </c>
      <c r="I78" s="31">
        <v>1</v>
      </c>
      <c r="J78" s="34"/>
      <c r="K78" s="31"/>
      <c r="L78" s="31"/>
      <c r="M78" s="31"/>
      <c r="N78" s="2"/>
      <c r="O78" s="24">
        <v>1</v>
      </c>
      <c r="W78" s="27"/>
      <c r="X78" s="25"/>
      <c r="Y78" s="25"/>
      <c r="Z78" s="25"/>
      <c r="AA78" s="25"/>
      <c r="AB78" s="25"/>
      <c r="AC78" s="25"/>
      <c r="AD78" s="2"/>
      <c r="AE78" s="2"/>
      <c r="BD78" s="31"/>
      <c r="BE78" s="31"/>
      <c r="BF78" s="31"/>
      <c r="BG78" s="31"/>
      <c r="BH78" s="31"/>
      <c r="BI78" s="31"/>
      <c r="BJ78" s="31"/>
      <c r="BK78" s="31"/>
    </row>
    <row r="79" spans="1:63" ht="12.75" customHeight="1">
      <c r="A79" s="35" t="s">
        <v>49</v>
      </c>
      <c r="I79" s="31">
        <v>1</v>
      </c>
      <c r="J79" s="34">
        <v>1</v>
      </c>
      <c r="K79" s="31"/>
      <c r="L79" s="31"/>
      <c r="M79" s="31"/>
      <c r="N79" s="2"/>
      <c r="O79" s="24">
        <v>1</v>
      </c>
      <c r="W79" s="27"/>
      <c r="X79" s="25"/>
      <c r="Y79" s="25"/>
      <c r="Z79" s="25"/>
      <c r="AA79" s="25"/>
      <c r="AB79" s="25"/>
      <c r="AC79" s="25"/>
      <c r="AD79" s="2"/>
      <c r="AE79" s="2"/>
      <c r="BD79" s="31"/>
      <c r="BE79" s="31"/>
      <c r="BF79" s="31"/>
      <c r="BG79" s="31"/>
      <c r="BH79" s="31"/>
      <c r="BI79" s="31"/>
      <c r="BJ79" s="31"/>
      <c r="BK79" s="31"/>
    </row>
    <row r="80" spans="1:63" ht="12.75" customHeight="1">
      <c r="A80" s="35" t="s">
        <v>50</v>
      </c>
      <c r="J80" s="34"/>
      <c r="K80" s="31"/>
      <c r="L80" s="31"/>
      <c r="M80" s="31"/>
      <c r="N80" s="2"/>
      <c r="O80" s="24"/>
      <c r="W80" s="27"/>
      <c r="X80" s="25"/>
      <c r="Y80" s="25"/>
      <c r="Z80" s="25"/>
      <c r="AA80" s="25"/>
      <c r="AB80" s="25"/>
      <c r="AC80" s="25"/>
      <c r="AD80" s="2"/>
      <c r="AE80" s="2"/>
      <c r="BD80" s="31"/>
      <c r="BE80" s="31"/>
      <c r="BF80" s="31"/>
      <c r="BG80" s="31"/>
      <c r="BH80" s="31"/>
      <c r="BI80" s="31"/>
      <c r="BJ80" s="31"/>
      <c r="BK80" s="31"/>
    </row>
    <row r="81" spans="1:63" ht="12.75" customHeight="1">
      <c r="A81" s="35" t="s">
        <v>51</v>
      </c>
      <c r="J81" s="34"/>
      <c r="K81" s="31"/>
      <c r="L81" s="31"/>
      <c r="M81" s="31"/>
      <c r="N81" s="2"/>
      <c r="O81" s="24">
        <v>1</v>
      </c>
      <c r="W81" s="27"/>
      <c r="X81" s="25"/>
      <c r="Y81" s="25"/>
      <c r="Z81" s="25"/>
      <c r="AA81" s="25"/>
      <c r="AB81" s="25"/>
      <c r="AC81" s="25"/>
      <c r="AD81" s="2"/>
      <c r="AE81" s="2"/>
      <c r="BD81" s="31"/>
      <c r="BE81" s="31"/>
      <c r="BF81" s="31"/>
      <c r="BG81" s="31"/>
      <c r="BH81" s="31"/>
      <c r="BI81" s="31"/>
      <c r="BJ81" s="31"/>
      <c r="BK81" s="31"/>
    </row>
    <row r="82" spans="1:63" ht="12.75" customHeight="1">
      <c r="J82" s="31">
        <f>SUM(J74:J79)</f>
        <v>58</v>
      </c>
      <c r="K82" s="2">
        <f>J74/B67</f>
        <v>0.64102564102564108</v>
      </c>
      <c r="L82" s="2">
        <f>J82/B67</f>
        <v>0.74358974358974361</v>
      </c>
      <c r="M82" s="2">
        <f>L82-K82</f>
        <v>0.10256410256410253</v>
      </c>
      <c r="N82" s="2"/>
      <c r="W82" s="30" t="s">
        <v>31</v>
      </c>
      <c r="X82" s="25">
        <f t="shared" ref="X82:X83" si="41">Q11</f>
        <v>-3.0303030303030276E-2</v>
      </c>
      <c r="Y82" s="25">
        <f t="shared" ref="Y82:Y83" si="42">Q34</f>
        <v>3.703703703703709E-2</v>
      </c>
      <c r="Z82" s="25">
        <f t="shared" ref="Z82:Z83" si="43">Q54</f>
        <v>4.7619047619047672E-2</v>
      </c>
      <c r="AA82" s="25">
        <f t="shared" ref="AA82:AA83" si="44">Q73</f>
        <v>0</v>
      </c>
      <c r="AB82" s="25">
        <f>Q93</f>
        <v>0</v>
      </c>
      <c r="AC82" s="25"/>
      <c r="AD82" s="2" t="s">
        <v>30</v>
      </c>
      <c r="BD82" s="31"/>
      <c r="BE82" s="31"/>
      <c r="BF82" s="31"/>
      <c r="BG82" s="31"/>
      <c r="BH82" s="31"/>
      <c r="BI82" s="31"/>
      <c r="BJ82" s="31"/>
      <c r="BK82" s="31"/>
    </row>
    <row r="83" spans="1:63" ht="12.75" customHeight="1">
      <c r="J83" s="31"/>
      <c r="K83" s="2"/>
      <c r="L83" s="2"/>
      <c r="M83" s="2"/>
      <c r="N83" s="2"/>
      <c r="W83" s="30" t="s">
        <v>32</v>
      </c>
      <c r="X83" s="25">
        <f t="shared" si="41"/>
        <v>2.9411764705882359E-2</v>
      </c>
      <c r="Y83" s="25">
        <f t="shared" si="42"/>
        <v>-1.9230769230769162E-2</v>
      </c>
      <c r="Z83" s="25">
        <f t="shared" si="43"/>
        <v>-5.0000000000000044E-2</v>
      </c>
      <c r="AA83" s="25">
        <f t="shared" si="44"/>
        <v>0</v>
      </c>
      <c r="AB83" s="25" t="s">
        <v>30</v>
      </c>
      <c r="AC83" s="25"/>
      <c r="BD83" s="31"/>
      <c r="BE83" s="31"/>
      <c r="BF83" s="31"/>
      <c r="BG83" s="31"/>
      <c r="BH83" s="31"/>
      <c r="BI83" s="31"/>
      <c r="BJ83" s="31"/>
      <c r="BK83" s="31"/>
    </row>
    <row r="84" spans="1:63" ht="12.75" customHeight="1">
      <c r="A84" s="46" t="s">
        <v>64</v>
      </c>
      <c r="K84" s="2"/>
      <c r="L84" s="2"/>
      <c r="N84" s="2"/>
      <c r="W84" s="30" t="s">
        <v>33</v>
      </c>
      <c r="X84" s="25" t="s">
        <v>30</v>
      </c>
      <c r="Y84" s="25"/>
      <c r="Z84" s="25"/>
      <c r="AA84" s="25"/>
      <c r="AB84" s="28"/>
      <c r="AC84" s="28"/>
      <c r="AD84" s="28"/>
      <c r="AE84" s="28"/>
      <c r="BD84" s="31"/>
      <c r="BE84" s="31"/>
      <c r="BF84" s="31"/>
      <c r="BG84" s="31"/>
      <c r="BH84" s="31"/>
      <c r="BI84" s="31"/>
      <c r="BJ84" s="31"/>
      <c r="BK84" s="31"/>
    </row>
    <row r="85" spans="1:63" ht="25.5" customHeight="1">
      <c r="B85" s="266" t="s">
        <v>2</v>
      </c>
      <c r="C85" s="267"/>
      <c r="D85" s="267"/>
      <c r="E85" s="267"/>
      <c r="F85" s="267"/>
      <c r="G85" s="267"/>
      <c r="H85" s="267"/>
      <c r="I85" s="267"/>
      <c r="K85" s="5" t="s">
        <v>3</v>
      </c>
      <c r="L85" s="5" t="s">
        <v>4</v>
      </c>
      <c r="M85" s="6" t="s">
        <v>5</v>
      </c>
      <c r="N85" s="5" t="s">
        <v>6</v>
      </c>
      <c r="O85" s="7" t="s">
        <v>7</v>
      </c>
      <c r="P85" s="7" t="s">
        <v>8</v>
      </c>
      <c r="Q85" s="8" t="s">
        <v>9</v>
      </c>
      <c r="BD85" s="31"/>
      <c r="BE85" s="31"/>
      <c r="BF85" s="31"/>
      <c r="BG85" s="31"/>
      <c r="BH85" s="31"/>
      <c r="BI85" s="31"/>
      <c r="BJ85" s="31"/>
      <c r="BK85" s="31"/>
    </row>
    <row r="86" spans="1:63" ht="12.75" customHeight="1">
      <c r="A86" s="10" t="s">
        <v>10</v>
      </c>
      <c r="B86" s="11">
        <v>1</v>
      </c>
      <c r="C86" s="11">
        <v>2</v>
      </c>
      <c r="D86" s="11">
        <v>3</v>
      </c>
      <c r="E86" s="11">
        <v>4</v>
      </c>
      <c r="F86" s="11">
        <v>5</v>
      </c>
      <c r="G86" s="11">
        <v>6</v>
      </c>
      <c r="H86" s="11">
        <v>7</v>
      </c>
      <c r="I86" s="11">
        <v>8</v>
      </c>
      <c r="J86" s="12" t="s">
        <v>11</v>
      </c>
      <c r="K86" s="13"/>
      <c r="L86" s="13"/>
      <c r="M86" s="14"/>
      <c r="N86" s="15"/>
      <c r="O86" s="16"/>
      <c r="P86" s="16"/>
      <c r="Q86" s="2"/>
      <c r="BD86" s="31"/>
      <c r="BE86" s="31"/>
      <c r="BF86" s="31"/>
      <c r="BG86" s="31"/>
      <c r="BH86" s="31"/>
      <c r="BI86" s="31"/>
      <c r="BJ86" s="31"/>
      <c r="BK86" s="31"/>
    </row>
    <row r="87" spans="1:63" ht="12.75" customHeight="1">
      <c r="A87" s="30" t="s">
        <v>18</v>
      </c>
      <c r="B87" s="17">
        <v>42</v>
      </c>
      <c r="C87" s="17"/>
      <c r="D87" s="17"/>
      <c r="E87" s="17"/>
      <c r="F87" s="17"/>
      <c r="G87" s="17"/>
      <c r="H87" s="17"/>
      <c r="I87" s="17"/>
      <c r="J87" s="18"/>
      <c r="K87" s="13"/>
      <c r="L87" s="13"/>
      <c r="M87" s="14"/>
      <c r="N87" s="15"/>
      <c r="O87" s="19">
        <f>B87</f>
        <v>42</v>
      </c>
      <c r="P87" s="16"/>
      <c r="Q87" s="2"/>
      <c r="BD87" s="31"/>
      <c r="BE87" s="31"/>
      <c r="BF87" s="31"/>
      <c r="BG87" s="31"/>
      <c r="BH87" s="31"/>
      <c r="BI87" s="31"/>
      <c r="BJ87" s="31"/>
      <c r="BK87" s="31"/>
    </row>
    <row r="88" spans="1:63" ht="12.75" customHeight="1">
      <c r="A88" s="30" t="s">
        <v>19</v>
      </c>
      <c r="B88" s="17"/>
      <c r="C88" s="17">
        <v>34</v>
      </c>
      <c r="D88" s="17"/>
      <c r="E88" s="17"/>
      <c r="F88" s="17"/>
      <c r="G88" s="17"/>
      <c r="H88" s="17"/>
      <c r="I88" s="17"/>
      <c r="J88" s="18"/>
      <c r="K88" s="13"/>
      <c r="L88" s="13"/>
      <c r="M88" s="14"/>
      <c r="N88" s="15">
        <f>C88/B87</f>
        <v>0.80952380952380953</v>
      </c>
      <c r="O88" s="24">
        <v>34</v>
      </c>
      <c r="P88" s="25">
        <f t="shared" ref="P88:P94" si="45">O88/O87</f>
        <v>0.80952380952380953</v>
      </c>
      <c r="Q88" s="2">
        <f t="shared" ref="Q88:Q94" si="46">100%-P88</f>
        <v>0.19047619047619047</v>
      </c>
      <c r="BD88" s="31"/>
      <c r="BE88" s="31"/>
      <c r="BF88" s="31"/>
      <c r="BG88" s="31"/>
      <c r="BH88" s="31"/>
      <c r="BI88" s="31"/>
      <c r="BJ88" s="31"/>
      <c r="BK88" s="31"/>
    </row>
    <row r="89" spans="1:63" ht="12.75" customHeight="1">
      <c r="A89" s="30" t="s">
        <v>20</v>
      </c>
      <c r="B89" s="31"/>
      <c r="C89" s="31"/>
      <c r="D89" s="31">
        <v>29</v>
      </c>
      <c r="E89" s="31"/>
      <c r="F89" s="31"/>
      <c r="G89" s="31"/>
      <c r="H89" s="31"/>
      <c r="I89" s="31"/>
      <c r="J89" s="34"/>
      <c r="K89" s="2"/>
      <c r="L89" s="2"/>
      <c r="M89" s="31"/>
      <c r="N89" s="15">
        <f>D89/C88</f>
        <v>0.8529411764705882</v>
      </c>
      <c r="O89" s="24">
        <v>33</v>
      </c>
      <c r="P89" s="25">
        <f t="shared" si="45"/>
        <v>0.97058823529411764</v>
      </c>
      <c r="Q89" s="2">
        <f t="shared" si="46"/>
        <v>2.9411764705882359E-2</v>
      </c>
      <c r="W89" s="31"/>
      <c r="X89" s="31"/>
      <c r="AF89" s="28"/>
      <c r="AG89" s="28"/>
      <c r="AH89" s="28"/>
      <c r="BD89" s="31"/>
      <c r="BE89" s="31"/>
      <c r="BF89" s="31"/>
      <c r="BG89" s="31"/>
      <c r="BH89" s="31"/>
      <c r="BI89" s="31"/>
      <c r="BJ89" s="31"/>
      <c r="BK89" s="31"/>
    </row>
    <row r="90" spans="1:63" ht="12.75" customHeight="1">
      <c r="A90" s="30" t="s">
        <v>21</v>
      </c>
      <c r="B90" s="31"/>
      <c r="C90" s="31"/>
      <c r="D90" s="31"/>
      <c r="E90" s="31">
        <v>28</v>
      </c>
      <c r="F90" s="31"/>
      <c r="G90" s="31"/>
      <c r="H90" s="31"/>
      <c r="I90" s="31"/>
      <c r="J90" s="34"/>
      <c r="K90" s="2"/>
      <c r="L90" s="2"/>
      <c r="M90" s="31"/>
      <c r="N90" s="2">
        <f>E90/D89</f>
        <v>0.96551724137931039</v>
      </c>
      <c r="O90" s="24">
        <v>32</v>
      </c>
      <c r="P90" s="25">
        <f t="shared" si="45"/>
        <v>0.96969696969696972</v>
      </c>
      <c r="Q90" s="2">
        <f t="shared" si="46"/>
        <v>3.0303030303030276E-2</v>
      </c>
      <c r="W90" s="35"/>
      <c r="X90" s="38"/>
      <c r="Y90" s="38"/>
      <c r="Z90" s="38"/>
      <c r="AA90" s="48"/>
      <c r="AB90" s="48"/>
      <c r="AC90" s="48"/>
      <c r="AD90" s="48"/>
      <c r="AE90" s="48"/>
      <c r="AF90" s="48"/>
      <c r="AG90" s="48"/>
      <c r="AH90" s="48"/>
      <c r="BD90" s="31"/>
      <c r="BE90" s="31"/>
      <c r="BF90" s="31"/>
      <c r="BG90" s="31"/>
      <c r="BH90" s="31"/>
      <c r="BI90" s="31"/>
      <c r="BJ90" s="31"/>
      <c r="BK90" s="31"/>
    </row>
    <row r="91" spans="1:63" ht="12.75" customHeight="1">
      <c r="A91" s="35" t="s">
        <v>22</v>
      </c>
      <c r="B91" s="31"/>
      <c r="C91" s="31"/>
      <c r="D91" s="31"/>
      <c r="E91" s="31"/>
      <c r="F91" s="31">
        <v>28</v>
      </c>
      <c r="G91" s="31"/>
      <c r="H91" s="31"/>
      <c r="I91" s="31"/>
      <c r="J91" s="34"/>
      <c r="K91" s="2"/>
      <c r="L91" s="2"/>
      <c r="M91" s="31"/>
      <c r="N91" s="2">
        <f>F91/E90</f>
        <v>1</v>
      </c>
      <c r="O91" s="24">
        <v>31</v>
      </c>
      <c r="P91" s="25">
        <f t="shared" si="45"/>
        <v>0.96875</v>
      </c>
      <c r="Q91" s="2">
        <f t="shared" si="46"/>
        <v>3.125E-2</v>
      </c>
      <c r="W91" s="35"/>
      <c r="X91" s="38"/>
      <c r="Y91" s="38"/>
      <c r="Z91" s="38"/>
      <c r="AA91" s="48"/>
      <c r="AB91" s="48"/>
      <c r="AC91" s="48"/>
      <c r="AD91" s="48"/>
      <c r="AE91" s="48"/>
      <c r="AF91" s="48"/>
      <c r="AG91" s="48"/>
      <c r="AH91" s="48"/>
      <c r="BD91" s="31"/>
      <c r="BE91" s="31"/>
      <c r="BF91" s="31"/>
      <c r="BG91" s="31"/>
      <c r="BH91" s="31"/>
      <c r="BI91" s="31"/>
      <c r="BJ91" s="31"/>
      <c r="BK91" s="31"/>
    </row>
    <row r="92" spans="1:63" ht="12.75" customHeight="1">
      <c r="A92" s="35" t="s">
        <v>23</v>
      </c>
      <c r="B92" s="31"/>
      <c r="C92" s="31"/>
      <c r="D92" s="31"/>
      <c r="E92" s="31"/>
      <c r="F92" s="31"/>
      <c r="G92" s="31">
        <v>20</v>
      </c>
      <c r="H92" s="31"/>
      <c r="I92" s="31"/>
      <c r="J92" s="34"/>
      <c r="K92" s="2"/>
      <c r="L92" s="2"/>
      <c r="M92" s="31"/>
      <c r="N92" s="2">
        <f>G92/F91</f>
        <v>0.7142857142857143</v>
      </c>
      <c r="O92" s="24">
        <v>31</v>
      </c>
      <c r="P92" s="25">
        <f t="shared" si="45"/>
        <v>1</v>
      </c>
      <c r="Q92" s="2">
        <f t="shared" si="46"/>
        <v>0</v>
      </c>
      <c r="W92" s="35"/>
      <c r="X92" s="38"/>
      <c r="Y92" s="38"/>
      <c r="Z92" s="38"/>
      <c r="AA92" s="48"/>
      <c r="AB92" s="48"/>
      <c r="AC92" s="48"/>
      <c r="AD92" s="48"/>
      <c r="AE92" s="48"/>
      <c r="AF92" s="48"/>
      <c r="AG92" s="48"/>
      <c r="AH92" s="48"/>
      <c r="BD92" s="31"/>
      <c r="BE92" s="31"/>
      <c r="BF92" s="31"/>
      <c r="BG92" s="31"/>
      <c r="BH92" s="31"/>
      <c r="BI92" s="31"/>
      <c r="BJ92" s="31"/>
      <c r="BK92" s="31"/>
    </row>
    <row r="93" spans="1:63" ht="12.75" customHeight="1">
      <c r="A93" s="35" t="s">
        <v>41</v>
      </c>
      <c r="B93" s="31"/>
      <c r="C93" s="31"/>
      <c r="D93" s="31"/>
      <c r="E93" s="31"/>
      <c r="F93" s="31"/>
      <c r="G93" s="31"/>
      <c r="H93" s="31">
        <v>14</v>
      </c>
      <c r="I93" s="31"/>
      <c r="J93" s="34"/>
      <c r="K93" s="2"/>
      <c r="L93" s="2"/>
      <c r="M93" s="31"/>
      <c r="N93" s="2">
        <f>H93/G92</f>
        <v>0.7</v>
      </c>
      <c r="O93" s="24">
        <v>31</v>
      </c>
      <c r="P93" s="25">
        <f t="shared" si="45"/>
        <v>1</v>
      </c>
      <c r="Q93" s="2">
        <f t="shared" si="46"/>
        <v>0</v>
      </c>
      <c r="W93" s="35"/>
      <c r="X93" s="38"/>
      <c r="Y93" s="38"/>
      <c r="Z93" s="38"/>
      <c r="AA93" s="48"/>
      <c r="AB93" s="48"/>
      <c r="AC93" s="48"/>
      <c r="AD93" s="48"/>
      <c r="AE93" s="48"/>
      <c r="AF93" s="48"/>
      <c r="AG93" s="48"/>
      <c r="AH93" s="48"/>
      <c r="BD93" s="31"/>
      <c r="BE93" s="31"/>
      <c r="BF93" s="31"/>
      <c r="BG93" s="31"/>
      <c r="BH93" s="31"/>
      <c r="BI93" s="31"/>
      <c r="BJ93" s="31"/>
      <c r="BK93" s="31"/>
    </row>
    <row r="94" spans="1:63" ht="12.75" customHeight="1">
      <c r="A94" s="35" t="s">
        <v>45</v>
      </c>
      <c r="B94" s="31"/>
      <c r="C94" s="31"/>
      <c r="D94" s="31"/>
      <c r="E94" s="31"/>
      <c r="F94" s="31"/>
      <c r="G94" s="31"/>
      <c r="H94" s="31"/>
      <c r="I94" s="31">
        <v>13</v>
      </c>
      <c r="J94" s="34">
        <v>14</v>
      </c>
      <c r="K94" s="2"/>
      <c r="L94" s="2"/>
      <c r="M94" s="31"/>
      <c r="N94" s="2">
        <f>I94/H93</f>
        <v>0.9285714285714286</v>
      </c>
      <c r="O94" s="24">
        <v>36</v>
      </c>
      <c r="P94" s="25">
        <f t="shared" si="45"/>
        <v>1.1612903225806452</v>
      </c>
      <c r="Q94" s="2">
        <f t="shared" si="46"/>
        <v>-0.16129032258064524</v>
      </c>
      <c r="W94" s="35"/>
      <c r="X94" s="38"/>
      <c r="Y94" s="38"/>
      <c r="Z94" s="38"/>
      <c r="AA94" s="48"/>
      <c r="AB94" s="48"/>
      <c r="AC94" s="48"/>
      <c r="AD94" s="48"/>
      <c r="AE94" s="48"/>
      <c r="AF94" s="48"/>
      <c r="AG94" s="48"/>
      <c r="AH94" s="48"/>
      <c r="BD94" s="31"/>
      <c r="BE94" s="31"/>
      <c r="BF94" s="31"/>
      <c r="BG94" s="31"/>
      <c r="BH94" s="31"/>
      <c r="BI94" s="31"/>
      <c r="BJ94" s="31"/>
      <c r="BK94" s="31"/>
    </row>
    <row r="95" spans="1:63" ht="12.75" customHeight="1">
      <c r="A95" s="35" t="s">
        <v>46</v>
      </c>
      <c r="B95" s="31"/>
      <c r="C95" s="31"/>
      <c r="D95" s="31"/>
      <c r="E95" s="31"/>
      <c r="F95" s="31"/>
      <c r="G95" s="31"/>
      <c r="H95" s="31"/>
      <c r="I95" s="31">
        <v>15</v>
      </c>
      <c r="J95" s="34">
        <v>11</v>
      </c>
      <c r="K95" s="2"/>
      <c r="L95" s="2"/>
      <c r="M95" s="31"/>
      <c r="N95" s="2"/>
      <c r="O95" s="24">
        <v>15</v>
      </c>
      <c r="P95" s="25"/>
      <c r="Q95" s="2"/>
      <c r="W95" s="35"/>
      <c r="X95" s="38"/>
      <c r="Y95" s="38"/>
      <c r="Z95" s="38"/>
      <c r="AA95" s="48"/>
      <c r="AB95" s="48"/>
      <c r="AC95" s="48"/>
      <c r="AD95" s="48"/>
      <c r="AE95" s="48"/>
      <c r="AF95" s="48"/>
      <c r="AG95" s="48"/>
      <c r="AH95" s="48"/>
      <c r="BD95" s="31"/>
      <c r="BE95" s="31"/>
      <c r="BF95" s="31"/>
      <c r="BG95" s="31"/>
      <c r="BH95" s="31"/>
      <c r="BI95" s="31"/>
      <c r="BJ95" s="31"/>
      <c r="BK95" s="31"/>
    </row>
    <row r="96" spans="1:63" ht="12.75" customHeight="1">
      <c r="A96" s="35" t="s">
        <v>47</v>
      </c>
      <c r="B96" s="31"/>
      <c r="C96" s="31"/>
      <c r="D96" s="31"/>
      <c r="E96" s="31"/>
      <c r="F96" s="31"/>
      <c r="G96" s="31"/>
      <c r="H96" s="31"/>
      <c r="I96" s="31">
        <v>5</v>
      </c>
      <c r="J96" s="34">
        <v>2</v>
      </c>
      <c r="K96" s="2"/>
      <c r="L96" s="2"/>
      <c r="M96" s="31"/>
      <c r="N96" s="2"/>
      <c r="O96" s="24">
        <v>6</v>
      </c>
      <c r="P96" s="25"/>
      <c r="Q96" s="2"/>
      <c r="W96" s="35"/>
      <c r="X96" s="38"/>
      <c r="Y96" s="38"/>
      <c r="Z96" s="38"/>
      <c r="AA96" s="48"/>
      <c r="AB96" s="48"/>
      <c r="AC96" s="48"/>
      <c r="AD96" s="48"/>
      <c r="AE96" s="48"/>
      <c r="AF96" s="48"/>
      <c r="AG96" s="48"/>
      <c r="AH96" s="48"/>
      <c r="BD96" s="31"/>
      <c r="BE96" s="31"/>
      <c r="BF96" s="31"/>
      <c r="BG96" s="31"/>
      <c r="BH96" s="31"/>
      <c r="BI96" s="31"/>
      <c r="BJ96" s="31"/>
      <c r="BK96" s="31"/>
    </row>
    <row r="97" spans="1:63" ht="12.75" customHeight="1">
      <c r="A97" s="35" t="s">
        <v>48</v>
      </c>
      <c r="B97" s="31"/>
      <c r="C97" s="31"/>
      <c r="D97" s="31"/>
      <c r="E97" s="31"/>
      <c r="F97" s="31"/>
      <c r="G97" s="31"/>
      <c r="H97" s="31"/>
      <c r="I97" s="31">
        <v>4</v>
      </c>
      <c r="J97" s="34">
        <v>2</v>
      </c>
      <c r="K97" s="2"/>
      <c r="L97" s="2"/>
      <c r="M97" s="31"/>
      <c r="N97" s="2"/>
      <c r="O97" s="24">
        <v>4</v>
      </c>
      <c r="P97" s="25"/>
      <c r="Q97" s="2"/>
      <c r="W97" s="35"/>
      <c r="X97" s="38"/>
      <c r="Y97" s="38"/>
      <c r="Z97" s="38"/>
      <c r="AA97" s="48"/>
      <c r="AB97" s="48"/>
      <c r="AC97" s="48"/>
      <c r="AD97" s="48"/>
      <c r="AE97" s="48"/>
      <c r="AF97" s="48"/>
      <c r="AG97" s="48"/>
      <c r="AH97" s="48"/>
      <c r="BD97" s="31"/>
      <c r="BE97" s="31"/>
      <c r="BF97" s="31"/>
      <c r="BG97" s="31"/>
      <c r="BH97" s="31"/>
      <c r="BI97" s="31"/>
      <c r="BJ97" s="31"/>
      <c r="BK97" s="31"/>
    </row>
    <row r="98" spans="1:63" ht="12.75" customHeight="1">
      <c r="A98" s="35" t="s">
        <v>49</v>
      </c>
      <c r="B98" s="31"/>
      <c r="C98" s="31"/>
      <c r="D98" s="31"/>
      <c r="E98" s="31"/>
      <c r="F98" s="31"/>
      <c r="G98" s="31"/>
      <c r="H98" s="31"/>
      <c r="I98" s="31">
        <v>1</v>
      </c>
      <c r="J98" s="34">
        <v>1</v>
      </c>
      <c r="K98" s="2"/>
      <c r="L98" s="2"/>
      <c r="M98" s="31"/>
      <c r="N98" s="2"/>
      <c r="O98" s="24">
        <v>1</v>
      </c>
      <c r="P98" s="25"/>
      <c r="Q98" s="2"/>
      <c r="W98" s="35"/>
      <c r="X98" s="38"/>
      <c r="Y98" s="38"/>
      <c r="Z98" s="38"/>
      <c r="AA98" s="48"/>
      <c r="AB98" s="48"/>
      <c r="AC98" s="48"/>
      <c r="AD98" s="48"/>
      <c r="AE98" s="48"/>
      <c r="AF98" s="48"/>
      <c r="AG98" s="48"/>
      <c r="AH98" s="48"/>
      <c r="BD98" s="31"/>
      <c r="BE98" s="31"/>
      <c r="BF98" s="31"/>
      <c r="BG98" s="31"/>
      <c r="BH98" s="31"/>
      <c r="BI98" s="31"/>
      <c r="BJ98" s="31"/>
      <c r="BK98" s="31"/>
    </row>
    <row r="99" spans="1:63" ht="12.75" customHeight="1">
      <c r="A99" s="35" t="s">
        <v>50</v>
      </c>
      <c r="B99" s="31"/>
      <c r="C99" s="31"/>
      <c r="D99" s="31"/>
      <c r="E99" s="31"/>
      <c r="F99" s="31"/>
      <c r="G99" s="31"/>
      <c r="H99" s="31"/>
      <c r="I99" s="31"/>
      <c r="J99" s="34"/>
      <c r="K99" s="2"/>
      <c r="L99" s="2"/>
      <c r="M99" s="31"/>
      <c r="N99" s="2"/>
      <c r="O99" s="24"/>
      <c r="P99" s="25"/>
      <c r="Q99" s="2"/>
      <c r="W99" s="35"/>
      <c r="X99" s="38"/>
      <c r="Y99" s="38"/>
      <c r="Z99" s="38"/>
      <c r="AA99" s="48"/>
      <c r="AB99" s="48"/>
      <c r="AC99" s="48"/>
      <c r="AD99" s="48"/>
      <c r="AE99" s="48"/>
      <c r="AF99" s="48"/>
      <c r="AG99" s="48"/>
      <c r="AH99" s="48"/>
      <c r="BD99" s="31"/>
      <c r="BE99" s="31"/>
      <c r="BF99" s="31"/>
      <c r="BG99" s="31"/>
      <c r="BH99" s="31"/>
      <c r="BI99" s="31"/>
      <c r="BJ99" s="31"/>
      <c r="BK99" s="31"/>
    </row>
    <row r="100" spans="1:63" ht="12.75" customHeight="1">
      <c r="A100" s="35" t="s">
        <v>51</v>
      </c>
      <c r="B100" s="31"/>
      <c r="C100" s="31"/>
      <c r="D100" s="31"/>
      <c r="E100" s="31"/>
      <c r="F100" s="31"/>
      <c r="G100" s="31"/>
      <c r="H100" s="31"/>
      <c r="I100" s="31"/>
      <c r="J100" s="34"/>
      <c r="K100" s="2"/>
      <c r="L100" s="2"/>
      <c r="M100" s="31"/>
      <c r="N100" s="2"/>
      <c r="O100" s="24"/>
      <c r="P100" s="25"/>
      <c r="Q100" s="2"/>
      <c r="W100" s="35"/>
      <c r="X100" s="38"/>
      <c r="Y100" s="38"/>
      <c r="Z100" s="38"/>
      <c r="AA100" s="48"/>
      <c r="AB100" s="48"/>
      <c r="AC100" s="48"/>
      <c r="AD100" s="48"/>
      <c r="AE100" s="48"/>
      <c r="AF100" s="48"/>
      <c r="AG100" s="48"/>
      <c r="AH100" s="48"/>
      <c r="BD100" s="31"/>
      <c r="BE100" s="31"/>
      <c r="BF100" s="31"/>
      <c r="BG100" s="31"/>
      <c r="BH100" s="31"/>
      <c r="BI100" s="31"/>
      <c r="BJ100" s="31"/>
      <c r="BK100" s="31"/>
    </row>
    <row r="101" spans="1:63" ht="12.75" customHeight="1">
      <c r="J101" s="31">
        <f>SUM(J94:J98)</f>
        <v>30</v>
      </c>
      <c r="K101" s="2">
        <f>J94/B87</f>
        <v>0.33333333333333331</v>
      </c>
      <c r="L101" s="2">
        <f>J101/B87</f>
        <v>0.7142857142857143</v>
      </c>
      <c r="M101" s="2">
        <f>L101-K101</f>
        <v>0.38095238095238099</v>
      </c>
      <c r="N101" s="2"/>
      <c r="W101" s="35"/>
      <c r="X101" s="38"/>
      <c r="Y101" s="38"/>
      <c r="Z101" s="48"/>
      <c r="AA101" s="48"/>
      <c r="AB101" s="48"/>
      <c r="AC101" s="48"/>
      <c r="AD101" s="48"/>
      <c r="AE101" s="48"/>
      <c r="AF101" s="48"/>
      <c r="AG101" s="48"/>
      <c r="AH101" s="48"/>
    </row>
    <row r="102" spans="1:63" ht="12.75" customHeight="1">
      <c r="A102" s="46" t="s">
        <v>65</v>
      </c>
      <c r="K102" s="2"/>
      <c r="L102" s="2"/>
      <c r="N102" s="2"/>
      <c r="W102" s="35"/>
      <c r="X102" s="3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</row>
    <row r="103" spans="1:63" ht="25.5" customHeight="1">
      <c r="B103" s="266" t="s">
        <v>2</v>
      </c>
      <c r="C103" s="267"/>
      <c r="D103" s="267"/>
      <c r="E103" s="267"/>
      <c r="F103" s="267"/>
      <c r="G103" s="267"/>
      <c r="H103" s="267"/>
      <c r="I103" s="267"/>
      <c r="K103" s="5" t="s">
        <v>3</v>
      </c>
      <c r="L103" s="5" t="s">
        <v>4</v>
      </c>
      <c r="M103" s="6" t="s">
        <v>5</v>
      </c>
      <c r="N103" s="5" t="s">
        <v>6</v>
      </c>
      <c r="O103" s="7" t="s">
        <v>7</v>
      </c>
      <c r="P103" s="7" t="s">
        <v>8</v>
      </c>
      <c r="Q103" s="8" t="s">
        <v>9</v>
      </c>
      <c r="W103" s="31"/>
      <c r="X103" s="9" t="s">
        <v>44</v>
      </c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</row>
    <row r="104" spans="1:63" ht="12.75" customHeight="1">
      <c r="A104" s="10" t="s">
        <v>10</v>
      </c>
      <c r="B104" s="11">
        <v>1</v>
      </c>
      <c r="C104" s="11">
        <v>2</v>
      </c>
      <c r="D104" s="11">
        <v>3</v>
      </c>
      <c r="E104" s="11">
        <v>4</v>
      </c>
      <c r="F104" s="11">
        <v>5</v>
      </c>
      <c r="G104" s="11">
        <v>6</v>
      </c>
      <c r="H104" s="11">
        <v>7</v>
      </c>
      <c r="I104" s="11">
        <v>8</v>
      </c>
      <c r="J104" s="12" t="s">
        <v>11</v>
      </c>
      <c r="K104" s="13"/>
      <c r="L104" s="13"/>
      <c r="M104" s="14"/>
      <c r="N104" s="15"/>
      <c r="O104" s="16"/>
      <c r="P104" s="16"/>
      <c r="Q104" s="2"/>
      <c r="W104" s="49" t="s">
        <v>13</v>
      </c>
      <c r="X104" s="52" t="s">
        <v>14</v>
      </c>
      <c r="Y104" s="52" t="s">
        <v>15</v>
      </c>
      <c r="Z104" s="52" t="s">
        <v>16</v>
      </c>
      <c r="AA104" s="52" t="s">
        <v>17</v>
      </c>
      <c r="AB104" s="52" t="s">
        <v>18</v>
      </c>
      <c r="AC104" s="52" t="s">
        <v>19</v>
      </c>
      <c r="AD104" s="52" t="s">
        <v>20</v>
      </c>
      <c r="AE104" s="52" t="s">
        <v>21</v>
      </c>
      <c r="AF104" s="52" t="s">
        <v>22</v>
      </c>
      <c r="AG104" s="52" t="s">
        <v>23</v>
      </c>
      <c r="AH104" s="52" t="s">
        <v>41</v>
      </c>
      <c r="AI104" s="52" t="s">
        <v>45</v>
      </c>
      <c r="AJ104" s="52" t="s">
        <v>46</v>
      </c>
      <c r="AK104" s="52" t="s">
        <v>47</v>
      </c>
      <c r="AL104" s="52" t="s">
        <v>48</v>
      </c>
      <c r="AM104" s="52" t="s">
        <v>49</v>
      </c>
      <c r="AN104" s="52" t="s">
        <v>50</v>
      </c>
      <c r="AO104" s="52" t="s">
        <v>51</v>
      </c>
      <c r="AP104" s="52" t="s">
        <v>52</v>
      </c>
      <c r="AQ104" s="52" t="s">
        <v>53</v>
      </c>
    </row>
    <row r="105" spans="1:63" ht="12.75" customHeight="1">
      <c r="A105" s="30" t="s">
        <v>19</v>
      </c>
      <c r="B105" s="17">
        <v>85</v>
      </c>
      <c r="C105" s="17"/>
      <c r="D105" s="17"/>
      <c r="E105" s="17"/>
      <c r="F105" s="17"/>
      <c r="G105" s="17"/>
      <c r="H105" s="17"/>
      <c r="I105" s="17"/>
      <c r="J105" s="34"/>
      <c r="K105" s="13"/>
      <c r="L105" s="13"/>
      <c r="M105" s="14"/>
      <c r="N105" s="15"/>
      <c r="O105" s="19">
        <f>B105</f>
        <v>85</v>
      </c>
      <c r="P105" s="16"/>
      <c r="Q105" s="2"/>
      <c r="W105" s="53" t="s">
        <v>25</v>
      </c>
      <c r="X105" s="54">
        <f>O7/O5</f>
        <v>0.8</v>
      </c>
      <c r="Y105" s="54">
        <f>O30/O28</f>
        <v>0.81081081081081086</v>
      </c>
      <c r="Z105" s="54">
        <f>O50/O48</f>
        <v>0.58974358974358976</v>
      </c>
      <c r="AA105" s="54">
        <f>O69/O67</f>
        <v>0.84615384615384615</v>
      </c>
      <c r="AB105" s="54">
        <f>O89/O87</f>
        <v>0.7857142857142857</v>
      </c>
      <c r="AC105" s="54">
        <f>O107/O105</f>
        <v>0.75294117647058822</v>
      </c>
      <c r="AD105" s="54">
        <f>O107/O105</f>
        <v>0.75294117647058822</v>
      </c>
      <c r="AE105" s="54">
        <f>O144/O142</f>
        <v>0.78947368421052633</v>
      </c>
      <c r="AF105" s="54">
        <f>O161/O159</f>
        <v>0.88571428571428568</v>
      </c>
      <c r="AG105" s="54">
        <f>O178/O176</f>
        <v>0.68831168831168832</v>
      </c>
      <c r="AH105" s="54">
        <f>O195/O193</f>
        <v>0.77500000000000002</v>
      </c>
      <c r="AI105" s="54">
        <f>O210/O208</f>
        <v>0.81690140845070425</v>
      </c>
      <c r="AJ105" s="54">
        <f>O225/O223</f>
        <v>0.81578947368421051</v>
      </c>
      <c r="AK105" s="54">
        <f>O239/O237</f>
        <v>0.89333333333333331</v>
      </c>
      <c r="AL105" s="54">
        <f>O257/O255</f>
        <v>0.84210526315789469</v>
      </c>
      <c r="AM105" s="54">
        <f>O273/O271</f>
        <v>0.90789473684210531</v>
      </c>
      <c r="AN105" s="54">
        <f>O289/O287</f>
        <v>0.8214285714285714</v>
      </c>
      <c r="AO105" s="54">
        <f>O305/O303</f>
        <v>0.93421052631578949</v>
      </c>
      <c r="AP105" s="54">
        <f>O320/O318</f>
        <v>0.810126582278481</v>
      </c>
      <c r="AQ105" s="54">
        <f>O335/O333</f>
        <v>0.92</v>
      </c>
    </row>
    <row r="106" spans="1:63" ht="12.75" customHeight="1">
      <c r="A106" s="30" t="s">
        <v>20</v>
      </c>
      <c r="C106" s="31">
        <v>69</v>
      </c>
      <c r="J106" s="34"/>
      <c r="K106" s="2"/>
      <c r="L106" s="2"/>
      <c r="N106" s="15">
        <f>C106/B105</f>
        <v>0.81176470588235294</v>
      </c>
      <c r="O106" s="24">
        <v>69</v>
      </c>
      <c r="P106" s="25">
        <f t="shared" ref="P106:P112" si="47">O106/O105</f>
        <v>0.81176470588235294</v>
      </c>
      <c r="Q106" s="2">
        <f t="shared" ref="Q106:Q112" si="48">100%-P106</f>
        <v>0.18823529411764706</v>
      </c>
      <c r="W106" s="3"/>
      <c r="X106" s="9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</row>
    <row r="107" spans="1:63" ht="12.75" customHeight="1">
      <c r="A107" s="30" t="s">
        <v>21</v>
      </c>
      <c r="D107" s="31">
        <v>58</v>
      </c>
      <c r="J107" s="34"/>
      <c r="K107" s="2"/>
      <c r="L107" s="2"/>
      <c r="N107" s="2">
        <f>D107/C106</f>
        <v>0.84057971014492749</v>
      </c>
      <c r="O107" s="24">
        <v>64</v>
      </c>
      <c r="P107" s="25">
        <f t="shared" si="47"/>
        <v>0.92753623188405798</v>
      </c>
      <c r="Q107" s="2">
        <f t="shared" si="48"/>
        <v>7.2463768115942018E-2</v>
      </c>
    </row>
    <row r="108" spans="1:63" ht="12.75" customHeight="1">
      <c r="A108" s="35" t="s">
        <v>22</v>
      </c>
      <c r="E108" s="31">
        <v>55</v>
      </c>
      <c r="J108" s="34"/>
      <c r="K108" s="2"/>
      <c r="L108" s="2"/>
      <c r="N108" s="2">
        <f>E108/D107</f>
        <v>0.94827586206896552</v>
      </c>
      <c r="O108" s="24">
        <v>56</v>
      </c>
      <c r="P108" s="25">
        <f t="shared" si="47"/>
        <v>0.875</v>
      </c>
      <c r="Q108" s="2">
        <f t="shared" si="48"/>
        <v>0.125</v>
      </c>
    </row>
    <row r="109" spans="1:63" ht="12.75" customHeight="1">
      <c r="A109" s="35" t="s">
        <v>23</v>
      </c>
      <c r="F109" s="31">
        <v>52</v>
      </c>
      <c r="J109" s="34"/>
      <c r="K109" s="2"/>
      <c r="L109" s="2"/>
      <c r="N109" s="2">
        <f>F109/E108</f>
        <v>0.94545454545454544</v>
      </c>
      <c r="O109" s="24">
        <v>55</v>
      </c>
      <c r="P109" s="25">
        <f t="shared" si="47"/>
        <v>0.9821428571428571</v>
      </c>
      <c r="Q109" s="2">
        <f t="shared" si="48"/>
        <v>1.7857142857142905E-2</v>
      </c>
    </row>
    <row r="110" spans="1:63" ht="12.75" customHeight="1">
      <c r="A110" s="35" t="s">
        <v>41</v>
      </c>
      <c r="G110" s="31">
        <v>49</v>
      </c>
      <c r="J110" s="34"/>
      <c r="K110" s="2"/>
      <c r="L110" s="2"/>
      <c r="N110" s="2">
        <f>G110/F109</f>
        <v>0.94230769230769229</v>
      </c>
      <c r="O110" s="24">
        <v>54</v>
      </c>
      <c r="P110" s="25">
        <f t="shared" si="47"/>
        <v>0.98181818181818181</v>
      </c>
      <c r="Q110" s="2">
        <f t="shared" si="48"/>
        <v>1.8181818181818188E-2</v>
      </c>
    </row>
    <row r="111" spans="1:63" ht="12.75" customHeight="1">
      <c r="A111" s="35" t="s">
        <v>45</v>
      </c>
      <c r="H111" s="31">
        <v>44</v>
      </c>
      <c r="J111" s="34"/>
      <c r="K111" s="2"/>
      <c r="L111" s="2"/>
      <c r="N111" s="2">
        <f>H111/G110</f>
        <v>0.89795918367346939</v>
      </c>
      <c r="O111" s="24">
        <v>53</v>
      </c>
      <c r="P111" s="25">
        <f t="shared" si="47"/>
        <v>0.98148148148148151</v>
      </c>
      <c r="Q111" s="2">
        <f t="shared" si="48"/>
        <v>1.851851851851849E-2</v>
      </c>
    </row>
    <row r="112" spans="1:63" ht="12.75" customHeight="1">
      <c r="A112" s="35" t="s">
        <v>46</v>
      </c>
      <c r="I112" s="31">
        <v>44</v>
      </c>
      <c r="J112" s="34">
        <v>43</v>
      </c>
      <c r="K112" s="2"/>
      <c r="L112" s="2"/>
      <c r="N112" s="2">
        <f>I112/H111</f>
        <v>1</v>
      </c>
      <c r="O112" s="24">
        <v>51</v>
      </c>
      <c r="P112" s="25">
        <f t="shared" si="47"/>
        <v>0.96226415094339623</v>
      </c>
      <c r="Q112" s="2">
        <f t="shared" si="48"/>
        <v>3.7735849056603765E-2</v>
      </c>
    </row>
    <row r="113" spans="1:63" ht="12.75" customHeight="1">
      <c r="A113" s="35" t="s">
        <v>47</v>
      </c>
      <c r="I113" s="31">
        <v>11</v>
      </c>
      <c r="J113" s="34">
        <v>6</v>
      </c>
      <c r="K113" s="2"/>
      <c r="L113" s="2"/>
      <c r="N113" s="2"/>
      <c r="O113" s="24">
        <v>11</v>
      </c>
      <c r="P113" s="25"/>
      <c r="Q113" s="2"/>
    </row>
    <row r="114" spans="1:63" ht="12.75" customHeight="1">
      <c r="A114" s="35" t="s">
        <v>48</v>
      </c>
      <c r="I114" s="31">
        <v>5</v>
      </c>
      <c r="J114" s="34">
        <v>2</v>
      </c>
      <c r="K114" s="2"/>
      <c r="L114" s="2"/>
      <c r="N114" s="2"/>
      <c r="O114" s="24">
        <v>5</v>
      </c>
      <c r="P114" s="25"/>
      <c r="Q114" s="2"/>
    </row>
    <row r="115" spans="1:63" ht="12.75" customHeight="1">
      <c r="A115" s="35" t="s">
        <v>49</v>
      </c>
      <c r="I115" s="31">
        <v>1</v>
      </c>
      <c r="J115" s="34">
        <v>1</v>
      </c>
      <c r="K115" s="2"/>
      <c r="L115" s="2"/>
      <c r="N115" s="2"/>
      <c r="O115" s="24">
        <v>1</v>
      </c>
      <c r="P115" s="25"/>
      <c r="Q115" s="2"/>
    </row>
    <row r="116" spans="1:63" ht="12.75" customHeight="1">
      <c r="A116" s="35" t="s">
        <v>50</v>
      </c>
      <c r="J116" s="34"/>
      <c r="K116" s="2"/>
      <c r="L116" s="2"/>
      <c r="N116" s="2"/>
      <c r="O116" s="24"/>
      <c r="P116" s="25"/>
      <c r="Q116" s="2"/>
    </row>
    <row r="117" spans="1:63" ht="12.75" customHeight="1">
      <c r="A117" s="35" t="s">
        <v>51</v>
      </c>
      <c r="J117" s="34"/>
      <c r="K117" s="2"/>
      <c r="L117" s="2"/>
      <c r="N117" s="2"/>
      <c r="O117" s="24"/>
      <c r="P117" s="25"/>
      <c r="Q117" s="2"/>
    </row>
    <row r="118" spans="1:63" ht="12.75" customHeight="1">
      <c r="A118" s="35" t="s">
        <v>52</v>
      </c>
      <c r="I118" s="31">
        <v>1</v>
      </c>
      <c r="J118" s="34"/>
      <c r="K118" s="2"/>
      <c r="L118" s="2"/>
      <c r="N118" s="2"/>
      <c r="O118" s="24">
        <v>1</v>
      </c>
      <c r="P118" s="25"/>
      <c r="Q118" s="2"/>
    </row>
    <row r="119" spans="1:63" ht="12.75" customHeight="1">
      <c r="J119" s="31">
        <f>SUM(J112:J115)</f>
        <v>52</v>
      </c>
      <c r="K119" s="2">
        <f>J112/B105</f>
        <v>0.50588235294117645</v>
      </c>
      <c r="L119" s="2">
        <f>J119/B105</f>
        <v>0.61176470588235299</v>
      </c>
      <c r="M119" s="2">
        <f>L119-K119</f>
        <v>0.10588235294117654</v>
      </c>
      <c r="N119" s="2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</row>
    <row r="120" spans="1:63" ht="12.75" customHeight="1">
      <c r="K120" s="2"/>
      <c r="L120" s="2"/>
      <c r="M120" s="2"/>
      <c r="N120" s="2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</row>
    <row r="121" spans="1:63" ht="12.75" customHeight="1">
      <c r="K121" s="2"/>
      <c r="L121" s="2"/>
      <c r="M121" s="2"/>
      <c r="N121" s="2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</row>
    <row r="122" spans="1:63" ht="12.75" customHeight="1">
      <c r="A122" s="46" t="s">
        <v>66</v>
      </c>
      <c r="K122" s="2"/>
      <c r="L122" s="2"/>
      <c r="N122" s="2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</row>
    <row r="123" spans="1:63" ht="25.5" customHeight="1">
      <c r="B123" s="287" t="s">
        <v>2</v>
      </c>
      <c r="C123" s="275"/>
      <c r="D123" s="275"/>
      <c r="E123" s="275"/>
      <c r="F123" s="275"/>
      <c r="G123" s="275"/>
      <c r="H123" s="275"/>
      <c r="I123" s="275"/>
      <c r="K123" s="5" t="s">
        <v>3</v>
      </c>
      <c r="L123" s="5" t="s">
        <v>4</v>
      </c>
      <c r="M123" s="6" t="s">
        <v>5</v>
      </c>
      <c r="N123" s="5" t="s">
        <v>6</v>
      </c>
      <c r="O123" s="7" t="s">
        <v>7</v>
      </c>
      <c r="P123" s="7" t="s">
        <v>8</v>
      </c>
      <c r="Q123" s="8" t="s">
        <v>9</v>
      </c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</row>
    <row r="124" spans="1:63" ht="12.75" customHeight="1">
      <c r="A124" s="168" t="s">
        <v>10</v>
      </c>
      <c r="B124" s="17">
        <v>1</v>
      </c>
      <c r="C124" s="17">
        <v>2</v>
      </c>
      <c r="D124" s="17">
        <v>3</v>
      </c>
      <c r="E124" s="17">
        <v>4</v>
      </c>
      <c r="F124" s="17">
        <v>5</v>
      </c>
      <c r="G124" s="17">
        <v>6</v>
      </c>
      <c r="H124" s="17">
        <v>7</v>
      </c>
      <c r="I124" s="17">
        <v>8</v>
      </c>
      <c r="J124" s="169" t="s">
        <v>11</v>
      </c>
      <c r="K124" s="170"/>
      <c r="L124" s="13"/>
      <c r="M124" s="14"/>
      <c r="N124" s="15"/>
      <c r="O124" s="16"/>
      <c r="P124" s="16"/>
      <c r="Q124" s="2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</row>
    <row r="125" spans="1:63" ht="12.75" customHeight="1">
      <c r="A125" s="30" t="s">
        <v>20</v>
      </c>
      <c r="B125" s="31">
        <v>50</v>
      </c>
      <c r="C125" s="17"/>
      <c r="D125" s="17"/>
      <c r="E125" s="17"/>
      <c r="F125" s="17"/>
      <c r="G125" s="17"/>
      <c r="H125" s="17"/>
      <c r="I125" s="17"/>
      <c r="J125" s="18"/>
      <c r="K125" s="170"/>
      <c r="L125" s="13"/>
      <c r="M125" s="14"/>
      <c r="N125" s="15"/>
      <c r="O125" s="19">
        <f>B125</f>
        <v>50</v>
      </c>
      <c r="P125" s="16"/>
      <c r="Q125" s="2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</row>
    <row r="126" spans="1:63" ht="12.75" customHeight="1">
      <c r="A126" s="30" t="s">
        <v>21</v>
      </c>
      <c r="B126" s="17"/>
      <c r="C126" s="17">
        <v>34</v>
      </c>
      <c r="D126" s="17"/>
      <c r="E126" s="17"/>
      <c r="F126" s="17"/>
      <c r="G126" s="17"/>
      <c r="H126" s="17"/>
      <c r="I126" s="17"/>
      <c r="J126" s="18"/>
      <c r="K126" s="13"/>
      <c r="L126" s="13"/>
      <c r="M126" s="13"/>
      <c r="N126" s="15">
        <f>C126/B125</f>
        <v>0.68</v>
      </c>
      <c r="O126" s="24">
        <v>36</v>
      </c>
      <c r="P126" s="25">
        <f t="shared" ref="P126:P132" si="49">O126/O125</f>
        <v>0.72</v>
      </c>
      <c r="Q126" s="2">
        <f t="shared" ref="Q126:Q132" si="50">100%-P126</f>
        <v>0.28000000000000003</v>
      </c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</row>
    <row r="127" spans="1:63" ht="12.75" customHeight="1">
      <c r="A127" s="35" t="s">
        <v>22</v>
      </c>
      <c r="B127" s="17"/>
      <c r="C127" s="17"/>
      <c r="D127" s="17">
        <v>31</v>
      </c>
      <c r="E127" s="17"/>
      <c r="F127" s="17"/>
      <c r="G127" s="17"/>
      <c r="H127" s="17"/>
      <c r="I127" s="17"/>
      <c r="J127" s="18"/>
      <c r="K127" s="13"/>
      <c r="L127" s="13"/>
      <c r="M127" s="13"/>
      <c r="N127" s="15">
        <f>D127/C126</f>
        <v>0.91176470588235292</v>
      </c>
      <c r="O127" s="24">
        <v>33</v>
      </c>
      <c r="P127" s="25">
        <f t="shared" si="49"/>
        <v>0.91666666666666663</v>
      </c>
      <c r="Q127" s="2">
        <f t="shared" si="50"/>
        <v>8.333333333333337E-2</v>
      </c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</row>
    <row r="128" spans="1:63" ht="12.75" customHeight="1">
      <c r="A128" s="35" t="s">
        <v>23</v>
      </c>
      <c r="B128" s="17"/>
      <c r="C128" s="17"/>
      <c r="D128" s="17"/>
      <c r="E128" s="17">
        <v>28</v>
      </c>
      <c r="F128" s="17"/>
      <c r="G128" s="17"/>
      <c r="H128" s="17"/>
      <c r="I128" s="17"/>
      <c r="J128" s="18"/>
      <c r="K128" s="13"/>
      <c r="L128" s="13"/>
      <c r="M128" s="13"/>
      <c r="N128" s="15">
        <f>E128/D127</f>
        <v>0.90322580645161288</v>
      </c>
      <c r="O128" s="24">
        <v>31</v>
      </c>
      <c r="P128" s="25">
        <f t="shared" si="49"/>
        <v>0.93939393939393945</v>
      </c>
      <c r="Q128" s="2">
        <f t="shared" si="50"/>
        <v>6.0606060606060552E-2</v>
      </c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</row>
    <row r="129" spans="1:63" ht="12.75" customHeight="1">
      <c r="A129" s="35" t="s">
        <v>41</v>
      </c>
      <c r="B129" s="17"/>
      <c r="C129" s="17"/>
      <c r="D129" s="17"/>
      <c r="E129" s="17"/>
      <c r="F129" s="17">
        <v>27</v>
      </c>
      <c r="G129" s="17"/>
      <c r="H129" s="17"/>
      <c r="I129" s="17"/>
      <c r="J129" s="18"/>
      <c r="K129" s="13"/>
      <c r="L129" s="13"/>
      <c r="M129" s="13"/>
      <c r="N129" s="15">
        <f>F129/E128</f>
        <v>0.9642857142857143</v>
      </c>
      <c r="O129" s="24">
        <v>30</v>
      </c>
      <c r="P129" s="25">
        <f t="shared" si="49"/>
        <v>0.967741935483871</v>
      </c>
      <c r="Q129" s="2">
        <f t="shared" si="50"/>
        <v>3.2258064516129004E-2</v>
      </c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</row>
    <row r="130" spans="1:63" ht="12.75" customHeight="1">
      <c r="A130" s="35" t="s">
        <v>45</v>
      </c>
      <c r="B130" s="31"/>
      <c r="C130" s="31"/>
      <c r="D130" s="31"/>
      <c r="E130" s="31"/>
      <c r="F130" s="31"/>
      <c r="G130" s="31">
        <v>25</v>
      </c>
      <c r="H130" s="31"/>
      <c r="I130" s="31"/>
      <c r="J130" s="18"/>
      <c r="K130" s="31"/>
      <c r="L130" s="31"/>
      <c r="M130" s="31"/>
      <c r="N130" s="15">
        <f>G130/F129</f>
        <v>0.92592592592592593</v>
      </c>
      <c r="O130" s="24">
        <v>31</v>
      </c>
      <c r="P130" s="25">
        <f t="shared" si="49"/>
        <v>1.0333333333333334</v>
      </c>
      <c r="Q130" s="2">
        <f t="shared" si="50"/>
        <v>-3.3333333333333437E-2</v>
      </c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</row>
    <row r="131" spans="1:63" ht="12.75" customHeight="1">
      <c r="A131" s="35" t="s">
        <v>46</v>
      </c>
      <c r="B131" s="31"/>
      <c r="C131" s="31"/>
      <c r="D131" s="31"/>
      <c r="E131" s="31"/>
      <c r="F131" s="31"/>
      <c r="G131" s="31"/>
      <c r="H131" s="31">
        <v>24</v>
      </c>
      <c r="I131" s="31"/>
      <c r="J131" s="18">
        <v>1</v>
      </c>
      <c r="K131" s="31"/>
      <c r="L131" s="31"/>
      <c r="M131" s="31"/>
      <c r="N131" s="15">
        <f>H131/G130</f>
        <v>0.96</v>
      </c>
      <c r="O131" s="24">
        <v>28</v>
      </c>
      <c r="P131" s="25">
        <f t="shared" si="49"/>
        <v>0.90322580645161288</v>
      </c>
      <c r="Q131" s="2">
        <f t="shared" si="50"/>
        <v>9.6774193548387122E-2</v>
      </c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</row>
    <row r="132" spans="1:63" ht="12.75" customHeight="1">
      <c r="A132" s="35" t="s">
        <v>47</v>
      </c>
      <c r="B132" s="31"/>
      <c r="C132" s="31"/>
      <c r="D132" s="31"/>
      <c r="E132" s="31"/>
      <c r="F132" s="31"/>
      <c r="G132" s="31"/>
      <c r="H132" s="31"/>
      <c r="I132" s="31">
        <v>24</v>
      </c>
      <c r="J132" s="18">
        <v>22</v>
      </c>
      <c r="K132" s="31"/>
      <c r="L132" s="31"/>
      <c r="M132" s="31"/>
      <c r="N132" s="2">
        <f>I132/H131</f>
        <v>1</v>
      </c>
      <c r="O132" s="24">
        <v>27</v>
      </c>
      <c r="P132" s="25">
        <f t="shared" si="49"/>
        <v>0.9642857142857143</v>
      </c>
      <c r="Q132" s="2">
        <f t="shared" si="50"/>
        <v>3.5714285714285698E-2</v>
      </c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</row>
    <row r="133" spans="1:63" ht="12.75" customHeight="1">
      <c r="A133" s="35" t="s">
        <v>48</v>
      </c>
      <c r="B133" s="31"/>
      <c r="C133" s="31"/>
      <c r="D133" s="31"/>
      <c r="E133" s="31"/>
      <c r="F133" s="31"/>
      <c r="G133" s="31"/>
      <c r="H133" s="31"/>
      <c r="I133" s="31">
        <v>4</v>
      </c>
      <c r="J133" s="34">
        <v>1</v>
      </c>
      <c r="K133" s="31"/>
      <c r="L133" s="31"/>
      <c r="M133" s="31"/>
      <c r="N133" s="2"/>
      <c r="O133" s="24">
        <v>5</v>
      </c>
      <c r="P133" s="25"/>
      <c r="Q133" s="2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</row>
    <row r="134" spans="1:63" ht="12.75" customHeight="1">
      <c r="A134" s="35" t="s">
        <v>49</v>
      </c>
      <c r="B134" s="31"/>
      <c r="C134" s="31"/>
      <c r="D134" s="31"/>
      <c r="E134" s="31"/>
      <c r="F134" s="31"/>
      <c r="G134" s="31"/>
      <c r="H134" s="31"/>
      <c r="I134" s="31">
        <v>4</v>
      </c>
      <c r="J134" s="34">
        <v>3</v>
      </c>
      <c r="K134" s="31"/>
      <c r="L134" s="31"/>
      <c r="M134" s="31"/>
      <c r="N134" s="2"/>
      <c r="O134" s="24">
        <v>5</v>
      </c>
      <c r="P134" s="25"/>
      <c r="Q134" s="2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</row>
    <row r="135" spans="1:63" ht="12.75" customHeight="1">
      <c r="A135" s="35" t="s">
        <v>50</v>
      </c>
      <c r="B135" s="31"/>
      <c r="C135" s="31"/>
      <c r="D135" s="31"/>
      <c r="E135" s="31"/>
      <c r="F135" s="31"/>
      <c r="G135" s="31"/>
      <c r="H135" s="31"/>
      <c r="I135" s="31">
        <v>1</v>
      </c>
      <c r="J135" s="34">
        <v>1</v>
      </c>
      <c r="K135" s="31"/>
      <c r="L135" s="31"/>
      <c r="M135" s="31"/>
      <c r="N135" s="2"/>
      <c r="O135" s="24">
        <v>1</v>
      </c>
      <c r="P135" s="25"/>
      <c r="Q135" s="2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</row>
    <row r="136" spans="1:63" ht="12.75" customHeight="1">
      <c r="A136" s="35" t="s">
        <v>51</v>
      </c>
      <c r="B136" s="31"/>
      <c r="C136" s="31"/>
      <c r="D136" s="31"/>
      <c r="E136" s="31"/>
      <c r="F136" s="31"/>
      <c r="G136" s="31"/>
      <c r="H136" s="31"/>
      <c r="I136" s="31"/>
      <c r="J136" s="34"/>
      <c r="K136" s="31"/>
      <c r="L136" s="31"/>
      <c r="M136" s="31"/>
      <c r="N136" s="2"/>
      <c r="O136" s="24"/>
      <c r="P136" s="25"/>
      <c r="Q136" s="2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</row>
    <row r="137" spans="1:63" ht="12.75" customHeight="1">
      <c r="A137" s="35" t="s">
        <v>52</v>
      </c>
      <c r="B137" s="31"/>
      <c r="C137" s="31"/>
      <c r="D137" s="31"/>
      <c r="E137" s="31"/>
      <c r="F137" s="31"/>
      <c r="G137" s="31"/>
      <c r="H137" s="31"/>
      <c r="I137" s="31"/>
      <c r="J137" s="34"/>
      <c r="K137" s="31"/>
      <c r="L137" s="31"/>
      <c r="M137" s="31"/>
      <c r="N137" s="2"/>
      <c r="O137" s="24"/>
      <c r="P137" s="25"/>
      <c r="Q137" s="2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</row>
    <row r="138" spans="1:63" ht="12.7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>
        <f>SUM(J131:J135)</f>
        <v>28</v>
      </c>
      <c r="K138" s="2">
        <f>SUM(J131:J132)/B125</f>
        <v>0.46</v>
      </c>
      <c r="L138" s="38">
        <f>J138/B125</f>
        <v>0.56000000000000005</v>
      </c>
      <c r="M138" s="38">
        <f>L138-K138</f>
        <v>0.10000000000000003</v>
      </c>
      <c r="N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</row>
    <row r="139" spans="1:63" ht="12.75" customHeight="1">
      <c r="A139" s="46" t="s">
        <v>69</v>
      </c>
      <c r="K139" s="2"/>
      <c r="L139" s="2"/>
      <c r="N139" s="2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</row>
    <row r="140" spans="1:63" ht="25.5" customHeight="1">
      <c r="B140" s="266" t="s">
        <v>2</v>
      </c>
      <c r="C140" s="267"/>
      <c r="D140" s="267"/>
      <c r="E140" s="267"/>
      <c r="F140" s="267"/>
      <c r="G140" s="267"/>
      <c r="H140" s="267"/>
      <c r="I140" s="267"/>
      <c r="K140" s="8" t="s">
        <v>3</v>
      </c>
      <c r="L140" s="8" t="s">
        <v>4</v>
      </c>
      <c r="M140" s="59" t="s">
        <v>5</v>
      </c>
      <c r="N140" s="8" t="s">
        <v>6</v>
      </c>
      <c r="O140" s="7" t="s">
        <v>7</v>
      </c>
      <c r="P140" s="7" t="s">
        <v>8</v>
      </c>
      <c r="Q140" s="8" t="s">
        <v>9</v>
      </c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</row>
    <row r="141" spans="1:63" ht="12.75" customHeight="1">
      <c r="A141" s="60" t="s">
        <v>10</v>
      </c>
      <c r="B141" s="61">
        <v>1</v>
      </c>
      <c r="C141" s="61">
        <v>2</v>
      </c>
      <c r="D141" s="61">
        <v>3</v>
      </c>
      <c r="E141" s="61">
        <v>4</v>
      </c>
      <c r="F141" s="61">
        <v>5</v>
      </c>
      <c r="G141" s="61">
        <v>6</v>
      </c>
      <c r="H141" s="61">
        <v>7</v>
      </c>
      <c r="I141" s="61">
        <v>8</v>
      </c>
      <c r="J141" s="62" t="s">
        <v>11</v>
      </c>
      <c r="K141" s="2"/>
      <c r="L141" s="2"/>
      <c r="N141" s="2"/>
      <c r="O141" s="16"/>
      <c r="P141" s="16"/>
      <c r="Q141" s="2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</row>
    <row r="142" spans="1:63" ht="12.75" customHeight="1">
      <c r="A142" s="35" t="s">
        <v>21</v>
      </c>
      <c r="B142" s="31">
        <v>76</v>
      </c>
      <c r="J142" s="34"/>
      <c r="K142" s="2"/>
      <c r="L142" s="2"/>
      <c r="N142" s="2"/>
      <c r="O142" s="19">
        <f>B142</f>
        <v>76</v>
      </c>
      <c r="P142" s="16"/>
      <c r="Q142" s="2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</row>
    <row r="143" spans="1:63" ht="12.75" customHeight="1">
      <c r="A143" s="35" t="s">
        <v>22</v>
      </c>
      <c r="C143" s="31">
        <v>61</v>
      </c>
      <c r="J143" s="34"/>
      <c r="K143" s="2"/>
      <c r="L143" s="2"/>
      <c r="N143" s="2">
        <f>C143/B142</f>
        <v>0.80263157894736847</v>
      </c>
      <c r="O143" s="19">
        <v>64</v>
      </c>
      <c r="P143" s="25">
        <f t="shared" ref="P143:P149" si="51">O143/O142</f>
        <v>0.84210526315789469</v>
      </c>
      <c r="Q143" s="2">
        <f t="shared" ref="Q143:Q149" si="52">100%-P143</f>
        <v>0.15789473684210531</v>
      </c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</row>
    <row r="144" spans="1:63" ht="12.75" customHeight="1">
      <c r="A144" s="35" t="s">
        <v>23</v>
      </c>
      <c r="D144" s="31">
        <v>54</v>
      </c>
      <c r="J144" s="34"/>
      <c r="K144" s="2"/>
      <c r="L144" s="2"/>
      <c r="N144" s="2">
        <f>D144/C143</f>
        <v>0.88524590163934425</v>
      </c>
      <c r="O144" s="19">
        <v>60</v>
      </c>
      <c r="P144" s="25">
        <f t="shared" si="51"/>
        <v>0.9375</v>
      </c>
      <c r="Q144" s="2">
        <f t="shared" si="52"/>
        <v>6.25E-2</v>
      </c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</row>
    <row r="145" spans="1:63" ht="12.75" customHeight="1">
      <c r="A145" s="35" t="s">
        <v>41</v>
      </c>
      <c r="E145" s="31">
        <v>49</v>
      </c>
      <c r="J145" s="34"/>
      <c r="K145" s="2"/>
      <c r="L145" s="2"/>
      <c r="M145" s="2"/>
      <c r="N145" s="2">
        <f>E145/D144</f>
        <v>0.90740740740740744</v>
      </c>
      <c r="O145" s="24">
        <v>58</v>
      </c>
      <c r="P145" s="25">
        <f t="shared" si="51"/>
        <v>0.96666666666666667</v>
      </c>
      <c r="Q145" s="2">
        <f t="shared" si="52"/>
        <v>3.3333333333333326E-2</v>
      </c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</row>
    <row r="146" spans="1:63" ht="12.75" customHeight="1">
      <c r="A146" s="35" t="s">
        <v>45</v>
      </c>
      <c r="F146" s="31">
        <v>45</v>
      </c>
      <c r="J146" s="34"/>
      <c r="K146" s="2"/>
      <c r="L146" s="2"/>
      <c r="M146" s="2"/>
      <c r="N146" s="2">
        <f>F146/E145</f>
        <v>0.91836734693877553</v>
      </c>
      <c r="O146" s="24">
        <v>56</v>
      </c>
      <c r="P146" s="25">
        <f t="shared" si="51"/>
        <v>0.96551724137931039</v>
      </c>
      <c r="Q146" s="2">
        <f t="shared" si="52"/>
        <v>3.4482758620689613E-2</v>
      </c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</row>
    <row r="147" spans="1:63" ht="12.75" customHeight="1">
      <c r="A147" s="35" t="s">
        <v>46</v>
      </c>
      <c r="G147" s="31">
        <v>45</v>
      </c>
      <c r="J147" s="34"/>
      <c r="K147" s="2"/>
      <c r="L147" s="2"/>
      <c r="M147" s="2"/>
      <c r="N147" s="2">
        <f>G147/F146</f>
        <v>1</v>
      </c>
      <c r="O147" s="24">
        <v>53</v>
      </c>
      <c r="P147" s="25">
        <f t="shared" si="51"/>
        <v>0.9464285714285714</v>
      </c>
      <c r="Q147" s="2">
        <f t="shared" si="52"/>
        <v>5.3571428571428603E-2</v>
      </c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</row>
    <row r="148" spans="1:63" ht="12.75" customHeight="1">
      <c r="A148" s="35" t="s">
        <v>47</v>
      </c>
      <c r="H148" s="31">
        <v>41</v>
      </c>
      <c r="J148" s="34"/>
      <c r="K148" s="2"/>
      <c r="L148" s="2"/>
      <c r="M148" s="2"/>
      <c r="N148" s="2">
        <f>H148/G147</f>
        <v>0.91111111111111109</v>
      </c>
      <c r="O148" s="24">
        <v>54</v>
      </c>
      <c r="P148" s="25">
        <f t="shared" si="51"/>
        <v>1.0188679245283019</v>
      </c>
      <c r="Q148" s="2">
        <f t="shared" si="52"/>
        <v>-1.8867924528301883E-2</v>
      </c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</row>
    <row r="149" spans="1:63" ht="12.75" customHeight="1">
      <c r="A149" s="35" t="s">
        <v>48</v>
      </c>
      <c r="I149" s="31">
        <v>41</v>
      </c>
      <c r="J149" s="34">
        <v>39</v>
      </c>
      <c r="K149" s="2"/>
      <c r="L149" s="2"/>
      <c r="M149" s="2"/>
      <c r="N149" s="2">
        <f>I149/H148</f>
        <v>1</v>
      </c>
      <c r="O149" s="24">
        <v>52</v>
      </c>
      <c r="P149" s="25">
        <f t="shared" si="51"/>
        <v>0.96296296296296291</v>
      </c>
      <c r="Q149" s="2">
        <f t="shared" si="52"/>
        <v>3.703703703703709E-2</v>
      </c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</row>
    <row r="150" spans="1:63" ht="12.75" customHeight="1">
      <c r="A150" s="35" t="s">
        <v>49</v>
      </c>
      <c r="I150" s="31">
        <v>10</v>
      </c>
      <c r="J150" s="34">
        <v>7</v>
      </c>
      <c r="K150" s="2"/>
      <c r="L150" s="2"/>
      <c r="M150" s="2"/>
      <c r="N150" s="2"/>
      <c r="O150" s="24">
        <v>13</v>
      </c>
      <c r="P150" s="25"/>
      <c r="Q150" s="2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</row>
    <row r="151" spans="1:63" ht="12.75" customHeight="1">
      <c r="A151" s="35" t="s">
        <v>50</v>
      </c>
      <c r="I151" s="31">
        <v>2</v>
      </c>
      <c r="J151" s="34">
        <v>2</v>
      </c>
      <c r="K151" s="2"/>
      <c r="L151" s="2"/>
      <c r="M151" s="2"/>
      <c r="N151" s="2"/>
      <c r="O151" s="24">
        <v>3</v>
      </c>
      <c r="P151" s="25"/>
      <c r="Q151" s="2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</row>
    <row r="152" spans="1:63" ht="12.75" customHeight="1">
      <c r="A152" s="35" t="s">
        <v>51</v>
      </c>
      <c r="I152" s="31">
        <v>1</v>
      </c>
      <c r="J152" s="34"/>
      <c r="K152" s="2"/>
      <c r="L152" s="2"/>
      <c r="M152" s="2"/>
      <c r="N152" s="2"/>
      <c r="O152" s="24">
        <v>2</v>
      </c>
      <c r="P152" s="25"/>
      <c r="Q152" s="2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</row>
    <row r="153" spans="1:63" ht="12.75" customHeight="1">
      <c r="A153" s="35" t="s">
        <v>52</v>
      </c>
      <c r="I153" s="31">
        <v>1</v>
      </c>
      <c r="J153" s="34">
        <v>1</v>
      </c>
      <c r="K153" s="2"/>
      <c r="L153" s="2"/>
      <c r="M153" s="2"/>
      <c r="N153" s="2"/>
      <c r="O153" s="24">
        <v>2</v>
      </c>
      <c r="P153" s="25"/>
      <c r="Q153" s="2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</row>
    <row r="154" spans="1:63" ht="12.75" customHeight="1">
      <c r="A154" s="35"/>
      <c r="J154" s="34"/>
      <c r="K154" s="2"/>
      <c r="L154" s="2"/>
      <c r="M154" s="2"/>
      <c r="N154" s="2"/>
      <c r="O154" s="24"/>
      <c r="P154" s="25"/>
      <c r="Q154" s="2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</row>
    <row r="155" spans="1:63" ht="12.75" customHeight="1">
      <c r="J155" s="31">
        <f>SUM(J149:J153)</f>
        <v>49</v>
      </c>
      <c r="K155" s="2">
        <f>J149/B142</f>
        <v>0.51315789473684215</v>
      </c>
      <c r="L155" s="2">
        <f>J155/B142</f>
        <v>0.64473684210526316</v>
      </c>
      <c r="M155" s="2">
        <f>L155-K155</f>
        <v>0.13157894736842102</v>
      </c>
      <c r="N155" s="2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</row>
    <row r="156" spans="1:63" ht="12.75" customHeight="1">
      <c r="A156" s="46" t="s">
        <v>70</v>
      </c>
      <c r="K156" s="2"/>
      <c r="L156" s="2"/>
      <c r="N156" s="2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</row>
    <row r="157" spans="1:63" ht="25.5" customHeight="1">
      <c r="B157" s="266" t="s">
        <v>2</v>
      </c>
      <c r="C157" s="267"/>
      <c r="D157" s="267"/>
      <c r="E157" s="267"/>
      <c r="F157" s="267"/>
      <c r="G157" s="267"/>
      <c r="H157" s="267"/>
      <c r="I157" s="267"/>
      <c r="K157" s="8" t="s">
        <v>3</v>
      </c>
      <c r="L157" s="8" t="s">
        <v>4</v>
      </c>
      <c r="M157" s="59" t="s">
        <v>5</v>
      </c>
      <c r="N157" s="8" t="s">
        <v>6</v>
      </c>
      <c r="O157" s="7" t="s">
        <v>7</v>
      </c>
      <c r="P157" s="7" t="s">
        <v>8</v>
      </c>
      <c r="Q157" s="8" t="s">
        <v>9</v>
      </c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</row>
    <row r="158" spans="1:63" ht="12.75" customHeight="1">
      <c r="A158" s="60" t="s">
        <v>10</v>
      </c>
      <c r="B158" s="61">
        <v>1</v>
      </c>
      <c r="C158" s="61">
        <v>2</v>
      </c>
      <c r="D158" s="61">
        <v>3</v>
      </c>
      <c r="E158" s="61">
        <v>4</v>
      </c>
      <c r="F158" s="61">
        <v>5</v>
      </c>
      <c r="G158" s="61">
        <v>6</v>
      </c>
      <c r="H158" s="61">
        <v>7</v>
      </c>
      <c r="I158" s="61">
        <v>8</v>
      </c>
      <c r="J158" s="62" t="s">
        <v>11</v>
      </c>
      <c r="K158" s="2"/>
      <c r="L158" s="2"/>
      <c r="N158" s="2"/>
      <c r="O158" s="16"/>
      <c r="P158" s="16"/>
      <c r="Q158" s="2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</row>
    <row r="159" spans="1:63" ht="12.75" customHeight="1">
      <c r="A159" s="35" t="s">
        <v>22</v>
      </c>
      <c r="B159" s="31">
        <v>35</v>
      </c>
      <c r="J159" s="34"/>
      <c r="K159" s="2"/>
      <c r="L159" s="2"/>
      <c r="N159" s="2"/>
      <c r="O159" s="19">
        <f>B159</f>
        <v>35</v>
      </c>
      <c r="P159" s="16"/>
      <c r="Q159" s="2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</row>
    <row r="160" spans="1:63" ht="12.75" customHeight="1">
      <c r="A160" s="35" t="s">
        <v>23</v>
      </c>
      <c r="C160" s="31">
        <v>33</v>
      </c>
      <c r="J160" s="34"/>
      <c r="K160" s="2"/>
      <c r="L160" s="2"/>
      <c r="M160" s="2"/>
      <c r="N160" s="2">
        <f>C160/B159</f>
        <v>0.94285714285714284</v>
      </c>
      <c r="O160" s="24">
        <v>33</v>
      </c>
      <c r="P160" s="25">
        <f t="shared" ref="P160:P166" si="53">O160/O159</f>
        <v>0.94285714285714284</v>
      </c>
      <c r="Q160" s="2">
        <f t="shared" ref="Q160:Q166" si="54">100%-P160</f>
        <v>5.7142857142857162E-2</v>
      </c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</row>
    <row r="161" spans="1:63" ht="12.75" customHeight="1">
      <c r="A161" s="35" t="s">
        <v>41</v>
      </c>
      <c r="D161" s="31">
        <v>27</v>
      </c>
      <c r="J161" s="34"/>
      <c r="K161" s="2"/>
      <c r="L161" s="2"/>
      <c r="M161" s="2"/>
      <c r="N161" s="2">
        <f>D161/C160</f>
        <v>0.81818181818181823</v>
      </c>
      <c r="O161" s="24">
        <v>31</v>
      </c>
      <c r="P161" s="25">
        <f t="shared" si="53"/>
        <v>0.93939393939393945</v>
      </c>
      <c r="Q161" s="2">
        <f t="shared" si="54"/>
        <v>6.0606060606060552E-2</v>
      </c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</row>
    <row r="162" spans="1:63" ht="12.75" customHeight="1">
      <c r="A162" s="35" t="s">
        <v>45</v>
      </c>
      <c r="E162" s="31">
        <v>20</v>
      </c>
      <c r="J162" s="34"/>
      <c r="K162" s="2"/>
      <c r="L162" s="2"/>
      <c r="N162" s="2">
        <f>E162/D161</f>
        <v>0.7407407407407407</v>
      </c>
      <c r="O162" s="24">
        <v>27</v>
      </c>
      <c r="P162" s="25">
        <f t="shared" si="53"/>
        <v>0.87096774193548387</v>
      </c>
      <c r="Q162" s="2">
        <f t="shared" si="54"/>
        <v>0.12903225806451613</v>
      </c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</row>
    <row r="163" spans="1:63" ht="12.75" customHeight="1">
      <c r="A163" s="35" t="s">
        <v>46</v>
      </c>
      <c r="F163" s="31">
        <v>16</v>
      </c>
      <c r="J163" s="34"/>
      <c r="K163" s="2"/>
      <c r="L163" s="2"/>
      <c r="N163" s="2">
        <f>F163/E162</f>
        <v>0.8</v>
      </c>
      <c r="O163" s="24">
        <v>24</v>
      </c>
      <c r="P163" s="25">
        <f t="shared" si="53"/>
        <v>0.88888888888888884</v>
      </c>
      <c r="Q163" s="2">
        <f t="shared" si="54"/>
        <v>0.11111111111111116</v>
      </c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</row>
    <row r="164" spans="1:63" ht="12.75" customHeight="1">
      <c r="A164" s="35" t="s">
        <v>47</v>
      </c>
      <c r="G164" s="31">
        <v>16</v>
      </c>
      <c r="J164" s="34"/>
      <c r="K164" s="2"/>
      <c r="L164" s="2"/>
      <c r="N164" s="2">
        <f>G164/F163</f>
        <v>1</v>
      </c>
      <c r="O164" s="24">
        <v>24</v>
      </c>
      <c r="P164" s="25">
        <f t="shared" si="53"/>
        <v>1</v>
      </c>
      <c r="Q164" s="2">
        <f t="shared" si="54"/>
        <v>0</v>
      </c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</row>
    <row r="165" spans="1:63" ht="12.75" customHeight="1">
      <c r="A165" s="35" t="s">
        <v>48</v>
      </c>
      <c r="H165" s="31">
        <v>15</v>
      </c>
      <c r="J165" s="34"/>
      <c r="K165" s="2"/>
      <c r="L165" s="2"/>
      <c r="N165" s="2">
        <f>H165/G164</f>
        <v>0.9375</v>
      </c>
      <c r="O165" s="24">
        <v>24</v>
      </c>
      <c r="P165" s="25">
        <f t="shared" si="53"/>
        <v>1</v>
      </c>
      <c r="Q165" s="2">
        <f t="shared" si="54"/>
        <v>0</v>
      </c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</row>
    <row r="166" spans="1:63" ht="12.75" customHeight="1">
      <c r="A166" s="35" t="s">
        <v>49</v>
      </c>
      <c r="I166" s="31">
        <v>15</v>
      </c>
      <c r="J166" s="34">
        <v>14</v>
      </c>
      <c r="K166" s="2"/>
      <c r="L166" s="2"/>
      <c r="N166" s="2">
        <f>I166/H165</f>
        <v>1</v>
      </c>
      <c r="O166" s="24">
        <v>23</v>
      </c>
      <c r="P166" s="25">
        <f t="shared" si="53"/>
        <v>0.95833333333333337</v>
      </c>
      <c r="Q166" s="2">
        <f t="shared" si="54"/>
        <v>4.166666666666663E-2</v>
      </c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</row>
    <row r="167" spans="1:63" ht="12.75" customHeight="1">
      <c r="A167" s="35" t="s">
        <v>50</v>
      </c>
      <c r="I167" s="31">
        <v>8</v>
      </c>
      <c r="J167" s="34">
        <v>5</v>
      </c>
      <c r="K167" s="2"/>
      <c r="L167" s="2"/>
      <c r="N167" s="2"/>
      <c r="O167" s="24">
        <v>8</v>
      </c>
      <c r="P167" s="25"/>
      <c r="Q167" s="2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</row>
    <row r="168" spans="1:63" ht="12.75" customHeight="1">
      <c r="A168" s="35" t="s">
        <v>51</v>
      </c>
      <c r="I168" s="31">
        <v>4</v>
      </c>
      <c r="J168" s="34">
        <v>3</v>
      </c>
      <c r="K168" s="2"/>
      <c r="L168" s="2"/>
      <c r="N168" s="2"/>
      <c r="O168" s="24">
        <v>4</v>
      </c>
      <c r="P168" s="25"/>
      <c r="Q168" s="2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</row>
    <row r="169" spans="1:63" ht="12.75" customHeight="1">
      <c r="A169" s="35" t="s">
        <v>52</v>
      </c>
      <c r="I169" s="31">
        <v>1</v>
      </c>
      <c r="J169" s="34">
        <v>1</v>
      </c>
      <c r="K169" s="2"/>
      <c r="L169" s="2"/>
      <c r="N169" s="2"/>
      <c r="O169" s="24">
        <v>1</v>
      </c>
      <c r="P169" s="25"/>
      <c r="Q169" s="2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</row>
    <row r="170" spans="1:63" ht="12.75" customHeight="1">
      <c r="A170" s="35" t="s">
        <v>53</v>
      </c>
      <c r="J170" s="34"/>
      <c r="K170" s="2"/>
      <c r="L170" s="2"/>
      <c r="N170" s="2"/>
      <c r="O170" s="24"/>
      <c r="P170" s="25"/>
      <c r="Q170" s="2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</row>
    <row r="171" spans="1:63" ht="12.75" customHeight="1">
      <c r="A171" s="35" t="s">
        <v>62</v>
      </c>
      <c r="J171" s="34"/>
      <c r="K171" s="2"/>
      <c r="L171" s="2"/>
      <c r="N171" s="2"/>
      <c r="O171" s="24"/>
      <c r="P171" s="25"/>
      <c r="Q171" s="2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</row>
    <row r="172" spans="1:63" ht="12.7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>
        <f>SUM(J166:J169)</f>
        <v>23</v>
      </c>
      <c r="K172" s="2">
        <f>J166/B159</f>
        <v>0.4</v>
      </c>
      <c r="L172" s="38">
        <f>J172/B159</f>
        <v>0.65714285714285714</v>
      </c>
      <c r="M172" s="38">
        <f>L172-K172</f>
        <v>0.25714285714285712</v>
      </c>
      <c r="N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</row>
    <row r="173" spans="1:63" ht="12.75" customHeight="1">
      <c r="A173" s="46" t="s">
        <v>71</v>
      </c>
      <c r="K173" s="2"/>
      <c r="L173" s="2"/>
      <c r="N173" s="2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</row>
    <row r="174" spans="1:63" ht="25.5" customHeight="1">
      <c r="B174" s="266" t="s">
        <v>2</v>
      </c>
      <c r="C174" s="267"/>
      <c r="D174" s="267"/>
      <c r="E174" s="267"/>
      <c r="F174" s="267"/>
      <c r="G174" s="267"/>
      <c r="H174" s="267"/>
      <c r="I174" s="267"/>
      <c r="K174" s="8" t="s">
        <v>3</v>
      </c>
      <c r="L174" s="8" t="s">
        <v>4</v>
      </c>
      <c r="M174" s="59" t="s">
        <v>5</v>
      </c>
      <c r="N174" s="8" t="s">
        <v>6</v>
      </c>
      <c r="O174" s="7" t="s">
        <v>7</v>
      </c>
      <c r="P174" s="7" t="s">
        <v>8</v>
      </c>
      <c r="Q174" s="8" t="s">
        <v>9</v>
      </c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</row>
    <row r="175" spans="1:63" ht="12.75" customHeight="1">
      <c r="A175" s="60" t="s">
        <v>10</v>
      </c>
      <c r="B175" s="61">
        <v>1</v>
      </c>
      <c r="C175" s="61">
        <v>2</v>
      </c>
      <c r="D175" s="61">
        <v>3</v>
      </c>
      <c r="E175" s="61">
        <v>4</v>
      </c>
      <c r="F175" s="61">
        <v>5</v>
      </c>
      <c r="G175" s="61">
        <v>6</v>
      </c>
      <c r="H175" s="61">
        <v>7</v>
      </c>
      <c r="I175" s="61">
        <v>8</v>
      </c>
      <c r="J175" s="62" t="s">
        <v>11</v>
      </c>
      <c r="K175" s="2"/>
      <c r="L175" s="2"/>
      <c r="N175" s="2"/>
      <c r="O175" s="16"/>
      <c r="P175" s="16"/>
      <c r="Q175" s="2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</row>
    <row r="176" spans="1:63" ht="12.75" customHeight="1">
      <c r="A176" s="35" t="s">
        <v>23</v>
      </c>
      <c r="B176" s="31">
        <v>77</v>
      </c>
      <c r="J176" s="34"/>
      <c r="K176" s="2"/>
      <c r="L176" s="2"/>
      <c r="N176" s="2"/>
      <c r="O176" s="19">
        <f>B176</f>
        <v>77</v>
      </c>
      <c r="P176" s="16"/>
      <c r="Q176" s="2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</row>
    <row r="177" spans="1:63" ht="12.75" customHeight="1">
      <c r="A177" s="35" t="s">
        <v>41</v>
      </c>
      <c r="C177" s="31">
        <v>43</v>
      </c>
      <c r="J177" s="34"/>
      <c r="K177" s="2"/>
      <c r="L177" s="2"/>
      <c r="M177" s="2"/>
      <c r="N177" s="2">
        <f>C177/B176</f>
        <v>0.55844155844155841</v>
      </c>
      <c r="O177" s="24">
        <v>60</v>
      </c>
      <c r="P177" s="25">
        <f t="shared" ref="P177:P183" si="55">O177/O176</f>
        <v>0.77922077922077926</v>
      </c>
      <c r="Q177" s="2">
        <f t="shared" ref="Q177:Q183" si="56">100%-P177</f>
        <v>0.22077922077922074</v>
      </c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</row>
    <row r="178" spans="1:63" ht="12.75" customHeight="1">
      <c r="A178" s="35" t="s">
        <v>45</v>
      </c>
      <c r="B178" s="31"/>
      <c r="C178" s="31"/>
      <c r="D178" s="31">
        <v>41</v>
      </c>
      <c r="E178" s="31"/>
      <c r="F178" s="31"/>
      <c r="G178" s="31"/>
      <c r="H178" s="31"/>
      <c r="I178" s="31"/>
      <c r="J178" s="34"/>
      <c r="K178" s="31"/>
      <c r="L178" s="31"/>
      <c r="M178" s="31"/>
      <c r="N178" s="2">
        <f>D178/C177</f>
        <v>0.95348837209302328</v>
      </c>
      <c r="O178" s="19">
        <v>53</v>
      </c>
      <c r="P178" s="25">
        <f t="shared" si="55"/>
        <v>0.8833333333333333</v>
      </c>
      <c r="Q178" s="2">
        <f t="shared" si="56"/>
        <v>0.1166666666666667</v>
      </c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</row>
    <row r="179" spans="1:63" ht="12.75" customHeight="1">
      <c r="A179" s="35" t="s">
        <v>46</v>
      </c>
      <c r="B179" s="31"/>
      <c r="C179" s="31"/>
      <c r="D179" s="31"/>
      <c r="E179" s="31">
        <v>37</v>
      </c>
      <c r="F179" s="31"/>
      <c r="G179" s="31"/>
      <c r="H179" s="31"/>
      <c r="I179" s="31"/>
      <c r="J179" s="34"/>
      <c r="K179" s="31"/>
      <c r="L179" s="31"/>
      <c r="M179" s="31"/>
      <c r="N179" s="2">
        <f>E179/D178</f>
        <v>0.90243902439024393</v>
      </c>
      <c r="O179" s="19">
        <v>46</v>
      </c>
      <c r="P179" s="25">
        <f t="shared" si="55"/>
        <v>0.86792452830188682</v>
      </c>
      <c r="Q179" s="2">
        <f t="shared" si="56"/>
        <v>0.13207547169811318</v>
      </c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</row>
    <row r="180" spans="1:63" ht="12.75" customHeight="1">
      <c r="A180" s="35" t="s">
        <v>47</v>
      </c>
      <c r="B180" s="31"/>
      <c r="C180" s="31"/>
      <c r="D180" s="31"/>
      <c r="E180" s="31"/>
      <c r="F180" s="31">
        <v>32</v>
      </c>
      <c r="G180" s="31"/>
      <c r="H180" s="31"/>
      <c r="I180" s="31"/>
      <c r="J180" s="34"/>
      <c r="K180" s="31"/>
      <c r="L180" s="31"/>
      <c r="M180" s="31"/>
      <c r="N180" s="2">
        <f>F180/E179</f>
        <v>0.86486486486486491</v>
      </c>
      <c r="O180" s="19">
        <v>44</v>
      </c>
      <c r="P180" s="25">
        <f t="shared" si="55"/>
        <v>0.95652173913043481</v>
      </c>
      <c r="Q180" s="2">
        <f t="shared" si="56"/>
        <v>4.3478260869565188E-2</v>
      </c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</row>
    <row r="181" spans="1:63" ht="12.75" customHeight="1">
      <c r="A181" s="35" t="s">
        <v>48</v>
      </c>
      <c r="B181" s="31"/>
      <c r="C181" s="31"/>
      <c r="D181" s="31"/>
      <c r="E181" s="31"/>
      <c r="F181" s="31"/>
      <c r="G181" s="31">
        <v>32</v>
      </c>
      <c r="H181" s="31"/>
      <c r="I181" s="31"/>
      <c r="J181" s="34"/>
      <c r="K181" s="31"/>
      <c r="L181" s="31"/>
      <c r="M181" s="31"/>
      <c r="N181" s="2">
        <f>G181/F180</f>
        <v>1</v>
      </c>
      <c r="O181" s="19">
        <v>43</v>
      </c>
      <c r="P181" s="25">
        <f t="shared" si="55"/>
        <v>0.97727272727272729</v>
      </c>
      <c r="Q181" s="2">
        <f t="shared" si="56"/>
        <v>2.2727272727272707E-2</v>
      </c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</row>
    <row r="182" spans="1:63" ht="12.75" customHeight="1">
      <c r="A182" s="35" t="s">
        <v>49</v>
      </c>
      <c r="B182" s="31"/>
      <c r="C182" s="31"/>
      <c r="D182" s="31"/>
      <c r="E182" s="31"/>
      <c r="F182" s="31"/>
      <c r="G182" s="31"/>
      <c r="H182" s="31">
        <v>30</v>
      </c>
      <c r="I182" s="31"/>
      <c r="J182" s="34"/>
      <c r="K182" s="31"/>
      <c r="L182" s="31"/>
      <c r="M182" s="31"/>
      <c r="N182" s="2">
        <f>H182/G181</f>
        <v>0.9375</v>
      </c>
      <c r="O182" s="19">
        <v>40</v>
      </c>
      <c r="P182" s="25">
        <f t="shared" si="55"/>
        <v>0.93023255813953487</v>
      </c>
      <c r="Q182" s="2">
        <f t="shared" si="56"/>
        <v>6.9767441860465129E-2</v>
      </c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</row>
    <row r="183" spans="1:63" ht="12.75" customHeight="1">
      <c r="A183" s="35" t="s">
        <v>50</v>
      </c>
      <c r="B183" s="31"/>
      <c r="C183" s="31"/>
      <c r="D183" s="31"/>
      <c r="E183" s="31"/>
      <c r="F183" s="31"/>
      <c r="G183" s="31"/>
      <c r="H183" s="31"/>
      <c r="I183" s="31">
        <v>30</v>
      </c>
      <c r="J183" s="34">
        <v>29</v>
      </c>
      <c r="K183" s="31"/>
      <c r="L183" s="31"/>
      <c r="M183" s="31"/>
      <c r="N183" s="2">
        <f>I183/H182</f>
        <v>1</v>
      </c>
      <c r="O183" s="19">
        <v>42</v>
      </c>
      <c r="P183" s="25">
        <f t="shared" si="55"/>
        <v>1.05</v>
      </c>
      <c r="Q183" s="2">
        <f t="shared" si="56"/>
        <v>-5.0000000000000044E-2</v>
      </c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</row>
    <row r="184" spans="1:63" ht="12.75" customHeight="1">
      <c r="A184" s="35" t="s">
        <v>51</v>
      </c>
      <c r="B184" s="31"/>
      <c r="C184" s="31"/>
      <c r="D184" s="31"/>
      <c r="E184" s="31"/>
      <c r="F184" s="31"/>
      <c r="G184" s="31"/>
      <c r="H184" s="31"/>
      <c r="I184" s="31">
        <v>11</v>
      </c>
      <c r="J184" s="34">
        <v>9</v>
      </c>
      <c r="K184" s="31"/>
      <c r="L184" s="31"/>
      <c r="M184" s="31"/>
      <c r="N184" s="2"/>
      <c r="O184" s="19">
        <v>13</v>
      </c>
      <c r="P184" s="25"/>
      <c r="Q184" s="2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</row>
    <row r="185" spans="1:63" ht="12.75" customHeight="1">
      <c r="A185" s="35" t="s">
        <v>52</v>
      </c>
      <c r="B185" s="31"/>
      <c r="C185" s="31"/>
      <c r="D185" s="31"/>
      <c r="E185" s="31"/>
      <c r="F185" s="31"/>
      <c r="G185" s="31"/>
      <c r="H185" s="31"/>
      <c r="I185" s="31">
        <v>3</v>
      </c>
      <c r="J185" s="34">
        <v>2</v>
      </c>
      <c r="K185" s="31"/>
      <c r="L185" s="31"/>
      <c r="M185" s="31"/>
      <c r="N185" s="2"/>
      <c r="O185" s="19">
        <v>4</v>
      </c>
      <c r="P185" s="25"/>
      <c r="Q185" s="2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</row>
    <row r="186" spans="1:63" ht="12.75" customHeight="1">
      <c r="A186" s="35" t="s">
        <v>53</v>
      </c>
      <c r="B186" s="31"/>
      <c r="C186" s="31"/>
      <c r="D186" s="31"/>
      <c r="E186" s="31"/>
      <c r="F186" s="31"/>
      <c r="G186" s="31"/>
      <c r="H186" s="31"/>
      <c r="I186" s="31">
        <v>1</v>
      </c>
      <c r="J186" s="34"/>
      <c r="K186" s="31"/>
      <c r="L186" s="31"/>
      <c r="M186" s="31"/>
      <c r="N186" s="2"/>
      <c r="O186" s="19">
        <v>2</v>
      </c>
      <c r="P186" s="25"/>
      <c r="Q186" s="2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</row>
    <row r="187" spans="1:63" ht="12.75" customHeight="1">
      <c r="A187" s="35" t="s">
        <v>62</v>
      </c>
      <c r="B187" s="31"/>
      <c r="C187" s="31"/>
      <c r="D187" s="31"/>
      <c r="E187" s="31"/>
      <c r="F187" s="31"/>
      <c r="G187" s="31"/>
      <c r="H187" s="31"/>
      <c r="I187" s="31">
        <v>1</v>
      </c>
      <c r="J187" s="34">
        <v>1</v>
      </c>
      <c r="K187" s="31"/>
      <c r="L187" s="31"/>
      <c r="M187" s="31"/>
      <c r="N187" s="2"/>
      <c r="O187" s="19">
        <v>1</v>
      </c>
      <c r="P187" s="25"/>
      <c r="Q187" s="2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</row>
    <row r="188" spans="1:63" ht="12.75" customHeight="1">
      <c r="A188" s="35"/>
      <c r="B188" s="31"/>
      <c r="C188" s="31"/>
      <c r="D188" s="31"/>
      <c r="E188" s="31"/>
      <c r="F188" s="31"/>
      <c r="G188" s="31"/>
      <c r="H188" s="31"/>
      <c r="I188" s="31"/>
      <c r="J188" s="31">
        <f>SUM(J183:J187)</f>
        <v>41</v>
      </c>
      <c r="K188" s="2">
        <f>J183/B176</f>
        <v>0.37662337662337664</v>
      </c>
      <c r="L188" s="38">
        <f>J188/B176</f>
        <v>0.53246753246753242</v>
      </c>
      <c r="M188" s="38">
        <f>L188-K188</f>
        <v>0.15584415584415579</v>
      </c>
      <c r="N188" s="2"/>
      <c r="O188" s="19"/>
      <c r="P188" s="25"/>
      <c r="Q188" s="2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</row>
    <row r="189" spans="1:63" ht="12.75" customHeight="1">
      <c r="A189" s="35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</row>
    <row r="190" spans="1:63" ht="12.75" customHeight="1">
      <c r="A190" s="46" t="s">
        <v>75</v>
      </c>
      <c r="K190" s="2"/>
      <c r="L190" s="2"/>
      <c r="N190" s="2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</row>
    <row r="191" spans="1:63" ht="25.5" customHeight="1">
      <c r="B191" s="266" t="s">
        <v>2</v>
      </c>
      <c r="C191" s="267"/>
      <c r="D191" s="267"/>
      <c r="E191" s="267"/>
      <c r="F191" s="267"/>
      <c r="G191" s="267"/>
      <c r="H191" s="267"/>
      <c r="I191" s="267"/>
      <c r="K191" s="8" t="s">
        <v>3</v>
      </c>
      <c r="L191" s="8" t="s">
        <v>4</v>
      </c>
      <c r="M191" s="59" t="s">
        <v>5</v>
      </c>
      <c r="N191" s="8" t="s">
        <v>6</v>
      </c>
      <c r="O191" s="7" t="s">
        <v>7</v>
      </c>
      <c r="P191" s="7" t="s">
        <v>8</v>
      </c>
      <c r="Q191" s="8" t="s">
        <v>9</v>
      </c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</row>
    <row r="192" spans="1:63" ht="12.75" customHeight="1">
      <c r="A192" s="60" t="s">
        <v>10</v>
      </c>
      <c r="B192" s="61">
        <v>1</v>
      </c>
      <c r="C192" s="61">
        <v>2</v>
      </c>
      <c r="D192" s="61">
        <v>3</v>
      </c>
      <c r="E192" s="61">
        <v>4</v>
      </c>
      <c r="F192" s="61">
        <v>5</v>
      </c>
      <c r="G192" s="61">
        <v>6</v>
      </c>
      <c r="H192" s="61">
        <v>7</v>
      </c>
      <c r="I192" s="61">
        <v>8</v>
      </c>
      <c r="J192" s="62" t="s">
        <v>11</v>
      </c>
      <c r="K192" s="2"/>
      <c r="L192" s="2"/>
      <c r="N192" s="2"/>
      <c r="O192" s="16"/>
      <c r="P192" s="16"/>
      <c r="Q192" s="2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</row>
    <row r="193" spans="1:63" ht="12.75" customHeight="1">
      <c r="A193" s="35" t="s">
        <v>41</v>
      </c>
      <c r="B193" s="31">
        <v>40</v>
      </c>
      <c r="J193" s="34"/>
      <c r="K193" s="2"/>
      <c r="L193" s="2"/>
      <c r="N193" s="2"/>
      <c r="O193" s="19">
        <f>B193</f>
        <v>40</v>
      </c>
      <c r="P193" s="16"/>
      <c r="Q193" s="2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</row>
    <row r="194" spans="1:63" ht="12.75" customHeight="1">
      <c r="A194" s="35" t="s">
        <v>45</v>
      </c>
      <c r="C194" s="31">
        <v>24</v>
      </c>
      <c r="J194" s="34"/>
      <c r="K194" s="2"/>
      <c r="L194" s="2"/>
      <c r="M194" s="2"/>
      <c r="N194" s="2">
        <f>C194/B193</f>
        <v>0.6</v>
      </c>
      <c r="O194" s="24">
        <v>30</v>
      </c>
      <c r="P194" s="25">
        <f t="shared" ref="P194:P200" si="57">O194/O193</f>
        <v>0.75</v>
      </c>
      <c r="Q194" s="2">
        <f t="shared" ref="Q194:Q200" si="58">100%-P194</f>
        <v>0.25</v>
      </c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</row>
    <row r="195" spans="1:63" ht="12.75" customHeight="1">
      <c r="A195" s="35" t="s">
        <v>46</v>
      </c>
      <c r="B195" s="31"/>
      <c r="C195" s="31"/>
      <c r="D195" s="31">
        <v>24</v>
      </c>
      <c r="E195" s="31"/>
      <c r="F195" s="31"/>
      <c r="G195" s="31"/>
      <c r="H195" s="31"/>
      <c r="I195" s="31"/>
      <c r="J195" s="34"/>
      <c r="K195" s="31"/>
      <c r="L195" s="31"/>
      <c r="M195" s="31"/>
      <c r="N195" s="2">
        <f>D195/C194</f>
        <v>1</v>
      </c>
      <c r="O195" s="24">
        <v>31</v>
      </c>
      <c r="P195" s="25">
        <f t="shared" si="57"/>
        <v>1.0333333333333334</v>
      </c>
      <c r="Q195" s="2">
        <f t="shared" si="58"/>
        <v>-3.3333333333333437E-2</v>
      </c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</row>
    <row r="196" spans="1:63" ht="12.75" customHeight="1">
      <c r="A196" s="35" t="s">
        <v>47</v>
      </c>
      <c r="B196" s="31"/>
      <c r="C196" s="31"/>
      <c r="D196" s="31"/>
      <c r="E196" s="31">
        <v>21</v>
      </c>
      <c r="F196" s="31"/>
      <c r="G196" s="31"/>
      <c r="H196" s="31"/>
      <c r="I196" s="31"/>
      <c r="J196" s="34"/>
      <c r="K196" s="31"/>
      <c r="L196" s="31"/>
      <c r="M196" s="31"/>
      <c r="N196" s="2">
        <f>E196/D195</f>
        <v>0.875</v>
      </c>
      <c r="O196" s="24">
        <v>28</v>
      </c>
      <c r="P196" s="25">
        <f t="shared" si="57"/>
        <v>0.90322580645161288</v>
      </c>
      <c r="Q196" s="2">
        <f t="shared" si="58"/>
        <v>9.6774193548387122E-2</v>
      </c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</row>
    <row r="197" spans="1:63" ht="12.75" customHeight="1">
      <c r="A197" s="35" t="s">
        <v>48</v>
      </c>
      <c r="B197" s="31"/>
      <c r="C197" s="31"/>
      <c r="D197" s="31"/>
      <c r="E197" s="31"/>
      <c r="F197" s="31">
        <v>21</v>
      </c>
      <c r="G197" s="31"/>
      <c r="H197" s="31"/>
      <c r="I197" s="31"/>
      <c r="J197" s="34"/>
      <c r="K197" s="31"/>
      <c r="L197" s="31"/>
      <c r="M197" s="31"/>
      <c r="N197" s="2">
        <f>F197/E196</f>
        <v>1</v>
      </c>
      <c r="O197" s="24">
        <v>25</v>
      </c>
      <c r="P197" s="25">
        <f t="shared" si="57"/>
        <v>0.8928571428571429</v>
      </c>
      <c r="Q197" s="2">
        <f t="shared" si="58"/>
        <v>0.1071428571428571</v>
      </c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</row>
    <row r="198" spans="1:63" ht="12.75" customHeight="1">
      <c r="A198" s="35" t="s">
        <v>49</v>
      </c>
      <c r="B198" s="31"/>
      <c r="C198" s="31"/>
      <c r="D198" s="31"/>
      <c r="E198" s="31"/>
      <c r="F198" s="31"/>
      <c r="G198" s="31">
        <v>18</v>
      </c>
      <c r="H198" s="31"/>
      <c r="I198" s="31"/>
      <c r="J198" s="34"/>
      <c r="K198" s="31"/>
      <c r="L198" s="31"/>
      <c r="M198" s="31"/>
      <c r="N198" s="2">
        <f>G198/F197</f>
        <v>0.8571428571428571</v>
      </c>
      <c r="O198" s="24">
        <v>26</v>
      </c>
      <c r="P198" s="25">
        <f t="shared" si="57"/>
        <v>1.04</v>
      </c>
      <c r="Q198" s="2">
        <f t="shared" si="58"/>
        <v>-4.0000000000000036E-2</v>
      </c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</row>
    <row r="199" spans="1:63" ht="12.75" customHeight="1">
      <c r="A199" s="35" t="s">
        <v>50</v>
      </c>
      <c r="B199" s="31"/>
      <c r="C199" s="31"/>
      <c r="D199" s="31"/>
      <c r="E199" s="31"/>
      <c r="F199" s="31"/>
      <c r="G199" s="31"/>
      <c r="H199" s="31">
        <v>18</v>
      </c>
      <c r="I199" s="31"/>
      <c r="J199" s="34"/>
      <c r="K199" s="31"/>
      <c r="L199" s="31"/>
      <c r="M199" s="31"/>
      <c r="N199" s="2">
        <f>H199/G198</f>
        <v>1</v>
      </c>
      <c r="O199" s="24">
        <v>25</v>
      </c>
      <c r="P199" s="25">
        <f t="shared" si="57"/>
        <v>0.96153846153846156</v>
      </c>
      <c r="Q199" s="2">
        <f t="shared" si="58"/>
        <v>3.8461538461538436E-2</v>
      </c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</row>
    <row r="200" spans="1:63" ht="12.75" customHeight="1">
      <c r="A200" s="35" t="s">
        <v>51</v>
      </c>
      <c r="B200" s="31"/>
      <c r="C200" s="31"/>
      <c r="D200" s="31"/>
      <c r="E200" s="31"/>
      <c r="F200" s="31"/>
      <c r="G200" s="31"/>
      <c r="H200" s="31"/>
      <c r="I200" s="31">
        <v>22</v>
      </c>
      <c r="J200" s="34">
        <v>18</v>
      </c>
      <c r="K200" s="31"/>
      <c r="L200" s="31"/>
      <c r="M200" s="31"/>
      <c r="N200" s="2">
        <f>I200/H199</f>
        <v>1.2222222222222223</v>
      </c>
      <c r="O200" s="24">
        <v>25</v>
      </c>
      <c r="P200" s="25">
        <f t="shared" si="57"/>
        <v>1</v>
      </c>
      <c r="Q200" s="2">
        <f t="shared" si="58"/>
        <v>0</v>
      </c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</row>
    <row r="201" spans="1:63" ht="12.75" customHeight="1">
      <c r="A201" s="35" t="s">
        <v>52</v>
      </c>
      <c r="B201" s="31"/>
      <c r="C201" s="31"/>
      <c r="D201" s="31"/>
      <c r="E201" s="31"/>
      <c r="F201" s="31"/>
      <c r="G201" s="31"/>
      <c r="H201" s="31"/>
      <c r="I201" s="31">
        <v>5</v>
      </c>
      <c r="J201" s="34">
        <v>3</v>
      </c>
      <c r="K201" s="31"/>
      <c r="L201" s="31"/>
      <c r="M201" s="31"/>
      <c r="N201" s="2"/>
      <c r="O201" s="24">
        <v>7</v>
      </c>
      <c r="P201" s="25"/>
      <c r="Q201" s="2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</row>
    <row r="202" spans="1:63" ht="12.75" customHeight="1">
      <c r="A202" s="35" t="s">
        <v>53</v>
      </c>
      <c r="B202" s="31"/>
      <c r="C202" s="31"/>
      <c r="D202" s="31"/>
      <c r="E202" s="31"/>
      <c r="F202" s="31"/>
      <c r="G202" s="31"/>
      <c r="H202" s="31"/>
      <c r="I202" s="31">
        <v>3</v>
      </c>
      <c r="J202" s="34">
        <v>3</v>
      </c>
      <c r="K202" s="31"/>
      <c r="L202" s="31"/>
      <c r="M202" s="31"/>
      <c r="N202" s="2"/>
      <c r="O202" s="24">
        <v>3</v>
      </c>
      <c r="P202" s="25"/>
      <c r="Q202" s="2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</row>
    <row r="203" spans="1:63" ht="12.75" customHeight="1">
      <c r="A203" s="35" t="s">
        <v>62</v>
      </c>
      <c r="B203" s="31"/>
      <c r="C203" s="31"/>
      <c r="D203" s="31"/>
      <c r="E203" s="31"/>
      <c r="F203" s="31"/>
      <c r="G203" s="31"/>
      <c r="H203" s="31"/>
      <c r="I203" s="31"/>
      <c r="J203" s="34"/>
      <c r="K203" s="31"/>
      <c r="L203" s="31"/>
      <c r="M203" s="31"/>
      <c r="N203" s="2"/>
      <c r="O203" s="24"/>
      <c r="P203" s="25"/>
      <c r="Q203" s="2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</row>
    <row r="204" spans="1:63" ht="12.7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>
        <f>SUM(J200:J202)</f>
        <v>24</v>
      </c>
      <c r="K204" s="2">
        <f>J200/B193</f>
        <v>0.45</v>
      </c>
      <c r="L204" s="38">
        <f>J204/B193</f>
        <v>0.6</v>
      </c>
      <c r="M204" s="38">
        <f>L204-K204</f>
        <v>0.14999999999999997</v>
      </c>
      <c r="N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</row>
    <row r="205" spans="1:63" ht="12.75" customHeight="1">
      <c r="A205" s="46" t="s">
        <v>76</v>
      </c>
      <c r="K205" s="2"/>
      <c r="L205" s="2"/>
      <c r="N205" s="2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</row>
    <row r="206" spans="1:63" ht="25.5" customHeight="1">
      <c r="B206" s="266" t="s">
        <v>2</v>
      </c>
      <c r="C206" s="267"/>
      <c r="D206" s="267"/>
      <c r="E206" s="267"/>
      <c r="F206" s="267"/>
      <c r="G206" s="267"/>
      <c r="H206" s="267"/>
      <c r="I206" s="267"/>
      <c r="K206" s="8" t="s">
        <v>3</v>
      </c>
      <c r="L206" s="8" t="s">
        <v>4</v>
      </c>
      <c r="M206" s="59" t="s">
        <v>5</v>
      </c>
      <c r="N206" s="8" t="s">
        <v>6</v>
      </c>
      <c r="O206" s="7" t="s">
        <v>7</v>
      </c>
      <c r="P206" s="7" t="s">
        <v>8</v>
      </c>
      <c r="Q206" s="8" t="s">
        <v>9</v>
      </c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</row>
    <row r="207" spans="1:63" ht="12.75" customHeight="1">
      <c r="A207" s="60" t="s">
        <v>10</v>
      </c>
      <c r="B207" s="61">
        <v>1</v>
      </c>
      <c r="C207" s="61">
        <v>2</v>
      </c>
      <c r="D207" s="61">
        <v>3</v>
      </c>
      <c r="E207" s="61">
        <v>4</v>
      </c>
      <c r="F207" s="61">
        <v>5</v>
      </c>
      <c r="G207" s="61">
        <v>6</v>
      </c>
      <c r="H207" s="61">
        <v>7</v>
      </c>
      <c r="I207" s="61">
        <v>8</v>
      </c>
      <c r="J207" s="62" t="s">
        <v>11</v>
      </c>
      <c r="K207" s="2"/>
      <c r="L207" s="2"/>
      <c r="N207" s="2"/>
      <c r="O207" s="16"/>
      <c r="P207" s="16"/>
      <c r="Q207" s="2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</row>
    <row r="208" spans="1:63" ht="12.75" customHeight="1">
      <c r="A208" s="35" t="s">
        <v>45</v>
      </c>
      <c r="B208" s="31">
        <v>71</v>
      </c>
      <c r="J208" s="34"/>
      <c r="K208" s="2"/>
      <c r="L208" s="2"/>
      <c r="N208" s="2"/>
      <c r="O208" s="19">
        <f>B208</f>
        <v>71</v>
      </c>
      <c r="P208" s="16"/>
      <c r="Q208" s="2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</row>
    <row r="209" spans="1:63" ht="12.75" customHeight="1">
      <c r="A209" s="35" t="s">
        <v>46</v>
      </c>
      <c r="C209" s="31">
        <v>58</v>
      </c>
      <c r="J209" s="34"/>
      <c r="K209" s="2"/>
      <c r="L209" s="2"/>
      <c r="M209" s="2"/>
      <c r="N209" s="2">
        <f>C209/B208</f>
        <v>0.81690140845070425</v>
      </c>
      <c r="O209" s="24">
        <v>58</v>
      </c>
      <c r="P209" s="25">
        <f t="shared" ref="P209:P215" si="59">O209/O208</f>
        <v>0.81690140845070425</v>
      </c>
      <c r="Q209" s="2">
        <f t="shared" ref="Q209:Q215" si="60">100%-P209</f>
        <v>0.18309859154929575</v>
      </c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</row>
    <row r="210" spans="1:63" ht="12.75" customHeight="1">
      <c r="A210" s="35" t="s">
        <v>47</v>
      </c>
      <c r="B210" s="31"/>
      <c r="C210" s="31"/>
      <c r="D210" s="31">
        <v>52</v>
      </c>
      <c r="E210" s="31"/>
      <c r="F210" s="31"/>
      <c r="G210" s="31"/>
      <c r="H210" s="31"/>
      <c r="I210" s="31"/>
      <c r="J210" s="34"/>
      <c r="K210" s="31"/>
      <c r="L210" s="31"/>
      <c r="M210" s="31"/>
      <c r="N210" s="2">
        <f>D210/C209</f>
        <v>0.89655172413793105</v>
      </c>
      <c r="O210" s="24">
        <v>58</v>
      </c>
      <c r="P210" s="25">
        <f t="shared" si="59"/>
        <v>1</v>
      </c>
      <c r="Q210" s="2">
        <f t="shared" si="60"/>
        <v>0</v>
      </c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</row>
    <row r="211" spans="1:63" ht="12.75" customHeight="1">
      <c r="A211" s="35" t="s">
        <v>48</v>
      </c>
      <c r="B211" s="31"/>
      <c r="C211" s="31"/>
      <c r="D211" s="31"/>
      <c r="E211" s="31">
        <v>34</v>
      </c>
      <c r="F211" s="31"/>
      <c r="G211" s="31"/>
      <c r="H211" s="31"/>
      <c r="I211" s="31"/>
      <c r="J211" s="34"/>
      <c r="K211" s="31"/>
      <c r="L211" s="31"/>
      <c r="M211" s="31"/>
      <c r="N211" s="2">
        <f>E211/D210</f>
        <v>0.65384615384615385</v>
      </c>
      <c r="O211" s="24">
        <v>52</v>
      </c>
      <c r="P211" s="25">
        <f t="shared" si="59"/>
        <v>0.89655172413793105</v>
      </c>
      <c r="Q211" s="2">
        <f t="shared" si="60"/>
        <v>0.10344827586206895</v>
      </c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</row>
    <row r="212" spans="1:63" ht="12.75" customHeight="1">
      <c r="A212" s="35" t="s">
        <v>49</v>
      </c>
      <c r="B212" s="31"/>
      <c r="C212" s="31"/>
      <c r="D212" s="31"/>
      <c r="E212" s="31"/>
      <c r="F212" s="31">
        <v>31</v>
      </c>
      <c r="G212" s="31"/>
      <c r="H212" s="31"/>
      <c r="I212" s="31"/>
      <c r="J212" s="34"/>
      <c r="K212" s="31"/>
      <c r="L212" s="31"/>
      <c r="M212" s="31"/>
      <c r="N212" s="2">
        <f>F212/E211</f>
        <v>0.91176470588235292</v>
      </c>
      <c r="O212" s="24">
        <v>51</v>
      </c>
      <c r="P212" s="25">
        <f t="shared" si="59"/>
        <v>0.98076923076923073</v>
      </c>
      <c r="Q212" s="2">
        <f t="shared" si="60"/>
        <v>1.9230769230769273E-2</v>
      </c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</row>
    <row r="213" spans="1:63" ht="12.75" customHeight="1">
      <c r="A213" s="35" t="s">
        <v>50</v>
      </c>
      <c r="B213" s="31"/>
      <c r="C213" s="31"/>
      <c r="D213" s="31"/>
      <c r="E213" s="31"/>
      <c r="F213" s="31"/>
      <c r="G213" s="31">
        <v>30</v>
      </c>
      <c r="H213" s="31"/>
      <c r="I213" s="31"/>
      <c r="J213" s="34"/>
      <c r="K213" s="31"/>
      <c r="L213" s="31"/>
      <c r="M213" s="31"/>
      <c r="N213" s="2">
        <f>G213/F212</f>
        <v>0.967741935483871</v>
      </c>
      <c r="O213" s="24">
        <v>49</v>
      </c>
      <c r="P213" s="25">
        <f t="shared" si="59"/>
        <v>0.96078431372549022</v>
      </c>
      <c r="Q213" s="2">
        <f t="shared" si="60"/>
        <v>3.9215686274509776E-2</v>
      </c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</row>
    <row r="214" spans="1:63" ht="12.75" customHeight="1">
      <c r="A214" s="35" t="s">
        <v>51</v>
      </c>
      <c r="B214" s="31"/>
      <c r="C214" s="31"/>
      <c r="D214" s="31"/>
      <c r="E214" s="31"/>
      <c r="F214" s="31"/>
      <c r="G214" s="31"/>
      <c r="H214" s="31">
        <v>21</v>
      </c>
      <c r="I214" s="31"/>
      <c r="J214" s="34"/>
      <c r="K214" s="31"/>
      <c r="L214" s="31"/>
      <c r="M214" s="31"/>
      <c r="N214" s="2">
        <f>H214/G213</f>
        <v>0.7</v>
      </c>
      <c r="O214" s="24">
        <v>48</v>
      </c>
      <c r="P214" s="25">
        <f t="shared" si="59"/>
        <v>0.97959183673469385</v>
      </c>
      <c r="Q214" s="2">
        <f t="shared" si="60"/>
        <v>2.0408163265306145E-2</v>
      </c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</row>
    <row r="215" spans="1:63" ht="12.75" customHeight="1">
      <c r="A215" s="35" t="s">
        <v>52</v>
      </c>
      <c r="B215" s="31"/>
      <c r="C215" s="31"/>
      <c r="D215" s="31"/>
      <c r="E215" s="31"/>
      <c r="F215" s="31"/>
      <c r="G215" s="31"/>
      <c r="H215" s="31"/>
      <c r="I215" s="31">
        <v>21</v>
      </c>
      <c r="J215" s="34">
        <v>21</v>
      </c>
      <c r="K215" s="31"/>
      <c r="L215" s="31"/>
      <c r="M215" s="31"/>
      <c r="N215" s="2">
        <f>I215/H214</f>
        <v>1</v>
      </c>
      <c r="O215" s="24">
        <v>48</v>
      </c>
      <c r="P215" s="25">
        <f t="shared" si="59"/>
        <v>1</v>
      </c>
      <c r="Q215" s="2">
        <f t="shared" si="60"/>
        <v>0</v>
      </c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</row>
    <row r="216" spans="1:63" ht="12.75" customHeight="1">
      <c r="A216" s="35" t="s">
        <v>53</v>
      </c>
      <c r="B216" s="31"/>
      <c r="C216" s="31"/>
      <c r="D216" s="31"/>
      <c r="E216" s="31"/>
      <c r="F216" s="31"/>
      <c r="G216" s="31"/>
      <c r="H216" s="31"/>
      <c r="I216" s="31">
        <v>24</v>
      </c>
      <c r="J216" s="34">
        <v>21</v>
      </c>
      <c r="K216" s="31"/>
      <c r="L216" s="31"/>
      <c r="M216" s="31"/>
      <c r="N216" s="2"/>
      <c r="O216" s="24">
        <v>25</v>
      </c>
      <c r="P216" s="25"/>
      <c r="Q216" s="2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</row>
    <row r="217" spans="1:63" ht="12.75" customHeight="1">
      <c r="A217" s="35" t="s">
        <v>62</v>
      </c>
      <c r="B217" s="31"/>
      <c r="C217" s="31"/>
      <c r="D217" s="31"/>
      <c r="E217" s="31"/>
      <c r="F217" s="31"/>
      <c r="G217" s="31"/>
      <c r="H217" s="31"/>
      <c r="I217" s="31">
        <v>4</v>
      </c>
      <c r="J217" s="34">
        <v>3</v>
      </c>
      <c r="K217" s="31"/>
      <c r="L217" s="31"/>
      <c r="M217" s="31"/>
      <c r="N217" s="2"/>
      <c r="O217" s="24">
        <v>5</v>
      </c>
      <c r="P217" s="25"/>
      <c r="Q217" s="2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</row>
    <row r="218" spans="1:63" ht="12.75" customHeight="1">
      <c r="A218" s="35" t="s">
        <v>63</v>
      </c>
      <c r="B218" s="31"/>
      <c r="C218" s="31"/>
      <c r="D218" s="31"/>
      <c r="E218" s="31"/>
      <c r="F218" s="31"/>
      <c r="G218" s="31"/>
      <c r="H218" s="31"/>
      <c r="I218" s="31">
        <v>1</v>
      </c>
      <c r="J218" s="34">
        <v>1</v>
      </c>
      <c r="K218" s="31"/>
      <c r="L218" s="31"/>
      <c r="M218" s="31"/>
      <c r="N218" s="2"/>
      <c r="O218" s="24">
        <v>2</v>
      </c>
      <c r="P218" s="25"/>
      <c r="Q218" s="2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</row>
    <row r="219" spans="1:63" ht="12.7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>
        <f>SUM(J215:J218)</f>
        <v>46</v>
      </c>
      <c r="K219" s="2">
        <f>J215/B208</f>
        <v>0.29577464788732394</v>
      </c>
      <c r="L219" s="38">
        <f>J219/B208</f>
        <v>0.647887323943662</v>
      </c>
      <c r="M219" s="38">
        <f>L219-K219</f>
        <v>0.35211267605633806</v>
      </c>
      <c r="N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</row>
    <row r="220" spans="1:63" ht="12.75" customHeight="1">
      <c r="A220" s="46" t="s">
        <v>83</v>
      </c>
      <c r="K220" s="2"/>
      <c r="L220" s="2"/>
      <c r="N220" s="2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</row>
    <row r="221" spans="1:63" ht="25.5" customHeight="1">
      <c r="B221" s="266" t="s">
        <v>2</v>
      </c>
      <c r="C221" s="267"/>
      <c r="D221" s="267"/>
      <c r="E221" s="267"/>
      <c r="F221" s="267"/>
      <c r="G221" s="267"/>
      <c r="H221" s="267"/>
      <c r="I221" s="267"/>
      <c r="K221" s="8" t="s">
        <v>3</v>
      </c>
      <c r="L221" s="8" t="s">
        <v>4</v>
      </c>
      <c r="M221" s="59" t="s">
        <v>5</v>
      </c>
      <c r="N221" s="8" t="s">
        <v>6</v>
      </c>
      <c r="O221" s="7" t="s">
        <v>7</v>
      </c>
      <c r="P221" s="7" t="s">
        <v>8</v>
      </c>
      <c r="Q221" s="8" t="s">
        <v>9</v>
      </c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</row>
    <row r="222" spans="1:63" ht="12.75" customHeight="1">
      <c r="A222" s="60" t="s">
        <v>10</v>
      </c>
      <c r="B222" s="61">
        <v>1</v>
      </c>
      <c r="C222" s="61">
        <v>2</v>
      </c>
      <c r="D222" s="61">
        <v>3</v>
      </c>
      <c r="E222" s="61">
        <v>4</v>
      </c>
      <c r="F222" s="61">
        <v>5</v>
      </c>
      <c r="G222" s="61">
        <v>6</v>
      </c>
      <c r="H222" s="61">
        <v>7</v>
      </c>
      <c r="I222" s="61">
        <v>8</v>
      </c>
      <c r="J222" s="62" t="s">
        <v>11</v>
      </c>
      <c r="K222" s="2"/>
      <c r="L222" s="2"/>
      <c r="N222" s="2"/>
      <c r="O222" s="16"/>
      <c r="P222" s="16"/>
      <c r="Q222" s="2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</row>
    <row r="223" spans="1:63" ht="12.75" customHeight="1">
      <c r="A223" s="35" t="s">
        <v>46</v>
      </c>
      <c r="B223" s="31">
        <v>38</v>
      </c>
      <c r="J223" s="34"/>
      <c r="K223" s="2"/>
      <c r="L223" s="2"/>
      <c r="N223" s="2"/>
      <c r="O223" s="19">
        <f>B223</f>
        <v>38</v>
      </c>
      <c r="P223" s="16"/>
      <c r="Q223" s="2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</row>
    <row r="224" spans="1:63" ht="12.75" customHeight="1">
      <c r="A224" s="35" t="s">
        <v>47</v>
      </c>
      <c r="C224" s="31">
        <v>32</v>
      </c>
      <c r="J224" s="34"/>
      <c r="K224" s="2"/>
      <c r="L224" s="2"/>
      <c r="M224" s="2"/>
      <c r="N224" s="2">
        <f>C224/B223</f>
        <v>0.84210526315789469</v>
      </c>
      <c r="O224" s="24">
        <v>32</v>
      </c>
      <c r="P224" s="25">
        <f t="shared" ref="P224:P230" si="61">O224/O223</f>
        <v>0.84210526315789469</v>
      </c>
      <c r="Q224" s="2">
        <f t="shared" ref="Q224:Q230" si="62">100%-P224</f>
        <v>0.15789473684210531</v>
      </c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</row>
    <row r="225" spans="1:63" ht="12.75" customHeight="1">
      <c r="A225" s="35" t="s">
        <v>48</v>
      </c>
      <c r="B225" s="31"/>
      <c r="C225" s="31"/>
      <c r="D225" s="31">
        <v>22</v>
      </c>
      <c r="E225" s="31"/>
      <c r="F225" s="31"/>
      <c r="G225" s="31"/>
      <c r="H225" s="31"/>
      <c r="I225" s="31"/>
      <c r="J225" s="34"/>
      <c r="K225" s="31"/>
      <c r="L225" s="31"/>
      <c r="M225" s="31"/>
      <c r="N225" s="2">
        <f>D225/C224</f>
        <v>0.6875</v>
      </c>
      <c r="O225" s="24">
        <v>31</v>
      </c>
      <c r="P225" s="25">
        <f t="shared" si="61"/>
        <v>0.96875</v>
      </c>
      <c r="Q225" s="2">
        <f t="shared" si="62"/>
        <v>3.125E-2</v>
      </c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</row>
    <row r="226" spans="1:63" ht="12.75" customHeight="1">
      <c r="A226" s="35" t="s">
        <v>49</v>
      </c>
      <c r="B226" s="31"/>
      <c r="C226" s="31"/>
      <c r="D226" s="31"/>
      <c r="E226" s="31">
        <v>20</v>
      </c>
      <c r="F226" s="31"/>
      <c r="G226" s="31"/>
      <c r="H226" s="31"/>
      <c r="I226" s="31"/>
      <c r="J226" s="34"/>
      <c r="K226" s="31"/>
      <c r="L226" s="31"/>
      <c r="M226" s="31"/>
      <c r="N226" s="2">
        <f>E226/D225</f>
        <v>0.90909090909090906</v>
      </c>
      <c r="O226" s="24">
        <v>29</v>
      </c>
      <c r="P226" s="25">
        <f t="shared" si="61"/>
        <v>0.93548387096774188</v>
      </c>
      <c r="Q226" s="2">
        <f t="shared" si="62"/>
        <v>6.4516129032258118E-2</v>
      </c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</row>
    <row r="227" spans="1:63" ht="12.75" customHeight="1">
      <c r="A227" s="35" t="s">
        <v>50</v>
      </c>
      <c r="B227" s="31"/>
      <c r="C227" s="31"/>
      <c r="D227" s="31"/>
      <c r="E227" s="31"/>
      <c r="F227" s="31">
        <v>17</v>
      </c>
      <c r="G227" s="31"/>
      <c r="H227" s="31"/>
      <c r="I227" s="31"/>
      <c r="J227" s="34"/>
      <c r="K227" s="31"/>
      <c r="L227" s="31"/>
      <c r="M227" s="31"/>
      <c r="N227" s="2">
        <f>F227/E226</f>
        <v>0.85</v>
      </c>
      <c r="O227" s="24">
        <v>30</v>
      </c>
      <c r="P227" s="25">
        <f t="shared" si="61"/>
        <v>1.0344827586206897</v>
      </c>
      <c r="Q227" s="2">
        <f t="shared" si="62"/>
        <v>-3.4482758620689724E-2</v>
      </c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</row>
    <row r="228" spans="1:63" ht="12.75" customHeight="1">
      <c r="A228" s="35" t="s">
        <v>51</v>
      </c>
      <c r="B228" s="31"/>
      <c r="C228" s="31"/>
      <c r="D228" s="31"/>
      <c r="E228" s="31"/>
      <c r="F228" s="31"/>
      <c r="G228" s="31">
        <v>17</v>
      </c>
      <c r="H228" s="31"/>
      <c r="I228" s="31"/>
      <c r="J228" s="34"/>
      <c r="K228" s="31"/>
      <c r="L228" s="31"/>
      <c r="M228" s="31"/>
      <c r="N228" s="2">
        <f>G228/F227</f>
        <v>1</v>
      </c>
      <c r="O228" s="24">
        <v>30</v>
      </c>
      <c r="P228" s="25">
        <f t="shared" si="61"/>
        <v>1</v>
      </c>
      <c r="Q228" s="2">
        <f t="shared" si="62"/>
        <v>0</v>
      </c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</row>
    <row r="229" spans="1:63" ht="12.75" customHeight="1">
      <c r="A229" s="35" t="s">
        <v>52</v>
      </c>
      <c r="B229" s="31"/>
      <c r="C229" s="31"/>
      <c r="D229" s="31"/>
      <c r="E229" s="31"/>
      <c r="F229" s="31"/>
      <c r="G229" s="31"/>
      <c r="H229" s="31">
        <v>16</v>
      </c>
      <c r="I229" s="31"/>
      <c r="J229" s="34"/>
      <c r="K229" s="31"/>
      <c r="L229" s="31"/>
      <c r="M229" s="31"/>
      <c r="N229" s="2">
        <f>H229/G228</f>
        <v>0.94117647058823528</v>
      </c>
      <c r="O229" s="24">
        <v>29</v>
      </c>
      <c r="P229" s="25">
        <f t="shared" si="61"/>
        <v>0.96666666666666667</v>
      </c>
      <c r="Q229" s="2">
        <f t="shared" si="62"/>
        <v>3.3333333333333326E-2</v>
      </c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</row>
    <row r="230" spans="1:63" ht="12.75" customHeight="1">
      <c r="A230" s="35" t="s">
        <v>53</v>
      </c>
      <c r="B230" s="31"/>
      <c r="C230" s="31"/>
      <c r="D230" s="31"/>
      <c r="E230" s="31"/>
      <c r="F230" s="31"/>
      <c r="G230" s="31"/>
      <c r="H230" s="31"/>
      <c r="I230" s="31">
        <v>16</v>
      </c>
      <c r="J230" s="34">
        <v>15</v>
      </c>
      <c r="K230" s="31"/>
      <c r="L230" s="31"/>
      <c r="M230" s="31"/>
      <c r="N230" s="2">
        <f>I230/H229</f>
        <v>1</v>
      </c>
      <c r="O230" s="24">
        <v>27</v>
      </c>
      <c r="P230" s="25">
        <f t="shared" si="61"/>
        <v>0.93103448275862066</v>
      </c>
      <c r="Q230" s="2">
        <f t="shared" si="62"/>
        <v>6.8965517241379337E-2</v>
      </c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</row>
    <row r="231" spans="1:63" ht="12.75" customHeight="1">
      <c r="A231" s="35" t="s">
        <v>62</v>
      </c>
      <c r="B231" s="31"/>
      <c r="C231" s="31"/>
      <c r="D231" s="31"/>
      <c r="E231" s="31"/>
      <c r="F231" s="31"/>
      <c r="G231" s="31"/>
      <c r="H231" s="31"/>
      <c r="I231" s="31">
        <v>11</v>
      </c>
      <c r="J231" s="34">
        <v>7</v>
      </c>
      <c r="K231" s="31"/>
      <c r="L231" s="31"/>
      <c r="M231" s="31"/>
      <c r="N231" s="2"/>
      <c r="O231" s="24">
        <v>12</v>
      </c>
      <c r="P231" s="25"/>
      <c r="Q231" s="2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</row>
    <row r="232" spans="1:63" ht="12.75" customHeight="1">
      <c r="A232" s="35" t="s">
        <v>63</v>
      </c>
      <c r="B232" s="31"/>
      <c r="C232" s="31"/>
      <c r="D232" s="31"/>
      <c r="E232" s="31"/>
      <c r="F232" s="31"/>
      <c r="G232" s="31"/>
      <c r="H232" s="31"/>
      <c r="I232" s="31">
        <v>4</v>
      </c>
      <c r="J232" s="34">
        <v>4</v>
      </c>
      <c r="K232" s="31"/>
      <c r="L232" s="31"/>
      <c r="M232" s="31"/>
      <c r="N232" s="2"/>
      <c r="O232" s="24">
        <v>4</v>
      </c>
      <c r="P232" s="25"/>
      <c r="Q232" s="2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</row>
    <row r="233" spans="1:63" ht="12.7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>
        <f>SUM(J230:J232)</f>
        <v>26</v>
      </c>
      <c r="K233" s="2">
        <f>J230/B223</f>
        <v>0.39473684210526316</v>
      </c>
      <c r="L233" s="38">
        <f>J233/B223</f>
        <v>0.68421052631578949</v>
      </c>
      <c r="M233" s="38">
        <f>L233-K233</f>
        <v>0.28947368421052633</v>
      </c>
      <c r="N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</row>
    <row r="234" spans="1:63" ht="12.75" customHeight="1">
      <c r="A234" s="46" t="s">
        <v>84</v>
      </c>
      <c r="K234" s="2"/>
      <c r="L234" s="2"/>
      <c r="N234" s="2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</row>
    <row r="235" spans="1:63" ht="25.5" customHeight="1">
      <c r="B235" s="266" t="s">
        <v>2</v>
      </c>
      <c r="C235" s="267"/>
      <c r="D235" s="267"/>
      <c r="E235" s="267"/>
      <c r="F235" s="267"/>
      <c r="G235" s="267"/>
      <c r="H235" s="267"/>
      <c r="I235" s="267"/>
      <c r="K235" s="8" t="s">
        <v>3</v>
      </c>
      <c r="L235" s="8" t="s">
        <v>4</v>
      </c>
      <c r="M235" s="59" t="s">
        <v>5</v>
      </c>
      <c r="N235" s="8" t="s">
        <v>6</v>
      </c>
      <c r="O235" s="7" t="s">
        <v>7</v>
      </c>
      <c r="P235" s="7" t="s">
        <v>8</v>
      </c>
      <c r="Q235" s="8" t="s">
        <v>9</v>
      </c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</row>
    <row r="236" spans="1:63" ht="12.75" customHeight="1">
      <c r="A236" s="60" t="s">
        <v>10</v>
      </c>
      <c r="B236" s="61">
        <v>1</v>
      </c>
      <c r="C236" s="61">
        <v>2</v>
      </c>
      <c r="D236" s="61">
        <v>3</v>
      </c>
      <c r="E236" s="61">
        <v>4</v>
      </c>
      <c r="F236" s="61">
        <v>5</v>
      </c>
      <c r="G236" s="61">
        <v>6</v>
      </c>
      <c r="H236" s="61">
        <v>7</v>
      </c>
      <c r="I236" s="61">
        <v>8</v>
      </c>
      <c r="J236" s="62" t="s">
        <v>11</v>
      </c>
      <c r="K236" s="2"/>
      <c r="L236" s="2"/>
      <c r="N236" s="2"/>
      <c r="O236" s="16"/>
      <c r="P236" s="16"/>
      <c r="Q236" s="2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</row>
    <row r="237" spans="1:63" ht="12.75" customHeight="1">
      <c r="A237" s="35" t="s">
        <v>47</v>
      </c>
      <c r="B237" s="31">
        <v>75</v>
      </c>
      <c r="J237" s="34"/>
      <c r="K237" s="2"/>
      <c r="L237" s="2"/>
      <c r="N237" s="2"/>
      <c r="O237" s="19">
        <f>B237</f>
        <v>75</v>
      </c>
      <c r="P237" s="16"/>
      <c r="Q237" s="2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</row>
    <row r="238" spans="1:63" ht="12.75" customHeight="1">
      <c r="A238" s="35" t="s">
        <v>48</v>
      </c>
      <c r="C238" s="31">
        <v>68</v>
      </c>
      <c r="J238" s="34"/>
      <c r="K238" s="2"/>
      <c r="L238" s="2"/>
      <c r="M238" s="2"/>
      <c r="N238" s="2">
        <f>C238/B237</f>
        <v>0.90666666666666662</v>
      </c>
      <c r="O238" s="24">
        <v>68</v>
      </c>
      <c r="P238" s="25">
        <f t="shared" ref="P238:P244" si="63">O238/O237</f>
        <v>0.90666666666666662</v>
      </c>
      <c r="Q238" s="2">
        <f t="shared" ref="Q238:Q244" si="64">100%-P238</f>
        <v>9.3333333333333379E-2</v>
      </c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</row>
    <row r="239" spans="1:63" ht="12.75" customHeight="1">
      <c r="A239" s="35" t="s">
        <v>49</v>
      </c>
      <c r="B239" s="31"/>
      <c r="C239" s="31"/>
      <c r="D239" s="31">
        <v>66</v>
      </c>
      <c r="E239" s="31"/>
      <c r="F239" s="31"/>
      <c r="G239" s="31"/>
      <c r="H239" s="31"/>
      <c r="I239" s="31"/>
      <c r="J239" s="34"/>
      <c r="K239" s="31"/>
      <c r="L239" s="31"/>
      <c r="M239" s="31"/>
      <c r="N239" s="2">
        <f>D239/C238</f>
        <v>0.97058823529411764</v>
      </c>
      <c r="O239" s="24">
        <v>67</v>
      </c>
      <c r="P239" s="25">
        <f t="shared" si="63"/>
        <v>0.98529411764705888</v>
      </c>
      <c r="Q239" s="2">
        <f t="shared" si="64"/>
        <v>1.4705882352941124E-2</v>
      </c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</row>
    <row r="240" spans="1:63" ht="12.75" customHeight="1">
      <c r="A240" s="35" t="s">
        <v>50</v>
      </c>
      <c r="B240" s="31"/>
      <c r="C240" s="31"/>
      <c r="D240" s="31"/>
      <c r="E240" s="31">
        <v>44</v>
      </c>
      <c r="F240" s="31"/>
      <c r="G240" s="31"/>
      <c r="H240" s="31"/>
      <c r="I240" s="31"/>
      <c r="J240" s="34"/>
      <c r="K240" s="31"/>
      <c r="L240" s="31"/>
      <c r="M240" s="31"/>
      <c r="N240" s="2">
        <f>E240/D239</f>
        <v>0.66666666666666663</v>
      </c>
      <c r="O240" s="24">
        <v>66</v>
      </c>
      <c r="P240" s="25">
        <f t="shared" si="63"/>
        <v>0.9850746268656716</v>
      </c>
      <c r="Q240" s="2">
        <f t="shared" si="64"/>
        <v>1.4925373134328401E-2</v>
      </c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</row>
    <row r="241" spans="1:63" ht="12.75" customHeight="1">
      <c r="A241" s="35" t="s">
        <v>51</v>
      </c>
      <c r="B241" s="31"/>
      <c r="C241" s="31"/>
      <c r="D241" s="31"/>
      <c r="E241" s="31"/>
      <c r="F241" s="31">
        <v>44</v>
      </c>
      <c r="G241" s="31"/>
      <c r="H241" s="31"/>
      <c r="I241" s="31"/>
      <c r="J241" s="34"/>
      <c r="K241" s="31"/>
      <c r="L241" s="31"/>
      <c r="M241" s="31"/>
      <c r="N241" s="2">
        <f>F241/E240</f>
        <v>1</v>
      </c>
      <c r="O241" s="24">
        <v>65</v>
      </c>
      <c r="P241" s="25">
        <f t="shared" si="63"/>
        <v>0.98484848484848486</v>
      </c>
      <c r="Q241" s="2">
        <f t="shared" si="64"/>
        <v>1.5151515151515138E-2</v>
      </c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</row>
    <row r="242" spans="1:63" ht="12.75" customHeight="1">
      <c r="A242" s="35" t="s">
        <v>52</v>
      </c>
      <c r="B242" s="31"/>
      <c r="C242" s="31"/>
      <c r="D242" s="31"/>
      <c r="E242" s="31"/>
      <c r="F242" s="31"/>
      <c r="G242" s="31">
        <v>44</v>
      </c>
      <c r="H242" s="31"/>
      <c r="I242" s="31"/>
      <c r="J242" s="34"/>
      <c r="K242" s="31"/>
      <c r="L242" s="31"/>
      <c r="M242" s="31"/>
      <c r="N242" s="2">
        <f>G242/F241</f>
        <v>1</v>
      </c>
      <c r="O242" s="24">
        <v>65</v>
      </c>
      <c r="P242" s="25">
        <f t="shared" si="63"/>
        <v>1</v>
      </c>
      <c r="Q242" s="2">
        <f t="shared" si="64"/>
        <v>0</v>
      </c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</row>
    <row r="243" spans="1:63" ht="12.75" customHeight="1">
      <c r="A243" s="35" t="s">
        <v>53</v>
      </c>
      <c r="B243" s="31"/>
      <c r="C243" s="31"/>
      <c r="D243" s="31"/>
      <c r="E243" s="31"/>
      <c r="F243" s="31"/>
      <c r="G243" s="31"/>
      <c r="H243" s="31">
        <v>38</v>
      </c>
      <c r="I243" s="31"/>
      <c r="J243" s="34"/>
      <c r="K243" s="31"/>
      <c r="L243" s="31"/>
      <c r="M243" s="31"/>
      <c r="N243" s="2">
        <f>H243/G242</f>
        <v>0.86363636363636365</v>
      </c>
      <c r="O243" s="24">
        <v>63</v>
      </c>
      <c r="P243" s="25">
        <f t="shared" si="63"/>
        <v>0.96923076923076923</v>
      </c>
      <c r="Q243" s="2">
        <f t="shared" si="64"/>
        <v>3.0769230769230771E-2</v>
      </c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</row>
    <row r="244" spans="1:63" ht="12.75" customHeight="1">
      <c r="A244" s="35" t="s">
        <v>62</v>
      </c>
      <c r="B244" s="31"/>
      <c r="C244" s="31"/>
      <c r="D244" s="31"/>
      <c r="E244" s="31"/>
      <c r="F244" s="31"/>
      <c r="G244" s="31"/>
      <c r="H244" s="31"/>
      <c r="I244" s="31">
        <v>38</v>
      </c>
      <c r="J244" s="34">
        <v>35</v>
      </c>
      <c r="K244" s="31"/>
      <c r="L244" s="31"/>
      <c r="M244" s="31"/>
      <c r="N244" s="2">
        <f>I244/H243</f>
        <v>1</v>
      </c>
      <c r="O244" s="24">
        <v>61</v>
      </c>
      <c r="P244" s="25">
        <f t="shared" si="63"/>
        <v>0.96825396825396826</v>
      </c>
      <c r="Q244" s="2">
        <f t="shared" si="64"/>
        <v>3.1746031746031744E-2</v>
      </c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</row>
    <row r="245" spans="1:63" ht="12.75" customHeight="1">
      <c r="A245" s="35" t="s">
        <v>63</v>
      </c>
      <c r="B245" s="31"/>
      <c r="C245" s="31"/>
      <c r="D245" s="31"/>
      <c r="E245" s="31"/>
      <c r="F245" s="31"/>
      <c r="G245" s="31"/>
      <c r="H245" s="31"/>
      <c r="I245" s="31">
        <v>22</v>
      </c>
      <c r="J245" s="34">
        <v>16</v>
      </c>
      <c r="K245" s="31"/>
      <c r="L245" s="31"/>
      <c r="M245" s="31"/>
      <c r="N245" s="2"/>
      <c r="O245" s="24">
        <v>25</v>
      </c>
      <c r="P245" s="25"/>
      <c r="Q245" s="2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</row>
    <row r="246" spans="1:63" ht="12.75" customHeight="1">
      <c r="A246" s="35" t="s">
        <v>67</v>
      </c>
      <c r="B246" s="31"/>
      <c r="C246" s="31"/>
      <c r="D246" s="31"/>
      <c r="E246" s="31"/>
      <c r="F246" s="31"/>
      <c r="G246" s="31"/>
      <c r="H246" s="31"/>
      <c r="I246" s="31">
        <v>5</v>
      </c>
      <c r="J246" s="34">
        <v>5</v>
      </c>
      <c r="K246" s="31"/>
      <c r="L246" s="31"/>
      <c r="M246" s="31"/>
      <c r="N246" s="2"/>
      <c r="O246" s="24">
        <v>7</v>
      </c>
      <c r="P246" s="25"/>
      <c r="Q246" s="2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</row>
    <row r="247" spans="1:63" ht="12.75" customHeight="1">
      <c r="A247" s="35" t="s">
        <v>68</v>
      </c>
      <c r="B247" s="31"/>
      <c r="C247" s="31"/>
      <c r="D247" s="31"/>
      <c r="E247" s="31"/>
      <c r="F247" s="31"/>
      <c r="G247" s="31"/>
      <c r="H247" s="31"/>
      <c r="I247" s="31">
        <v>1</v>
      </c>
      <c r="J247" s="34">
        <v>1</v>
      </c>
      <c r="K247" s="31"/>
      <c r="L247" s="31"/>
      <c r="M247" s="31"/>
      <c r="N247" s="2"/>
      <c r="O247" s="24">
        <v>2</v>
      </c>
      <c r="P247" s="25"/>
      <c r="Q247" s="2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</row>
    <row r="248" spans="1:63" ht="12.75" customHeight="1">
      <c r="A248" s="35" t="s">
        <v>72</v>
      </c>
      <c r="B248" s="31"/>
      <c r="C248" s="31"/>
      <c r="D248" s="31"/>
      <c r="E248" s="31"/>
      <c r="F248" s="31"/>
      <c r="G248" s="31"/>
      <c r="H248" s="31"/>
      <c r="I248" s="31">
        <v>1</v>
      </c>
      <c r="J248" s="34"/>
      <c r="K248" s="31"/>
      <c r="L248" s="31"/>
      <c r="M248" s="31"/>
      <c r="N248" s="2"/>
      <c r="O248" s="24">
        <v>1</v>
      </c>
      <c r="P248" s="25"/>
      <c r="Q248" s="2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</row>
    <row r="249" spans="1:63" ht="12.75" customHeight="1">
      <c r="A249" s="35" t="s">
        <v>73</v>
      </c>
      <c r="B249" s="31"/>
      <c r="C249" s="31"/>
      <c r="D249" s="31"/>
      <c r="E249" s="31"/>
      <c r="F249" s="31"/>
      <c r="G249" s="31"/>
      <c r="H249" s="31"/>
      <c r="I249" s="31">
        <v>1</v>
      </c>
      <c r="J249" s="34"/>
      <c r="K249" s="31"/>
      <c r="L249" s="31"/>
      <c r="M249" s="31"/>
      <c r="N249" s="2"/>
      <c r="O249" s="24">
        <v>1</v>
      </c>
      <c r="P249" s="25"/>
      <c r="Q249" s="2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</row>
    <row r="250" spans="1:63" ht="12.75" customHeight="1">
      <c r="A250" s="35" t="s">
        <v>74</v>
      </c>
      <c r="B250" s="31"/>
      <c r="C250" s="31"/>
      <c r="D250" s="31"/>
      <c r="E250" s="31"/>
      <c r="F250" s="31"/>
      <c r="G250" s="31"/>
      <c r="H250" s="31"/>
      <c r="I250" s="31">
        <v>1</v>
      </c>
      <c r="J250" s="34"/>
      <c r="K250" s="31"/>
      <c r="L250" s="31"/>
      <c r="M250" s="31"/>
      <c r="N250" s="2"/>
      <c r="O250" s="24">
        <v>1</v>
      </c>
      <c r="P250" s="25"/>
      <c r="Q250" s="2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</row>
    <row r="251" spans="1:63" ht="12.7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>
        <f>SUM(J244:J247)</f>
        <v>57</v>
      </c>
      <c r="K251" s="2">
        <f>J244/B237</f>
        <v>0.46666666666666667</v>
      </c>
      <c r="L251" s="38">
        <f>J251/B237</f>
        <v>0.76</v>
      </c>
      <c r="M251" s="38">
        <f>L251-K251</f>
        <v>0.29333333333333333</v>
      </c>
      <c r="N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</row>
    <row r="252" spans="1:63" ht="12.75" customHeight="1">
      <c r="A252" s="46" t="s">
        <v>86</v>
      </c>
      <c r="K252" s="2"/>
      <c r="L252" s="2"/>
      <c r="N252" s="2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</row>
    <row r="253" spans="1:63" ht="25.5" customHeight="1">
      <c r="B253" s="266" t="s">
        <v>2</v>
      </c>
      <c r="C253" s="267"/>
      <c r="D253" s="267"/>
      <c r="E253" s="267"/>
      <c r="F253" s="267"/>
      <c r="G253" s="267"/>
      <c r="H253" s="267"/>
      <c r="I253" s="267"/>
      <c r="K253" s="8" t="s">
        <v>3</v>
      </c>
      <c r="L253" s="8" t="s">
        <v>4</v>
      </c>
      <c r="M253" s="59" t="s">
        <v>5</v>
      </c>
      <c r="N253" s="8" t="s">
        <v>6</v>
      </c>
      <c r="O253" s="7" t="s">
        <v>7</v>
      </c>
      <c r="P253" s="7" t="s">
        <v>8</v>
      </c>
      <c r="Q253" s="8" t="s">
        <v>9</v>
      </c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</row>
    <row r="254" spans="1:63" ht="12.75" customHeight="1">
      <c r="A254" s="60" t="s">
        <v>10</v>
      </c>
      <c r="B254" s="61">
        <v>1</v>
      </c>
      <c r="C254" s="61">
        <v>2</v>
      </c>
      <c r="D254" s="61">
        <v>3</v>
      </c>
      <c r="E254" s="61">
        <v>4</v>
      </c>
      <c r="F254" s="61">
        <v>5</v>
      </c>
      <c r="G254" s="61">
        <v>6</v>
      </c>
      <c r="H254" s="61">
        <v>7</v>
      </c>
      <c r="I254" s="61">
        <v>8</v>
      </c>
      <c r="J254" s="62" t="s">
        <v>11</v>
      </c>
      <c r="K254" s="2"/>
      <c r="L254" s="2"/>
      <c r="N254" s="2"/>
      <c r="O254" s="16"/>
      <c r="P254" s="16"/>
      <c r="Q254" s="2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</row>
    <row r="255" spans="1:63" ht="12.75" customHeight="1">
      <c r="A255" s="35" t="s">
        <v>48</v>
      </c>
      <c r="B255" s="31">
        <v>38</v>
      </c>
      <c r="J255" s="34"/>
      <c r="K255" s="2"/>
      <c r="L255" s="2"/>
      <c r="N255" s="2"/>
      <c r="O255" s="19">
        <f>B255</f>
        <v>38</v>
      </c>
      <c r="P255" s="16"/>
      <c r="Q255" s="2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</row>
    <row r="256" spans="1:63" ht="12.75" customHeight="1">
      <c r="A256" s="35" t="s">
        <v>49</v>
      </c>
      <c r="C256" s="31">
        <v>33</v>
      </c>
      <c r="J256" s="34"/>
      <c r="K256" s="2"/>
      <c r="L256" s="2"/>
      <c r="M256" s="2"/>
      <c r="N256" s="2">
        <f>C256/B255</f>
        <v>0.86842105263157898</v>
      </c>
      <c r="O256" s="24">
        <v>33</v>
      </c>
      <c r="P256" s="25">
        <f t="shared" ref="P256:P262" si="65">O256/O255</f>
        <v>0.86842105263157898</v>
      </c>
      <c r="Q256" s="2">
        <f t="shared" ref="Q256:Q262" si="66">100%-P256</f>
        <v>0.13157894736842102</v>
      </c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</row>
    <row r="257" spans="1:63" ht="12.75" customHeight="1">
      <c r="A257" s="35" t="s">
        <v>50</v>
      </c>
      <c r="B257" s="31"/>
      <c r="C257" s="31"/>
      <c r="D257" s="31">
        <v>27</v>
      </c>
      <c r="E257" s="31"/>
      <c r="F257" s="31"/>
      <c r="G257" s="31"/>
      <c r="H257" s="31"/>
      <c r="I257" s="31"/>
      <c r="J257" s="34"/>
      <c r="K257" s="31"/>
      <c r="L257" s="31"/>
      <c r="M257" s="31"/>
      <c r="N257" s="2">
        <f>D257/C256</f>
        <v>0.81818181818181823</v>
      </c>
      <c r="O257" s="24">
        <v>32</v>
      </c>
      <c r="P257" s="25">
        <f t="shared" si="65"/>
        <v>0.96969696969696972</v>
      </c>
      <c r="Q257" s="2">
        <f t="shared" si="66"/>
        <v>3.0303030303030276E-2</v>
      </c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</row>
    <row r="258" spans="1:63" ht="12.75" customHeight="1">
      <c r="A258" s="35" t="s">
        <v>51</v>
      </c>
      <c r="B258" s="31"/>
      <c r="C258" s="31"/>
      <c r="D258" s="31"/>
      <c r="E258" s="31">
        <v>25</v>
      </c>
      <c r="F258" s="31"/>
      <c r="G258" s="31"/>
      <c r="H258" s="31"/>
      <c r="I258" s="31"/>
      <c r="J258" s="34"/>
      <c r="K258" s="31"/>
      <c r="L258" s="31"/>
      <c r="M258" s="31"/>
      <c r="N258" s="2">
        <f>E258/D257</f>
        <v>0.92592592592592593</v>
      </c>
      <c r="O258" s="24">
        <v>32</v>
      </c>
      <c r="P258" s="25">
        <f t="shared" si="65"/>
        <v>1</v>
      </c>
      <c r="Q258" s="2">
        <f t="shared" si="66"/>
        <v>0</v>
      </c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</row>
    <row r="259" spans="1:63" ht="12.75" customHeight="1">
      <c r="A259" s="35" t="s">
        <v>52</v>
      </c>
      <c r="B259" s="31"/>
      <c r="C259" s="31"/>
      <c r="D259" s="31"/>
      <c r="E259" s="31"/>
      <c r="F259" s="31">
        <v>24</v>
      </c>
      <c r="G259" s="31"/>
      <c r="H259" s="31"/>
      <c r="I259" s="31"/>
      <c r="J259" s="34"/>
      <c r="K259" s="31"/>
      <c r="L259" s="31"/>
      <c r="M259" s="31"/>
      <c r="N259" s="2">
        <f>F259/E258</f>
        <v>0.96</v>
      </c>
      <c r="O259" s="24">
        <v>32</v>
      </c>
      <c r="P259" s="25">
        <f t="shared" si="65"/>
        <v>1</v>
      </c>
      <c r="Q259" s="2">
        <f t="shared" si="66"/>
        <v>0</v>
      </c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</row>
    <row r="260" spans="1:63" ht="12.75" customHeight="1">
      <c r="A260" s="35" t="s">
        <v>53</v>
      </c>
      <c r="B260" s="31"/>
      <c r="C260" s="31"/>
      <c r="D260" s="31"/>
      <c r="E260" s="31"/>
      <c r="F260" s="31"/>
      <c r="G260" s="31">
        <v>17</v>
      </c>
      <c r="H260" s="31"/>
      <c r="I260" s="31"/>
      <c r="J260" s="34"/>
      <c r="K260" s="31"/>
      <c r="L260" s="31"/>
      <c r="M260" s="31"/>
      <c r="N260" s="2">
        <f>G260/F259</f>
        <v>0.70833333333333337</v>
      </c>
      <c r="O260" s="24">
        <v>30</v>
      </c>
      <c r="P260" s="25">
        <f t="shared" si="65"/>
        <v>0.9375</v>
      </c>
      <c r="Q260" s="2">
        <f t="shared" si="66"/>
        <v>6.25E-2</v>
      </c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</row>
    <row r="261" spans="1:63" ht="12.75" customHeight="1">
      <c r="A261" s="35" t="s">
        <v>62</v>
      </c>
      <c r="B261" s="31"/>
      <c r="C261" s="31"/>
      <c r="D261" s="31"/>
      <c r="E261" s="31"/>
      <c r="F261" s="31"/>
      <c r="G261" s="31"/>
      <c r="H261" s="31">
        <v>17</v>
      </c>
      <c r="I261" s="31"/>
      <c r="J261" s="34"/>
      <c r="K261" s="31"/>
      <c r="L261" s="31"/>
      <c r="M261" s="31"/>
      <c r="N261" s="2">
        <f>H261/G260</f>
        <v>1</v>
      </c>
      <c r="O261" s="24">
        <v>28</v>
      </c>
      <c r="P261" s="25">
        <f t="shared" si="65"/>
        <v>0.93333333333333335</v>
      </c>
      <c r="Q261" s="2">
        <f t="shared" si="66"/>
        <v>6.6666666666666652E-2</v>
      </c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</row>
    <row r="262" spans="1:63" ht="12.75" customHeight="1">
      <c r="A262" s="35" t="s">
        <v>63</v>
      </c>
      <c r="B262" s="31"/>
      <c r="C262" s="31"/>
      <c r="D262" s="31"/>
      <c r="E262" s="31"/>
      <c r="F262" s="31"/>
      <c r="G262" s="31"/>
      <c r="H262" s="31"/>
      <c r="I262" s="31">
        <v>17</v>
      </c>
      <c r="J262" s="34">
        <v>13</v>
      </c>
      <c r="K262" s="31"/>
      <c r="L262" s="31"/>
      <c r="M262" s="31"/>
      <c r="N262" s="2">
        <f>I262/H261</f>
        <v>1</v>
      </c>
      <c r="O262" s="24">
        <v>25</v>
      </c>
      <c r="P262" s="25">
        <f t="shared" si="65"/>
        <v>0.8928571428571429</v>
      </c>
      <c r="Q262" s="2">
        <f t="shared" si="66"/>
        <v>0.1071428571428571</v>
      </c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</row>
    <row r="263" spans="1:63" ht="12.75" customHeight="1">
      <c r="A263" s="35" t="s">
        <v>67</v>
      </c>
      <c r="B263" s="31"/>
      <c r="C263" s="31"/>
      <c r="D263" s="31"/>
      <c r="E263" s="31"/>
      <c r="F263" s="31"/>
      <c r="G263" s="31"/>
      <c r="H263" s="31"/>
      <c r="I263" s="31">
        <v>6</v>
      </c>
      <c r="J263" s="34">
        <v>5</v>
      </c>
      <c r="K263" s="31"/>
      <c r="L263" s="31"/>
      <c r="M263" s="31"/>
      <c r="N263" s="2"/>
      <c r="O263" s="24">
        <v>12</v>
      </c>
      <c r="P263" s="25"/>
      <c r="Q263" s="2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</row>
    <row r="264" spans="1:63" ht="12.75" customHeight="1">
      <c r="A264" s="35" t="s">
        <v>68</v>
      </c>
      <c r="B264" s="31"/>
      <c r="C264" s="31"/>
      <c r="D264" s="31"/>
      <c r="E264" s="31"/>
      <c r="F264" s="31"/>
      <c r="G264" s="31"/>
      <c r="H264" s="31"/>
      <c r="I264" s="31">
        <v>3</v>
      </c>
      <c r="J264" s="34">
        <v>1</v>
      </c>
      <c r="K264" s="31"/>
      <c r="L264" s="31"/>
      <c r="M264" s="31"/>
      <c r="N264" s="2"/>
      <c r="O264" s="24">
        <v>4</v>
      </c>
      <c r="P264" s="25"/>
      <c r="Q264" s="2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</row>
    <row r="265" spans="1:63" ht="12.75" customHeight="1">
      <c r="A265" s="35" t="s">
        <v>72</v>
      </c>
      <c r="B265" s="31"/>
      <c r="C265" s="31"/>
      <c r="D265" s="31"/>
      <c r="E265" s="31"/>
      <c r="F265" s="31"/>
      <c r="G265" s="31"/>
      <c r="H265" s="31"/>
      <c r="I265" s="31">
        <v>2</v>
      </c>
      <c r="J265" s="34">
        <v>1</v>
      </c>
      <c r="K265" s="31"/>
      <c r="L265" s="31"/>
      <c r="M265" s="31"/>
      <c r="N265" s="2"/>
      <c r="O265" s="24">
        <v>3</v>
      </c>
      <c r="P265" s="25"/>
      <c r="Q265" s="2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</row>
    <row r="266" spans="1:63" ht="12.75" customHeight="1">
      <c r="A266" s="35" t="s">
        <v>73</v>
      </c>
      <c r="B266" s="31"/>
      <c r="C266" s="31"/>
      <c r="D266" s="31"/>
      <c r="E266" s="31"/>
      <c r="F266" s="31"/>
      <c r="G266" s="31"/>
      <c r="H266" s="31"/>
      <c r="I266" s="31">
        <v>1</v>
      </c>
      <c r="J266" s="34"/>
      <c r="K266" s="31"/>
      <c r="L266" s="31"/>
      <c r="M266" s="31"/>
      <c r="N266" s="2"/>
      <c r="O266" s="24">
        <v>1</v>
      </c>
      <c r="P266" s="25"/>
      <c r="Q266" s="2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</row>
    <row r="267" spans="1:63" ht="12.7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>
        <f>SUM(J262:J265)</f>
        <v>20</v>
      </c>
      <c r="K267" s="2">
        <f>J262/B255</f>
        <v>0.34210526315789475</v>
      </c>
      <c r="L267" s="38">
        <f>J267/B255</f>
        <v>0.52631578947368418</v>
      </c>
      <c r="M267" s="38">
        <f>L267-K267</f>
        <v>0.18421052631578944</v>
      </c>
      <c r="N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</row>
    <row r="268" spans="1:63" ht="12.75" customHeight="1">
      <c r="A268" s="46" t="s">
        <v>123</v>
      </c>
      <c r="K268" s="2"/>
      <c r="L268" s="2"/>
      <c r="N268" s="2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</row>
    <row r="269" spans="1:63" ht="25.5" customHeight="1">
      <c r="B269" s="266" t="s">
        <v>2</v>
      </c>
      <c r="C269" s="267"/>
      <c r="D269" s="267"/>
      <c r="E269" s="267"/>
      <c r="F269" s="267"/>
      <c r="G269" s="267"/>
      <c r="H269" s="267"/>
      <c r="I269" s="267"/>
      <c r="K269" s="8" t="s">
        <v>3</v>
      </c>
      <c r="L269" s="8" t="s">
        <v>4</v>
      </c>
      <c r="M269" s="59" t="s">
        <v>5</v>
      </c>
      <c r="N269" s="8" t="s">
        <v>6</v>
      </c>
      <c r="O269" s="7" t="s">
        <v>7</v>
      </c>
      <c r="P269" s="7" t="s">
        <v>8</v>
      </c>
      <c r="Q269" s="8" t="s">
        <v>9</v>
      </c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</row>
    <row r="270" spans="1:63" ht="12.75" customHeight="1">
      <c r="A270" s="60" t="s">
        <v>10</v>
      </c>
      <c r="B270" s="61">
        <v>1</v>
      </c>
      <c r="C270" s="61">
        <v>2</v>
      </c>
      <c r="D270" s="61">
        <v>3</v>
      </c>
      <c r="E270" s="61">
        <v>4</v>
      </c>
      <c r="F270" s="61">
        <v>5</v>
      </c>
      <c r="G270" s="61">
        <v>6</v>
      </c>
      <c r="H270" s="61">
        <v>7</v>
      </c>
      <c r="I270" s="61">
        <v>8</v>
      </c>
      <c r="J270" s="62" t="s">
        <v>11</v>
      </c>
      <c r="K270" s="2"/>
      <c r="L270" s="2"/>
      <c r="N270" s="2"/>
      <c r="O270" s="16"/>
      <c r="P270" s="16"/>
      <c r="Q270" s="2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</row>
    <row r="271" spans="1:63" ht="12.75" customHeight="1">
      <c r="A271" s="35" t="s">
        <v>49</v>
      </c>
      <c r="B271" s="31">
        <v>76</v>
      </c>
      <c r="J271" s="34"/>
      <c r="K271" s="2"/>
      <c r="L271" s="2"/>
      <c r="N271" s="2"/>
      <c r="O271" s="19">
        <f>B271</f>
        <v>76</v>
      </c>
      <c r="P271" s="16"/>
      <c r="Q271" s="2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</row>
    <row r="272" spans="1:63" ht="12.75" customHeight="1">
      <c r="A272" s="35" t="s">
        <v>50</v>
      </c>
      <c r="C272" s="31">
        <v>70</v>
      </c>
      <c r="J272" s="34"/>
      <c r="K272" s="2"/>
      <c r="L272" s="2"/>
      <c r="M272" s="2"/>
      <c r="N272" s="38">
        <f>C272/B271</f>
        <v>0.92105263157894735</v>
      </c>
      <c r="O272" s="24">
        <v>71</v>
      </c>
      <c r="P272" s="25">
        <f t="shared" ref="P272:P278" si="67">O272/O271</f>
        <v>0.93421052631578949</v>
      </c>
      <c r="Q272" s="2">
        <f t="shared" ref="Q272:Q278" si="68">100%-P272</f>
        <v>6.5789473684210509E-2</v>
      </c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</row>
    <row r="273" spans="1:63" ht="12.75" customHeight="1">
      <c r="A273" s="35" t="s">
        <v>51</v>
      </c>
      <c r="B273" s="31"/>
      <c r="C273" s="31"/>
      <c r="D273" s="31">
        <v>68</v>
      </c>
      <c r="E273" s="31"/>
      <c r="F273" s="31"/>
      <c r="G273" s="31"/>
      <c r="H273" s="31"/>
      <c r="I273" s="31"/>
      <c r="J273" s="34"/>
      <c r="K273" s="31"/>
      <c r="L273" s="31"/>
      <c r="M273" s="31"/>
      <c r="N273" s="38">
        <f>D273/C272</f>
        <v>0.97142857142857142</v>
      </c>
      <c r="O273" s="24">
        <v>69</v>
      </c>
      <c r="P273" s="25">
        <f t="shared" si="67"/>
        <v>0.971830985915493</v>
      </c>
      <c r="Q273" s="2">
        <f t="shared" si="68"/>
        <v>2.8169014084507005E-2</v>
      </c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</row>
    <row r="274" spans="1:63" ht="12.75" customHeight="1">
      <c r="A274" s="35" t="s">
        <v>52</v>
      </c>
      <c r="B274" s="31"/>
      <c r="C274" s="31"/>
      <c r="D274" s="31"/>
      <c r="E274" s="31">
        <v>63</v>
      </c>
      <c r="F274" s="31"/>
      <c r="G274" s="31"/>
      <c r="H274" s="31"/>
      <c r="I274" s="31"/>
      <c r="J274" s="34"/>
      <c r="K274" s="31"/>
      <c r="L274" s="31"/>
      <c r="M274" s="31"/>
      <c r="N274" s="38">
        <f>E274/D273</f>
        <v>0.92647058823529416</v>
      </c>
      <c r="O274" s="24">
        <v>69</v>
      </c>
      <c r="P274" s="25">
        <f t="shared" si="67"/>
        <v>1</v>
      </c>
      <c r="Q274" s="2">
        <f t="shared" si="68"/>
        <v>0</v>
      </c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</row>
    <row r="275" spans="1:63" ht="12.75" customHeight="1">
      <c r="A275" s="35" t="s">
        <v>53</v>
      </c>
      <c r="B275" s="31"/>
      <c r="C275" s="31"/>
      <c r="D275" s="31"/>
      <c r="E275" s="31"/>
      <c r="F275" s="31">
        <v>61</v>
      </c>
      <c r="G275" s="31"/>
      <c r="H275" s="31"/>
      <c r="I275" s="31"/>
      <c r="J275" s="34"/>
      <c r="K275" s="31"/>
      <c r="L275" s="31"/>
      <c r="M275" s="31"/>
      <c r="N275" s="38">
        <f>F275/E274</f>
        <v>0.96825396825396826</v>
      </c>
      <c r="O275" s="24">
        <v>69</v>
      </c>
      <c r="P275" s="25">
        <f t="shared" si="67"/>
        <v>1</v>
      </c>
      <c r="Q275" s="2">
        <f t="shared" si="68"/>
        <v>0</v>
      </c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</row>
    <row r="276" spans="1:63" ht="12.75" customHeight="1">
      <c r="A276" s="35" t="s">
        <v>62</v>
      </c>
      <c r="B276" s="31"/>
      <c r="C276" s="31"/>
      <c r="D276" s="31"/>
      <c r="E276" s="31"/>
      <c r="F276" s="31"/>
      <c r="G276" s="31">
        <v>60</v>
      </c>
      <c r="H276" s="31"/>
      <c r="I276" s="31"/>
      <c r="J276" s="34"/>
      <c r="K276" s="31"/>
      <c r="L276" s="31"/>
      <c r="M276" s="31"/>
      <c r="N276" s="38">
        <f>G276/F275</f>
        <v>0.98360655737704916</v>
      </c>
      <c r="O276" s="24">
        <v>65</v>
      </c>
      <c r="P276" s="25">
        <f t="shared" si="67"/>
        <v>0.94202898550724634</v>
      </c>
      <c r="Q276" s="2">
        <f t="shared" si="68"/>
        <v>5.7971014492753659E-2</v>
      </c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</row>
    <row r="277" spans="1:63" ht="12.75" customHeight="1">
      <c r="A277" s="35" t="s">
        <v>63</v>
      </c>
      <c r="B277" s="31"/>
      <c r="C277" s="31"/>
      <c r="D277" s="31"/>
      <c r="E277" s="31"/>
      <c r="F277" s="31"/>
      <c r="G277" s="31"/>
      <c r="H277" s="31">
        <v>58</v>
      </c>
      <c r="I277" s="31"/>
      <c r="J277" s="34"/>
      <c r="K277" s="31"/>
      <c r="L277" s="31"/>
      <c r="M277" s="31"/>
      <c r="N277" s="38">
        <f>H277/G276</f>
        <v>0.96666666666666667</v>
      </c>
      <c r="O277" s="24">
        <v>64</v>
      </c>
      <c r="P277" s="25">
        <f t="shared" si="67"/>
        <v>0.98461538461538467</v>
      </c>
      <c r="Q277" s="2">
        <f t="shared" si="68"/>
        <v>1.538461538461533E-2</v>
      </c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</row>
    <row r="278" spans="1:63" ht="12.75" customHeight="1">
      <c r="A278" s="35" t="s">
        <v>67</v>
      </c>
      <c r="B278" s="31"/>
      <c r="C278" s="31"/>
      <c r="D278" s="31"/>
      <c r="E278" s="31"/>
      <c r="F278" s="31"/>
      <c r="G278" s="31"/>
      <c r="H278" s="31"/>
      <c r="I278" s="31">
        <v>58</v>
      </c>
      <c r="J278" s="34">
        <v>54</v>
      </c>
      <c r="K278" s="31"/>
      <c r="L278" s="31"/>
      <c r="M278" s="31"/>
      <c r="N278" s="38">
        <f>I278/H277</f>
        <v>1</v>
      </c>
      <c r="O278" s="24">
        <v>63</v>
      </c>
      <c r="P278" s="25">
        <f t="shared" si="67"/>
        <v>0.984375</v>
      </c>
      <c r="Q278" s="2">
        <f t="shared" si="68"/>
        <v>1.5625E-2</v>
      </c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</row>
    <row r="279" spans="1:63" ht="12.75" customHeight="1">
      <c r="A279" s="35" t="s">
        <v>68</v>
      </c>
      <c r="B279" s="31"/>
      <c r="C279" s="31"/>
      <c r="D279" s="31"/>
      <c r="E279" s="31"/>
      <c r="F279" s="31"/>
      <c r="G279" s="31"/>
      <c r="H279" s="31"/>
      <c r="I279" s="31">
        <v>5</v>
      </c>
      <c r="J279" s="34">
        <v>6</v>
      </c>
      <c r="K279" s="31"/>
      <c r="L279" s="31"/>
      <c r="M279" s="31"/>
      <c r="N279" s="38"/>
      <c r="O279" s="24">
        <v>73</v>
      </c>
      <c r="P279" s="25"/>
      <c r="Q279" s="2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</row>
    <row r="280" spans="1:63" ht="12.75" customHeight="1">
      <c r="A280" s="35" t="s">
        <v>72</v>
      </c>
      <c r="B280" s="31"/>
      <c r="C280" s="31"/>
      <c r="D280" s="31"/>
      <c r="E280" s="31"/>
      <c r="F280" s="31"/>
      <c r="G280" s="31"/>
      <c r="H280" s="31"/>
      <c r="I280" s="31">
        <v>1</v>
      </c>
      <c r="J280" s="34"/>
      <c r="K280" s="31"/>
      <c r="L280" s="31"/>
      <c r="M280" s="31"/>
      <c r="N280" s="38"/>
      <c r="O280" s="24">
        <v>1</v>
      </c>
      <c r="P280" s="25"/>
      <c r="Q280" s="2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</row>
    <row r="281" spans="1:63" ht="12.75" customHeight="1">
      <c r="A281" s="35" t="s">
        <v>73</v>
      </c>
      <c r="B281" s="31"/>
      <c r="C281" s="31"/>
      <c r="D281" s="31"/>
      <c r="E281" s="31"/>
      <c r="F281" s="31"/>
      <c r="G281" s="31"/>
      <c r="H281" s="31"/>
      <c r="I281" s="31">
        <v>1</v>
      </c>
      <c r="J281" s="34"/>
      <c r="K281" s="31"/>
      <c r="L281" s="31"/>
      <c r="M281" s="31"/>
      <c r="N281" s="38"/>
      <c r="O281" s="24">
        <v>1</v>
      </c>
      <c r="P281" s="25"/>
      <c r="Q281" s="2"/>
      <c r="R281" s="31" t="s">
        <v>79</v>
      </c>
      <c r="S281" s="31">
        <v>60</v>
      </c>
      <c r="T281" s="31">
        <f>J283</f>
        <v>61</v>
      </c>
      <c r="U281" s="31" t="s">
        <v>11</v>
      </c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</row>
    <row r="282" spans="1:63" ht="12.75" customHeight="1">
      <c r="A282" s="35" t="s">
        <v>74</v>
      </c>
      <c r="B282" s="31"/>
      <c r="C282" s="31"/>
      <c r="D282" s="31"/>
      <c r="E282" s="31"/>
      <c r="F282" s="31"/>
      <c r="G282" s="31"/>
      <c r="H282" s="31"/>
      <c r="I282" s="31">
        <v>1</v>
      </c>
      <c r="J282" s="34">
        <v>1</v>
      </c>
      <c r="K282" s="31"/>
      <c r="L282" s="31"/>
      <c r="M282" s="31"/>
      <c r="N282" s="38"/>
      <c r="O282" s="24">
        <v>1</v>
      </c>
      <c r="P282" s="25"/>
      <c r="Q282" s="2"/>
      <c r="R282" s="31" t="s">
        <v>80</v>
      </c>
      <c r="S282" s="25">
        <f>S281/B271</f>
        <v>0.78947368421052633</v>
      </c>
      <c r="T282" s="25">
        <f>S281/T281</f>
        <v>0.98360655737704916</v>
      </c>
      <c r="U282" s="31" t="s">
        <v>81</v>
      </c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</row>
    <row r="283" spans="1:63" ht="12.7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>
        <f>SUM(J278:J282)</f>
        <v>61</v>
      </c>
      <c r="K283" s="2">
        <f>J278/B271</f>
        <v>0.71052631578947367</v>
      </c>
      <c r="L283" s="38">
        <f>J283/B271</f>
        <v>0.80263157894736847</v>
      </c>
      <c r="M283" s="38">
        <f>L283-K283</f>
        <v>9.2105263157894801E-2</v>
      </c>
      <c r="N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</row>
    <row r="284" spans="1:63" ht="12.75" customHeight="1">
      <c r="A284" s="46" t="s">
        <v>124</v>
      </c>
      <c r="K284" s="2"/>
      <c r="L284" s="2"/>
      <c r="N284" s="2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</row>
    <row r="285" spans="1:63" ht="25.5" customHeight="1">
      <c r="B285" s="266" t="s">
        <v>2</v>
      </c>
      <c r="C285" s="267"/>
      <c r="D285" s="267"/>
      <c r="E285" s="267"/>
      <c r="F285" s="267"/>
      <c r="G285" s="267"/>
      <c r="H285" s="267"/>
      <c r="I285" s="267"/>
      <c r="K285" s="8" t="s">
        <v>3</v>
      </c>
      <c r="L285" s="8" t="s">
        <v>4</v>
      </c>
      <c r="M285" s="59" t="s">
        <v>5</v>
      </c>
      <c r="N285" s="8" t="s">
        <v>6</v>
      </c>
      <c r="O285" s="7" t="s">
        <v>7</v>
      </c>
      <c r="P285" s="7" t="s">
        <v>8</v>
      </c>
      <c r="Q285" s="8" t="s">
        <v>9</v>
      </c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</row>
    <row r="286" spans="1:63" ht="12.75" customHeight="1">
      <c r="A286" s="60" t="s">
        <v>10</v>
      </c>
      <c r="B286" s="61">
        <v>1</v>
      </c>
      <c r="C286" s="61">
        <v>2</v>
      </c>
      <c r="D286" s="61">
        <v>3</v>
      </c>
      <c r="E286" s="61">
        <v>4</v>
      </c>
      <c r="F286" s="61">
        <v>5</v>
      </c>
      <c r="G286" s="61">
        <v>6</v>
      </c>
      <c r="H286" s="61">
        <v>7</v>
      </c>
      <c r="I286" s="61">
        <v>8</v>
      </c>
      <c r="J286" s="62" t="s">
        <v>11</v>
      </c>
      <c r="K286" s="2"/>
      <c r="L286" s="2"/>
      <c r="N286" s="2"/>
      <c r="O286" s="16"/>
      <c r="P286" s="16"/>
      <c r="Q286" s="2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</row>
    <row r="287" spans="1:63" ht="12.75" customHeight="1">
      <c r="A287" s="35" t="s">
        <v>50</v>
      </c>
      <c r="B287" s="31">
        <v>56</v>
      </c>
      <c r="J287" s="34"/>
      <c r="K287" s="2"/>
      <c r="L287" s="2"/>
      <c r="N287" s="2"/>
      <c r="O287" s="19">
        <f>B287</f>
        <v>56</v>
      </c>
      <c r="P287" s="16"/>
      <c r="Q287" s="2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</row>
    <row r="288" spans="1:63" ht="12.75" customHeight="1">
      <c r="A288" s="35" t="s">
        <v>51</v>
      </c>
      <c r="C288" s="31">
        <v>48</v>
      </c>
      <c r="J288" s="34"/>
      <c r="K288" s="2"/>
      <c r="L288" s="2"/>
      <c r="M288" s="2"/>
      <c r="N288" s="2">
        <f>C288/B287</f>
        <v>0.8571428571428571</v>
      </c>
      <c r="O288" s="24">
        <v>48</v>
      </c>
      <c r="P288" s="25">
        <f t="shared" ref="P288:P294" si="69">O288/O287</f>
        <v>0.8571428571428571</v>
      </c>
      <c r="Q288" s="2">
        <f t="shared" ref="Q288:Q294" si="70">100%-P288</f>
        <v>0.1428571428571429</v>
      </c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</row>
    <row r="289" spans="1:63" ht="12.75" customHeight="1">
      <c r="A289" s="35" t="s">
        <v>52</v>
      </c>
      <c r="B289" s="31"/>
      <c r="C289" s="31"/>
      <c r="D289" s="31">
        <v>45</v>
      </c>
      <c r="E289" s="31"/>
      <c r="F289" s="31"/>
      <c r="G289" s="31"/>
      <c r="H289" s="31"/>
      <c r="I289" s="31"/>
      <c r="J289" s="34"/>
      <c r="K289" s="31"/>
      <c r="L289" s="31"/>
      <c r="M289" s="31"/>
      <c r="N289" s="2">
        <f>D289/C288</f>
        <v>0.9375</v>
      </c>
      <c r="O289" s="24">
        <v>46</v>
      </c>
      <c r="P289" s="25">
        <f t="shared" si="69"/>
        <v>0.95833333333333337</v>
      </c>
      <c r="Q289" s="2">
        <f t="shared" si="70"/>
        <v>4.166666666666663E-2</v>
      </c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</row>
    <row r="290" spans="1:63" ht="12.75" customHeight="1">
      <c r="A290" s="35" t="s">
        <v>53</v>
      </c>
      <c r="B290" s="31"/>
      <c r="C290" s="31"/>
      <c r="D290" s="31"/>
      <c r="E290" s="31">
        <v>39</v>
      </c>
      <c r="F290" s="31"/>
      <c r="G290" s="31"/>
      <c r="H290" s="31"/>
      <c r="I290" s="31"/>
      <c r="J290" s="34"/>
      <c r="K290" s="31"/>
      <c r="L290" s="31"/>
      <c r="M290" s="31"/>
      <c r="N290" s="2">
        <f>E290/D289</f>
        <v>0.8666666666666667</v>
      </c>
      <c r="O290" s="24">
        <v>44</v>
      </c>
      <c r="P290" s="25">
        <f t="shared" si="69"/>
        <v>0.95652173913043481</v>
      </c>
      <c r="Q290" s="2">
        <f t="shared" si="70"/>
        <v>4.3478260869565188E-2</v>
      </c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</row>
    <row r="291" spans="1:63" ht="12.75" customHeight="1">
      <c r="A291" s="35" t="s">
        <v>62</v>
      </c>
      <c r="B291" s="31"/>
      <c r="C291" s="31"/>
      <c r="D291" s="31"/>
      <c r="E291" s="31"/>
      <c r="F291" s="31">
        <v>35</v>
      </c>
      <c r="G291" s="31"/>
      <c r="H291" s="31"/>
      <c r="I291" s="31"/>
      <c r="J291" s="34"/>
      <c r="K291" s="31"/>
      <c r="L291" s="31"/>
      <c r="M291" s="31"/>
      <c r="N291" s="2">
        <f>F291/E290</f>
        <v>0.89743589743589747</v>
      </c>
      <c r="O291" s="24">
        <v>42</v>
      </c>
      <c r="P291" s="25">
        <f t="shared" si="69"/>
        <v>0.95454545454545459</v>
      </c>
      <c r="Q291" s="2">
        <f t="shared" si="70"/>
        <v>4.5454545454545414E-2</v>
      </c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</row>
    <row r="292" spans="1:63" ht="12.75" customHeight="1">
      <c r="A292" s="35" t="s">
        <v>63</v>
      </c>
      <c r="B292" s="31"/>
      <c r="C292" s="31"/>
      <c r="D292" s="31"/>
      <c r="E292" s="31"/>
      <c r="F292" s="31"/>
      <c r="G292" s="31">
        <v>30</v>
      </c>
      <c r="H292" s="31"/>
      <c r="I292" s="31"/>
      <c r="J292" s="34"/>
      <c r="K292" s="31"/>
      <c r="L292" s="31"/>
      <c r="M292" s="31"/>
      <c r="N292" s="2">
        <f>G292/F291</f>
        <v>0.8571428571428571</v>
      </c>
      <c r="O292" s="24">
        <v>40</v>
      </c>
      <c r="P292" s="25">
        <f t="shared" si="69"/>
        <v>0.95238095238095233</v>
      </c>
      <c r="Q292" s="2">
        <f t="shared" si="70"/>
        <v>4.7619047619047672E-2</v>
      </c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</row>
    <row r="293" spans="1:63" ht="12.75" customHeight="1">
      <c r="A293" s="35" t="s">
        <v>67</v>
      </c>
      <c r="B293" s="31"/>
      <c r="C293" s="31"/>
      <c r="D293" s="31"/>
      <c r="E293" s="31"/>
      <c r="F293" s="31"/>
      <c r="G293" s="31"/>
      <c r="H293" s="31">
        <v>26</v>
      </c>
      <c r="I293" s="31"/>
      <c r="J293" s="34"/>
      <c r="K293" s="31"/>
      <c r="L293" s="31"/>
      <c r="M293" s="31"/>
      <c r="N293" s="2">
        <f>H293/G292</f>
        <v>0.8666666666666667</v>
      </c>
      <c r="O293" s="24">
        <v>40</v>
      </c>
      <c r="P293" s="25">
        <f t="shared" si="69"/>
        <v>1</v>
      </c>
      <c r="Q293" s="2">
        <f t="shared" si="70"/>
        <v>0</v>
      </c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</row>
    <row r="294" spans="1:63" ht="12.75" customHeight="1">
      <c r="A294" s="35" t="s">
        <v>68</v>
      </c>
      <c r="B294" s="31"/>
      <c r="C294" s="31"/>
      <c r="D294" s="31"/>
      <c r="E294" s="31"/>
      <c r="F294" s="31"/>
      <c r="G294" s="31"/>
      <c r="H294" s="31"/>
      <c r="I294" s="31">
        <v>26</v>
      </c>
      <c r="J294" s="34">
        <v>22</v>
      </c>
      <c r="K294" s="31"/>
      <c r="L294" s="31"/>
      <c r="M294" s="31"/>
      <c r="N294" s="2">
        <f>I294/H293</f>
        <v>1</v>
      </c>
      <c r="O294" s="24">
        <v>40</v>
      </c>
      <c r="P294" s="25">
        <f t="shared" si="69"/>
        <v>1</v>
      </c>
      <c r="Q294" s="2">
        <f t="shared" si="70"/>
        <v>0</v>
      </c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</row>
    <row r="295" spans="1:63" ht="12.75" customHeight="1">
      <c r="A295" s="35" t="s">
        <v>72</v>
      </c>
      <c r="B295" s="31"/>
      <c r="C295" s="31"/>
      <c r="D295" s="31"/>
      <c r="E295" s="31"/>
      <c r="F295" s="31"/>
      <c r="G295" s="31"/>
      <c r="H295" s="31"/>
      <c r="I295" s="31">
        <v>11</v>
      </c>
      <c r="J295" s="34">
        <v>6</v>
      </c>
      <c r="K295" s="31"/>
      <c r="L295" s="31"/>
      <c r="M295" s="31"/>
      <c r="N295" s="2"/>
      <c r="O295" s="24">
        <v>17</v>
      </c>
      <c r="P295" s="25"/>
      <c r="Q295" s="2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</row>
    <row r="296" spans="1:63" ht="12.75" customHeight="1">
      <c r="A296" s="35" t="s">
        <v>73</v>
      </c>
      <c r="B296" s="31"/>
      <c r="C296" s="31"/>
      <c r="D296" s="31"/>
      <c r="E296" s="31"/>
      <c r="F296" s="31"/>
      <c r="G296" s="31"/>
      <c r="H296" s="31"/>
      <c r="I296" s="31">
        <v>8</v>
      </c>
      <c r="J296" s="34">
        <v>5</v>
      </c>
      <c r="K296" s="31"/>
      <c r="L296" s="31"/>
      <c r="M296" s="31"/>
      <c r="N296" s="2"/>
      <c r="O296" s="24">
        <v>8</v>
      </c>
      <c r="P296" s="25"/>
      <c r="Q296" s="2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</row>
    <row r="297" spans="1:63" ht="12.75" customHeight="1">
      <c r="A297" s="35" t="s">
        <v>74</v>
      </c>
      <c r="B297" s="31"/>
      <c r="C297" s="31"/>
      <c r="D297" s="31"/>
      <c r="E297" s="31"/>
      <c r="F297" s="31"/>
      <c r="G297" s="31"/>
      <c r="H297" s="31"/>
      <c r="I297" s="31">
        <v>8</v>
      </c>
      <c r="J297" s="34">
        <v>1</v>
      </c>
      <c r="K297" s="31"/>
      <c r="L297" s="31"/>
      <c r="M297" s="31"/>
      <c r="N297" s="2"/>
      <c r="O297" s="24">
        <v>8</v>
      </c>
      <c r="P297" s="25"/>
      <c r="Q297" s="2"/>
      <c r="R297" s="31" t="s">
        <v>79</v>
      </c>
      <c r="S297" s="31">
        <v>35</v>
      </c>
      <c r="T297" s="31">
        <f>J299</f>
        <v>35</v>
      </c>
      <c r="U297" s="31" t="s">
        <v>11</v>
      </c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</row>
    <row r="298" spans="1:63" ht="12.75" customHeight="1">
      <c r="A298" s="35" t="s">
        <v>82</v>
      </c>
      <c r="B298" s="31"/>
      <c r="C298" s="31"/>
      <c r="D298" s="31"/>
      <c r="E298" s="31"/>
      <c r="F298" s="31"/>
      <c r="G298" s="31"/>
      <c r="H298" s="31"/>
      <c r="I298" s="31">
        <v>1</v>
      </c>
      <c r="J298" s="34">
        <v>1</v>
      </c>
      <c r="K298" s="31"/>
      <c r="L298" s="31"/>
      <c r="M298" s="31"/>
      <c r="N298" s="2"/>
      <c r="O298" s="24">
        <v>1</v>
      </c>
      <c r="P298" s="25"/>
      <c r="Q298" s="2"/>
      <c r="R298" s="31" t="s">
        <v>80</v>
      </c>
      <c r="S298" s="25">
        <f>S297/B287</f>
        <v>0.625</v>
      </c>
      <c r="T298" s="25">
        <f>S297/T297</f>
        <v>1</v>
      </c>
      <c r="U298" s="31" t="s">
        <v>81</v>
      </c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</row>
    <row r="299" spans="1:63" ht="12.7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>
        <f>SUM(J294:J298)</f>
        <v>35</v>
      </c>
      <c r="K299" s="2">
        <f>J294/B287</f>
        <v>0.39285714285714285</v>
      </c>
      <c r="L299" s="38">
        <f>J299/B287</f>
        <v>0.625</v>
      </c>
      <c r="M299" s="38">
        <f>L299-K299</f>
        <v>0.23214285714285715</v>
      </c>
      <c r="N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</row>
    <row r="300" spans="1:63" ht="12.75" customHeight="1">
      <c r="A300" s="46" t="s">
        <v>125</v>
      </c>
      <c r="K300" s="2"/>
      <c r="L300" s="2"/>
      <c r="N300" s="2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</row>
    <row r="301" spans="1:63" ht="25.5" customHeight="1">
      <c r="B301" s="266" t="s">
        <v>2</v>
      </c>
      <c r="C301" s="267"/>
      <c r="D301" s="267"/>
      <c r="E301" s="267"/>
      <c r="F301" s="267"/>
      <c r="G301" s="267"/>
      <c r="H301" s="267"/>
      <c r="I301" s="267"/>
      <c r="K301" s="8" t="s">
        <v>3</v>
      </c>
      <c r="L301" s="8" t="s">
        <v>4</v>
      </c>
      <c r="M301" s="59" t="s">
        <v>5</v>
      </c>
      <c r="N301" s="8" t="s">
        <v>6</v>
      </c>
      <c r="O301" s="7" t="s">
        <v>7</v>
      </c>
      <c r="P301" s="7" t="s">
        <v>8</v>
      </c>
      <c r="Q301" s="8" t="s">
        <v>9</v>
      </c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</row>
    <row r="302" spans="1:63" ht="12.75" customHeight="1">
      <c r="A302" s="60" t="s">
        <v>10</v>
      </c>
      <c r="B302" s="61">
        <v>1</v>
      </c>
      <c r="C302" s="61">
        <v>2</v>
      </c>
      <c r="D302" s="61">
        <v>3</v>
      </c>
      <c r="E302" s="61">
        <v>4</v>
      </c>
      <c r="F302" s="61">
        <v>5</v>
      </c>
      <c r="G302" s="61">
        <v>6</v>
      </c>
      <c r="H302" s="61">
        <v>7</v>
      </c>
      <c r="I302" s="61">
        <v>8</v>
      </c>
      <c r="J302" s="62" t="s">
        <v>11</v>
      </c>
      <c r="K302" s="2"/>
      <c r="L302" s="2"/>
      <c r="N302" s="2"/>
      <c r="O302" s="16"/>
      <c r="P302" s="16"/>
      <c r="Q302" s="2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</row>
    <row r="303" spans="1:63" ht="12.75" customHeight="1">
      <c r="A303" s="35" t="s">
        <v>51</v>
      </c>
      <c r="B303" s="31">
        <v>76</v>
      </c>
      <c r="J303" s="34"/>
      <c r="K303" s="2"/>
      <c r="L303" s="2"/>
      <c r="N303" s="2"/>
      <c r="O303" s="19">
        <f>B303</f>
        <v>76</v>
      </c>
      <c r="P303" s="16"/>
      <c r="Q303" s="2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</row>
    <row r="304" spans="1:63" ht="12.75" customHeight="1">
      <c r="A304" s="35" t="s">
        <v>52</v>
      </c>
      <c r="C304" s="31">
        <v>74</v>
      </c>
      <c r="J304" s="34"/>
      <c r="K304" s="2"/>
      <c r="L304" s="2"/>
      <c r="M304" s="2"/>
      <c r="N304" s="2">
        <f>C304/B303</f>
        <v>0.97368421052631582</v>
      </c>
      <c r="O304" s="24">
        <v>74</v>
      </c>
      <c r="P304" s="25">
        <f t="shared" ref="P304:P310" si="71">O304/O303</f>
        <v>0.97368421052631582</v>
      </c>
      <c r="Q304" s="2">
        <f t="shared" ref="Q304:Q310" si="72">100%-P304</f>
        <v>2.6315789473684181E-2</v>
      </c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</row>
    <row r="305" spans="1:63" ht="12.75" customHeight="1">
      <c r="A305" s="35" t="s">
        <v>53</v>
      </c>
      <c r="B305" s="31"/>
      <c r="C305" s="31"/>
      <c r="D305" s="31">
        <v>70</v>
      </c>
      <c r="E305" s="31"/>
      <c r="F305" s="31"/>
      <c r="G305" s="31"/>
      <c r="H305" s="31"/>
      <c r="I305" s="31"/>
      <c r="J305" s="34"/>
      <c r="K305" s="31"/>
      <c r="L305" s="31"/>
      <c r="M305" s="31"/>
      <c r="N305" s="2">
        <f>D305/C304</f>
        <v>0.94594594594594594</v>
      </c>
      <c r="O305" s="24">
        <v>71</v>
      </c>
      <c r="P305" s="25">
        <f t="shared" si="71"/>
        <v>0.95945945945945943</v>
      </c>
      <c r="Q305" s="2">
        <f t="shared" si="72"/>
        <v>4.0540540540540571E-2</v>
      </c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</row>
    <row r="306" spans="1:63" ht="12.75" customHeight="1">
      <c r="A306" s="35" t="s">
        <v>62</v>
      </c>
      <c r="B306" s="31"/>
      <c r="C306" s="31"/>
      <c r="D306" s="31"/>
      <c r="E306" s="31">
        <v>70</v>
      </c>
      <c r="F306" s="31"/>
      <c r="G306" s="31"/>
      <c r="H306" s="31"/>
      <c r="I306" s="31"/>
      <c r="J306" s="34"/>
      <c r="K306" s="31"/>
      <c r="L306" s="31"/>
      <c r="M306" s="31"/>
      <c r="N306" s="2">
        <f>E306/D305</f>
        <v>1</v>
      </c>
      <c r="O306" s="24">
        <v>71</v>
      </c>
      <c r="P306" s="25">
        <f t="shared" si="71"/>
        <v>1</v>
      </c>
      <c r="Q306" s="2">
        <f t="shared" si="72"/>
        <v>0</v>
      </c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</row>
    <row r="307" spans="1:63" ht="12.75" customHeight="1">
      <c r="A307" s="31">
        <v>1002</v>
      </c>
      <c r="B307" s="31"/>
      <c r="C307" s="31"/>
      <c r="D307" s="31"/>
      <c r="E307" s="31"/>
      <c r="F307" s="31">
        <v>61</v>
      </c>
      <c r="G307" s="31"/>
      <c r="H307" s="31"/>
      <c r="I307" s="31"/>
      <c r="J307" s="34"/>
      <c r="K307" s="31"/>
      <c r="L307" s="31"/>
      <c r="M307" s="31"/>
      <c r="N307" s="2">
        <f>F307/E306</f>
        <v>0.87142857142857144</v>
      </c>
      <c r="O307" s="24">
        <v>69</v>
      </c>
      <c r="P307" s="25">
        <f t="shared" si="71"/>
        <v>0.971830985915493</v>
      </c>
      <c r="Q307" s="2">
        <f t="shared" si="72"/>
        <v>2.8169014084507005E-2</v>
      </c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</row>
    <row r="308" spans="1:63" ht="12.75" customHeight="1">
      <c r="A308" s="31">
        <v>1101</v>
      </c>
      <c r="B308" s="31"/>
      <c r="C308" s="31"/>
      <c r="D308" s="31"/>
      <c r="E308" s="31"/>
      <c r="F308" s="31"/>
      <c r="G308" s="31">
        <v>59</v>
      </c>
      <c r="H308" s="31"/>
      <c r="I308" s="31"/>
      <c r="J308" s="34"/>
      <c r="K308" s="31"/>
      <c r="L308" s="31"/>
      <c r="M308" s="31"/>
      <c r="N308" s="2">
        <f>G308/F307</f>
        <v>0.96721311475409832</v>
      </c>
      <c r="O308" s="24">
        <v>68</v>
      </c>
      <c r="P308" s="25">
        <f t="shared" si="71"/>
        <v>0.98550724637681164</v>
      </c>
      <c r="Q308" s="2">
        <f t="shared" si="72"/>
        <v>1.4492753623188359E-2</v>
      </c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</row>
    <row r="309" spans="1:63" ht="12.75" customHeight="1">
      <c r="A309" s="35" t="s">
        <v>68</v>
      </c>
      <c r="B309" s="31"/>
      <c r="C309" s="31"/>
      <c r="D309" s="31"/>
      <c r="E309" s="31"/>
      <c r="F309" s="31"/>
      <c r="G309" s="31"/>
      <c r="H309" s="31">
        <v>55</v>
      </c>
      <c r="I309" s="31"/>
      <c r="J309" s="34"/>
      <c r="K309" s="31"/>
      <c r="L309" s="31"/>
      <c r="M309" s="31"/>
      <c r="N309" s="2">
        <f>H309/G308</f>
        <v>0.93220338983050843</v>
      </c>
      <c r="O309" s="24">
        <v>68</v>
      </c>
      <c r="P309" s="25">
        <f t="shared" si="71"/>
        <v>1</v>
      </c>
      <c r="Q309" s="2">
        <f t="shared" si="72"/>
        <v>0</v>
      </c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</row>
    <row r="310" spans="1:63" ht="12.75" customHeight="1">
      <c r="A310" s="35" t="s">
        <v>72</v>
      </c>
      <c r="B310" s="31"/>
      <c r="C310" s="31"/>
      <c r="D310" s="31"/>
      <c r="E310" s="31"/>
      <c r="F310" s="31"/>
      <c r="G310" s="31"/>
      <c r="H310" s="31"/>
      <c r="I310" s="31">
        <v>55</v>
      </c>
      <c r="J310" s="34">
        <v>52</v>
      </c>
      <c r="K310" s="31"/>
      <c r="L310" s="31"/>
      <c r="M310" s="31"/>
      <c r="N310" s="2">
        <f>I310/H309</f>
        <v>1</v>
      </c>
      <c r="O310" s="24">
        <v>66</v>
      </c>
      <c r="P310" s="25">
        <f t="shared" si="71"/>
        <v>0.97058823529411764</v>
      </c>
      <c r="Q310" s="2">
        <f t="shared" si="72"/>
        <v>2.9411764705882359E-2</v>
      </c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</row>
    <row r="311" spans="1:63" ht="12.75" customHeight="1">
      <c r="A311" s="35" t="s">
        <v>73</v>
      </c>
      <c r="B311" s="31"/>
      <c r="C311" s="31"/>
      <c r="D311" s="31"/>
      <c r="E311" s="31"/>
      <c r="F311" s="31"/>
      <c r="G311" s="31"/>
      <c r="H311" s="31"/>
      <c r="I311" s="31">
        <v>9</v>
      </c>
      <c r="J311" s="34">
        <v>4</v>
      </c>
      <c r="K311" s="31"/>
      <c r="L311" s="31"/>
      <c r="M311" s="31"/>
      <c r="N311" s="2"/>
      <c r="O311" s="24">
        <v>14</v>
      </c>
      <c r="P311" s="25"/>
      <c r="Q311" s="2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</row>
    <row r="312" spans="1:63" ht="12.75" customHeight="1">
      <c r="A312" s="35" t="s">
        <v>74</v>
      </c>
      <c r="B312" s="31"/>
      <c r="C312" s="31"/>
      <c r="D312" s="31"/>
      <c r="E312" s="31"/>
      <c r="F312" s="31"/>
      <c r="G312" s="31"/>
      <c r="H312" s="31"/>
      <c r="I312" s="31">
        <v>8</v>
      </c>
      <c r="J312" s="34">
        <v>5</v>
      </c>
      <c r="K312" s="31"/>
      <c r="L312" s="31"/>
      <c r="M312" s="31"/>
      <c r="N312" s="2"/>
      <c r="O312" s="24">
        <v>8</v>
      </c>
      <c r="P312" s="25"/>
      <c r="Q312" s="2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</row>
    <row r="313" spans="1:63" ht="12.75" customHeight="1">
      <c r="A313" s="35" t="s">
        <v>82</v>
      </c>
      <c r="B313" s="31"/>
      <c r="C313" s="31"/>
      <c r="D313" s="31"/>
      <c r="E313" s="31"/>
      <c r="F313" s="31"/>
      <c r="G313" s="31"/>
      <c r="H313" s="31"/>
      <c r="I313" s="31">
        <v>3</v>
      </c>
      <c r="J313" s="34">
        <v>3</v>
      </c>
      <c r="K313" s="31"/>
      <c r="L313" s="31"/>
      <c r="M313" s="31"/>
      <c r="N313" s="2"/>
      <c r="O313" s="24">
        <v>3</v>
      </c>
      <c r="P313" s="25"/>
      <c r="Q313" s="2"/>
      <c r="R313" s="31" t="s">
        <v>79</v>
      </c>
      <c r="S313" s="31">
        <v>63</v>
      </c>
      <c r="T313" s="31">
        <f>J314</f>
        <v>64</v>
      </c>
      <c r="U313" s="31" t="s">
        <v>11</v>
      </c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</row>
    <row r="314" spans="1:63" ht="12.7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>
        <f>SUM(J310:J313)</f>
        <v>64</v>
      </c>
      <c r="K314" s="2">
        <f>J310/B303</f>
        <v>0.68421052631578949</v>
      </c>
      <c r="L314" s="38">
        <f>J314/B303</f>
        <v>0.84210526315789469</v>
      </c>
      <c r="M314" s="38">
        <f>L314-K314</f>
        <v>0.1578947368421052</v>
      </c>
      <c r="N314" s="31"/>
      <c r="R314" s="31" t="s">
        <v>80</v>
      </c>
      <c r="S314" s="25">
        <f>S313/B303</f>
        <v>0.82894736842105265</v>
      </c>
      <c r="T314" s="25">
        <f>S313/T313</f>
        <v>0.984375</v>
      </c>
      <c r="U314" s="31" t="s">
        <v>81</v>
      </c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</row>
    <row r="315" spans="1:63" ht="12.75" customHeight="1">
      <c r="A315" s="46" t="s">
        <v>126</v>
      </c>
      <c r="K315" s="2"/>
      <c r="L315" s="2"/>
      <c r="N315" s="2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</row>
    <row r="316" spans="1:63" ht="25.5" customHeight="1">
      <c r="B316" s="266" t="s">
        <v>2</v>
      </c>
      <c r="C316" s="267"/>
      <c r="D316" s="267"/>
      <c r="E316" s="267"/>
      <c r="F316" s="267"/>
      <c r="G316" s="267"/>
      <c r="H316" s="267"/>
      <c r="I316" s="267"/>
      <c r="K316" s="8" t="s">
        <v>3</v>
      </c>
      <c r="L316" s="8" t="s">
        <v>4</v>
      </c>
      <c r="M316" s="59" t="s">
        <v>5</v>
      </c>
      <c r="N316" s="8" t="s">
        <v>6</v>
      </c>
      <c r="O316" s="7" t="s">
        <v>7</v>
      </c>
      <c r="P316" s="7" t="s">
        <v>8</v>
      </c>
      <c r="Q316" s="8" t="s">
        <v>9</v>
      </c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</row>
    <row r="317" spans="1:63" ht="12.75" customHeight="1">
      <c r="A317" s="60" t="s">
        <v>10</v>
      </c>
      <c r="B317" s="61">
        <v>1</v>
      </c>
      <c r="C317" s="61">
        <v>2</v>
      </c>
      <c r="D317" s="61">
        <v>3</v>
      </c>
      <c r="E317" s="61">
        <v>4</v>
      </c>
      <c r="F317" s="61">
        <v>5</v>
      </c>
      <c r="G317" s="61">
        <v>6</v>
      </c>
      <c r="H317" s="61">
        <v>7</v>
      </c>
      <c r="I317" s="61">
        <v>8</v>
      </c>
      <c r="J317" s="62" t="s">
        <v>11</v>
      </c>
      <c r="K317" s="2"/>
      <c r="L317" s="2"/>
      <c r="N317" s="2"/>
      <c r="O317" s="16"/>
      <c r="P317" s="16"/>
      <c r="Q317" s="2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</row>
    <row r="318" spans="1:63" ht="12.75" customHeight="1">
      <c r="A318" s="35" t="s">
        <v>52</v>
      </c>
      <c r="B318" s="31">
        <v>79</v>
      </c>
      <c r="J318" s="34"/>
      <c r="K318" s="2"/>
      <c r="L318" s="2"/>
      <c r="N318" s="2"/>
      <c r="O318" s="19">
        <f>B318</f>
        <v>79</v>
      </c>
      <c r="P318" s="16"/>
      <c r="Q318" s="2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</row>
    <row r="319" spans="1:63" ht="12.75" customHeight="1">
      <c r="A319" s="35" t="s">
        <v>53</v>
      </c>
      <c r="C319" s="31">
        <v>69</v>
      </c>
      <c r="J319" s="34"/>
      <c r="K319" s="2"/>
      <c r="L319" s="2"/>
      <c r="M319" s="2"/>
      <c r="N319" s="2">
        <f>C319/B318</f>
        <v>0.87341772151898733</v>
      </c>
      <c r="O319" s="24">
        <v>69</v>
      </c>
      <c r="P319" s="25">
        <f t="shared" ref="P319:P325" si="73">O319/O318</f>
        <v>0.87341772151898733</v>
      </c>
      <c r="Q319" s="2">
        <f t="shared" ref="Q319:Q325" si="74">100%-P319</f>
        <v>0.12658227848101267</v>
      </c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</row>
    <row r="320" spans="1:63" ht="12.75" customHeight="1">
      <c r="A320" s="35" t="s">
        <v>62</v>
      </c>
      <c r="B320" s="31"/>
      <c r="C320" s="31"/>
      <c r="D320" s="31">
        <v>57</v>
      </c>
      <c r="E320" s="31"/>
      <c r="F320" s="31"/>
      <c r="G320" s="31"/>
      <c r="H320" s="31"/>
      <c r="I320" s="31"/>
      <c r="J320" s="34"/>
      <c r="K320" s="31"/>
      <c r="L320" s="31"/>
      <c r="M320" s="31"/>
      <c r="N320" s="2">
        <f>D320/C319</f>
        <v>0.82608695652173914</v>
      </c>
      <c r="O320" s="24">
        <v>64</v>
      </c>
      <c r="P320" s="25">
        <f t="shared" si="73"/>
        <v>0.92753623188405798</v>
      </c>
      <c r="Q320" s="2">
        <f t="shared" si="74"/>
        <v>7.2463768115942018E-2</v>
      </c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</row>
    <row r="321" spans="1:63" ht="12.75" customHeight="1">
      <c r="A321" s="31">
        <v>1002</v>
      </c>
      <c r="B321" s="31"/>
      <c r="C321" s="31"/>
      <c r="D321" s="31"/>
      <c r="E321" s="31">
        <v>49</v>
      </c>
      <c r="F321" s="31"/>
      <c r="G321" s="31"/>
      <c r="H321" s="31"/>
      <c r="I321" s="31"/>
      <c r="J321" s="34"/>
      <c r="K321" s="31"/>
      <c r="L321" s="31"/>
      <c r="M321" s="31"/>
      <c r="N321" s="2">
        <f>E321/D320</f>
        <v>0.85964912280701755</v>
      </c>
      <c r="O321" s="24">
        <v>58</v>
      </c>
      <c r="P321" s="25">
        <f t="shared" si="73"/>
        <v>0.90625</v>
      </c>
      <c r="Q321" s="2">
        <f t="shared" si="74"/>
        <v>9.375E-2</v>
      </c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</row>
    <row r="322" spans="1:63" ht="12.75" customHeight="1">
      <c r="A322" s="31">
        <v>1101</v>
      </c>
      <c r="B322" s="31"/>
      <c r="C322" s="31"/>
      <c r="D322" s="31"/>
      <c r="E322" s="31"/>
      <c r="F322" s="31">
        <v>43</v>
      </c>
      <c r="G322" s="31"/>
      <c r="H322" s="31"/>
      <c r="I322" s="31"/>
      <c r="J322" s="34"/>
      <c r="K322" s="31"/>
      <c r="L322" s="31"/>
      <c r="M322" s="31"/>
      <c r="N322" s="2">
        <f>F322/E321</f>
        <v>0.87755102040816324</v>
      </c>
      <c r="O322" s="24">
        <v>58</v>
      </c>
      <c r="P322" s="25">
        <f t="shared" si="73"/>
        <v>1</v>
      </c>
      <c r="Q322" s="2">
        <f t="shared" si="74"/>
        <v>0</v>
      </c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</row>
    <row r="323" spans="1:63" ht="12.75" customHeight="1">
      <c r="A323" s="35" t="s">
        <v>68</v>
      </c>
      <c r="B323" s="31"/>
      <c r="C323" s="31"/>
      <c r="D323" s="31"/>
      <c r="E323" s="31"/>
      <c r="F323" s="31"/>
      <c r="G323" s="31">
        <v>40</v>
      </c>
      <c r="H323" s="31"/>
      <c r="I323" s="31"/>
      <c r="J323" s="34"/>
      <c r="K323" s="31"/>
      <c r="L323" s="31"/>
      <c r="M323" s="31"/>
      <c r="N323" s="2">
        <f>G323/F322</f>
        <v>0.93023255813953487</v>
      </c>
      <c r="O323" s="24">
        <v>55</v>
      </c>
      <c r="P323" s="25">
        <f t="shared" si="73"/>
        <v>0.94827586206896552</v>
      </c>
      <c r="Q323" s="2">
        <f t="shared" si="74"/>
        <v>5.1724137931034475E-2</v>
      </c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</row>
    <row r="324" spans="1:63" ht="12.75" customHeight="1">
      <c r="A324" s="35" t="s">
        <v>72</v>
      </c>
      <c r="B324" s="31"/>
      <c r="C324" s="31"/>
      <c r="D324" s="31"/>
      <c r="E324" s="31"/>
      <c r="F324" s="31"/>
      <c r="G324" s="31"/>
      <c r="H324" s="31">
        <v>33</v>
      </c>
      <c r="I324" s="31"/>
      <c r="J324" s="34"/>
      <c r="K324" s="31"/>
      <c r="L324" s="31"/>
      <c r="M324" s="31"/>
      <c r="N324" s="2">
        <f>H324/G323</f>
        <v>0.82499999999999996</v>
      </c>
      <c r="O324" s="24">
        <v>54</v>
      </c>
      <c r="P324" s="25">
        <f t="shared" si="73"/>
        <v>0.98181818181818181</v>
      </c>
      <c r="Q324" s="2">
        <f t="shared" si="74"/>
        <v>1.8181818181818188E-2</v>
      </c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</row>
    <row r="325" spans="1:63" ht="12.75" customHeight="1">
      <c r="A325" s="35" t="s">
        <v>73</v>
      </c>
      <c r="B325" s="31"/>
      <c r="C325" s="31"/>
      <c r="D325" s="31"/>
      <c r="E325" s="31"/>
      <c r="F325" s="31"/>
      <c r="G325" s="31"/>
      <c r="H325" s="31"/>
      <c r="I325" s="31">
        <v>33</v>
      </c>
      <c r="J325" s="34">
        <v>28</v>
      </c>
      <c r="K325" s="31"/>
      <c r="L325" s="31"/>
      <c r="M325" s="31"/>
      <c r="N325" s="2">
        <f>I325/H324</f>
        <v>1</v>
      </c>
      <c r="O325" s="24">
        <v>54</v>
      </c>
      <c r="P325" s="25">
        <f t="shared" si="73"/>
        <v>1</v>
      </c>
      <c r="Q325" s="2">
        <f t="shared" si="74"/>
        <v>0</v>
      </c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</row>
    <row r="326" spans="1:63" ht="12.75" customHeight="1">
      <c r="A326" s="35" t="s">
        <v>74</v>
      </c>
      <c r="B326" s="31"/>
      <c r="C326" s="31"/>
      <c r="D326" s="31"/>
      <c r="E326" s="31"/>
      <c r="F326" s="31"/>
      <c r="G326" s="31"/>
      <c r="H326" s="31"/>
      <c r="I326" s="31">
        <v>24</v>
      </c>
      <c r="J326" s="34">
        <v>12</v>
      </c>
      <c r="K326" s="31"/>
      <c r="L326" s="31"/>
      <c r="M326" s="31"/>
      <c r="N326" s="2"/>
      <c r="O326" s="24">
        <v>25</v>
      </c>
      <c r="P326" s="25"/>
      <c r="Q326" s="2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</row>
    <row r="327" spans="1:63" ht="12.75" customHeight="1">
      <c r="A327" s="35" t="s">
        <v>82</v>
      </c>
      <c r="B327" s="31"/>
      <c r="C327" s="31"/>
      <c r="D327" s="31"/>
      <c r="E327" s="31"/>
      <c r="F327" s="31"/>
      <c r="G327" s="31"/>
      <c r="H327" s="31"/>
      <c r="I327" s="31">
        <v>13</v>
      </c>
      <c r="J327" s="34">
        <v>12</v>
      </c>
      <c r="K327" s="31"/>
      <c r="L327" s="31"/>
      <c r="M327" s="31"/>
      <c r="N327" s="2"/>
      <c r="O327" s="24">
        <v>13</v>
      </c>
      <c r="P327" s="25"/>
      <c r="Q327" s="2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</row>
    <row r="328" spans="1:63" ht="12.75" customHeight="1">
      <c r="A328" s="35" t="s">
        <v>85</v>
      </c>
      <c r="B328" s="31"/>
      <c r="C328" s="31"/>
      <c r="D328" s="31"/>
      <c r="E328" s="31"/>
      <c r="F328" s="31"/>
      <c r="G328" s="31"/>
      <c r="H328" s="31"/>
      <c r="I328" s="31">
        <v>1</v>
      </c>
      <c r="J328" s="34">
        <v>1</v>
      </c>
      <c r="K328" s="31"/>
      <c r="L328" s="31"/>
      <c r="M328" s="31"/>
      <c r="N328" s="2"/>
      <c r="O328" s="24">
        <v>1</v>
      </c>
      <c r="P328" s="25"/>
      <c r="Q328" s="2"/>
      <c r="R328" s="137" t="s">
        <v>79</v>
      </c>
      <c r="S328" s="137">
        <v>52</v>
      </c>
      <c r="T328" s="137">
        <f>J329</f>
        <v>53</v>
      </c>
      <c r="U328" s="137" t="s">
        <v>11</v>
      </c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</row>
    <row r="329" spans="1:63" ht="12.7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>
        <f>SUM(J325:J328)</f>
        <v>53</v>
      </c>
      <c r="K329" s="2">
        <f>J325/B318</f>
        <v>0.35443037974683544</v>
      </c>
      <c r="L329" s="38">
        <f>J329/B318</f>
        <v>0.67088607594936711</v>
      </c>
      <c r="M329" s="38">
        <f>L329-K329</f>
        <v>0.31645569620253167</v>
      </c>
      <c r="N329" s="31"/>
      <c r="R329" s="137" t="s">
        <v>80</v>
      </c>
      <c r="S329" s="25">
        <f>S328/B318</f>
        <v>0.65822784810126578</v>
      </c>
      <c r="T329" s="25">
        <f>S328/T328</f>
        <v>0.98113207547169812</v>
      </c>
      <c r="U329" s="137" t="s">
        <v>81</v>
      </c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</row>
    <row r="330" spans="1:63" ht="12.75" customHeight="1">
      <c r="A330" s="46" t="s">
        <v>127</v>
      </c>
      <c r="K330" s="2"/>
      <c r="L330" s="2"/>
      <c r="N330" s="2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</row>
    <row r="331" spans="1:63" ht="25.5" customHeight="1">
      <c r="B331" s="266" t="s">
        <v>2</v>
      </c>
      <c r="C331" s="267"/>
      <c r="D331" s="267"/>
      <c r="E331" s="267"/>
      <c r="F331" s="267"/>
      <c r="G331" s="267"/>
      <c r="H331" s="267"/>
      <c r="I331" s="267"/>
      <c r="K331" s="8" t="s">
        <v>3</v>
      </c>
      <c r="L331" s="8" t="s">
        <v>4</v>
      </c>
      <c r="M331" s="59" t="s">
        <v>5</v>
      </c>
      <c r="N331" s="8" t="s">
        <v>6</v>
      </c>
      <c r="O331" s="7" t="s">
        <v>7</v>
      </c>
      <c r="P331" s="7" t="s">
        <v>8</v>
      </c>
      <c r="Q331" s="8" t="s">
        <v>9</v>
      </c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</row>
    <row r="332" spans="1:63" ht="12.75" customHeight="1">
      <c r="A332" s="60" t="s">
        <v>10</v>
      </c>
      <c r="B332" s="61">
        <v>1</v>
      </c>
      <c r="C332" s="61">
        <v>2</v>
      </c>
      <c r="D332" s="61">
        <v>3</v>
      </c>
      <c r="E332" s="61">
        <v>4</v>
      </c>
      <c r="F332" s="61">
        <v>5</v>
      </c>
      <c r="G332" s="61">
        <v>6</v>
      </c>
      <c r="H332" s="61">
        <v>7</v>
      </c>
      <c r="I332" s="61">
        <v>8</v>
      </c>
      <c r="J332" s="62" t="s">
        <v>11</v>
      </c>
      <c r="K332" s="2"/>
      <c r="L332" s="2"/>
      <c r="N332" s="2"/>
      <c r="O332" s="16"/>
      <c r="P332" s="16"/>
      <c r="Q332" s="2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</row>
    <row r="333" spans="1:63" ht="12.75" customHeight="1">
      <c r="A333" s="35" t="s">
        <v>53</v>
      </c>
      <c r="B333" s="31">
        <v>75</v>
      </c>
      <c r="J333" s="34"/>
      <c r="K333" s="2"/>
      <c r="L333" s="2"/>
      <c r="N333" s="2"/>
      <c r="O333" s="19">
        <f>B333</f>
        <v>75</v>
      </c>
      <c r="P333" s="16"/>
      <c r="Q333" s="2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</row>
    <row r="334" spans="1:63" ht="12.75" customHeight="1">
      <c r="A334" s="35" t="s">
        <v>62</v>
      </c>
      <c r="C334" s="31">
        <v>71</v>
      </c>
      <c r="J334" s="34"/>
      <c r="K334" s="2"/>
      <c r="L334" s="2"/>
      <c r="M334" s="2"/>
      <c r="N334" s="2">
        <f>C334/B333</f>
        <v>0.94666666666666666</v>
      </c>
      <c r="O334" s="24">
        <v>71</v>
      </c>
      <c r="P334" s="25">
        <f t="shared" ref="P334:P340" si="75">O334/O333</f>
        <v>0.94666666666666666</v>
      </c>
      <c r="Q334" s="2">
        <f t="shared" ref="Q334:Q340" si="76">100%-P334</f>
        <v>5.3333333333333344E-2</v>
      </c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</row>
    <row r="335" spans="1:63" ht="12.75" customHeight="1">
      <c r="A335" s="31">
        <v>1002</v>
      </c>
      <c r="B335" s="31"/>
      <c r="C335" s="31"/>
      <c r="D335" s="31">
        <v>68</v>
      </c>
      <c r="E335" s="31"/>
      <c r="F335" s="31"/>
      <c r="G335" s="31"/>
      <c r="H335" s="31"/>
      <c r="I335" s="31"/>
      <c r="J335" s="34"/>
      <c r="K335" s="31"/>
      <c r="L335" s="31"/>
      <c r="M335" s="31"/>
      <c r="N335" s="2">
        <f>D335/C334</f>
        <v>0.95774647887323938</v>
      </c>
      <c r="O335" s="24">
        <v>69</v>
      </c>
      <c r="P335" s="25">
        <f t="shared" si="75"/>
        <v>0.971830985915493</v>
      </c>
      <c r="Q335" s="2">
        <f t="shared" si="76"/>
        <v>2.8169014084507005E-2</v>
      </c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</row>
    <row r="336" spans="1:63" ht="12.75" customHeight="1">
      <c r="A336" s="31">
        <v>1101</v>
      </c>
      <c r="B336" s="31"/>
      <c r="C336" s="31"/>
      <c r="D336" s="31"/>
      <c r="E336" s="31">
        <v>63</v>
      </c>
      <c r="F336" s="31"/>
      <c r="G336" s="31"/>
      <c r="H336" s="31"/>
      <c r="I336" s="31"/>
      <c r="J336" s="34"/>
      <c r="K336" s="31"/>
      <c r="L336" s="31"/>
      <c r="M336" s="31"/>
      <c r="N336" s="2">
        <f>E336/D335</f>
        <v>0.92647058823529416</v>
      </c>
      <c r="O336" s="24">
        <v>67</v>
      </c>
      <c r="P336" s="25">
        <f t="shared" si="75"/>
        <v>0.97101449275362317</v>
      </c>
      <c r="Q336" s="2">
        <f t="shared" si="76"/>
        <v>2.8985507246376829E-2</v>
      </c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</row>
    <row r="337" spans="1:63" ht="12.75" customHeight="1">
      <c r="A337" s="35" t="s">
        <v>68</v>
      </c>
      <c r="B337" s="31"/>
      <c r="C337" s="31"/>
      <c r="D337" s="31"/>
      <c r="E337" s="31"/>
      <c r="F337" s="31">
        <v>59</v>
      </c>
      <c r="G337" s="31"/>
      <c r="H337" s="31"/>
      <c r="I337" s="31"/>
      <c r="J337" s="34"/>
      <c r="K337" s="31"/>
      <c r="L337" s="31"/>
      <c r="M337" s="31"/>
      <c r="N337" s="2">
        <f>F337/E336</f>
        <v>0.93650793650793651</v>
      </c>
      <c r="O337" s="24">
        <v>66</v>
      </c>
      <c r="P337" s="25">
        <f t="shared" si="75"/>
        <v>0.9850746268656716</v>
      </c>
      <c r="Q337" s="2">
        <f t="shared" si="76"/>
        <v>1.4925373134328401E-2</v>
      </c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</row>
    <row r="338" spans="1:63" ht="12.75" customHeight="1">
      <c r="A338" s="31">
        <v>1201</v>
      </c>
      <c r="B338" s="31"/>
      <c r="C338" s="31"/>
      <c r="D338" s="31"/>
      <c r="E338" s="31"/>
      <c r="F338" s="31"/>
      <c r="G338" s="31">
        <v>55</v>
      </c>
      <c r="H338" s="31"/>
      <c r="I338" s="31"/>
      <c r="J338" s="34"/>
      <c r="K338" s="31"/>
      <c r="L338" s="31"/>
      <c r="M338" s="31"/>
      <c r="N338" s="2">
        <f>G338/F337</f>
        <v>0.93220338983050843</v>
      </c>
      <c r="O338" s="24">
        <v>65</v>
      </c>
      <c r="P338" s="25">
        <f t="shared" si="75"/>
        <v>0.98484848484848486</v>
      </c>
      <c r="Q338" s="2">
        <f t="shared" si="76"/>
        <v>1.5151515151515138E-2</v>
      </c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</row>
    <row r="339" spans="1:63" ht="12.75" customHeight="1">
      <c r="A339" s="31">
        <v>1202</v>
      </c>
      <c r="B339" s="31"/>
      <c r="C339" s="31"/>
      <c r="D339" s="31"/>
      <c r="E339" s="31"/>
      <c r="F339" s="31"/>
      <c r="G339" s="31"/>
      <c r="H339" s="31">
        <v>47</v>
      </c>
      <c r="I339" s="31"/>
      <c r="J339" s="34"/>
      <c r="K339" s="31"/>
      <c r="L339" s="31"/>
      <c r="M339" s="31"/>
      <c r="N339" s="2">
        <f>H339/G338</f>
        <v>0.8545454545454545</v>
      </c>
      <c r="O339" s="24">
        <v>64</v>
      </c>
      <c r="P339" s="25">
        <f t="shared" si="75"/>
        <v>0.98461538461538467</v>
      </c>
      <c r="Q339" s="2">
        <f t="shared" si="76"/>
        <v>1.538461538461533E-2</v>
      </c>
      <c r="X339" s="139" t="s">
        <v>52</v>
      </c>
      <c r="Y339" s="31">
        <v>31</v>
      </c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</row>
    <row r="340" spans="1:63" ht="12.75" customHeight="1">
      <c r="A340" s="31">
        <v>1301</v>
      </c>
      <c r="B340" s="31"/>
      <c r="C340" s="31"/>
      <c r="D340" s="31"/>
      <c r="E340" s="31"/>
      <c r="F340" s="31"/>
      <c r="G340" s="31"/>
      <c r="H340" s="31"/>
      <c r="I340" s="31">
        <v>47</v>
      </c>
      <c r="J340" s="34">
        <v>44</v>
      </c>
      <c r="K340" s="38"/>
      <c r="L340" s="38"/>
      <c r="M340" s="38"/>
      <c r="N340" s="2">
        <f>I340/H339</f>
        <v>1</v>
      </c>
      <c r="O340" s="24">
        <v>64</v>
      </c>
      <c r="P340" s="25">
        <f t="shared" si="75"/>
        <v>1</v>
      </c>
      <c r="Q340" s="2">
        <f t="shared" si="76"/>
        <v>0</v>
      </c>
      <c r="X340" s="139" t="s">
        <v>53</v>
      </c>
      <c r="Y340" s="31">
        <v>32</v>
      </c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</row>
    <row r="341" spans="1:63" ht="12.75" customHeight="1">
      <c r="A341" s="31">
        <v>1302</v>
      </c>
      <c r="B341" s="31"/>
      <c r="C341" s="31"/>
      <c r="D341" s="31"/>
      <c r="E341" s="31"/>
      <c r="F341" s="31"/>
      <c r="G341" s="31"/>
      <c r="H341" s="31"/>
      <c r="I341" s="31">
        <v>17</v>
      </c>
      <c r="J341" s="34">
        <v>12</v>
      </c>
      <c r="K341" s="38"/>
      <c r="L341" s="38"/>
      <c r="M341" s="38"/>
      <c r="N341" s="2"/>
      <c r="O341" s="24">
        <v>19</v>
      </c>
      <c r="P341" s="25"/>
      <c r="Q341" s="2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</row>
    <row r="342" spans="1:63" ht="12.75" customHeight="1">
      <c r="A342" s="31">
        <v>1401</v>
      </c>
      <c r="B342" s="31"/>
      <c r="C342" s="31"/>
      <c r="D342" s="31"/>
      <c r="E342" s="31"/>
      <c r="F342" s="31"/>
      <c r="G342" s="31"/>
      <c r="H342" s="31"/>
      <c r="I342" s="31">
        <v>6</v>
      </c>
      <c r="J342" s="34">
        <v>4</v>
      </c>
      <c r="K342" s="38"/>
      <c r="L342" s="38"/>
      <c r="M342" s="38"/>
      <c r="N342" s="2"/>
      <c r="O342" s="24">
        <v>6</v>
      </c>
      <c r="P342" s="25"/>
      <c r="Q342" s="2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</row>
    <row r="343" spans="1:63" ht="12.75" customHeight="1">
      <c r="A343" s="31">
        <v>1402</v>
      </c>
      <c r="B343" s="31"/>
      <c r="C343" s="31"/>
      <c r="D343" s="31"/>
      <c r="E343" s="31"/>
      <c r="F343" s="31"/>
      <c r="G343" s="31"/>
      <c r="H343" s="31"/>
      <c r="I343" s="31">
        <v>2</v>
      </c>
      <c r="J343" s="34">
        <v>2</v>
      </c>
      <c r="K343" s="38"/>
      <c r="L343" s="38"/>
      <c r="M343" s="38"/>
      <c r="N343" s="2"/>
      <c r="O343" s="24">
        <v>2</v>
      </c>
      <c r="P343" s="25"/>
      <c r="Q343" s="2"/>
      <c r="R343" s="140" t="s">
        <v>79</v>
      </c>
      <c r="S343" s="140">
        <v>61</v>
      </c>
      <c r="T343" s="140">
        <f>J344</f>
        <v>62</v>
      </c>
      <c r="U343" s="140" t="s">
        <v>11</v>
      </c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</row>
    <row r="344" spans="1:63" ht="12.7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>
        <f>SUM(J340:J343)</f>
        <v>62</v>
      </c>
      <c r="K344" s="2">
        <f>J340/B333</f>
        <v>0.58666666666666667</v>
      </c>
      <c r="L344" s="38">
        <f>J344/B333</f>
        <v>0.82666666666666666</v>
      </c>
      <c r="M344" s="38">
        <f>L344-K344</f>
        <v>0.24</v>
      </c>
      <c r="N344" s="31"/>
      <c r="R344" s="140" t="s">
        <v>80</v>
      </c>
      <c r="S344" s="141">
        <f>S343/B333</f>
        <v>0.81333333333333335</v>
      </c>
      <c r="T344" s="141">
        <f>S343/T343</f>
        <v>0.9838709677419355</v>
      </c>
      <c r="U344" s="140" t="s">
        <v>81</v>
      </c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</row>
    <row r="345" spans="1:63" ht="12.7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8"/>
      <c r="L345" s="38"/>
      <c r="M345" s="38"/>
      <c r="N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</row>
    <row r="346" spans="1:63" ht="12.7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8"/>
      <c r="L346" s="38"/>
      <c r="M346" s="38"/>
      <c r="N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</row>
    <row r="347" spans="1:63" ht="26.25" customHeight="1">
      <c r="A347" s="283" t="s">
        <v>88</v>
      </c>
      <c r="B347" s="275"/>
      <c r="C347" s="275"/>
      <c r="D347" s="275"/>
      <c r="E347" s="275"/>
      <c r="F347" s="275"/>
      <c r="G347" s="275"/>
      <c r="H347" s="275"/>
      <c r="I347" s="275"/>
      <c r="J347" s="66" t="s">
        <v>62</v>
      </c>
      <c r="K347" s="31"/>
      <c r="L347" s="2"/>
      <c r="M347" s="2"/>
      <c r="N347" s="31"/>
      <c r="O347" s="2"/>
      <c r="P347" s="31"/>
      <c r="Q347" s="31"/>
      <c r="R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</row>
    <row r="348" spans="1:63" ht="20.25" customHeight="1">
      <c r="A348" s="259" t="s">
        <v>10</v>
      </c>
      <c r="B348" s="260" t="s">
        <v>89</v>
      </c>
      <c r="C348" s="261"/>
      <c r="D348" s="261"/>
      <c r="E348" s="261"/>
      <c r="F348" s="261"/>
      <c r="G348" s="261"/>
      <c r="H348" s="261"/>
      <c r="I348" s="262"/>
      <c r="J348" s="263" t="s">
        <v>11</v>
      </c>
      <c r="K348" s="254" t="s">
        <v>3</v>
      </c>
      <c r="L348" s="254" t="s">
        <v>4</v>
      </c>
      <c r="M348" s="264" t="s">
        <v>5</v>
      </c>
      <c r="N348" s="254" t="s">
        <v>6</v>
      </c>
      <c r="O348" s="265" t="s">
        <v>7</v>
      </c>
      <c r="P348" s="265" t="s">
        <v>8</v>
      </c>
      <c r="Q348" s="254" t="s">
        <v>9</v>
      </c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</row>
    <row r="349" spans="1:63" ht="15.75" customHeight="1">
      <c r="A349" s="255"/>
      <c r="B349" s="68" t="s">
        <v>90</v>
      </c>
      <c r="C349" s="68" t="s">
        <v>91</v>
      </c>
      <c r="D349" s="68" t="s">
        <v>92</v>
      </c>
      <c r="E349" s="68" t="s">
        <v>93</v>
      </c>
      <c r="F349" s="68" t="s">
        <v>94</v>
      </c>
      <c r="G349" s="68" t="s">
        <v>95</v>
      </c>
      <c r="H349" s="68" t="s">
        <v>96</v>
      </c>
      <c r="I349" s="68" t="s">
        <v>97</v>
      </c>
      <c r="J349" s="255"/>
      <c r="K349" s="255"/>
      <c r="L349" s="255"/>
      <c r="M349" s="255"/>
      <c r="N349" s="255"/>
      <c r="O349" s="255"/>
      <c r="P349" s="255"/>
      <c r="Q349" s="255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</row>
    <row r="350" spans="1:63" ht="15.75" customHeight="1">
      <c r="A350" s="68">
        <v>1001</v>
      </c>
      <c r="B350" s="69">
        <v>63</v>
      </c>
      <c r="C350" s="69"/>
      <c r="D350" s="69"/>
      <c r="E350" s="69"/>
      <c r="F350" s="69"/>
      <c r="G350" s="69"/>
      <c r="H350" s="69"/>
      <c r="I350" s="69"/>
      <c r="J350" s="110"/>
      <c r="K350" s="72"/>
      <c r="L350" s="111"/>
      <c r="M350" s="112"/>
      <c r="N350" s="75"/>
      <c r="O350" s="76">
        <f>B350</f>
        <v>63</v>
      </c>
      <c r="P350" s="77"/>
      <c r="Q350" s="75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</row>
    <row r="351" spans="1:63" ht="15.75" customHeight="1">
      <c r="A351" s="68">
        <v>1002</v>
      </c>
      <c r="B351" s="69"/>
      <c r="C351" s="69">
        <v>56</v>
      </c>
      <c r="D351" s="69"/>
      <c r="E351" s="69"/>
      <c r="F351" s="69"/>
      <c r="G351" s="69"/>
      <c r="H351" s="69"/>
      <c r="I351" s="69"/>
      <c r="J351" s="110"/>
      <c r="K351" s="78"/>
      <c r="L351" s="113"/>
      <c r="M351" s="114"/>
      <c r="N351" s="80">
        <f>IF(C351=0,"",C351/B350)</f>
        <v>0.88888888888888884</v>
      </c>
      <c r="O351" s="81">
        <v>56</v>
      </c>
      <c r="P351" s="82">
        <f t="shared" ref="P351:P357" si="77">IF(O351=0,"",O351/O350)</f>
        <v>0.88888888888888884</v>
      </c>
      <c r="Q351" s="82">
        <f t="shared" ref="Q351:Q357" si="78">IF(O351=0,"",100%-P351)</f>
        <v>0.11111111111111116</v>
      </c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</row>
    <row r="352" spans="1:63" ht="15.75" customHeight="1">
      <c r="A352" s="68">
        <v>1101</v>
      </c>
      <c r="B352" s="69"/>
      <c r="C352" s="69"/>
      <c r="D352" s="69">
        <v>48</v>
      </c>
      <c r="E352" s="69"/>
      <c r="F352" s="69"/>
      <c r="G352" s="69"/>
      <c r="H352" s="69"/>
      <c r="I352" s="69"/>
      <c r="J352" s="110"/>
      <c r="K352" s="78"/>
      <c r="L352" s="113"/>
      <c r="M352" s="114"/>
      <c r="N352" s="80">
        <f>IF(D352=0,"",D352/C351)</f>
        <v>0.8571428571428571</v>
      </c>
      <c r="O352" s="81">
        <v>50</v>
      </c>
      <c r="P352" s="82">
        <f t="shared" si="77"/>
        <v>0.8928571428571429</v>
      </c>
      <c r="Q352" s="82">
        <f t="shared" si="78"/>
        <v>0.1071428571428571</v>
      </c>
      <c r="R352" s="83">
        <f>O352/O350</f>
        <v>0.79365079365079361</v>
      </c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</row>
    <row r="353" spans="1:63" ht="15.75" customHeight="1">
      <c r="A353" s="68">
        <v>1102</v>
      </c>
      <c r="B353" s="69"/>
      <c r="C353" s="69"/>
      <c r="D353" s="69"/>
      <c r="E353" s="69">
        <v>43</v>
      </c>
      <c r="F353" s="69"/>
      <c r="G353" s="69"/>
      <c r="H353" s="69"/>
      <c r="I353" s="69"/>
      <c r="J353" s="110"/>
      <c r="K353" s="78"/>
      <c r="L353" s="113"/>
      <c r="M353" s="114"/>
      <c r="N353" s="80">
        <f>IF(E353=0,"",E353/D352)</f>
        <v>0.89583333333333337</v>
      </c>
      <c r="O353" s="81">
        <v>48</v>
      </c>
      <c r="P353" s="82">
        <f t="shared" si="77"/>
        <v>0.96</v>
      </c>
      <c r="Q353" s="82">
        <f t="shared" si="78"/>
        <v>4.0000000000000036E-2</v>
      </c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</row>
    <row r="354" spans="1:63" ht="15.75" customHeight="1">
      <c r="A354" s="68">
        <v>1201</v>
      </c>
      <c r="B354" s="69"/>
      <c r="C354" s="69"/>
      <c r="D354" s="69"/>
      <c r="E354" s="69"/>
      <c r="F354" s="69">
        <v>43</v>
      </c>
      <c r="G354" s="69"/>
      <c r="H354" s="69"/>
      <c r="I354" s="69"/>
      <c r="J354" s="110"/>
      <c r="K354" s="78"/>
      <c r="L354" s="113"/>
      <c r="M354" s="114"/>
      <c r="N354" s="80">
        <f>IF(F354=0,"",F354/E353)</f>
        <v>1</v>
      </c>
      <c r="O354" s="81">
        <v>47</v>
      </c>
      <c r="P354" s="82">
        <f t="shared" si="77"/>
        <v>0.97916666666666663</v>
      </c>
      <c r="Q354" s="82">
        <f t="shared" si="78"/>
        <v>2.083333333333337E-2</v>
      </c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</row>
    <row r="355" spans="1:63" ht="15.75" customHeight="1">
      <c r="A355" s="68">
        <v>1202</v>
      </c>
      <c r="B355" s="69"/>
      <c r="C355" s="69"/>
      <c r="D355" s="69"/>
      <c r="E355" s="69"/>
      <c r="F355" s="69"/>
      <c r="G355" s="69">
        <v>32</v>
      </c>
      <c r="H355" s="69"/>
      <c r="I355" s="69"/>
      <c r="J355" s="110"/>
      <c r="K355" s="78"/>
      <c r="L355" s="113"/>
      <c r="M355" s="114"/>
      <c r="N355" s="80">
        <f>IF(G355=0,"",G355/F354)</f>
        <v>0.7441860465116279</v>
      </c>
      <c r="O355" s="81">
        <v>46</v>
      </c>
      <c r="P355" s="82">
        <f t="shared" si="77"/>
        <v>0.97872340425531912</v>
      </c>
      <c r="Q355" s="82">
        <f t="shared" si="78"/>
        <v>2.1276595744680882E-2</v>
      </c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</row>
    <row r="356" spans="1:63" ht="15.75" customHeight="1">
      <c r="A356" s="68">
        <v>1301</v>
      </c>
      <c r="B356" s="69"/>
      <c r="C356" s="69"/>
      <c r="D356" s="69"/>
      <c r="E356" s="69"/>
      <c r="F356" s="69"/>
      <c r="G356" s="69"/>
      <c r="H356" s="69">
        <v>29</v>
      </c>
      <c r="I356" s="69"/>
      <c r="J356" s="110"/>
      <c r="K356" s="78"/>
      <c r="L356" s="113"/>
      <c r="M356" s="114"/>
      <c r="N356" s="80">
        <f>IF(H356=0,"",H356/G355)</f>
        <v>0.90625</v>
      </c>
      <c r="O356" s="81">
        <v>46</v>
      </c>
      <c r="P356" s="82">
        <f t="shared" si="77"/>
        <v>1</v>
      </c>
      <c r="Q356" s="82">
        <f t="shared" si="78"/>
        <v>0</v>
      </c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</row>
    <row r="357" spans="1:63" ht="15.75" customHeight="1">
      <c r="A357" s="68">
        <v>1302</v>
      </c>
      <c r="B357" s="69"/>
      <c r="C357" s="69"/>
      <c r="D357" s="69"/>
      <c r="E357" s="69"/>
      <c r="F357" s="69"/>
      <c r="G357" s="69"/>
      <c r="H357" s="69"/>
      <c r="I357" s="69">
        <v>23</v>
      </c>
      <c r="J357" s="110">
        <v>18</v>
      </c>
      <c r="K357" s="78"/>
      <c r="L357" s="113"/>
      <c r="M357" s="114"/>
      <c r="N357" s="80">
        <f>IF(I357=0,"",I357/H356)</f>
        <v>0.7931034482758621</v>
      </c>
      <c r="O357" s="81">
        <v>46</v>
      </c>
      <c r="P357" s="82">
        <f t="shared" si="77"/>
        <v>1</v>
      </c>
      <c r="Q357" s="82">
        <f t="shared" si="78"/>
        <v>0</v>
      </c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</row>
    <row r="358" spans="1:63" ht="15.75" customHeight="1">
      <c r="A358" s="68">
        <v>1401</v>
      </c>
      <c r="B358" s="69"/>
      <c r="C358" s="69"/>
      <c r="D358" s="69"/>
      <c r="E358" s="69"/>
      <c r="F358" s="69"/>
      <c r="G358" s="69"/>
      <c r="H358" s="69"/>
      <c r="I358" s="69">
        <v>24</v>
      </c>
      <c r="J358" s="110">
        <v>16</v>
      </c>
      <c r="K358" s="78"/>
      <c r="L358" s="113"/>
      <c r="M358" s="114"/>
      <c r="N358" s="80"/>
      <c r="O358" s="81">
        <v>27</v>
      </c>
      <c r="P358" s="82"/>
      <c r="Q358" s="82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</row>
    <row r="359" spans="1:63" ht="15.75" customHeight="1">
      <c r="A359" s="68">
        <v>1402</v>
      </c>
      <c r="B359" s="69"/>
      <c r="C359" s="69"/>
      <c r="D359" s="69"/>
      <c r="E359" s="69"/>
      <c r="F359" s="69"/>
      <c r="G359" s="69"/>
      <c r="H359" s="69"/>
      <c r="I359" s="69">
        <v>8</v>
      </c>
      <c r="J359" s="110">
        <v>8</v>
      </c>
      <c r="K359" s="78"/>
      <c r="L359" s="113"/>
      <c r="M359" s="114"/>
      <c r="N359" s="80"/>
      <c r="O359" s="81">
        <v>10</v>
      </c>
      <c r="P359" s="82"/>
      <c r="Q359" s="82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</row>
    <row r="360" spans="1:63" ht="15.75" customHeight="1">
      <c r="A360" s="68">
        <v>1501</v>
      </c>
      <c r="B360" s="69"/>
      <c r="C360" s="69"/>
      <c r="D360" s="69"/>
      <c r="E360" s="69"/>
      <c r="F360" s="69"/>
      <c r="G360" s="69"/>
      <c r="H360" s="69"/>
      <c r="I360" s="69">
        <v>1</v>
      </c>
      <c r="J360" s="110"/>
      <c r="K360" s="78"/>
      <c r="L360" s="113"/>
      <c r="M360" s="106"/>
      <c r="N360" s="115"/>
      <c r="O360" s="87">
        <v>1</v>
      </c>
      <c r="P360" s="116"/>
      <c r="Q360" s="115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</row>
    <row r="361" spans="1:63" ht="15.75" customHeight="1">
      <c r="A361" s="68">
        <v>1502</v>
      </c>
      <c r="B361" s="69"/>
      <c r="C361" s="69"/>
      <c r="D361" s="69"/>
      <c r="E361" s="69"/>
      <c r="F361" s="69"/>
      <c r="G361" s="69"/>
      <c r="H361" s="69"/>
      <c r="I361" s="69">
        <v>1</v>
      </c>
      <c r="J361" s="110"/>
      <c r="K361" s="78"/>
      <c r="L361" s="113"/>
      <c r="M361" s="106"/>
      <c r="N361" s="117"/>
      <c r="O361" s="87">
        <v>1</v>
      </c>
      <c r="P361" s="118"/>
      <c r="Q361" s="117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</row>
    <row r="362" spans="1:63" ht="15.75" customHeight="1">
      <c r="A362" s="68">
        <v>1601</v>
      </c>
      <c r="B362" s="69"/>
      <c r="C362" s="69"/>
      <c r="D362" s="69"/>
      <c r="E362" s="69"/>
      <c r="F362" s="69"/>
      <c r="G362" s="69"/>
      <c r="H362" s="69"/>
      <c r="I362" s="69"/>
      <c r="J362" s="110"/>
      <c r="K362" s="78"/>
      <c r="L362" s="113"/>
      <c r="M362" s="106"/>
      <c r="N362" s="117"/>
      <c r="O362" s="87"/>
      <c r="P362" s="118"/>
      <c r="Q362" s="117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</row>
    <row r="363" spans="1:63" ht="15.75" customHeight="1">
      <c r="A363" s="68">
        <v>1602</v>
      </c>
      <c r="B363" s="69"/>
      <c r="C363" s="69"/>
      <c r="D363" s="69"/>
      <c r="E363" s="69"/>
      <c r="F363" s="69"/>
      <c r="G363" s="69"/>
      <c r="H363" s="69"/>
      <c r="I363" s="69"/>
      <c r="J363" s="110"/>
      <c r="K363" s="78"/>
      <c r="L363" s="113"/>
      <c r="M363" s="106"/>
      <c r="N363" s="2"/>
      <c r="O363" s="31"/>
      <c r="P363" s="25"/>
      <c r="Q363" s="86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</row>
    <row r="364" spans="1:63" ht="15.75" customHeight="1">
      <c r="A364" s="68">
        <v>1701</v>
      </c>
      <c r="B364" s="69"/>
      <c r="C364" s="69"/>
      <c r="D364" s="69"/>
      <c r="E364" s="69"/>
      <c r="F364" s="69"/>
      <c r="G364" s="69"/>
      <c r="H364" s="69"/>
      <c r="I364" s="69"/>
      <c r="J364" s="110"/>
      <c r="K364" s="78"/>
      <c r="L364" s="113"/>
      <c r="M364" s="106"/>
      <c r="N364" s="89" t="s">
        <v>79</v>
      </c>
      <c r="O364" s="90">
        <v>42</v>
      </c>
      <c r="P364" s="187">
        <f>IF(SUM(J356:J359)=0,"",SUM(J356:J359))</f>
        <v>42</v>
      </c>
      <c r="Q364" s="92" t="s">
        <v>11</v>
      </c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</row>
    <row r="365" spans="1:63" ht="15.75" customHeight="1">
      <c r="A365" s="68">
        <v>1702</v>
      </c>
      <c r="B365" s="69"/>
      <c r="C365" s="69"/>
      <c r="D365" s="69"/>
      <c r="E365" s="69"/>
      <c r="F365" s="69"/>
      <c r="G365" s="69"/>
      <c r="H365" s="69"/>
      <c r="I365" s="69"/>
      <c r="J365" s="110"/>
      <c r="K365" s="78"/>
      <c r="L365" s="113"/>
      <c r="M365" s="106"/>
      <c r="N365" s="93" t="s">
        <v>80</v>
      </c>
      <c r="O365" s="94">
        <f>IF(O364/B350=0,"0%",O364/B350)</f>
        <v>0.66666666666666663</v>
      </c>
      <c r="P365" s="188">
        <f>IF(O364/P364=0,"",O364/P364)</f>
        <v>1</v>
      </c>
      <c r="Q365" s="96" t="s">
        <v>81</v>
      </c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</row>
    <row r="366" spans="1:63" ht="15.75" customHeight="1">
      <c r="A366" s="68">
        <v>1801</v>
      </c>
      <c r="B366" s="69"/>
      <c r="C366" s="69"/>
      <c r="D366" s="69"/>
      <c r="E366" s="69"/>
      <c r="F366" s="69"/>
      <c r="G366" s="69"/>
      <c r="H366" s="69"/>
      <c r="I366" s="69"/>
      <c r="J366" s="110"/>
      <c r="K366" s="123"/>
      <c r="L366" s="124"/>
      <c r="M366" s="125"/>
      <c r="N366" s="101"/>
      <c r="O366" s="102"/>
      <c r="P366" s="102"/>
      <c r="Q366" s="103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</row>
    <row r="367" spans="1:63" ht="18" customHeight="1">
      <c r="A367" s="35"/>
      <c r="B367" s="31"/>
      <c r="C367" s="273" t="s">
        <v>100</v>
      </c>
      <c r="D367" s="261"/>
      <c r="E367" s="261"/>
      <c r="F367" s="261"/>
      <c r="G367" s="261"/>
      <c r="H367" s="261"/>
      <c r="I367" s="262"/>
      <c r="J367" s="126">
        <f>SUM(J353:J363)</f>
        <v>42</v>
      </c>
      <c r="K367" s="105">
        <f>IF(J357=0,"",J357/B350)</f>
        <v>0.2857142857142857</v>
      </c>
      <c r="L367" s="105">
        <f>IF(J367=0,"",J367/B350)</f>
        <v>0.66666666666666663</v>
      </c>
      <c r="M367" s="105">
        <f>IF(J359=0,"",L367-K367)</f>
        <v>0.38095238095238093</v>
      </c>
      <c r="N367" s="2"/>
      <c r="O367" s="31"/>
      <c r="P367" s="25"/>
      <c r="Q367" s="2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</row>
    <row r="368" spans="1:63" ht="12.7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8"/>
      <c r="L368" s="38"/>
      <c r="M368" s="38"/>
      <c r="N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</row>
    <row r="369" spans="1:63" ht="12.7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8"/>
      <c r="L369" s="38"/>
      <c r="M369" s="38"/>
      <c r="N369" s="31"/>
      <c r="R369" s="31"/>
      <c r="S369" s="31"/>
      <c r="T369" s="31"/>
      <c r="U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</row>
    <row r="370" spans="1:63" ht="26.25" customHeight="1">
      <c r="A370" s="283" t="s">
        <v>88</v>
      </c>
      <c r="B370" s="275"/>
      <c r="C370" s="275"/>
      <c r="D370" s="275"/>
      <c r="E370" s="275"/>
      <c r="F370" s="275"/>
      <c r="G370" s="275"/>
      <c r="H370" s="275"/>
      <c r="I370" s="275"/>
      <c r="J370" s="66" t="s">
        <v>63</v>
      </c>
      <c r="K370" s="31"/>
      <c r="L370" s="2"/>
      <c r="M370" s="2"/>
      <c r="N370" s="31"/>
      <c r="O370" s="2"/>
      <c r="P370" s="31"/>
      <c r="Q370" s="31"/>
      <c r="R370" s="31"/>
      <c r="S370" s="31"/>
      <c r="T370" s="31"/>
      <c r="U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</row>
    <row r="371" spans="1:63" ht="20.25" customHeight="1">
      <c r="A371" s="259" t="s">
        <v>10</v>
      </c>
      <c r="B371" s="260" t="s">
        <v>89</v>
      </c>
      <c r="C371" s="261"/>
      <c r="D371" s="261"/>
      <c r="E371" s="261"/>
      <c r="F371" s="261"/>
      <c r="G371" s="261"/>
      <c r="H371" s="261"/>
      <c r="I371" s="262"/>
      <c r="J371" s="263" t="s">
        <v>11</v>
      </c>
      <c r="K371" s="254" t="s">
        <v>3</v>
      </c>
      <c r="L371" s="254" t="s">
        <v>4</v>
      </c>
      <c r="M371" s="264" t="s">
        <v>5</v>
      </c>
      <c r="N371" s="254" t="s">
        <v>6</v>
      </c>
      <c r="O371" s="265" t="s">
        <v>7</v>
      </c>
      <c r="P371" s="265" t="s">
        <v>8</v>
      </c>
      <c r="Q371" s="254" t="s">
        <v>9</v>
      </c>
      <c r="S371" s="31"/>
      <c r="T371" s="31"/>
      <c r="U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</row>
    <row r="372" spans="1:63" ht="15.75" customHeight="1">
      <c r="A372" s="255"/>
      <c r="B372" s="68" t="s">
        <v>90</v>
      </c>
      <c r="C372" s="68" t="s">
        <v>91</v>
      </c>
      <c r="D372" s="68" t="s">
        <v>92</v>
      </c>
      <c r="E372" s="68" t="s">
        <v>93</v>
      </c>
      <c r="F372" s="68" t="s">
        <v>94</v>
      </c>
      <c r="G372" s="68" t="s">
        <v>95</v>
      </c>
      <c r="H372" s="68" t="s">
        <v>96</v>
      </c>
      <c r="I372" s="68" t="s">
        <v>97</v>
      </c>
      <c r="J372" s="255"/>
      <c r="K372" s="255"/>
      <c r="L372" s="255"/>
      <c r="M372" s="255"/>
      <c r="N372" s="255"/>
      <c r="O372" s="255"/>
      <c r="P372" s="255"/>
      <c r="Q372" s="255"/>
      <c r="S372" s="31"/>
      <c r="T372" s="31"/>
      <c r="U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</row>
    <row r="373" spans="1:63" ht="15.75" customHeight="1">
      <c r="A373" s="68">
        <v>1002</v>
      </c>
      <c r="B373" s="69">
        <v>66</v>
      </c>
      <c r="C373" s="69"/>
      <c r="D373" s="69"/>
      <c r="E373" s="69"/>
      <c r="F373" s="69"/>
      <c r="G373" s="69"/>
      <c r="H373" s="69"/>
      <c r="I373" s="69"/>
      <c r="J373" s="110"/>
      <c r="K373" s="72"/>
      <c r="L373" s="111"/>
      <c r="M373" s="112"/>
      <c r="N373" s="75"/>
      <c r="O373" s="76">
        <f>B373</f>
        <v>66</v>
      </c>
      <c r="P373" s="77"/>
      <c r="Q373" s="75"/>
      <c r="S373" s="31"/>
      <c r="T373" s="31"/>
      <c r="U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</row>
    <row r="374" spans="1:63" ht="15.75" customHeight="1">
      <c r="A374" s="68">
        <v>1101</v>
      </c>
      <c r="B374" s="69"/>
      <c r="C374" s="69">
        <v>60</v>
      </c>
      <c r="D374" s="69"/>
      <c r="E374" s="69"/>
      <c r="F374" s="69"/>
      <c r="G374" s="69"/>
      <c r="H374" s="69"/>
      <c r="I374" s="69"/>
      <c r="J374" s="110"/>
      <c r="K374" s="78"/>
      <c r="L374" s="113"/>
      <c r="M374" s="114"/>
      <c r="N374" s="80">
        <f>IF(C374=0,"",C374/B373)</f>
        <v>0.90909090909090906</v>
      </c>
      <c r="O374" s="81">
        <v>60</v>
      </c>
      <c r="P374" s="82">
        <f t="shared" ref="P374:P380" si="79">IF(O374=0,"",O374/O373)</f>
        <v>0.90909090909090906</v>
      </c>
      <c r="Q374" s="82">
        <f t="shared" ref="Q374:Q380" si="80">IF(O374=0,"",100%-P374)</f>
        <v>9.0909090909090939E-2</v>
      </c>
      <c r="S374" s="31"/>
      <c r="T374" s="31"/>
      <c r="U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</row>
    <row r="375" spans="1:63" ht="15.75" customHeight="1">
      <c r="A375" s="68">
        <v>1102</v>
      </c>
      <c r="B375" s="69"/>
      <c r="C375" s="69"/>
      <c r="D375" s="69">
        <v>56</v>
      </c>
      <c r="E375" s="69"/>
      <c r="F375" s="69"/>
      <c r="G375" s="69"/>
      <c r="H375" s="69"/>
      <c r="I375" s="69"/>
      <c r="J375" s="110"/>
      <c r="K375" s="78"/>
      <c r="L375" s="113"/>
      <c r="M375" s="114"/>
      <c r="N375" s="80">
        <f>IF(D375=0,"",D375/C374)</f>
        <v>0.93333333333333335</v>
      </c>
      <c r="O375" s="81">
        <v>57</v>
      </c>
      <c r="P375" s="82">
        <f t="shared" si="79"/>
        <v>0.95</v>
      </c>
      <c r="Q375" s="82">
        <f t="shared" si="80"/>
        <v>5.0000000000000044E-2</v>
      </c>
      <c r="R375" s="83">
        <f>O375/O373</f>
        <v>0.86363636363636365</v>
      </c>
      <c r="S375" s="31"/>
      <c r="T375" s="31"/>
      <c r="U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</row>
    <row r="376" spans="1:63" ht="15.75" customHeight="1">
      <c r="A376" s="68">
        <v>1201</v>
      </c>
      <c r="B376" s="69"/>
      <c r="C376" s="69"/>
      <c r="D376" s="69"/>
      <c r="E376" s="69">
        <v>56</v>
      </c>
      <c r="F376" s="69"/>
      <c r="G376" s="69"/>
      <c r="H376" s="69"/>
      <c r="I376" s="69"/>
      <c r="J376" s="110"/>
      <c r="K376" s="78"/>
      <c r="L376" s="113"/>
      <c r="M376" s="114"/>
      <c r="N376" s="80">
        <f>IF(E376=0,"",E376/D375)</f>
        <v>1</v>
      </c>
      <c r="O376" s="81">
        <v>57</v>
      </c>
      <c r="P376" s="82">
        <f t="shared" si="79"/>
        <v>1</v>
      </c>
      <c r="Q376" s="82">
        <f t="shared" si="80"/>
        <v>0</v>
      </c>
      <c r="S376" s="31"/>
      <c r="T376" s="31"/>
      <c r="U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</row>
    <row r="377" spans="1:63" ht="15.75" customHeight="1">
      <c r="A377" s="68">
        <v>1202</v>
      </c>
      <c r="B377" s="69"/>
      <c r="C377" s="69"/>
      <c r="D377" s="69"/>
      <c r="E377" s="69"/>
      <c r="F377" s="69">
        <v>52</v>
      </c>
      <c r="G377" s="69"/>
      <c r="H377" s="69"/>
      <c r="I377" s="69"/>
      <c r="J377" s="110"/>
      <c r="K377" s="78"/>
      <c r="L377" s="113"/>
      <c r="M377" s="114"/>
      <c r="N377" s="80">
        <f>IF(F377=0,"",F377/E376)</f>
        <v>0.9285714285714286</v>
      </c>
      <c r="O377" s="81">
        <v>57</v>
      </c>
      <c r="P377" s="82">
        <f t="shared" si="79"/>
        <v>1</v>
      </c>
      <c r="Q377" s="82">
        <f t="shared" si="80"/>
        <v>0</v>
      </c>
      <c r="S377" s="31"/>
      <c r="T377" s="31"/>
      <c r="U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</row>
    <row r="378" spans="1:63" ht="15.75" customHeight="1">
      <c r="A378" s="68">
        <v>1301</v>
      </c>
      <c r="B378" s="69"/>
      <c r="C378" s="69"/>
      <c r="D378" s="69"/>
      <c r="E378" s="69"/>
      <c r="F378" s="69"/>
      <c r="G378" s="69">
        <v>49</v>
      </c>
      <c r="H378" s="69"/>
      <c r="I378" s="69"/>
      <c r="J378" s="110"/>
      <c r="K378" s="78"/>
      <c r="L378" s="113"/>
      <c r="M378" s="114"/>
      <c r="N378" s="80">
        <f>IF(G378=0,"",G378/F377)</f>
        <v>0.94230769230769229</v>
      </c>
      <c r="O378" s="81">
        <v>57</v>
      </c>
      <c r="P378" s="82">
        <f t="shared" si="79"/>
        <v>1</v>
      </c>
      <c r="Q378" s="82">
        <f t="shared" si="80"/>
        <v>0</v>
      </c>
      <c r="S378" s="31"/>
      <c r="T378" s="31"/>
      <c r="U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</row>
    <row r="379" spans="1:63" ht="15.75" customHeight="1">
      <c r="A379" s="68">
        <v>1302</v>
      </c>
      <c r="B379" s="69"/>
      <c r="C379" s="69"/>
      <c r="D379" s="69"/>
      <c r="E379" s="69"/>
      <c r="F379" s="69"/>
      <c r="G379" s="69"/>
      <c r="H379" s="69">
        <v>47</v>
      </c>
      <c r="I379" s="69"/>
      <c r="J379" s="110"/>
      <c r="K379" s="78"/>
      <c r="L379" s="113"/>
      <c r="M379" s="114"/>
      <c r="N379" s="80">
        <f>IF(H379=0,"",H379/G378)</f>
        <v>0.95918367346938771</v>
      </c>
      <c r="O379" s="81">
        <v>57</v>
      </c>
      <c r="P379" s="82">
        <f t="shared" si="79"/>
        <v>1</v>
      </c>
      <c r="Q379" s="82">
        <f t="shared" si="80"/>
        <v>0</v>
      </c>
      <c r="S379" s="31"/>
      <c r="T379" s="31"/>
      <c r="U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</row>
    <row r="380" spans="1:63" ht="15.75" customHeight="1">
      <c r="A380" s="68">
        <v>1401</v>
      </c>
      <c r="B380" s="69"/>
      <c r="C380" s="69"/>
      <c r="D380" s="69"/>
      <c r="E380" s="69"/>
      <c r="F380" s="69"/>
      <c r="G380" s="69"/>
      <c r="H380" s="69"/>
      <c r="I380" s="69">
        <v>46</v>
      </c>
      <c r="J380" s="110">
        <v>37</v>
      </c>
      <c r="K380" s="78"/>
      <c r="L380" s="113"/>
      <c r="M380" s="114"/>
      <c r="N380" s="80">
        <f>IF(I380=0,"",I380/H379)</f>
        <v>0.97872340425531912</v>
      </c>
      <c r="O380" s="81">
        <v>56</v>
      </c>
      <c r="P380" s="82">
        <f t="shared" si="79"/>
        <v>0.98245614035087714</v>
      </c>
      <c r="Q380" s="82">
        <f t="shared" si="80"/>
        <v>1.7543859649122862E-2</v>
      </c>
      <c r="S380" s="31"/>
      <c r="T380" s="31"/>
      <c r="U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</row>
    <row r="381" spans="1:63" ht="15.75" customHeight="1">
      <c r="A381" s="68">
        <v>1402</v>
      </c>
      <c r="B381" s="69"/>
      <c r="C381" s="69"/>
      <c r="D381" s="69"/>
      <c r="E381" s="69"/>
      <c r="F381" s="69"/>
      <c r="G381" s="69"/>
      <c r="H381" s="69"/>
      <c r="I381" s="69">
        <v>17</v>
      </c>
      <c r="J381" s="110">
        <v>15</v>
      </c>
      <c r="K381" s="78"/>
      <c r="L381" s="113"/>
      <c r="M381" s="114"/>
      <c r="N381" s="80"/>
      <c r="O381" s="81">
        <v>19</v>
      </c>
      <c r="P381" s="82"/>
      <c r="Q381" s="82"/>
      <c r="S381" s="31"/>
      <c r="T381" s="31"/>
      <c r="U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</row>
    <row r="382" spans="1:63" ht="15.75" customHeight="1">
      <c r="A382" s="68">
        <v>1501</v>
      </c>
      <c r="B382" s="69"/>
      <c r="C382" s="69"/>
      <c r="D382" s="69"/>
      <c r="E382" s="69"/>
      <c r="F382" s="69"/>
      <c r="G382" s="69"/>
      <c r="H382" s="69"/>
      <c r="I382" s="69">
        <v>4</v>
      </c>
      <c r="J382" s="110">
        <v>4</v>
      </c>
      <c r="K382" s="78"/>
      <c r="L382" s="113"/>
      <c r="M382" s="114"/>
      <c r="N382" s="80"/>
      <c r="O382" s="81">
        <v>4</v>
      </c>
      <c r="P382" s="82"/>
      <c r="Q382" s="82"/>
      <c r="S382" s="31"/>
      <c r="T382" s="31"/>
      <c r="U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</row>
    <row r="383" spans="1:63" ht="15.75" customHeight="1">
      <c r="A383" s="68">
        <v>1502</v>
      </c>
      <c r="B383" s="69"/>
      <c r="C383" s="69"/>
      <c r="D383" s="69"/>
      <c r="E383" s="69"/>
      <c r="F383" s="69"/>
      <c r="G383" s="69"/>
      <c r="H383" s="69"/>
      <c r="I383" s="69"/>
      <c r="J383" s="110"/>
      <c r="K383" s="78"/>
      <c r="L383" s="113"/>
      <c r="M383" s="106"/>
      <c r="N383" s="115"/>
      <c r="O383" s="87"/>
      <c r="P383" s="116"/>
      <c r="Q383" s="115"/>
      <c r="S383" s="31"/>
      <c r="T383" s="31"/>
      <c r="U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</row>
    <row r="384" spans="1:63" ht="15.75" customHeight="1">
      <c r="A384" s="68">
        <v>1601</v>
      </c>
      <c r="B384" s="69"/>
      <c r="C384" s="69"/>
      <c r="D384" s="69"/>
      <c r="E384" s="69"/>
      <c r="F384" s="69"/>
      <c r="G384" s="69"/>
      <c r="H384" s="69"/>
      <c r="I384" s="69"/>
      <c r="J384" s="110"/>
      <c r="K384" s="78"/>
      <c r="L384" s="113"/>
      <c r="M384" s="106"/>
      <c r="N384" s="117"/>
      <c r="O384" s="87"/>
      <c r="P384" s="118"/>
      <c r="Q384" s="117"/>
      <c r="S384" s="31"/>
      <c r="T384" s="31"/>
      <c r="U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</row>
    <row r="385" spans="1:63" ht="15.75" customHeight="1">
      <c r="A385" s="68">
        <v>1602</v>
      </c>
      <c r="B385" s="69"/>
      <c r="C385" s="69"/>
      <c r="D385" s="69"/>
      <c r="E385" s="69"/>
      <c r="F385" s="69"/>
      <c r="G385" s="69"/>
      <c r="H385" s="69"/>
      <c r="I385" s="69"/>
      <c r="J385" s="110"/>
      <c r="K385" s="78"/>
      <c r="L385" s="113"/>
      <c r="M385" s="106"/>
      <c r="N385" s="117"/>
      <c r="O385" s="87"/>
      <c r="P385" s="118"/>
      <c r="Q385" s="117"/>
      <c r="S385" s="31"/>
      <c r="T385" s="31"/>
      <c r="U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</row>
    <row r="386" spans="1:63" ht="15.75" customHeight="1">
      <c r="A386" s="68">
        <v>1701</v>
      </c>
      <c r="B386" s="69"/>
      <c r="C386" s="69"/>
      <c r="D386" s="69"/>
      <c r="E386" s="69"/>
      <c r="F386" s="69"/>
      <c r="G386" s="69"/>
      <c r="H386" s="69"/>
      <c r="I386" s="69"/>
      <c r="J386" s="110"/>
      <c r="K386" s="78"/>
      <c r="L386" s="113"/>
      <c r="M386" s="106"/>
      <c r="N386" s="2"/>
      <c r="O386" s="31"/>
      <c r="P386" s="25"/>
      <c r="Q386" s="86"/>
      <c r="S386" s="31"/>
      <c r="T386" s="31"/>
      <c r="U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</row>
    <row r="387" spans="1:63" ht="15.75" customHeight="1">
      <c r="A387" s="68">
        <v>1702</v>
      </c>
      <c r="B387" s="69"/>
      <c r="C387" s="69"/>
      <c r="D387" s="69"/>
      <c r="E387" s="69"/>
      <c r="F387" s="69"/>
      <c r="G387" s="69"/>
      <c r="H387" s="69"/>
      <c r="I387" s="69"/>
      <c r="J387" s="110"/>
      <c r="K387" s="78"/>
      <c r="L387" s="113"/>
      <c r="M387" s="106"/>
      <c r="N387" s="89" t="s">
        <v>79</v>
      </c>
      <c r="O387" s="90">
        <v>55</v>
      </c>
      <c r="P387" s="187">
        <f>IF(SUM(J379:J382)=0,"",SUM(J379:J382))</f>
        <v>56</v>
      </c>
      <c r="Q387" s="92" t="s">
        <v>11</v>
      </c>
      <c r="S387" s="31"/>
      <c r="T387" s="31"/>
      <c r="U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</row>
    <row r="388" spans="1:63" ht="15.75" customHeight="1">
      <c r="A388" s="68">
        <v>1801</v>
      </c>
      <c r="B388" s="69"/>
      <c r="C388" s="69"/>
      <c r="D388" s="69"/>
      <c r="E388" s="69"/>
      <c r="F388" s="69"/>
      <c r="G388" s="69"/>
      <c r="H388" s="69"/>
      <c r="I388" s="69"/>
      <c r="J388" s="110"/>
      <c r="K388" s="78"/>
      <c r="L388" s="113"/>
      <c r="M388" s="106"/>
      <c r="N388" s="93" t="s">
        <v>80</v>
      </c>
      <c r="O388" s="94">
        <f>IF(O387/B373=0,"0%",O387/B373)</f>
        <v>0.83333333333333337</v>
      </c>
      <c r="P388" s="188">
        <f>IF(O387/P387=0,"",O387/P387)</f>
        <v>0.9821428571428571</v>
      </c>
      <c r="Q388" s="96" t="s">
        <v>81</v>
      </c>
      <c r="S388" s="31"/>
      <c r="T388" s="31"/>
      <c r="U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</row>
    <row r="389" spans="1:63" ht="15.75" customHeight="1">
      <c r="A389" s="68">
        <v>1802</v>
      </c>
      <c r="B389" s="69"/>
      <c r="C389" s="69"/>
      <c r="D389" s="69"/>
      <c r="E389" s="69"/>
      <c r="F389" s="69"/>
      <c r="G389" s="69"/>
      <c r="H389" s="69"/>
      <c r="I389" s="69"/>
      <c r="J389" s="110"/>
      <c r="K389" s="123"/>
      <c r="L389" s="124"/>
      <c r="M389" s="125"/>
      <c r="N389" s="101"/>
      <c r="O389" s="102"/>
      <c r="P389" s="102"/>
      <c r="Q389" s="103"/>
      <c r="S389" s="31"/>
      <c r="T389" s="31"/>
      <c r="U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</row>
    <row r="390" spans="1:63" ht="18" customHeight="1">
      <c r="A390" s="35"/>
      <c r="B390" s="31"/>
      <c r="C390" s="273" t="s">
        <v>100</v>
      </c>
      <c r="D390" s="261"/>
      <c r="E390" s="261"/>
      <c r="F390" s="261"/>
      <c r="G390" s="261"/>
      <c r="H390" s="261"/>
      <c r="I390" s="262"/>
      <c r="J390" s="126">
        <f>SUM(J376:J386)</f>
        <v>56</v>
      </c>
      <c r="K390" s="105">
        <f>IF(J380=0,"",J380/B373)</f>
        <v>0.56060606060606055</v>
      </c>
      <c r="L390" s="105">
        <f>IF(J390=0,"",J390/B373)</f>
        <v>0.84848484848484851</v>
      </c>
      <c r="M390" s="105">
        <f>IF(J382=0,"",L390-K390)</f>
        <v>0.28787878787878796</v>
      </c>
      <c r="N390" s="2"/>
      <c r="O390" s="31"/>
      <c r="P390" s="25"/>
      <c r="Q390" s="2"/>
      <c r="S390" s="31"/>
      <c r="T390" s="31"/>
      <c r="U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</row>
    <row r="391" spans="1:63" ht="12.7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8"/>
      <c r="L391" s="38"/>
      <c r="M391" s="38"/>
      <c r="N391" s="31"/>
      <c r="R391" s="31"/>
      <c r="S391" s="31"/>
      <c r="T391" s="31"/>
      <c r="U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</row>
    <row r="392" spans="1:63" ht="12.7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8"/>
      <c r="L392" s="38"/>
      <c r="M392" s="38"/>
      <c r="N392" s="31"/>
      <c r="R392" s="31"/>
      <c r="S392" s="31"/>
      <c r="T392" s="31"/>
      <c r="U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</row>
    <row r="393" spans="1:63" ht="26.25" customHeight="1">
      <c r="A393" s="283" t="s">
        <v>88</v>
      </c>
      <c r="B393" s="275"/>
      <c r="C393" s="275"/>
      <c r="D393" s="275"/>
      <c r="E393" s="275"/>
      <c r="F393" s="275"/>
      <c r="G393" s="275"/>
      <c r="H393" s="275"/>
      <c r="I393" s="275"/>
      <c r="J393" s="66" t="s">
        <v>67</v>
      </c>
      <c r="K393" s="31"/>
      <c r="L393" s="2"/>
      <c r="M393" s="2"/>
      <c r="N393" s="31"/>
      <c r="O393" s="2"/>
      <c r="P393" s="31"/>
      <c r="Q393" s="31"/>
      <c r="R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</row>
    <row r="394" spans="1:63" ht="20.25" customHeight="1">
      <c r="A394" s="259" t="s">
        <v>10</v>
      </c>
      <c r="B394" s="260" t="s">
        <v>89</v>
      </c>
      <c r="C394" s="261"/>
      <c r="D394" s="261"/>
      <c r="E394" s="261"/>
      <c r="F394" s="261"/>
      <c r="G394" s="261"/>
      <c r="H394" s="261"/>
      <c r="I394" s="262"/>
      <c r="J394" s="263" t="s">
        <v>11</v>
      </c>
      <c r="K394" s="254" t="s">
        <v>3</v>
      </c>
      <c r="L394" s="254" t="s">
        <v>4</v>
      </c>
      <c r="M394" s="264" t="s">
        <v>5</v>
      </c>
      <c r="N394" s="254" t="s">
        <v>6</v>
      </c>
      <c r="O394" s="265" t="s">
        <v>7</v>
      </c>
      <c r="P394" s="265" t="s">
        <v>8</v>
      </c>
      <c r="Q394" s="254" t="s">
        <v>9</v>
      </c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</row>
    <row r="395" spans="1:63" ht="15.75" customHeight="1">
      <c r="A395" s="255"/>
      <c r="B395" s="68" t="s">
        <v>90</v>
      </c>
      <c r="C395" s="68" t="s">
        <v>91</v>
      </c>
      <c r="D395" s="68" t="s">
        <v>92</v>
      </c>
      <c r="E395" s="68" t="s">
        <v>93</v>
      </c>
      <c r="F395" s="68" t="s">
        <v>94</v>
      </c>
      <c r="G395" s="68" t="s">
        <v>95</v>
      </c>
      <c r="H395" s="68" t="s">
        <v>96</v>
      </c>
      <c r="I395" s="68" t="s">
        <v>97</v>
      </c>
      <c r="J395" s="255"/>
      <c r="K395" s="255"/>
      <c r="L395" s="255"/>
      <c r="M395" s="255"/>
      <c r="N395" s="255"/>
      <c r="O395" s="255"/>
      <c r="P395" s="255"/>
      <c r="Q395" s="255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</row>
    <row r="396" spans="1:63" ht="15.75" customHeight="1">
      <c r="A396" s="68">
        <v>1101</v>
      </c>
      <c r="B396" s="69">
        <v>101</v>
      </c>
      <c r="C396" s="69"/>
      <c r="D396" s="69"/>
      <c r="E396" s="69"/>
      <c r="F396" s="69"/>
      <c r="G396" s="69"/>
      <c r="H396" s="69"/>
      <c r="I396" s="69"/>
      <c r="J396" s="110"/>
      <c r="K396" s="72"/>
      <c r="L396" s="111"/>
      <c r="M396" s="112"/>
      <c r="N396" s="75"/>
      <c r="O396" s="76">
        <f>B396</f>
        <v>101</v>
      </c>
      <c r="P396" s="77"/>
      <c r="Q396" s="75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</row>
    <row r="397" spans="1:63" ht="15.75" customHeight="1">
      <c r="A397" s="68">
        <v>1102</v>
      </c>
      <c r="B397" s="69"/>
      <c r="C397" s="69">
        <v>90</v>
      </c>
      <c r="D397" s="69"/>
      <c r="E397" s="69"/>
      <c r="F397" s="69"/>
      <c r="G397" s="69"/>
      <c r="H397" s="69"/>
      <c r="I397" s="69"/>
      <c r="J397" s="110"/>
      <c r="K397" s="78"/>
      <c r="L397" s="113"/>
      <c r="M397" s="114"/>
      <c r="N397" s="80">
        <f>IF(C397=0,"",C397/B396)</f>
        <v>0.8910891089108911</v>
      </c>
      <c r="O397" s="81">
        <v>90</v>
      </c>
      <c r="P397" s="82">
        <f t="shared" ref="P397:P403" si="81">IF(O397=0,"",O397/O396)</f>
        <v>0.8910891089108911</v>
      </c>
      <c r="Q397" s="82">
        <f t="shared" ref="Q397:Q403" si="82">IF(O397=0,"",100%-P397)</f>
        <v>0.1089108910891089</v>
      </c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</row>
    <row r="398" spans="1:63" ht="15.75" customHeight="1">
      <c r="A398" s="68">
        <v>1201</v>
      </c>
      <c r="B398" s="69"/>
      <c r="C398" s="69"/>
      <c r="D398" s="69">
        <v>77</v>
      </c>
      <c r="E398" s="69"/>
      <c r="F398" s="69"/>
      <c r="G398" s="69"/>
      <c r="H398" s="69"/>
      <c r="I398" s="69"/>
      <c r="J398" s="110"/>
      <c r="K398" s="78"/>
      <c r="L398" s="113"/>
      <c r="M398" s="114"/>
      <c r="N398" s="80">
        <f>IF(D398=0,"",D398/C397)</f>
        <v>0.85555555555555551</v>
      </c>
      <c r="O398" s="81">
        <v>79</v>
      </c>
      <c r="P398" s="82">
        <f t="shared" si="81"/>
        <v>0.87777777777777777</v>
      </c>
      <c r="Q398" s="82">
        <f t="shared" si="82"/>
        <v>0.12222222222222223</v>
      </c>
      <c r="R398" s="83">
        <f>O398/O396</f>
        <v>0.78217821782178221</v>
      </c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</row>
    <row r="399" spans="1:63" ht="15.75" customHeight="1">
      <c r="A399" s="68">
        <v>1202</v>
      </c>
      <c r="B399" s="69"/>
      <c r="C399" s="69"/>
      <c r="D399" s="69"/>
      <c r="E399" s="69">
        <v>75</v>
      </c>
      <c r="F399" s="69"/>
      <c r="G399" s="69"/>
      <c r="H399" s="69"/>
      <c r="I399" s="69"/>
      <c r="J399" s="110"/>
      <c r="K399" s="78"/>
      <c r="L399" s="113"/>
      <c r="M399" s="114"/>
      <c r="N399" s="80">
        <f>IF(E399=0,"",E399/D398)</f>
        <v>0.97402597402597402</v>
      </c>
      <c r="O399" s="81">
        <v>79</v>
      </c>
      <c r="P399" s="82">
        <f t="shared" si="81"/>
        <v>1</v>
      </c>
      <c r="Q399" s="82">
        <f t="shared" si="82"/>
        <v>0</v>
      </c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</row>
    <row r="400" spans="1:63" ht="15.75" customHeight="1">
      <c r="A400" s="68">
        <v>1301</v>
      </c>
      <c r="B400" s="69"/>
      <c r="C400" s="69"/>
      <c r="D400" s="69"/>
      <c r="E400" s="69"/>
      <c r="F400" s="69">
        <v>62</v>
      </c>
      <c r="G400" s="69"/>
      <c r="H400" s="69"/>
      <c r="I400" s="69"/>
      <c r="J400" s="110"/>
      <c r="K400" s="78"/>
      <c r="L400" s="113"/>
      <c r="M400" s="114"/>
      <c r="N400" s="80">
        <f>IF(F400=0,"",F400/E399)</f>
        <v>0.82666666666666666</v>
      </c>
      <c r="O400" s="81">
        <v>77</v>
      </c>
      <c r="P400" s="82">
        <f t="shared" si="81"/>
        <v>0.97468354430379744</v>
      </c>
      <c r="Q400" s="82">
        <f t="shared" si="82"/>
        <v>2.5316455696202556E-2</v>
      </c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</row>
    <row r="401" spans="1:63" ht="15.75" customHeight="1">
      <c r="A401" s="68">
        <v>1302</v>
      </c>
      <c r="B401" s="69"/>
      <c r="C401" s="69"/>
      <c r="D401" s="69"/>
      <c r="E401" s="69"/>
      <c r="F401" s="69"/>
      <c r="G401" s="69">
        <v>61</v>
      </c>
      <c r="H401" s="69"/>
      <c r="I401" s="69"/>
      <c r="J401" s="110"/>
      <c r="K401" s="78"/>
      <c r="L401" s="113"/>
      <c r="M401" s="114"/>
      <c r="N401" s="80">
        <f>IF(G401=0,"",G401/F400)</f>
        <v>0.9838709677419355</v>
      </c>
      <c r="O401" s="81">
        <v>77</v>
      </c>
      <c r="P401" s="82">
        <f t="shared" si="81"/>
        <v>1</v>
      </c>
      <c r="Q401" s="82">
        <f t="shared" si="82"/>
        <v>0</v>
      </c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</row>
    <row r="402" spans="1:63" ht="15.75" customHeight="1">
      <c r="A402" s="68">
        <v>1401</v>
      </c>
      <c r="B402" s="69"/>
      <c r="C402" s="69"/>
      <c r="D402" s="69"/>
      <c r="E402" s="69"/>
      <c r="F402" s="69"/>
      <c r="G402" s="69"/>
      <c r="H402" s="69">
        <v>43</v>
      </c>
      <c r="I402" s="69"/>
      <c r="J402" s="110"/>
      <c r="K402" s="78"/>
      <c r="L402" s="113"/>
      <c r="M402" s="114"/>
      <c r="N402" s="80">
        <f>IF(H402=0,"",H402/G401)</f>
        <v>0.70491803278688525</v>
      </c>
      <c r="O402" s="81">
        <v>74</v>
      </c>
      <c r="P402" s="82">
        <f t="shared" si="81"/>
        <v>0.96103896103896103</v>
      </c>
      <c r="Q402" s="82">
        <f t="shared" si="82"/>
        <v>3.8961038961038974E-2</v>
      </c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</row>
    <row r="403" spans="1:63" ht="15.75" customHeight="1">
      <c r="A403" s="68">
        <v>1402</v>
      </c>
      <c r="B403" s="69"/>
      <c r="C403" s="69"/>
      <c r="D403" s="69"/>
      <c r="E403" s="69"/>
      <c r="F403" s="69"/>
      <c r="G403" s="69"/>
      <c r="H403" s="69"/>
      <c r="I403" s="69">
        <v>43</v>
      </c>
      <c r="J403" s="110">
        <v>27</v>
      </c>
      <c r="K403" s="78"/>
      <c r="L403" s="113"/>
      <c r="M403" s="114"/>
      <c r="N403" s="80">
        <f>IF(I403=0,"",I403/H402)</f>
        <v>1</v>
      </c>
      <c r="O403" s="81">
        <v>73</v>
      </c>
      <c r="P403" s="82">
        <f t="shared" si="81"/>
        <v>0.98648648648648651</v>
      </c>
      <c r="Q403" s="82">
        <f t="shared" si="82"/>
        <v>1.3513513513513487E-2</v>
      </c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</row>
    <row r="404" spans="1:63" ht="15.75" customHeight="1">
      <c r="A404" s="68">
        <v>1501</v>
      </c>
      <c r="B404" s="69"/>
      <c r="C404" s="69"/>
      <c r="D404" s="69"/>
      <c r="E404" s="69"/>
      <c r="F404" s="69"/>
      <c r="G404" s="69"/>
      <c r="H404" s="69"/>
      <c r="I404" s="69">
        <v>36</v>
      </c>
      <c r="J404" s="110">
        <v>20</v>
      </c>
      <c r="K404" s="78"/>
      <c r="L404" s="113"/>
      <c r="M404" s="114"/>
      <c r="N404" s="80"/>
      <c r="O404" s="81">
        <v>42</v>
      </c>
      <c r="P404" s="82"/>
      <c r="Q404" s="82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</row>
    <row r="405" spans="1:63" ht="15.75" customHeight="1">
      <c r="A405" s="68">
        <v>1502</v>
      </c>
      <c r="B405" s="69"/>
      <c r="C405" s="69"/>
      <c r="D405" s="69"/>
      <c r="E405" s="69"/>
      <c r="F405" s="69"/>
      <c r="G405" s="69"/>
      <c r="H405" s="69"/>
      <c r="I405" s="69">
        <v>21</v>
      </c>
      <c r="J405" s="110">
        <v>17</v>
      </c>
      <c r="K405" s="78"/>
      <c r="L405" s="113"/>
      <c r="M405" s="114"/>
      <c r="N405" s="80"/>
      <c r="O405" s="81">
        <v>22</v>
      </c>
      <c r="P405" s="82"/>
      <c r="Q405" s="82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</row>
    <row r="406" spans="1:63" ht="15.75" customHeight="1">
      <c r="A406" s="68">
        <v>1601</v>
      </c>
      <c r="B406" s="69"/>
      <c r="C406" s="69"/>
      <c r="D406" s="69"/>
      <c r="E406" s="69"/>
      <c r="F406" s="69"/>
      <c r="G406" s="69"/>
      <c r="H406" s="69"/>
      <c r="I406" s="69">
        <v>4</v>
      </c>
      <c r="J406" s="110">
        <v>3</v>
      </c>
      <c r="K406" s="78"/>
      <c r="L406" s="113"/>
      <c r="M406" s="106"/>
      <c r="N406" s="115"/>
      <c r="O406" s="87">
        <v>4</v>
      </c>
      <c r="P406" s="116"/>
      <c r="Q406" s="115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</row>
    <row r="407" spans="1:63" ht="15.75" customHeight="1">
      <c r="A407" s="68">
        <v>1602</v>
      </c>
      <c r="B407" s="69"/>
      <c r="C407" s="69"/>
      <c r="D407" s="69"/>
      <c r="E407" s="69"/>
      <c r="F407" s="69"/>
      <c r="G407" s="69"/>
      <c r="H407" s="69"/>
      <c r="I407" s="69">
        <v>1</v>
      </c>
      <c r="J407" s="110">
        <v>1</v>
      </c>
      <c r="K407" s="78"/>
      <c r="L407" s="113"/>
      <c r="M407" s="106"/>
      <c r="N407" s="117"/>
      <c r="O407" s="87">
        <v>1</v>
      </c>
      <c r="P407" s="118"/>
      <c r="Q407" s="117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</row>
    <row r="408" spans="1:63" ht="15.75" customHeight="1">
      <c r="A408" s="68">
        <v>1701</v>
      </c>
      <c r="B408" s="69"/>
      <c r="C408" s="69"/>
      <c r="D408" s="69"/>
      <c r="E408" s="69"/>
      <c r="F408" s="69"/>
      <c r="G408" s="69"/>
      <c r="H408" s="69"/>
      <c r="I408" s="69"/>
      <c r="J408" s="110"/>
      <c r="K408" s="78"/>
      <c r="L408" s="113"/>
      <c r="M408" s="106"/>
      <c r="N408" s="117"/>
      <c r="O408" s="87"/>
      <c r="P408" s="118"/>
      <c r="Q408" s="117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</row>
    <row r="409" spans="1:63" ht="15.75" customHeight="1">
      <c r="A409" s="68">
        <v>1702</v>
      </c>
      <c r="B409" s="69"/>
      <c r="C409" s="69"/>
      <c r="D409" s="69"/>
      <c r="E409" s="69"/>
      <c r="F409" s="69"/>
      <c r="G409" s="69"/>
      <c r="H409" s="69"/>
      <c r="I409" s="69"/>
      <c r="J409" s="110"/>
      <c r="K409" s="78"/>
      <c r="L409" s="113"/>
      <c r="M409" s="106"/>
      <c r="N409" s="2"/>
      <c r="O409" s="31"/>
      <c r="P409" s="25"/>
      <c r="Q409" s="86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</row>
    <row r="410" spans="1:63" ht="15.75" customHeight="1">
      <c r="A410" s="68">
        <v>1801</v>
      </c>
      <c r="B410" s="69"/>
      <c r="C410" s="69"/>
      <c r="D410" s="69"/>
      <c r="E410" s="69"/>
      <c r="F410" s="69"/>
      <c r="G410" s="69"/>
      <c r="H410" s="69"/>
      <c r="I410" s="69"/>
      <c r="J410" s="110"/>
      <c r="K410" s="78"/>
      <c r="L410" s="113"/>
      <c r="M410" s="106"/>
      <c r="N410" s="89" t="s">
        <v>79</v>
      </c>
      <c r="O410" s="90">
        <v>66</v>
      </c>
      <c r="P410" s="187">
        <f>J413</f>
        <v>68</v>
      </c>
      <c r="Q410" s="92" t="s">
        <v>11</v>
      </c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</row>
    <row r="411" spans="1:63" ht="15.75" customHeight="1">
      <c r="A411" s="68">
        <v>1802</v>
      </c>
      <c r="B411" s="69"/>
      <c r="C411" s="69"/>
      <c r="D411" s="69"/>
      <c r="E411" s="69"/>
      <c r="F411" s="69"/>
      <c r="G411" s="69"/>
      <c r="H411" s="69"/>
      <c r="I411" s="69"/>
      <c r="J411" s="110"/>
      <c r="K411" s="78"/>
      <c r="L411" s="113"/>
      <c r="M411" s="106"/>
      <c r="N411" s="93" t="s">
        <v>80</v>
      </c>
      <c r="O411" s="94">
        <f>IF(O410/B396=0,"0%",O410/B396)</f>
        <v>0.65346534653465349</v>
      </c>
      <c r="P411" s="188">
        <f>IF(O410/P410=0,"",O410/P410)</f>
        <v>0.97058823529411764</v>
      </c>
      <c r="Q411" s="96" t="s">
        <v>81</v>
      </c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</row>
    <row r="412" spans="1:63" ht="15.75" customHeight="1">
      <c r="A412" s="68">
        <v>1901</v>
      </c>
      <c r="B412" s="69"/>
      <c r="C412" s="69"/>
      <c r="D412" s="69"/>
      <c r="E412" s="69"/>
      <c r="F412" s="69"/>
      <c r="G412" s="69"/>
      <c r="H412" s="69"/>
      <c r="I412" s="69"/>
      <c r="J412" s="110"/>
      <c r="K412" s="123"/>
      <c r="L412" s="124"/>
      <c r="M412" s="125"/>
      <c r="N412" s="101"/>
      <c r="O412" s="102"/>
      <c r="P412" s="102"/>
      <c r="Q412" s="103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</row>
    <row r="413" spans="1:63" ht="18" customHeight="1">
      <c r="A413" s="35"/>
      <c r="B413" s="31"/>
      <c r="C413" s="273" t="s">
        <v>100</v>
      </c>
      <c r="D413" s="261"/>
      <c r="E413" s="261"/>
      <c r="F413" s="261"/>
      <c r="G413" s="261"/>
      <c r="H413" s="261"/>
      <c r="I413" s="262"/>
      <c r="J413" s="126">
        <f>SUM(J399:J409)</f>
        <v>68</v>
      </c>
      <c r="K413" s="105">
        <f>IF(J403=0,"",J403/B396)</f>
        <v>0.26732673267326734</v>
      </c>
      <c r="L413" s="105">
        <f>IF(J413=0,"",J413/B396)</f>
        <v>0.67326732673267331</v>
      </c>
      <c r="M413" s="105">
        <f>IF(J405=0,"",L413-K413)</f>
        <v>0.40594059405940597</v>
      </c>
      <c r="N413" s="2"/>
      <c r="O413" s="31"/>
      <c r="P413" s="25"/>
      <c r="Q413" s="2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</row>
    <row r="414" spans="1:63" ht="12.7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</row>
    <row r="415" spans="1:63" ht="12.7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8"/>
      <c r="L415" s="38"/>
      <c r="M415" s="38"/>
      <c r="N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</row>
    <row r="416" spans="1:63" ht="26.25" customHeight="1">
      <c r="A416" s="283" t="s">
        <v>88</v>
      </c>
      <c r="B416" s="275"/>
      <c r="C416" s="275"/>
      <c r="D416" s="275"/>
      <c r="E416" s="275"/>
      <c r="F416" s="275"/>
      <c r="G416" s="275"/>
      <c r="H416" s="275"/>
      <c r="I416" s="275"/>
      <c r="J416" s="66" t="s">
        <v>68</v>
      </c>
      <c r="K416" s="31"/>
      <c r="L416" s="2"/>
      <c r="M416" s="2"/>
      <c r="N416" s="31"/>
      <c r="O416" s="2"/>
      <c r="P416" s="31"/>
      <c r="Q416" s="31"/>
      <c r="R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</row>
    <row r="417" spans="1:63" ht="20.25" customHeight="1">
      <c r="A417" s="259" t="s">
        <v>10</v>
      </c>
      <c r="B417" s="260" t="s">
        <v>89</v>
      </c>
      <c r="C417" s="261"/>
      <c r="D417" s="261"/>
      <c r="E417" s="261"/>
      <c r="F417" s="261"/>
      <c r="G417" s="261"/>
      <c r="H417" s="261"/>
      <c r="I417" s="262"/>
      <c r="J417" s="263" t="s">
        <v>11</v>
      </c>
      <c r="K417" s="254" t="s">
        <v>3</v>
      </c>
      <c r="L417" s="254" t="s">
        <v>4</v>
      </c>
      <c r="M417" s="264" t="s">
        <v>5</v>
      </c>
      <c r="N417" s="254" t="s">
        <v>6</v>
      </c>
      <c r="O417" s="265" t="s">
        <v>7</v>
      </c>
      <c r="P417" s="265" t="s">
        <v>8</v>
      </c>
      <c r="Q417" s="254" t="s">
        <v>9</v>
      </c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</row>
    <row r="418" spans="1:63" ht="15.75" customHeight="1">
      <c r="A418" s="255"/>
      <c r="B418" s="68" t="s">
        <v>90</v>
      </c>
      <c r="C418" s="68" t="s">
        <v>91</v>
      </c>
      <c r="D418" s="68" t="s">
        <v>92</v>
      </c>
      <c r="E418" s="68" t="s">
        <v>93</v>
      </c>
      <c r="F418" s="68" t="s">
        <v>94</v>
      </c>
      <c r="G418" s="68" t="s">
        <v>95</v>
      </c>
      <c r="H418" s="68" t="s">
        <v>96</v>
      </c>
      <c r="I418" s="68" t="s">
        <v>97</v>
      </c>
      <c r="J418" s="255"/>
      <c r="K418" s="255"/>
      <c r="L418" s="255"/>
      <c r="M418" s="255"/>
      <c r="N418" s="255"/>
      <c r="O418" s="255"/>
      <c r="P418" s="255"/>
      <c r="Q418" s="255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</row>
    <row r="419" spans="1:63" ht="15.75" customHeight="1">
      <c r="A419" s="68">
        <v>1102</v>
      </c>
      <c r="B419" s="69">
        <v>95</v>
      </c>
      <c r="C419" s="69"/>
      <c r="D419" s="69"/>
      <c r="E419" s="69"/>
      <c r="F419" s="69"/>
      <c r="G419" s="69"/>
      <c r="H419" s="69"/>
      <c r="I419" s="69"/>
      <c r="J419" s="110"/>
      <c r="K419" s="72"/>
      <c r="L419" s="111"/>
      <c r="M419" s="112"/>
      <c r="N419" s="75"/>
      <c r="O419" s="76">
        <f>B419</f>
        <v>95</v>
      </c>
      <c r="P419" s="77"/>
      <c r="Q419" s="75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</row>
    <row r="420" spans="1:63" ht="15.75" customHeight="1">
      <c r="A420" s="68">
        <v>1201</v>
      </c>
      <c r="B420" s="69"/>
      <c r="C420" s="69">
        <v>83</v>
      </c>
      <c r="D420" s="69"/>
      <c r="E420" s="69"/>
      <c r="F420" s="69"/>
      <c r="G420" s="69"/>
      <c r="H420" s="69"/>
      <c r="I420" s="69"/>
      <c r="J420" s="110"/>
      <c r="K420" s="78"/>
      <c r="L420" s="113"/>
      <c r="M420" s="114"/>
      <c r="N420" s="80">
        <f>IF(C420=0,"",C420/B419)</f>
        <v>0.87368421052631584</v>
      </c>
      <c r="O420" s="81">
        <v>84</v>
      </c>
      <c r="P420" s="82">
        <f t="shared" ref="P420:P426" si="83">IF(O420=0,"",O420/O419)</f>
        <v>0.88421052631578945</v>
      </c>
      <c r="Q420" s="82">
        <f t="shared" ref="Q420:Q426" si="84">IF(O420=0,"",100%-P420)</f>
        <v>0.11578947368421055</v>
      </c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</row>
    <row r="421" spans="1:63" ht="15.75" customHeight="1">
      <c r="A421" s="68">
        <v>1202</v>
      </c>
      <c r="B421" s="69"/>
      <c r="C421" s="69"/>
      <c r="D421" s="69">
        <v>62</v>
      </c>
      <c r="E421" s="69"/>
      <c r="F421" s="69"/>
      <c r="G421" s="69"/>
      <c r="H421" s="69"/>
      <c r="I421" s="69"/>
      <c r="J421" s="110"/>
      <c r="K421" s="78"/>
      <c r="L421" s="113"/>
      <c r="M421" s="114"/>
      <c r="N421" s="80">
        <f>IF(D421=0,"",D421/C420)</f>
        <v>0.74698795180722888</v>
      </c>
      <c r="O421" s="81">
        <v>78</v>
      </c>
      <c r="P421" s="82">
        <f t="shared" si="83"/>
        <v>0.9285714285714286</v>
      </c>
      <c r="Q421" s="82">
        <f t="shared" si="84"/>
        <v>7.1428571428571397E-2</v>
      </c>
      <c r="R421" s="83">
        <f>O421/O419</f>
        <v>0.82105263157894737</v>
      </c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</row>
    <row r="422" spans="1:63" ht="15.75" customHeight="1">
      <c r="A422" s="68">
        <v>1301</v>
      </c>
      <c r="B422" s="69"/>
      <c r="C422" s="69"/>
      <c r="D422" s="69"/>
      <c r="E422" s="69">
        <v>61</v>
      </c>
      <c r="F422" s="69"/>
      <c r="G422" s="69"/>
      <c r="H422" s="69"/>
      <c r="I422" s="69"/>
      <c r="J422" s="110"/>
      <c r="K422" s="78"/>
      <c r="L422" s="113"/>
      <c r="M422" s="114"/>
      <c r="N422" s="80">
        <f>IF(E422=0,"",E422/D421)</f>
        <v>0.9838709677419355</v>
      </c>
      <c r="O422" s="81">
        <v>75</v>
      </c>
      <c r="P422" s="82">
        <f t="shared" si="83"/>
        <v>0.96153846153846156</v>
      </c>
      <c r="Q422" s="82">
        <f t="shared" si="84"/>
        <v>3.8461538461538436E-2</v>
      </c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ht="15.75" customHeight="1">
      <c r="A423" s="68">
        <v>1302</v>
      </c>
      <c r="B423" s="69"/>
      <c r="C423" s="69"/>
      <c r="D423" s="69"/>
      <c r="E423" s="69"/>
      <c r="F423" s="69">
        <v>54</v>
      </c>
      <c r="G423" s="69"/>
      <c r="H423" s="69"/>
      <c r="I423" s="69"/>
      <c r="J423" s="110"/>
      <c r="K423" s="78"/>
      <c r="L423" s="113"/>
      <c r="M423" s="114"/>
      <c r="N423" s="80">
        <f>IF(F423=0,"",F423/E422)</f>
        <v>0.88524590163934425</v>
      </c>
      <c r="O423" s="81">
        <v>73</v>
      </c>
      <c r="P423" s="82">
        <f t="shared" si="83"/>
        <v>0.97333333333333338</v>
      </c>
      <c r="Q423" s="82">
        <f t="shared" si="84"/>
        <v>2.6666666666666616E-2</v>
      </c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</row>
    <row r="424" spans="1:63" ht="15.75" customHeight="1">
      <c r="A424" s="68">
        <v>1401</v>
      </c>
      <c r="B424" s="69"/>
      <c r="C424" s="69"/>
      <c r="D424" s="69"/>
      <c r="E424" s="69"/>
      <c r="F424" s="69"/>
      <c r="G424" s="69">
        <v>42</v>
      </c>
      <c r="H424" s="69"/>
      <c r="I424" s="69"/>
      <c r="J424" s="110"/>
      <c r="K424" s="78"/>
      <c r="L424" s="113"/>
      <c r="M424" s="114"/>
      <c r="N424" s="80">
        <f>IF(G424=0,"",G424/F423)</f>
        <v>0.77777777777777779</v>
      </c>
      <c r="O424" s="81">
        <v>72</v>
      </c>
      <c r="P424" s="82">
        <f t="shared" si="83"/>
        <v>0.98630136986301364</v>
      </c>
      <c r="Q424" s="82">
        <f t="shared" si="84"/>
        <v>1.3698630136986356E-2</v>
      </c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</row>
    <row r="425" spans="1:63" ht="15.75" customHeight="1">
      <c r="A425" s="68">
        <v>1402</v>
      </c>
      <c r="B425" s="69"/>
      <c r="C425" s="69"/>
      <c r="D425" s="69"/>
      <c r="E425" s="69"/>
      <c r="F425" s="69"/>
      <c r="G425" s="69"/>
      <c r="H425" s="69">
        <v>37</v>
      </c>
      <c r="I425" s="69"/>
      <c r="J425" s="110"/>
      <c r="K425" s="78"/>
      <c r="L425" s="113"/>
      <c r="M425" s="114"/>
      <c r="N425" s="80">
        <f>IF(H425=0,"",H425/G424)</f>
        <v>0.88095238095238093</v>
      </c>
      <c r="O425" s="81">
        <v>70</v>
      </c>
      <c r="P425" s="82">
        <f t="shared" si="83"/>
        <v>0.97222222222222221</v>
      </c>
      <c r="Q425" s="82">
        <f t="shared" si="84"/>
        <v>2.777777777777779E-2</v>
      </c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</row>
    <row r="426" spans="1:63" ht="15.75" customHeight="1">
      <c r="A426" s="68">
        <v>1501</v>
      </c>
      <c r="B426" s="69"/>
      <c r="C426" s="69"/>
      <c r="D426" s="69"/>
      <c r="E426" s="69"/>
      <c r="F426" s="69"/>
      <c r="G426" s="69"/>
      <c r="H426" s="69"/>
      <c r="I426" s="69">
        <v>32</v>
      </c>
      <c r="J426" s="110">
        <v>31</v>
      </c>
      <c r="K426" s="78"/>
      <c r="L426" s="113"/>
      <c r="M426" s="114"/>
      <c r="N426" s="80">
        <f>IF(I426=0,"",I426/H425)</f>
        <v>0.86486486486486491</v>
      </c>
      <c r="O426" s="81">
        <v>67</v>
      </c>
      <c r="P426" s="82">
        <f t="shared" si="83"/>
        <v>0.95714285714285718</v>
      </c>
      <c r="Q426" s="82">
        <f t="shared" si="84"/>
        <v>4.2857142857142816E-2</v>
      </c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</row>
    <row r="427" spans="1:63" ht="15.75" customHeight="1">
      <c r="A427" s="68">
        <v>1502</v>
      </c>
      <c r="B427" s="69"/>
      <c r="C427" s="69"/>
      <c r="D427" s="69"/>
      <c r="E427" s="69"/>
      <c r="F427" s="69"/>
      <c r="G427" s="69"/>
      <c r="H427" s="69"/>
      <c r="I427" s="69">
        <v>31</v>
      </c>
      <c r="J427" s="110">
        <v>21</v>
      </c>
      <c r="K427" s="78"/>
      <c r="L427" s="113"/>
      <c r="M427" s="114"/>
      <c r="N427" s="80"/>
      <c r="O427" s="81">
        <v>33</v>
      </c>
      <c r="P427" s="82"/>
      <c r="Q427" s="82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</row>
    <row r="428" spans="1:63" ht="15.75" customHeight="1">
      <c r="A428" s="68">
        <v>1601</v>
      </c>
      <c r="B428" s="69"/>
      <c r="C428" s="69"/>
      <c r="D428" s="69"/>
      <c r="E428" s="69"/>
      <c r="F428" s="69"/>
      <c r="G428" s="69"/>
      <c r="H428" s="69"/>
      <c r="I428" s="69">
        <v>11</v>
      </c>
      <c r="J428" s="110">
        <v>7</v>
      </c>
      <c r="K428" s="78"/>
      <c r="L428" s="113"/>
      <c r="M428" s="114"/>
      <c r="N428" s="80"/>
      <c r="O428" s="81">
        <v>12</v>
      </c>
      <c r="P428" s="82"/>
      <c r="Q428" s="82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</row>
    <row r="429" spans="1:63" ht="15.75" customHeight="1">
      <c r="A429" s="68">
        <v>1602</v>
      </c>
      <c r="B429" s="69"/>
      <c r="C429" s="69"/>
      <c r="D429" s="69"/>
      <c r="E429" s="69"/>
      <c r="F429" s="69"/>
      <c r="G429" s="69"/>
      <c r="H429" s="69"/>
      <c r="I429" s="69">
        <v>4</v>
      </c>
      <c r="J429" s="110">
        <v>3</v>
      </c>
      <c r="K429" s="78"/>
      <c r="L429" s="113"/>
      <c r="M429" s="106"/>
      <c r="N429" s="115"/>
      <c r="O429" s="87">
        <v>5</v>
      </c>
      <c r="P429" s="116"/>
      <c r="Q429" s="115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</row>
    <row r="430" spans="1:63" ht="15.75" customHeight="1">
      <c r="A430" s="68">
        <v>1701</v>
      </c>
      <c r="B430" s="69"/>
      <c r="C430" s="69"/>
      <c r="D430" s="69"/>
      <c r="E430" s="69"/>
      <c r="F430" s="69"/>
      <c r="G430" s="69"/>
      <c r="H430" s="69"/>
      <c r="I430" s="69"/>
      <c r="J430" s="110"/>
      <c r="K430" s="78"/>
      <c r="L430" s="113"/>
      <c r="M430" s="106"/>
      <c r="N430" s="117"/>
      <c r="O430" s="87"/>
      <c r="P430" s="118"/>
      <c r="Q430" s="117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</row>
    <row r="431" spans="1:63" ht="15.75" customHeight="1">
      <c r="A431" s="68">
        <v>1702</v>
      </c>
      <c r="B431" s="69"/>
      <c r="C431" s="69"/>
      <c r="D431" s="69"/>
      <c r="E431" s="69"/>
      <c r="F431" s="69"/>
      <c r="G431" s="69"/>
      <c r="H431" s="69"/>
      <c r="I431" s="69"/>
      <c r="J431" s="110"/>
      <c r="K431" s="78"/>
      <c r="L431" s="113"/>
      <c r="M431" s="106"/>
      <c r="N431" s="117"/>
      <c r="O431" s="87"/>
      <c r="P431" s="118"/>
      <c r="Q431" s="117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</row>
    <row r="432" spans="1:63" ht="15.75" customHeight="1">
      <c r="A432" s="68">
        <v>1801</v>
      </c>
      <c r="B432" s="69"/>
      <c r="C432" s="69"/>
      <c r="D432" s="69"/>
      <c r="E432" s="69"/>
      <c r="F432" s="69"/>
      <c r="G432" s="69"/>
      <c r="H432" s="69"/>
      <c r="I432" s="69"/>
      <c r="J432" s="110"/>
      <c r="K432" s="78"/>
      <c r="L432" s="113"/>
      <c r="M432" s="106"/>
      <c r="N432" s="2"/>
      <c r="O432" s="31"/>
      <c r="P432" s="25"/>
      <c r="Q432" s="86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</row>
    <row r="433" spans="1:63" ht="15.75" customHeight="1">
      <c r="A433" s="68">
        <v>1802</v>
      </c>
      <c r="B433" s="69"/>
      <c r="C433" s="69"/>
      <c r="D433" s="69"/>
      <c r="E433" s="69"/>
      <c r="F433" s="69"/>
      <c r="G433" s="69"/>
      <c r="H433" s="69"/>
      <c r="I433" s="69"/>
      <c r="J433" s="110"/>
      <c r="K433" s="78"/>
      <c r="L433" s="113"/>
      <c r="M433" s="106"/>
      <c r="N433" s="89" t="s">
        <v>79</v>
      </c>
      <c r="O433" s="90">
        <v>62</v>
      </c>
      <c r="P433" s="187">
        <f>J436</f>
        <v>62</v>
      </c>
      <c r="Q433" s="92" t="s">
        <v>11</v>
      </c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</row>
    <row r="434" spans="1:63" ht="15.75" customHeight="1">
      <c r="A434" s="68">
        <v>1901</v>
      </c>
      <c r="B434" s="69"/>
      <c r="C434" s="69"/>
      <c r="D434" s="69"/>
      <c r="E434" s="69"/>
      <c r="F434" s="69"/>
      <c r="G434" s="69"/>
      <c r="H434" s="69"/>
      <c r="I434" s="69"/>
      <c r="J434" s="110"/>
      <c r="K434" s="78"/>
      <c r="L434" s="113"/>
      <c r="M434" s="106"/>
      <c r="N434" s="93" t="s">
        <v>80</v>
      </c>
      <c r="O434" s="94">
        <f>IF(O433/B419=0,"0%",O433/B419)</f>
        <v>0.65263157894736845</v>
      </c>
      <c r="P434" s="188">
        <f>IF(O433/P433=0,"",O433/P433)</f>
        <v>1</v>
      </c>
      <c r="Q434" s="96" t="s">
        <v>81</v>
      </c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</row>
    <row r="435" spans="1:63" ht="15.75" customHeight="1">
      <c r="A435" s="68">
        <v>1902</v>
      </c>
      <c r="B435" s="69"/>
      <c r="C435" s="69"/>
      <c r="D435" s="69"/>
      <c r="E435" s="69"/>
      <c r="F435" s="69"/>
      <c r="G435" s="69"/>
      <c r="H435" s="69"/>
      <c r="I435" s="69"/>
      <c r="J435" s="110"/>
      <c r="K435" s="123"/>
      <c r="L435" s="124"/>
      <c r="M435" s="125"/>
      <c r="N435" s="101"/>
      <c r="O435" s="102"/>
      <c r="P435" s="102"/>
      <c r="Q435" s="103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</row>
    <row r="436" spans="1:63" ht="18" customHeight="1">
      <c r="A436" s="35"/>
      <c r="B436" s="31"/>
      <c r="C436" s="273" t="s">
        <v>100</v>
      </c>
      <c r="D436" s="261"/>
      <c r="E436" s="261"/>
      <c r="F436" s="261"/>
      <c r="G436" s="261"/>
      <c r="H436" s="261"/>
      <c r="I436" s="262"/>
      <c r="J436" s="126">
        <f>SUM(J422:J432)</f>
        <v>62</v>
      </c>
      <c r="K436" s="105">
        <f>IF(J426=0,"",J426/B419)</f>
        <v>0.32631578947368423</v>
      </c>
      <c r="L436" s="105">
        <f>IF(J436=0,"",J436/B419)</f>
        <v>0.65263157894736845</v>
      </c>
      <c r="M436" s="105">
        <f>IF(J428=0,"",L436-K436)</f>
        <v>0.32631578947368423</v>
      </c>
      <c r="N436" s="2"/>
      <c r="O436" s="31"/>
      <c r="P436" s="25"/>
      <c r="Q436" s="2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</row>
    <row r="437" spans="1:63" ht="12.7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8"/>
      <c r="L437" s="38"/>
      <c r="M437" s="38"/>
      <c r="N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</row>
    <row r="438" spans="1:63" ht="12.7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8"/>
      <c r="L438" s="38"/>
      <c r="M438" s="38"/>
      <c r="N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</row>
    <row r="439" spans="1:63" ht="26.25" customHeight="1">
      <c r="A439" s="283" t="s">
        <v>88</v>
      </c>
      <c r="B439" s="275"/>
      <c r="C439" s="275"/>
      <c r="D439" s="275"/>
      <c r="E439" s="275"/>
      <c r="F439" s="275"/>
      <c r="G439" s="275"/>
      <c r="H439" s="275"/>
      <c r="I439" s="275"/>
      <c r="J439" s="66" t="s">
        <v>72</v>
      </c>
      <c r="K439" s="31"/>
      <c r="L439" s="2"/>
      <c r="M439" s="2"/>
      <c r="N439" s="31"/>
      <c r="O439" s="2"/>
      <c r="P439" s="31"/>
      <c r="Q439" s="31"/>
      <c r="R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</row>
    <row r="440" spans="1:63" ht="20.25" customHeight="1">
      <c r="A440" s="259" t="s">
        <v>10</v>
      </c>
      <c r="B440" s="260" t="s">
        <v>89</v>
      </c>
      <c r="C440" s="261"/>
      <c r="D440" s="261"/>
      <c r="E440" s="261"/>
      <c r="F440" s="261"/>
      <c r="G440" s="261"/>
      <c r="H440" s="261"/>
      <c r="I440" s="262"/>
      <c r="J440" s="263" t="s">
        <v>11</v>
      </c>
      <c r="K440" s="254" t="s">
        <v>3</v>
      </c>
      <c r="L440" s="254" t="s">
        <v>4</v>
      </c>
      <c r="M440" s="264" t="s">
        <v>5</v>
      </c>
      <c r="N440" s="254" t="s">
        <v>6</v>
      </c>
      <c r="O440" s="265" t="s">
        <v>7</v>
      </c>
      <c r="P440" s="265" t="s">
        <v>8</v>
      </c>
      <c r="Q440" s="254" t="s">
        <v>9</v>
      </c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</row>
    <row r="441" spans="1:63" ht="15.75" customHeight="1">
      <c r="A441" s="255"/>
      <c r="B441" s="68" t="s">
        <v>90</v>
      </c>
      <c r="C441" s="68" t="s">
        <v>91</v>
      </c>
      <c r="D441" s="68" t="s">
        <v>92</v>
      </c>
      <c r="E441" s="68" t="s">
        <v>93</v>
      </c>
      <c r="F441" s="68" t="s">
        <v>94</v>
      </c>
      <c r="G441" s="68" t="s">
        <v>95</v>
      </c>
      <c r="H441" s="68" t="s">
        <v>96</v>
      </c>
      <c r="I441" s="68" t="s">
        <v>97</v>
      </c>
      <c r="J441" s="255"/>
      <c r="K441" s="255"/>
      <c r="L441" s="255"/>
      <c r="M441" s="255"/>
      <c r="N441" s="255"/>
      <c r="O441" s="255"/>
      <c r="P441" s="255"/>
      <c r="Q441" s="255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</row>
    <row r="442" spans="1:63" ht="15.75" customHeight="1">
      <c r="A442" s="68">
        <v>1201</v>
      </c>
      <c r="B442" s="69">
        <v>105</v>
      </c>
      <c r="C442" s="69"/>
      <c r="D442" s="69"/>
      <c r="E442" s="69"/>
      <c r="F442" s="69"/>
      <c r="G442" s="69"/>
      <c r="H442" s="69"/>
      <c r="I442" s="69"/>
      <c r="J442" s="110"/>
      <c r="K442" s="72"/>
      <c r="L442" s="111"/>
      <c r="M442" s="112"/>
      <c r="N442" s="75"/>
      <c r="O442" s="76">
        <f>B442</f>
        <v>105</v>
      </c>
      <c r="P442" s="77"/>
      <c r="Q442" s="75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</row>
    <row r="443" spans="1:63" ht="15.75" customHeight="1">
      <c r="A443" s="68">
        <v>1202</v>
      </c>
      <c r="B443" s="69"/>
      <c r="C443" s="69">
        <v>92</v>
      </c>
      <c r="D443" s="69"/>
      <c r="E443" s="69"/>
      <c r="F443" s="69"/>
      <c r="G443" s="69"/>
      <c r="H443" s="69"/>
      <c r="I443" s="69"/>
      <c r="J443" s="110"/>
      <c r="K443" s="78"/>
      <c r="L443" s="113"/>
      <c r="M443" s="114"/>
      <c r="N443" s="80">
        <f>IF(C443=0,"",C443/B442)</f>
        <v>0.87619047619047619</v>
      </c>
      <c r="O443" s="81">
        <v>94</v>
      </c>
      <c r="P443" s="82">
        <f t="shared" ref="P443:P449" si="85">IF(O443=0,"",O443/O442)</f>
        <v>0.89523809523809528</v>
      </c>
      <c r="Q443" s="82">
        <f t="shared" ref="Q443:Q449" si="86">IF(O443=0,"",100%-P443)</f>
        <v>0.10476190476190472</v>
      </c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</row>
    <row r="444" spans="1:63" ht="15.75" customHeight="1">
      <c r="A444" s="68">
        <v>1301</v>
      </c>
      <c r="B444" s="69"/>
      <c r="C444" s="69"/>
      <c r="D444" s="69">
        <v>82</v>
      </c>
      <c r="E444" s="69"/>
      <c r="F444" s="69"/>
      <c r="G444" s="69"/>
      <c r="H444" s="69"/>
      <c r="I444" s="69"/>
      <c r="J444" s="110"/>
      <c r="K444" s="78"/>
      <c r="L444" s="113"/>
      <c r="M444" s="114"/>
      <c r="N444" s="80">
        <f>IF(D444=0,"",D444/C443)</f>
        <v>0.89130434782608692</v>
      </c>
      <c r="O444" s="81">
        <v>90</v>
      </c>
      <c r="P444" s="82">
        <f t="shared" si="85"/>
        <v>0.95744680851063835</v>
      </c>
      <c r="Q444" s="82">
        <f t="shared" si="86"/>
        <v>4.2553191489361653E-2</v>
      </c>
      <c r="R444" s="83">
        <f>O444/O442</f>
        <v>0.8571428571428571</v>
      </c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</row>
    <row r="445" spans="1:63" ht="15.75" customHeight="1">
      <c r="A445" s="68">
        <v>1302</v>
      </c>
      <c r="B445" s="69"/>
      <c r="C445" s="69"/>
      <c r="D445" s="69"/>
      <c r="E445" s="69">
        <v>81</v>
      </c>
      <c r="F445" s="69"/>
      <c r="G445" s="69"/>
      <c r="H445" s="69"/>
      <c r="I445" s="69"/>
      <c r="J445" s="110"/>
      <c r="K445" s="78"/>
      <c r="L445" s="113"/>
      <c r="M445" s="114"/>
      <c r="N445" s="80">
        <f>IF(E445=0,"",E445/D444)</f>
        <v>0.98780487804878048</v>
      </c>
      <c r="O445" s="81">
        <v>86</v>
      </c>
      <c r="P445" s="82">
        <f t="shared" si="85"/>
        <v>0.9555555555555556</v>
      </c>
      <c r="Q445" s="82">
        <f t="shared" si="86"/>
        <v>4.4444444444444398E-2</v>
      </c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</row>
    <row r="446" spans="1:63" ht="15.75" customHeight="1">
      <c r="A446" s="68">
        <v>1401</v>
      </c>
      <c r="B446" s="69"/>
      <c r="C446" s="69"/>
      <c r="D446" s="69"/>
      <c r="E446" s="69"/>
      <c r="F446" s="69">
        <v>80</v>
      </c>
      <c r="G446" s="69"/>
      <c r="H446" s="69"/>
      <c r="I446" s="69"/>
      <c r="J446" s="110"/>
      <c r="K446" s="78"/>
      <c r="L446" s="113"/>
      <c r="M446" s="114"/>
      <c r="N446" s="80">
        <f>IF(F446=0,"",F446/E445)</f>
        <v>0.98765432098765427</v>
      </c>
      <c r="O446" s="81">
        <v>84</v>
      </c>
      <c r="P446" s="82">
        <f t="shared" si="85"/>
        <v>0.97674418604651159</v>
      </c>
      <c r="Q446" s="82">
        <f t="shared" si="86"/>
        <v>2.3255813953488413E-2</v>
      </c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</row>
    <row r="447" spans="1:63" ht="15.75" customHeight="1">
      <c r="A447" s="68">
        <v>1402</v>
      </c>
      <c r="B447" s="69"/>
      <c r="C447" s="69"/>
      <c r="D447" s="69"/>
      <c r="E447" s="69"/>
      <c r="F447" s="69"/>
      <c r="G447" s="69">
        <v>45</v>
      </c>
      <c r="H447" s="69"/>
      <c r="I447" s="69"/>
      <c r="J447" s="110"/>
      <c r="K447" s="78"/>
      <c r="L447" s="113"/>
      <c r="M447" s="114"/>
      <c r="N447" s="80">
        <f>IF(G447=0,"",G447/F446)</f>
        <v>0.5625</v>
      </c>
      <c r="O447" s="81">
        <v>83</v>
      </c>
      <c r="P447" s="82">
        <f t="shared" si="85"/>
        <v>0.98809523809523814</v>
      </c>
      <c r="Q447" s="82">
        <f t="shared" si="86"/>
        <v>1.1904761904761862E-2</v>
      </c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</row>
    <row r="448" spans="1:63" ht="15.75" customHeight="1">
      <c r="A448" s="68">
        <v>1501</v>
      </c>
      <c r="B448" s="69"/>
      <c r="C448" s="69"/>
      <c r="D448" s="69"/>
      <c r="E448" s="69"/>
      <c r="F448" s="69"/>
      <c r="G448" s="69"/>
      <c r="H448" s="69">
        <v>39</v>
      </c>
      <c r="I448" s="69"/>
      <c r="J448" s="110">
        <v>1</v>
      </c>
      <c r="K448" s="78"/>
      <c r="L448" s="113"/>
      <c r="M448" s="114"/>
      <c r="N448" s="80">
        <f>IF(H448=0,"",H448/G447)</f>
        <v>0.8666666666666667</v>
      </c>
      <c r="O448" s="81">
        <v>79</v>
      </c>
      <c r="P448" s="82">
        <f t="shared" si="85"/>
        <v>0.95180722891566261</v>
      </c>
      <c r="Q448" s="82">
        <f t="shared" si="86"/>
        <v>4.8192771084337394E-2</v>
      </c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</row>
    <row r="449" spans="1:63" ht="15.75" customHeight="1">
      <c r="A449" s="68">
        <v>1502</v>
      </c>
      <c r="B449" s="69"/>
      <c r="C449" s="69"/>
      <c r="D449" s="69"/>
      <c r="E449" s="69"/>
      <c r="F449" s="69"/>
      <c r="G449" s="69"/>
      <c r="H449" s="69"/>
      <c r="I449" s="69">
        <v>31</v>
      </c>
      <c r="J449" s="110">
        <v>25</v>
      </c>
      <c r="K449" s="78"/>
      <c r="L449" s="113"/>
      <c r="M449" s="114"/>
      <c r="N449" s="80">
        <f>IF(I449=0,"",I449/H448)</f>
        <v>0.79487179487179482</v>
      </c>
      <c r="O449" s="81">
        <v>74</v>
      </c>
      <c r="P449" s="82">
        <f t="shared" si="85"/>
        <v>0.93670886075949367</v>
      </c>
      <c r="Q449" s="82">
        <f t="shared" si="86"/>
        <v>6.3291139240506333E-2</v>
      </c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</row>
    <row r="450" spans="1:63" ht="15.75" customHeight="1">
      <c r="A450" s="68">
        <v>1601</v>
      </c>
      <c r="B450" s="69"/>
      <c r="C450" s="69"/>
      <c r="D450" s="69"/>
      <c r="E450" s="69"/>
      <c r="F450" s="69"/>
      <c r="G450" s="69"/>
      <c r="H450" s="69"/>
      <c r="I450" s="69">
        <v>34</v>
      </c>
      <c r="J450" s="110">
        <v>23</v>
      </c>
      <c r="K450" s="78"/>
      <c r="L450" s="113"/>
      <c r="M450" s="114"/>
      <c r="N450" s="80"/>
      <c r="O450" s="81">
        <v>46</v>
      </c>
      <c r="P450" s="82"/>
      <c r="Q450" s="82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</row>
    <row r="451" spans="1:63" ht="15.75" customHeight="1">
      <c r="A451" s="68">
        <v>1602</v>
      </c>
      <c r="B451" s="69"/>
      <c r="C451" s="69"/>
      <c r="D451" s="69"/>
      <c r="E451" s="69"/>
      <c r="F451" s="69"/>
      <c r="G451" s="69"/>
      <c r="H451" s="69"/>
      <c r="I451" s="69">
        <v>20</v>
      </c>
      <c r="J451" s="110">
        <v>7</v>
      </c>
      <c r="K451" s="78"/>
      <c r="L451" s="113"/>
      <c r="M451" s="114"/>
      <c r="N451" s="80"/>
      <c r="O451" s="81">
        <v>23</v>
      </c>
      <c r="P451" s="82"/>
      <c r="Q451" s="82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</row>
    <row r="452" spans="1:63" ht="15.75" customHeight="1">
      <c r="A452" s="68">
        <v>1701</v>
      </c>
      <c r="B452" s="69"/>
      <c r="C452" s="69"/>
      <c r="D452" s="69"/>
      <c r="E452" s="69"/>
      <c r="F452" s="69"/>
      <c r="G452" s="69"/>
      <c r="H452" s="69"/>
      <c r="I452" s="69">
        <v>11</v>
      </c>
      <c r="J452" s="110">
        <v>6</v>
      </c>
      <c r="K452" s="78"/>
      <c r="L452" s="113"/>
      <c r="M452" s="106"/>
      <c r="N452" s="115"/>
      <c r="O452" s="87">
        <v>14</v>
      </c>
      <c r="P452" s="116"/>
      <c r="Q452" s="115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</row>
    <row r="453" spans="1:63" ht="15.75" customHeight="1">
      <c r="A453" s="68">
        <v>1702</v>
      </c>
      <c r="B453" s="69"/>
      <c r="C453" s="69"/>
      <c r="D453" s="69"/>
      <c r="E453" s="69"/>
      <c r="F453" s="69"/>
      <c r="G453" s="69"/>
      <c r="H453" s="69"/>
      <c r="I453" s="69">
        <v>8</v>
      </c>
      <c r="J453" s="110">
        <v>8</v>
      </c>
      <c r="K453" s="78"/>
      <c r="L453" s="113"/>
      <c r="M453" s="106"/>
      <c r="N453" s="117"/>
      <c r="O453" s="87">
        <v>8</v>
      </c>
      <c r="P453" s="118"/>
      <c r="Q453" s="117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</row>
    <row r="454" spans="1:63" ht="15.75" customHeight="1">
      <c r="A454" s="68">
        <v>1801</v>
      </c>
      <c r="B454" s="69"/>
      <c r="C454" s="69"/>
      <c r="D454" s="69"/>
      <c r="E454" s="69"/>
      <c r="F454" s="69"/>
      <c r="G454" s="69"/>
      <c r="H454" s="69"/>
      <c r="I454" s="69"/>
      <c r="J454" s="110"/>
      <c r="K454" s="78"/>
      <c r="L454" s="113"/>
      <c r="M454" s="106"/>
      <c r="N454" s="117"/>
      <c r="O454" s="87"/>
      <c r="P454" s="118"/>
      <c r="Q454" s="117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</row>
    <row r="455" spans="1:63" ht="15.75" customHeight="1">
      <c r="A455" s="68">
        <v>1802</v>
      </c>
      <c r="B455" s="69"/>
      <c r="C455" s="69"/>
      <c r="D455" s="69"/>
      <c r="E455" s="69"/>
      <c r="F455" s="69"/>
      <c r="G455" s="69"/>
      <c r="H455" s="69"/>
      <c r="I455" s="69"/>
      <c r="J455" s="110"/>
      <c r="K455" s="78"/>
      <c r="L455" s="113"/>
      <c r="M455" s="106"/>
      <c r="N455" s="2"/>
      <c r="O455" s="31"/>
      <c r="P455" s="25"/>
      <c r="Q455" s="86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</row>
    <row r="456" spans="1:63" ht="15.75" customHeight="1">
      <c r="A456" s="68">
        <v>1901</v>
      </c>
      <c r="B456" s="69"/>
      <c r="C456" s="69"/>
      <c r="D456" s="69"/>
      <c r="E456" s="69"/>
      <c r="F456" s="69"/>
      <c r="G456" s="69"/>
      <c r="H456" s="69"/>
      <c r="I456" s="69"/>
      <c r="J456" s="110"/>
      <c r="K456" s="78"/>
      <c r="L456" s="113"/>
      <c r="M456" s="106"/>
      <c r="N456" s="89" t="s">
        <v>79</v>
      </c>
      <c r="O456" s="90">
        <v>69</v>
      </c>
      <c r="P456" s="187">
        <f>J459</f>
        <v>70</v>
      </c>
      <c r="Q456" s="92" t="s">
        <v>11</v>
      </c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</row>
    <row r="457" spans="1:63" ht="15.75" customHeight="1">
      <c r="A457" s="68">
        <v>1902</v>
      </c>
      <c r="B457" s="69"/>
      <c r="C457" s="69"/>
      <c r="D457" s="69"/>
      <c r="E457" s="69"/>
      <c r="F457" s="69"/>
      <c r="G457" s="69"/>
      <c r="H457" s="69"/>
      <c r="I457" s="69"/>
      <c r="J457" s="110"/>
      <c r="K457" s="78"/>
      <c r="L457" s="113"/>
      <c r="M457" s="106"/>
      <c r="N457" s="93" t="s">
        <v>80</v>
      </c>
      <c r="O457" s="94">
        <f>IF(O456/B442=0,"0%",O456/B442)</f>
        <v>0.65714285714285714</v>
      </c>
      <c r="P457" s="188">
        <f>IF(O456/P456=0,"",O456/P456)</f>
        <v>0.98571428571428577</v>
      </c>
      <c r="Q457" s="96" t="s">
        <v>81</v>
      </c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</row>
    <row r="458" spans="1:63" ht="15.75" customHeight="1">
      <c r="A458" s="68">
        <v>2001</v>
      </c>
      <c r="B458" s="69"/>
      <c r="C458" s="69"/>
      <c r="D458" s="69"/>
      <c r="E458" s="69"/>
      <c r="F458" s="69"/>
      <c r="G458" s="69"/>
      <c r="H458" s="69"/>
      <c r="I458" s="69"/>
      <c r="J458" s="110"/>
      <c r="K458" s="123"/>
      <c r="L458" s="124"/>
      <c r="M458" s="125"/>
      <c r="N458" s="101"/>
      <c r="O458" s="102"/>
      <c r="P458" s="102"/>
      <c r="Q458" s="103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</row>
    <row r="459" spans="1:63" ht="18" customHeight="1">
      <c r="A459" s="35"/>
      <c r="B459" s="31"/>
      <c r="C459" s="273" t="s">
        <v>100</v>
      </c>
      <c r="D459" s="261"/>
      <c r="E459" s="261"/>
      <c r="F459" s="261"/>
      <c r="G459" s="261"/>
      <c r="H459" s="261"/>
      <c r="I459" s="262"/>
      <c r="J459" s="126">
        <f>SUM(J445:J455)</f>
        <v>70</v>
      </c>
      <c r="K459" s="105">
        <f>IF(SUM(J448:J449)=0,"",SUM(J448:J449)/B442)</f>
        <v>0.24761904761904763</v>
      </c>
      <c r="L459" s="105">
        <f>IF(J459=0,"",J459/B442)</f>
        <v>0.66666666666666663</v>
      </c>
      <c r="M459" s="105">
        <f>IF(J451=0,"",L459-K459)</f>
        <v>0.419047619047619</v>
      </c>
      <c r="N459" s="2"/>
      <c r="O459" s="31"/>
      <c r="P459" s="25"/>
      <c r="Q459" s="2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</row>
    <row r="460" spans="1:63" ht="12.7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</row>
    <row r="461" spans="1:63" ht="12.7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</row>
    <row r="462" spans="1:63" ht="26.25" customHeight="1">
      <c r="A462" s="283" t="s">
        <v>88</v>
      </c>
      <c r="B462" s="275"/>
      <c r="C462" s="275"/>
      <c r="D462" s="275"/>
      <c r="E462" s="275"/>
      <c r="F462" s="275"/>
      <c r="G462" s="275"/>
      <c r="H462" s="275"/>
      <c r="I462" s="275"/>
      <c r="J462" s="66" t="s">
        <v>73</v>
      </c>
      <c r="K462" s="31"/>
      <c r="L462" s="2"/>
      <c r="M462" s="2"/>
      <c r="N462" s="31"/>
      <c r="O462" s="2"/>
      <c r="P462" s="31"/>
      <c r="Q462" s="31"/>
      <c r="R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</row>
    <row r="463" spans="1:63" ht="20.25" customHeight="1">
      <c r="A463" s="259" t="s">
        <v>10</v>
      </c>
      <c r="B463" s="260" t="s">
        <v>89</v>
      </c>
      <c r="C463" s="261"/>
      <c r="D463" s="261"/>
      <c r="E463" s="261"/>
      <c r="F463" s="261"/>
      <c r="G463" s="261"/>
      <c r="H463" s="261"/>
      <c r="I463" s="262"/>
      <c r="J463" s="263" t="s">
        <v>11</v>
      </c>
      <c r="K463" s="254" t="s">
        <v>3</v>
      </c>
      <c r="L463" s="254" t="s">
        <v>4</v>
      </c>
      <c r="M463" s="264" t="s">
        <v>5</v>
      </c>
      <c r="N463" s="254" t="s">
        <v>6</v>
      </c>
      <c r="O463" s="265" t="s">
        <v>7</v>
      </c>
      <c r="P463" s="265" t="s">
        <v>8</v>
      </c>
      <c r="Q463" s="254" t="s">
        <v>9</v>
      </c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</row>
    <row r="464" spans="1:63" ht="15.75" customHeight="1">
      <c r="A464" s="255"/>
      <c r="B464" s="68" t="s">
        <v>90</v>
      </c>
      <c r="C464" s="68" t="s">
        <v>91</v>
      </c>
      <c r="D464" s="68" t="s">
        <v>92</v>
      </c>
      <c r="E464" s="68" t="s">
        <v>93</v>
      </c>
      <c r="F464" s="68" t="s">
        <v>94</v>
      </c>
      <c r="G464" s="68" t="s">
        <v>95</v>
      </c>
      <c r="H464" s="68" t="s">
        <v>96</v>
      </c>
      <c r="I464" s="68" t="s">
        <v>97</v>
      </c>
      <c r="J464" s="255"/>
      <c r="K464" s="255"/>
      <c r="L464" s="255"/>
      <c r="M464" s="255"/>
      <c r="N464" s="255"/>
      <c r="O464" s="255"/>
      <c r="P464" s="255"/>
      <c r="Q464" s="255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</row>
    <row r="465" spans="1:63" ht="15.75" customHeight="1">
      <c r="A465" s="68" t="s">
        <v>73</v>
      </c>
      <c r="B465" s="69">
        <v>106</v>
      </c>
      <c r="C465" s="69"/>
      <c r="D465" s="69"/>
      <c r="E465" s="69"/>
      <c r="F465" s="69"/>
      <c r="G465" s="69"/>
      <c r="H465" s="69"/>
      <c r="I465" s="69"/>
      <c r="J465" s="110"/>
      <c r="K465" s="72"/>
      <c r="L465" s="111"/>
      <c r="M465" s="112"/>
      <c r="N465" s="75"/>
      <c r="O465" s="76">
        <f>B465</f>
        <v>106</v>
      </c>
      <c r="P465" s="77"/>
      <c r="Q465" s="75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</row>
    <row r="466" spans="1:63" ht="15.75" customHeight="1">
      <c r="A466" s="68">
        <v>1301</v>
      </c>
      <c r="B466" s="69"/>
      <c r="C466" s="69">
        <v>93</v>
      </c>
      <c r="D466" s="69"/>
      <c r="E466" s="69"/>
      <c r="F466" s="69"/>
      <c r="G466" s="69"/>
      <c r="H466" s="69"/>
      <c r="I466" s="69"/>
      <c r="J466" s="110"/>
      <c r="K466" s="78"/>
      <c r="L466" s="113"/>
      <c r="M466" s="114"/>
      <c r="N466" s="80">
        <f>IF(C466=0,"",C466/B465)</f>
        <v>0.87735849056603776</v>
      </c>
      <c r="O466" s="81">
        <v>93</v>
      </c>
      <c r="P466" s="82">
        <f t="shared" ref="P466:P472" si="87">IF(O466=0,"",O466/O465)</f>
        <v>0.87735849056603776</v>
      </c>
      <c r="Q466" s="82">
        <f t="shared" ref="Q466:Q472" si="88">IF(O466=0,"",100%-P466)</f>
        <v>0.12264150943396224</v>
      </c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</row>
    <row r="467" spans="1:63" ht="15.75" customHeight="1">
      <c r="A467" s="68">
        <v>1302</v>
      </c>
      <c r="B467" s="69"/>
      <c r="C467" s="69"/>
      <c r="D467" s="69">
        <v>80</v>
      </c>
      <c r="E467" s="69"/>
      <c r="F467" s="69"/>
      <c r="G467" s="69"/>
      <c r="H467" s="69"/>
      <c r="I467" s="69"/>
      <c r="J467" s="110"/>
      <c r="K467" s="78"/>
      <c r="L467" s="113"/>
      <c r="M467" s="114"/>
      <c r="N467" s="80">
        <f>IF(D467=0,"",D467/C466)</f>
        <v>0.86021505376344087</v>
      </c>
      <c r="O467" s="81">
        <v>89</v>
      </c>
      <c r="P467" s="82">
        <f t="shared" si="87"/>
        <v>0.956989247311828</v>
      </c>
      <c r="Q467" s="82">
        <f t="shared" si="88"/>
        <v>4.3010752688172005E-2</v>
      </c>
      <c r="R467" s="83">
        <f>O467/O465</f>
        <v>0.839622641509434</v>
      </c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</row>
    <row r="468" spans="1:63" ht="15.75" customHeight="1">
      <c r="A468" s="68">
        <v>1401</v>
      </c>
      <c r="B468" s="69"/>
      <c r="C468" s="69"/>
      <c r="D468" s="69"/>
      <c r="E468" s="69">
        <v>80</v>
      </c>
      <c r="F468" s="69"/>
      <c r="G468" s="69"/>
      <c r="H468" s="69"/>
      <c r="I468" s="69"/>
      <c r="J468" s="110"/>
      <c r="K468" s="78"/>
      <c r="L468" s="113"/>
      <c r="M468" s="114"/>
      <c r="N468" s="80">
        <f>IF(E468=0,"",E468/D467)</f>
        <v>1</v>
      </c>
      <c r="O468" s="81">
        <v>87</v>
      </c>
      <c r="P468" s="82">
        <f t="shared" si="87"/>
        <v>0.97752808988764039</v>
      </c>
      <c r="Q468" s="82">
        <f t="shared" si="88"/>
        <v>2.2471910112359605E-2</v>
      </c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</row>
    <row r="469" spans="1:63" ht="15.75" customHeight="1">
      <c r="A469" s="68">
        <v>1402</v>
      </c>
      <c r="B469" s="69"/>
      <c r="C469" s="69"/>
      <c r="D469" s="69"/>
      <c r="E469" s="69"/>
      <c r="F469" s="69">
        <v>75</v>
      </c>
      <c r="G469" s="69"/>
      <c r="H469" s="69"/>
      <c r="I469" s="69"/>
      <c r="J469" s="110"/>
      <c r="K469" s="78"/>
      <c r="L469" s="113"/>
      <c r="M469" s="114"/>
      <c r="N469" s="80">
        <f>IF(F469=0,"",F469/E468)</f>
        <v>0.9375</v>
      </c>
      <c r="O469" s="81">
        <v>85</v>
      </c>
      <c r="P469" s="82">
        <f t="shared" si="87"/>
        <v>0.97701149425287359</v>
      </c>
      <c r="Q469" s="82">
        <f t="shared" si="88"/>
        <v>2.2988505747126409E-2</v>
      </c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</row>
    <row r="470" spans="1:63" ht="15.75" customHeight="1">
      <c r="A470" s="68">
        <v>1501</v>
      </c>
      <c r="B470" s="69"/>
      <c r="C470" s="69"/>
      <c r="D470" s="69"/>
      <c r="E470" s="69"/>
      <c r="F470" s="69"/>
      <c r="G470" s="69">
        <v>66</v>
      </c>
      <c r="H470" s="69"/>
      <c r="I470" s="69"/>
      <c r="J470" s="110"/>
      <c r="K470" s="78"/>
      <c r="L470" s="113"/>
      <c r="M470" s="114"/>
      <c r="N470" s="80">
        <f>IF(G470=0,"",G470/F469)</f>
        <v>0.88</v>
      </c>
      <c r="O470" s="81">
        <v>85</v>
      </c>
      <c r="P470" s="82">
        <f t="shared" si="87"/>
        <v>1</v>
      </c>
      <c r="Q470" s="82">
        <f t="shared" si="88"/>
        <v>0</v>
      </c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</row>
    <row r="471" spans="1:63" ht="15.75" customHeight="1">
      <c r="A471" s="68">
        <v>1502</v>
      </c>
      <c r="B471" s="69"/>
      <c r="C471" s="69"/>
      <c r="D471" s="69"/>
      <c r="E471" s="69"/>
      <c r="F471" s="69"/>
      <c r="G471" s="69"/>
      <c r="H471" s="69">
        <v>57</v>
      </c>
      <c r="I471" s="69"/>
      <c r="J471" s="110"/>
      <c r="K471" s="78"/>
      <c r="L471" s="113"/>
      <c r="M471" s="114"/>
      <c r="N471" s="80">
        <f>IF(H471=0,"",H471/G470)</f>
        <v>0.86363636363636365</v>
      </c>
      <c r="O471" s="81">
        <v>83</v>
      </c>
      <c r="P471" s="82">
        <f t="shared" si="87"/>
        <v>0.97647058823529409</v>
      </c>
      <c r="Q471" s="82">
        <f t="shared" si="88"/>
        <v>2.352941176470591E-2</v>
      </c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</row>
    <row r="472" spans="1:63" ht="15.75" customHeight="1">
      <c r="A472" s="68">
        <v>1601</v>
      </c>
      <c r="B472" s="69"/>
      <c r="C472" s="69"/>
      <c r="D472" s="69"/>
      <c r="E472" s="69"/>
      <c r="F472" s="69"/>
      <c r="G472" s="69"/>
      <c r="H472" s="69"/>
      <c r="I472" s="69">
        <v>72</v>
      </c>
      <c r="J472" s="110">
        <v>52</v>
      </c>
      <c r="K472" s="78"/>
      <c r="L472" s="113"/>
      <c r="M472" s="114"/>
      <c r="N472" s="80">
        <f>IF(I472=0,"",I472/H471)</f>
        <v>1.263157894736842</v>
      </c>
      <c r="O472" s="81">
        <v>82</v>
      </c>
      <c r="P472" s="82">
        <f t="shared" si="87"/>
        <v>0.98795180722891562</v>
      </c>
      <c r="Q472" s="82">
        <f t="shared" si="88"/>
        <v>1.2048192771084376E-2</v>
      </c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</row>
    <row r="473" spans="1:63" ht="15.75" customHeight="1">
      <c r="A473" s="68">
        <v>1602</v>
      </c>
      <c r="B473" s="69"/>
      <c r="C473" s="69"/>
      <c r="D473" s="69"/>
      <c r="E473" s="69"/>
      <c r="F473" s="69"/>
      <c r="G473" s="69"/>
      <c r="H473" s="69"/>
      <c r="I473" s="69">
        <v>26</v>
      </c>
      <c r="J473" s="110">
        <v>11</v>
      </c>
      <c r="K473" s="78"/>
      <c r="L473" s="113"/>
      <c r="M473" s="114"/>
      <c r="N473" s="80"/>
      <c r="O473" s="81">
        <v>27</v>
      </c>
      <c r="P473" s="82"/>
      <c r="Q473" s="82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</row>
    <row r="474" spans="1:63" ht="15.75" customHeight="1">
      <c r="A474" s="68">
        <v>1701</v>
      </c>
      <c r="B474" s="69"/>
      <c r="C474" s="69"/>
      <c r="D474" s="69"/>
      <c r="E474" s="69"/>
      <c r="F474" s="69"/>
      <c r="G474" s="69"/>
      <c r="H474" s="69"/>
      <c r="I474" s="69">
        <v>13</v>
      </c>
      <c r="J474" s="110">
        <v>13</v>
      </c>
      <c r="K474" s="78"/>
      <c r="L474" s="113"/>
      <c r="M474" s="114"/>
      <c r="N474" s="80"/>
      <c r="O474" s="81">
        <v>14</v>
      </c>
      <c r="P474" s="82"/>
      <c r="Q474" s="82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</row>
    <row r="475" spans="1:63" ht="15.75" customHeight="1">
      <c r="A475" s="68">
        <v>1702</v>
      </c>
      <c r="B475" s="69"/>
      <c r="C475" s="69"/>
      <c r="D475" s="69"/>
      <c r="E475" s="69"/>
      <c r="F475" s="69"/>
      <c r="G475" s="69"/>
      <c r="H475" s="69"/>
      <c r="I475" s="69">
        <v>1</v>
      </c>
      <c r="J475" s="110">
        <v>1</v>
      </c>
      <c r="K475" s="78"/>
      <c r="L475" s="113"/>
      <c r="M475" s="106"/>
      <c r="N475" s="115"/>
      <c r="O475" s="87">
        <v>1</v>
      </c>
      <c r="P475" s="116"/>
      <c r="Q475" s="115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</row>
    <row r="476" spans="1:63" ht="15.75" customHeight="1">
      <c r="A476" s="68">
        <v>1801</v>
      </c>
      <c r="B476" s="69"/>
      <c r="C476" s="69"/>
      <c r="D476" s="69"/>
      <c r="E476" s="69"/>
      <c r="F476" s="69"/>
      <c r="G476" s="69"/>
      <c r="H476" s="69"/>
      <c r="I476" s="69"/>
      <c r="J476" s="110"/>
      <c r="K476" s="78"/>
      <c r="L476" s="113"/>
      <c r="M476" s="106"/>
      <c r="N476" s="117"/>
      <c r="O476" s="87"/>
      <c r="P476" s="118"/>
      <c r="Q476" s="117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</row>
    <row r="477" spans="1:63" ht="15.75" customHeight="1">
      <c r="A477" s="68">
        <v>1802</v>
      </c>
      <c r="B477" s="69"/>
      <c r="C477" s="69"/>
      <c r="D477" s="69"/>
      <c r="E477" s="69"/>
      <c r="F477" s="69"/>
      <c r="G477" s="69"/>
      <c r="H477" s="69"/>
      <c r="I477" s="69"/>
      <c r="J477" s="110"/>
      <c r="K477" s="78"/>
      <c r="L477" s="113"/>
      <c r="M477" s="106"/>
      <c r="N477" s="117"/>
      <c r="O477" s="87"/>
      <c r="P477" s="118"/>
      <c r="Q477" s="117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</row>
    <row r="478" spans="1:63" ht="15.75" customHeight="1">
      <c r="A478" s="68">
        <v>1901</v>
      </c>
      <c r="B478" s="69"/>
      <c r="C478" s="69"/>
      <c r="D478" s="69"/>
      <c r="E478" s="69"/>
      <c r="F478" s="69"/>
      <c r="G478" s="69"/>
      <c r="H478" s="69"/>
      <c r="I478" s="69"/>
      <c r="J478" s="110"/>
      <c r="K478" s="78"/>
      <c r="L478" s="113"/>
      <c r="M478" s="106"/>
      <c r="N478" s="2"/>
      <c r="O478" s="31"/>
      <c r="P478" s="25"/>
      <c r="Q478" s="86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</row>
    <row r="479" spans="1:63" ht="15.75" customHeight="1">
      <c r="A479" s="68">
        <v>1902</v>
      </c>
      <c r="B479" s="69"/>
      <c r="C479" s="69"/>
      <c r="D479" s="69"/>
      <c r="E479" s="69"/>
      <c r="F479" s="69"/>
      <c r="G479" s="69"/>
      <c r="H479" s="69"/>
      <c r="I479" s="69"/>
      <c r="J479" s="110"/>
      <c r="K479" s="78"/>
      <c r="L479" s="113"/>
      <c r="M479" s="106"/>
      <c r="N479" s="89" t="s">
        <v>79</v>
      </c>
      <c r="O479" s="90">
        <v>74</v>
      </c>
      <c r="P479" s="187">
        <f>J482</f>
        <v>77</v>
      </c>
      <c r="Q479" s="92" t="s">
        <v>11</v>
      </c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</row>
    <row r="480" spans="1:63" ht="15.75" customHeight="1">
      <c r="A480" s="68">
        <v>2001</v>
      </c>
      <c r="B480" s="69"/>
      <c r="C480" s="69"/>
      <c r="D480" s="69"/>
      <c r="E480" s="69"/>
      <c r="F480" s="69"/>
      <c r="G480" s="69"/>
      <c r="H480" s="69"/>
      <c r="I480" s="69"/>
      <c r="J480" s="110"/>
      <c r="K480" s="78"/>
      <c r="L480" s="113"/>
      <c r="M480" s="106"/>
      <c r="N480" s="93" t="s">
        <v>80</v>
      </c>
      <c r="O480" s="94">
        <f>IF(O479/B465=0,"0%",O479/B465)</f>
        <v>0.69811320754716977</v>
      </c>
      <c r="P480" s="188">
        <f>IF(O479/P479=0,"",O479/P479)</f>
        <v>0.96103896103896103</v>
      </c>
      <c r="Q480" s="96" t="s">
        <v>81</v>
      </c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</row>
    <row r="481" spans="1:63" ht="15.75" customHeight="1">
      <c r="A481" s="68">
        <v>2002</v>
      </c>
      <c r="B481" s="69"/>
      <c r="C481" s="69"/>
      <c r="D481" s="69"/>
      <c r="E481" s="69"/>
      <c r="F481" s="69"/>
      <c r="G481" s="69"/>
      <c r="H481" s="69"/>
      <c r="I481" s="69"/>
      <c r="J481" s="110"/>
      <c r="K481" s="123"/>
      <c r="L481" s="124"/>
      <c r="M481" s="125"/>
      <c r="N481" s="101"/>
      <c r="O481" s="102"/>
      <c r="P481" s="102"/>
      <c r="Q481" s="103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</row>
    <row r="482" spans="1:63" ht="18" customHeight="1">
      <c r="A482" s="35"/>
      <c r="B482" s="31"/>
      <c r="C482" s="273" t="s">
        <v>100</v>
      </c>
      <c r="D482" s="261"/>
      <c r="E482" s="261"/>
      <c r="F482" s="261"/>
      <c r="G482" s="261"/>
      <c r="H482" s="261"/>
      <c r="I482" s="262"/>
      <c r="J482" s="126">
        <f>SUM(J468:J478)</f>
        <v>77</v>
      </c>
      <c r="K482" s="105">
        <f>IF(J472=0,"",J472/B465)</f>
        <v>0.49056603773584906</v>
      </c>
      <c r="L482" s="105">
        <f>IF(J482=0,"",J482/B465)</f>
        <v>0.72641509433962259</v>
      </c>
      <c r="M482" s="105">
        <f>IF(J474=0,"",L482-K482)</f>
        <v>0.23584905660377353</v>
      </c>
      <c r="N482" s="2"/>
      <c r="O482" s="31"/>
      <c r="P482" s="25"/>
      <c r="Q482" s="2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</row>
    <row r="483" spans="1:63" ht="12.7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</row>
    <row r="484" spans="1:63" ht="12.7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</row>
    <row r="485" spans="1:63" ht="26.25" customHeight="1">
      <c r="A485" s="283" t="s">
        <v>88</v>
      </c>
      <c r="B485" s="275"/>
      <c r="C485" s="275"/>
      <c r="D485" s="275"/>
      <c r="E485" s="275"/>
      <c r="F485" s="275"/>
      <c r="G485" s="275"/>
      <c r="H485" s="275"/>
      <c r="I485" s="275"/>
      <c r="J485" s="66" t="s">
        <v>74</v>
      </c>
      <c r="K485" s="31"/>
      <c r="L485" s="2"/>
      <c r="M485" s="2"/>
      <c r="N485" s="31"/>
      <c r="O485" s="2"/>
      <c r="P485" s="31"/>
      <c r="Q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</row>
    <row r="486" spans="1:63" ht="20.25" customHeight="1">
      <c r="A486" s="259" t="s">
        <v>10</v>
      </c>
      <c r="B486" s="260" t="s">
        <v>89</v>
      </c>
      <c r="C486" s="261"/>
      <c r="D486" s="261"/>
      <c r="E486" s="261"/>
      <c r="F486" s="261"/>
      <c r="G486" s="261"/>
      <c r="H486" s="261"/>
      <c r="I486" s="262"/>
      <c r="J486" s="263" t="s">
        <v>11</v>
      </c>
      <c r="K486" s="254" t="s">
        <v>3</v>
      </c>
      <c r="L486" s="254" t="s">
        <v>4</v>
      </c>
      <c r="M486" s="264" t="s">
        <v>5</v>
      </c>
      <c r="N486" s="254" t="s">
        <v>6</v>
      </c>
      <c r="O486" s="265" t="s">
        <v>7</v>
      </c>
      <c r="P486" s="265" t="s">
        <v>8</v>
      </c>
      <c r="Q486" s="254" t="s">
        <v>9</v>
      </c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</row>
    <row r="487" spans="1:63" ht="15.75" customHeight="1">
      <c r="A487" s="255"/>
      <c r="B487" s="68" t="s">
        <v>90</v>
      </c>
      <c r="C487" s="68" t="s">
        <v>91</v>
      </c>
      <c r="D487" s="68" t="s">
        <v>92</v>
      </c>
      <c r="E487" s="68" t="s">
        <v>93</v>
      </c>
      <c r="F487" s="68" t="s">
        <v>94</v>
      </c>
      <c r="G487" s="68" t="s">
        <v>95</v>
      </c>
      <c r="H487" s="68" t="s">
        <v>96</v>
      </c>
      <c r="I487" s="68" t="s">
        <v>97</v>
      </c>
      <c r="J487" s="255"/>
      <c r="K487" s="255"/>
      <c r="L487" s="255"/>
      <c r="M487" s="255"/>
      <c r="N487" s="255"/>
      <c r="O487" s="255"/>
      <c r="P487" s="255"/>
      <c r="Q487" s="255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</row>
    <row r="488" spans="1:63" ht="15.75" customHeight="1">
      <c r="A488" s="68">
        <v>1301</v>
      </c>
      <c r="B488" s="69">
        <v>102</v>
      </c>
      <c r="C488" s="69"/>
      <c r="D488" s="69"/>
      <c r="E488" s="69"/>
      <c r="F488" s="69"/>
      <c r="G488" s="69"/>
      <c r="H488" s="69"/>
      <c r="I488" s="69"/>
      <c r="J488" s="110"/>
      <c r="K488" s="72"/>
      <c r="L488" s="111"/>
      <c r="M488" s="112"/>
      <c r="N488" s="75"/>
      <c r="O488" s="76">
        <f>B488</f>
        <v>102</v>
      </c>
      <c r="P488" s="77"/>
      <c r="Q488" s="75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</row>
    <row r="489" spans="1:63" ht="15.75" customHeight="1">
      <c r="A489" s="68">
        <v>1302</v>
      </c>
      <c r="B489" s="69"/>
      <c r="C489" s="69">
        <v>84</v>
      </c>
      <c r="D489" s="69"/>
      <c r="E489" s="69"/>
      <c r="F489" s="69"/>
      <c r="G489" s="69"/>
      <c r="H489" s="69"/>
      <c r="I489" s="69"/>
      <c r="J489" s="110"/>
      <c r="K489" s="78"/>
      <c r="L489" s="113"/>
      <c r="M489" s="114"/>
      <c r="N489" s="80">
        <f>IF(C489=0,"",C489/B488)</f>
        <v>0.82352941176470584</v>
      </c>
      <c r="O489" s="81">
        <v>84</v>
      </c>
      <c r="P489" s="82">
        <f t="shared" ref="P489:P495" si="89">IF(O489=0,"",O489/O488)</f>
        <v>0.82352941176470584</v>
      </c>
      <c r="Q489" s="82">
        <f t="shared" ref="Q489:Q495" si="90">IF(O489=0,"",100%-P489)</f>
        <v>0.17647058823529416</v>
      </c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</row>
    <row r="490" spans="1:63" ht="15.75" customHeight="1">
      <c r="A490" s="68">
        <v>1401</v>
      </c>
      <c r="B490" s="69"/>
      <c r="C490" s="69"/>
      <c r="D490" s="69">
        <v>61</v>
      </c>
      <c r="E490" s="69"/>
      <c r="F490" s="69"/>
      <c r="G490" s="69"/>
      <c r="H490" s="69"/>
      <c r="I490" s="69"/>
      <c r="J490" s="110"/>
      <c r="K490" s="78"/>
      <c r="L490" s="113"/>
      <c r="M490" s="114"/>
      <c r="N490" s="80">
        <f>IF(D490=0,"",D490/C489)</f>
        <v>0.72619047619047616</v>
      </c>
      <c r="O490" s="81">
        <v>69</v>
      </c>
      <c r="P490" s="82">
        <f t="shared" si="89"/>
        <v>0.8214285714285714</v>
      </c>
      <c r="Q490" s="82">
        <f t="shared" si="90"/>
        <v>0.1785714285714286</v>
      </c>
      <c r="R490" s="83">
        <f>O490/O488</f>
        <v>0.67647058823529416</v>
      </c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</row>
    <row r="491" spans="1:63" ht="15.75" customHeight="1">
      <c r="A491" s="68">
        <v>1402</v>
      </c>
      <c r="B491" s="69"/>
      <c r="C491" s="69"/>
      <c r="D491" s="69"/>
      <c r="E491" s="69">
        <v>54</v>
      </c>
      <c r="F491" s="69"/>
      <c r="G491" s="69"/>
      <c r="H491" s="69"/>
      <c r="I491" s="69"/>
      <c r="J491" s="110"/>
      <c r="K491" s="78"/>
      <c r="L491" s="113"/>
      <c r="M491" s="114"/>
      <c r="N491" s="80">
        <f>IF(E491=0,"",E491/D490)</f>
        <v>0.88524590163934425</v>
      </c>
      <c r="O491" s="81">
        <v>67</v>
      </c>
      <c r="P491" s="82">
        <f t="shared" si="89"/>
        <v>0.97101449275362317</v>
      </c>
      <c r="Q491" s="82">
        <f t="shared" si="90"/>
        <v>2.8985507246376829E-2</v>
      </c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</row>
    <row r="492" spans="1:63" ht="15.75" customHeight="1">
      <c r="A492" s="68">
        <v>1501</v>
      </c>
      <c r="B492" s="69"/>
      <c r="C492" s="69"/>
      <c r="D492" s="69"/>
      <c r="E492" s="69"/>
      <c r="F492" s="69">
        <v>50</v>
      </c>
      <c r="G492" s="69"/>
      <c r="H492" s="69"/>
      <c r="I492" s="69"/>
      <c r="J492" s="110"/>
      <c r="K492" s="78"/>
      <c r="L492" s="113"/>
      <c r="M492" s="114"/>
      <c r="N492" s="80">
        <f>IF(F492=0,"",F492/E491)</f>
        <v>0.92592592592592593</v>
      </c>
      <c r="O492" s="81">
        <v>66</v>
      </c>
      <c r="P492" s="82">
        <f t="shared" si="89"/>
        <v>0.9850746268656716</v>
      </c>
      <c r="Q492" s="82">
        <f t="shared" si="90"/>
        <v>1.4925373134328401E-2</v>
      </c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</row>
    <row r="493" spans="1:63" ht="15.75" customHeight="1">
      <c r="A493" s="68">
        <v>1502</v>
      </c>
      <c r="B493" s="69"/>
      <c r="C493" s="69"/>
      <c r="D493" s="69"/>
      <c r="E493" s="69"/>
      <c r="F493" s="69"/>
      <c r="G493" s="69">
        <v>47</v>
      </c>
      <c r="H493" s="69"/>
      <c r="I493" s="69"/>
      <c r="J493" s="110"/>
      <c r="K493" s="78"/>
      <c r="L493" s="113"/>
      <c r="M493" s="114"/>
      <c r="N493" s="80">
        <f>IF(G493=0,"",G493/F492)</f>
        <v>0.94</v>
      </c>
      <c r="O493" s="81">
        <v>63</v>
      </c>
      <c r="P493" s="82">
        <f t="shared" si="89"/>
        <v>0.95454545454545459</v>
      </c>
      <c r="Q493" s="82">
        <f t="shared" si="90"/>
        <v>4.5454545454545414E-2</v>
      </c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</row>
    <row r="494" spans="1:63" ht="15.75" customHeight="1">
      <c r="A494" s="68">
        <v>1601</v>
      </c>
      <c r="B494" s="69"/>
      <c r="C494" s="69"/>
      <c r="D494" s="69"/>
      <c r="E494" s="69"/>
      <c r="F494" s="69"/>
      <c r="G494" s="69"/>
      <c r="H494" s="69">
        <v>46</v>
      </c>
      <c r="I494" s="69"/>
      <c r="J494" s="110"/>
      <c r="K494" s="78"/>
      <c r="L494" s="113"/>
      <c r="M494" s="114"/>
      <c r="N494" s="80">
        <f>IF(H494=0,"",H494/G493)</f>
        <v>0.97872340425531912</v>
      </c>
      <c r="O494" s="81">
        <v>61</v>
      </c>
      <c r="P494" s="82">
        <f t="shared" si="89"/>
        <v>0.96825396825396826</v>
      </c>
      <c r="Q494" s="82">
        <f t="shared" si="90"/>
        <v>3.1746031746031744E-2</v>
      </c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</row>
    <row r="495" spans="1:63" ht="15.75" customHeight="1">
      <c r="A495" s="68">
        <v>1602</v>
      </c>
      <c r="B495" s="69"/>
      <c r="C495" s="69"/>
      <c r="D495" s="69"/>
      <c r="E495" s="69"/>
      <c r="F495" s="69"/>
      <c r="G495" s="69"/>
      <c r="H495" s="69"/>
      <c r="I495" s="69">
        <v>44</v>
      </c>
      <c r="J495" s="110">
        <v>25</v>
      </c>
      <c r="K495" s="78"/>
      <c r="L495" s="113"/>
      <c r="M495" s="114"/>
      <c r="N495" s="80">
        <f>IF(I495=0,"",I495/H494)</f>
        <v>0.95652173913043481</v>
      </c>
      <c r="O495" s="81">
        <v>58</v>
      </c>
      <c r="P495" s="82">
        <f t="shared" si="89"/>
        <v>0.95081967213114749</v>
      </c>
      <c r="Q495" s="82">
        <f t="shared" si="90"/>
        <v>4.9180327868852514E-2</v>
      </c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</row>
    <row r="496" spans="1:63" ht="15.75" customHeight="1">
      <c r="A496" s="68">
        <v>1701</v>
      </c>
      <c r="B496" s="69"/>
      <c r="C496" s="69"/>
      <c r="D496" s="69"/>
      <c r="E496" s="69"/>
      <c r="F496" s="69"/>
      <c r="G496" s="69"/>
      <c r="H496" s="69"/>
      <c r="I496" s="69">
        <v>26</v>
      </c>
      <c r="J496" s="110">
        <v>14</v>
      </c>
      <c r="K496" s="78"/>
      <c r="L496" s="113"/>
      <c r="M496" s="114"/>
      <c r="N496" s="80"/>
      <c r="O496" s="81">
        <v>28</v>
      </c>
      <c r="P496" s="82"/>
      <c r="Q496" s="82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</row>
    <row r="497" spans="1:63" ht="15.75" customHeight="1">
      <c r="A497" s="68">
        <v>1702</v>
      </c>
      <c r="B497" s="69"/>
      <c r="C497" s="69"/>
      <c r="D497" s="69"/>
      <c r="E497" s="69"/>
      <c r="F497" s="69"/>
      <c r="G497" s="69"/>
      <c r="H497" s="69"/>
      <c r="I497" s="69">
        <v>11</v>
      </c>
      <c r="J497" s="110">
        <v>5</v>
      </c>
      <c r="K497" s="78"/>
      <c r="L497" s="113"/>
      <c r="M497" s="114"/>
      <c r="N497" s="80"/>
      <c r="O497" s="81">
        <v>14</v>
      </c>
      <c r="P497" s="82"/>
      <c r="Q497" s="82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</row>
    <row r="498" spans="1:63" ht="15.75" customHeight="1">
      <c r="A498" s="68">
        <v>1801</v>
      </c>
      <c r="B498" s="69"/>
      <c r="C498" s="69"/>
      <c r="D498" s="69"/>
      <c r="E498" s="69"/>
      <c r="F498" s="69"/>
      <c r="G498" s="69"/>
      <c r="H498" s="69"/>
      <c r="I498" s="69">
        <v>6</v>
      </c>
      <c r="J498" s="110">
        <v>5</v>
      </c>
      <c r="K498" s="78"/>
      <c r="L498" s="113"/>
      <c r="M498" s="106"/>
      <c r="N498" s="115"/>
      <c r="O498" s="87">
        <v>7</v>
      </c>
      <c r="P498" s="116"/>
      <c r="Q498" s="115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</row>
    <row r="499" spans="1:63" ht="15.75" customHeight="1">
      <c r="A499" s="68">
        <v>1802</v>
      </c>
      <c r="B499" s="69"/>
      <c r="C499" s="69"/>
      <c r="D499" s="69"/>
      <c r="E499" s="69"/>
      <c r="F499" s="69"/>
      <c r="G499" s="69"/>
      <c r="H499" s="69"/>
      <c r="I499" s="69">
        <v>2</v>
      </c>
      <c r="J499" s="110">
        <v>2</v>
      </c>
      <c r="K499" s="78"/>
      <c r="L499" s="113"/>
      <c r="M499" s="106"/>
      <c r="N499" s="117"/>
      <c r="O499" s="87">
        <v>2</v>
      </c>
      <c r="P499" s="118"/>
      <c r="Q499" s="117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</row>
    <row r="500" spans="1:63" ht="15.75" customHeight="1">
      <c r="A500" s="68">
        <v>1901</v>
      </c>
      <c r="B500" s="69"/>
      <c r="C500" s="69"/>
      <c r="D500" s="69"/>
      <c r="E500" s="69"/>
      <c r="F500" s="69"/>
      <c r="G500" s="69"/>
      <c r="H500" s="69"/>
      <c r="I500" s="69"/>
      <c r="J500" s="110"/>
      <c r="K500" s="78"/>
      <c r="L500" s="113"/>
      <c r="M500" s="106"/>
      <c r="N500" s="117"/>
      <c r="O500" s="87"/>
      <c r="P500" s="118"/>
      <c r="Q500" s="117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</row>
    <row r="501" spans="1:63" ht="15.75" customHeight="1">
      <c r="A501" s="68">
        <v>1902</v>
      </c>
      <c r="B501" s="69"/>
      <c r="C501" s="69"/>
      <c r="D501" s="69"/>
      <c r="E501" s="69"/>
      <c r="F501" s="69"/>
      <c r="G501" s="69"/>
      <c r="H501" s="69"/>
      <c r="I501" s="69"/>
      <c r="J501" s="110"/>
      <c r="K501" s="78"/>
      <c r="L501" s="113"/>
      <c r="M501" s="106"/>
      <c r="N501" s="2"/>
      <c r="O501" s="31"/>
      <c r="P501" s="25"/>
      <c r="Q501" s="86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</row>
    <row r="502" spans="1:63" ht="15.75" customHeight="1">
      <c r="A502" s="68">
        <v>2001</v>
      </c>
      <c r="B502" s="69"/>
      <c r="C502" s="69"/>
      <c r="D502" s="69"/>
      <c r="E502" s="69"/>
      <c r="F502" s="69"/>
      <c r="G502" s="69"/>
      <c r="H502" s="69"/>
      <c r="I502" s="69"/>
      <c r="J502" s="110"/>
      <c r="K502" s="78"/>
      <c r="L502" s="113"/>
      <c r="M502" s="106"/>
      <c r="N502" s="89" t="s">
        <v>79</v>
      </c>
      <c r="O502" s="90">
        <v>51</v>
      </c>
      <c r="P502" s="187">
        <f>IF(SUM(J494:J501)=0,"",SUM(J494:J501))</f>
        <v>51</v>
      </c>
      <c r="Q502" s="92" t="s">
        <v>11</v>
      </c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</row>
    <row r="503" spans="1:63" ht="15.75" customHeight="1">
      <c r="A503" s="68">
        <v>2002</v>
      </c>
      <c r="B503" s="69"/>
      <c r="C503" s="69"/>
      <c r="D503" s="69"/>
      <c r="E503" s="69"/>
      <c r="F503" s="69"/>
      <c r="G503" s="69"/>
      <c r="H503" s="69"/>
      <c r="I503" s="69"/>
      <c r="J503" s="110"/>
      <c r="K503" s="78"/>
      <c r="L503" s="113"/>
      <c r="M503" s="106"/>
      <c r="N503" s="93" t="s">
        <v>80</v>
      </c>
      <c r="O503" s="94">
        <f>IF(O502/B488=0,"",O502/B488)</f>
        <v>0.5</v>
      </c>
      <c r="P503" s="188">
        <f>IF(O502/P502=0,"",O502/P502)</f>
        <v>1</v>
      </c>
      <c r="Q503" s="96" t="s">
        <v>81</v>
      </c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</row>
    <row r="504" spans="1:63" ht="15.75" customHeight="1">
      <c r="A504" s="68">
        <v>2101</v>
      </c>
      <c r="B504" s="69"/>
      <c r="C504" s="69"/>
      <c r="D504" s="69"/>
      <c r="E504" s="69"/>
      <c r="F504" s="69"/>
      <c r="G504" s="69"/>
      <c r="H504" s="69"/>
      <c r="I504" s="69"/>
      <c r="J504" s="110"/>
      <c r="K504" s="123"/>
      <c r="L504" s="124"/>
      <c r="M504" s="125"/>
      <c r="N504" s="101"/>
      <c r="O504" s="102"/>
      <c r="P504" s="102"/>
      <c r="Q504" s="103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</row>
    <row r="505" spans="1:63" ht="18" customHeight="1">
      <c r="A505" s="35"/>
      <c r="B505" s="31"/>
      <c r="C505" s="273" t="s">
        <v>100</v>
      </c>
      <c r="D505" s="261"/>
      <c r="E505" s="261"/>
      <c r="F505" s="261"/>
      <c r="G505" s="261"/>
      <c r="H505" s="261"/>
      <c r="I505" s="262"/>
      <c r="J505" s="126">
        <f>SUM(J491:J501)</f>
        <v>51</v>
      </c>
      <c r="K505" s="105">
        <f>IF(J495=0,"",J495/B488)</f>
        <v>0.24509803921568626</v>
      </c>
      <c r="L505" s="105">
        <f>IF(J505=0,"",J505/B488)</f>
        <v>0.5</v>
      </c>
      <c r="M505" s="105">
        <f>IF(J497=0,"",L505-K505)</f>
        <v>0.25490196078431371</v>
      </c>
      <c r="N505" s="2"/>
      <c r="O505" s="31"/>
      <c r="P505" s="25"/>
      <c r="Q505" s="2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</row>
    <row r="506" spans="1:63" ht="12.7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</row>
    <row r="507" spans="1:63" ht="12.7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</row>
    <row r="508" spans="1:63" ht="26.25" customHeight="1">
      <c r="A508" s="283" t="s">
        <v>88</v>
      </c>
      <c r="B508" s="275"/>
      <c r="C508" s="275"/>
      <c r="D508" s="275"/>
      <c r="E508" s="275"/>
      <c r="F508" s="275"/>
      <c r="G508" s="275"/>
      <c r="H508" s="275"/>
      <c r="I508" s="275"/>
      <c r="J508" s="66" t="s">
        <v>82</v>
      </c>
      <c r="K508" s="31"/>
      <c r="L508" s="2"/>
      <c r="M508" s="2"/>
      <c r="N508" s="31"/>
      <c r="O508" s="2"/>
      <c r="P508" s="31"/>
      <c r="Q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</row>
    <row r="509" spans="1:63" ht="20.25" customHeight="1">
      <c r="A509" s="259" t="s">
        <v>10</v>
      </c>
      <c r="B509" s="260" t="s">
        <v>89</v>
      </c>
      <c r="C509" s="261"/>
      <c r="D509" s="261"/>
      <c r="E509" s="261"/>
      <c r="F509" s="261"/>
      <c r="G509" s="261"/>
      <c r="H509" s="261"/>
      <c r="I509" s="262"/>
      <c r="J509" s="263" t="s">
        <v>11</v>
      </c>
      <c r="K509" s="254" t="s">
        <v>3</v>
      </c>
      <c r="L509" s="254" t="s">
        <v>4</v>
      </c>
      <c r="M509" s="264" t="s">
        <v>5</v>
      </c>
      <c r="N509" s="254" t="s">
        <v>6</v>
      </c>
      <c r="O509" s="265" t="s">
        <v>7</v>
      </c>
      <c r="P509" s="265" t="s">
        <v>8</v>
      </c>
      <c r="Q509" s="254" t="s">
        <v>9</v>
      </c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</row>
    <row r="510" spans="1:63" ht="15.75" customHeight="1">
      <c r="A510" s="255"/>
      <c r="B510" s="68" t="s">
        <v>90</v>
      </c>
      <c r="C510" s="68" t="s">
        <v>91</v>
      </c>
      <c r="D510" s="68" t="s">
        <v>92</v>
      </c>
      <c r="E510" s="68" t="s">
        <v>93</v>
      </c>
      <c r="F510" s="68" t="s">
        <v>94</v>
      </c>
      <c r="G510" s="68" t="s">
        <v>95</v>
      </c>
      <c r="H510" s="68" t="s">
        <v>96</v>
      </c>
      <c r="I510" s="68" t="s">
        <v>97</v>
      </c>
      <c r="J510" s="255"/>
      <c r="K510" s="255"/>
      <c r="L510" s="255"/>
      <c r="M510" s="255"/>
      <c r="N510" s="255"/>
      <c r="O510" s="255"/>
      <c r="P510" s="255"/>
      <c r="Q510" s="255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</row>
    <row r="511" spans="1:63" ht="15.75" customHeight="1">
      <c r="A511" s="68">
        <v>1302</v>
      </c>
      <c r="B511" s="69">
        <v>98</v>
      </c>
      <c r="C511" s="69"/>
      <c r="D511" s="69"/>
      <c r="E511" s="69"/>
      <c r="F511" s="69"/>
      <c r="G511" s="69"/>
      <c r="H511" s="69"/>
      <c r="I511" s="69"/>
      <c r="J511" s="110"/>
      <c r="K511" s="72"/>
      <c r="L511" s="111"/>
      <c r="M511" s="112"/>
      <c r="N511" s="75"/>
      <c r="O511" s="76">
        <f>B511</f>
        <v>98</v>
      </c>
      <c r="P511" s="77"/>
      <c r="Q511" s="75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</row>
    <row r="512" spans="1:63" ht="15.75" customHeight="1">
      <c r="A512" s="68">
        <v>1401</v>
      </c>
      <c r="B512" s="69"/>
      <c r="C512" s="69">
        <v>88</v>
      </c>
      <c r="D512" s="69"/>
      <c r="E512" s="69"/>
      <c r="F512" s="69"/>
      <c r="G512" s="69"/>
      <c r="H512" s="69"/>
      <c r="I512" s="69"/>
      <c r="J512" s="110"/>
      <c r="K512" s="78"/>
      <c r="L512" s="113"/>
      <c r="M512" s="114"/>
      <c r="N512" s="80">
        <f>IF(C512=0,"",C512/B511)</f>
        <v>0.89795918367346939</v>
      </c>
      <c r="O512" s="81">
        <v>89</v>
      </c>
      <c r="P512" s="82">
        <f t="shared" ref="P512:P518" si="91">IF(O512=0,"",O512/O511)</f>
        <v>0.90816326530612246</v>
      </c>
      <c r="Q512" s="82">
        <f t="shared" ref="Q512:Q518" si="92">IF(O512=0,"",100%-P512)</f>
        <v>9.1836734693877542E-2</v>
      </c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</row>
    <row r="513" spans="1:63" ht="15.75" customHeight="1">
      <c r="A513" s="68">
        <v>1402</v>
      </c>
      <c r="B513" s="69"/>
      <c r="C513" s="69"/>
      <c r="D513" s="69">
        <v>71</v>
      </c>
      <c r="E513" s="69"/>
      <c r="F513" s="69"/>
      <c r="G513" s="69"/>
      <c r="H513" s="69"/>
      <c r="I513" s="69"/>
      <c r="J513" s="110"/>
      <c r="K513" s="78"/>
      <c r="L513" s="113"/>
      <c r="M513" s="114"/>
      <c r="N513" s="80">
        <f>IF(D513=0,"",D513/C512)</f>
        <v>0.80681818181818177</v>
      </c>
      <c r="O513" s="81">
        <v>79</v>
      </c>
      <c r="P513" s="82">
        <f t="shared" si="91"/>
        <v>0.88764044943820219</v>
      </c>
      <c r="Q513" s="82">
        <f t="shared" si="92"/>
        <v>0.11235955056179781</v>
      </c>
      <c r="R513" s="83">
        <f>O513/O511</f>
        <v>0.80612244897959184</v>
      </c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</row>
    <row r="514" spans="1:63" ht="15.75" customHeight="1">
      <c r="A514" s="68">
        <v>1501</v>
      </c>
      <c r="B514" s="69"/>
      <c r="C514" s="69"/>
      <c r="D514" s="69"/>
      <c r="E514" s="69">
        <v>69</v>
      </c>
      <c r="F514" s="69"/>
      <c r="G514" s="69"/>
      <c r="H514" s="69"/>
      <c r="I514" s="69"/>
      <c r="J514" s="110"/>
      <c r="K514" s="78"/>
      <c r="L514" s="113"/>
      <c r="M514" s="114"/>
      <c r="N514" s="80">
        <f>IF(E514=0,"",E514/D513)</f>
        <v>0.971830985915493</v>
      </c>
      <c r="O514" s="81">
        <v>78</v>
      </c>
      <c r="P514" s="82">
        <f t="shared" si="91"/>
        <v>0.98734177215189878</v>
      </c>
      <c r="Q514" s="82">
        <f t="shared" si="92"/>
        <v>1.2658227848101222E-2</v>
      </c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</row>
    <row r="515" spans="1:63" ht="15.75" customHeight="1">
      <c r="A515" s="68">
        <v>1502</v>
      </c>
      <c r="B515" s="69"/>
      <c r="C515" s="69"/>
      <c r="D515" s="69"/>
      <c r="E515" s="69"/>
      <c r="F515" s="69">
        <v>55</v>
      </c>
      <c r="G515" s="69"/>
      <c r="H515" s="69"/>
      <c r="I515" s="69"/>
      <c r="J515" s="110"/>
      <c r="K515" s="78"/>
      <c r="L515" s="113"/>
      <c r="M515" s="114"/>
      <c r="N515" s="80">
        <f>IF(F515=0,"",F515/E514)</f>
        <v>0.79710144927536231</v>
      </c>
      <c r="O515" s="81">
        <v>77</v>
      </c>
      <c r="P515" s="82">
        <f t="shared" si="91"/>
        <v>0.98717948717948723</v>
      </c>
      <c r="Q515" s="82">
        <f t="shared" si="92"/>
        <v>1.2820512820512775E-2</v>
      </c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</row>
    <row r="516" spans="1:63" ht="15.75" customHeight="1">
      <c r="A516" s="68">
        <v>1601</v>
      </c>
      <c r="B516" s="69"/>
      <c r="C516" s="69"/>
      <c r="D516" s="69"/>
      <c r="E516" s="69"/>
      <c r="F516" s="69"/>
      <c r="G516" s="69">
        <v>55</v>
      </c>
      <c r="H516" s="69"/>
      <c r="I516" s="69"/>
      <c r="J516" s="110"/>
      <c r="K516" s="78"/>
      <c r="L516" s="113"/>
      <c r="M516" s="114"/>
      <c r="N516" s="80">
        <f>IF(G516=0,"",G516/F515)</f>
        <v>1</v>
      </c>
      <c r="O516" s="81">
        <v>77</v>
      </c>
      <c r="P516" s="82">
        <f t="shared" si="91"/>
        <v>1</v>
      </c>
      <c r="Q516" s="82">
        <f t="shared" si="92"/>
        <v>0</v>
      </c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</row>
    <row r="517" spans="1:63" ht="15.75" customHeight="1">
      <c r="A517" s="68">
        <v>1602</v>
      </c>
      <c r="B517" s="69"/>
      <c r="C517" s="69"/>
      <c r="D517" s="69"/>
      <c r="E517" s="69"/>
      <c r="F517" s="69"/>
      <c r="G517" s="69"/>
      <c r="H517" s="69">
        <v>55</v>
      </c>
      <c r="I517" s="69"/>
      <c r="J517" s="110">
        <v>1</v>
      </c>
      <c r="K517" s="78"/>
      <c r="L517" s="113"/>
      <c r="M517" s="114"/>
      <c r="N517" s="80">
        <f>IF(H517=0,"",H517/G516)</f>
        <v>1</v>
      </c>
      <c r="O517" s="81">
        <v>74</v>
      </c>
      <c r="P517" s="82">
        <f t="shared" si="91"/>
        <v>0.96103896103896103</v>
      </c>
      <c r="Q517" s="82">
        <f t="shared" si="92"/>
        <v>3.8961038961038974E-2</v>
      </c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</row>
    <row r="518" spans="1:63" ht="15.75" customHeight="1">
      <c r="A518" s="68">
        <v>1701</v>
      </c>
      <c r="B518" s="69"/>
      <c r="C518" s="69"/>
      <c r="D518" s="69"/>
      <c r="E518" s="69"/>
      <c r="F518" s="69"/>
      <c r="G518" s="69"/>
      <c r="H518" s="69"/>
      <c r="I518" s="69">
        <v>55</v>
      </c>
      <c r="J518" s="110">
        <v>25</v>
      </c>
      <c r="K518" s="78"/>
      <c r="L518" s="113"/>
      <c r="M518" s="114"/>
      <c r="N518" s="80">
        <f>IF(I518=0,"",I518/H517)</f>
        <v>1</v>
      </c>
      <c r="O518" s="81">
        <v>72</v>
      </c>
      <c r="P518" s="82">
        <f t="shared" si="91"/>
        <v>0.97297297297297303</v>
      </c>
      <c r="Q518" s="82">
        <f t="shared" si="92"/>
        <v>2.7027027027026973E-2</v>
      </c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</row>
    <row r="519" spans="1:63" ht="15.75" customHeight="1">
      <c r="A519" s="68">
        <v>1702</v>
      </c>
      <c r="B519" s="69"/>
      <c r="C519" s="69"/>
      <c r="D519" s="69"/>
      <c r="E519" s="69"/>
      <c r="F519" s="69"/>
      <c r="G519" s="69"/>
      <c r="H519" s="69"/>
      <c r="I519" s="69">
        <v>40</v>
      </c>
      <c r="J519" s="110">
        <v>27</v>
      </c>
      <c r="K519" s="78"/>
      <c r="L519" s="113"/>
      <c r="M519" s="114"/>
      <c r="N519" s="80"/>
      <c r="O519" s="81">
        <v>44</v>
      </c>
      <c r="P519" s="82"/>
      <c r="Q519" s="82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</row>
    <row r="520" spans="1:63" ht="15.75" customHeight="1">
      <c r="A520" s="68">
        <v>1801</v>
      </c>
      <c r="B520" s="69"/>
      <c r="C520" s="69"/>
      <c r="D520" s="69"/>
      <c r="E520" s="69"/>
      <c r="F520" s="69"/>
      <c r="G520" s="69"/>
      <c r="H520" s="69"/>
      <c r="I520" s="69">
        <v>16</v>
      </c>
      <c r="J520" s="110">
        <v>10</v>
      </c>
      <c r="K520" s="78"/>
      <c r="L520" s="113"/>
      <c r="M520" s="114"/>
      <c r="N520" s="80"/>
      <c r="O520" s="81">
        <v>17</v>
      </c>
      <c r="P520" s="82"/>
      <c r="Q520" s="82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</row>
    <row r="521" spans="1:63" ht="15.75" customHeight="1">
      <c r="A521" s="68">
        <v>1802</v>
      </c>
      <c r="B521" s="69"/>
      <c r="C521" s="69"/>
      <c r="D521" s="69"/>
      <c r="E521" s="69"/>
      <c r="F521" s="69"/>
      <c r="G521" s="69"/>
      <c r="H521" s="69"/>
      <c r="I521" s="69">
        <v>6</v>
      </c>
      <c r="J521" s="110">
        <v>4</v>
      </c>
      <c r="K521" s="78"/>
      <c r="L521" s="113"/>
      <c r="M521" s="106"/>
      <c r="N521" s="115"/>
      <c r="O521" s="87">
        <v>6</v>
      </c>
      <c r="P521" s="116"/>
      <c r="Q521" s="115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</row>
    <row r="522" spans="1:63" ht="15.75" customHeight="1">
      <c r="A522" s="68">
        <v>1901</v>
      </c>
      <c r="B522" s="69"/>
      <c r="C522" s="69"/>
      <c r="D522" s="69"/>
      <c r="E522" s="69"/>
      <c r="F522" s="69"/>
      <c r="G522" s="69"/>
      <c r="H522" s="69"/>
      <c r="I522" s="69">
        <v>3</v>
      </c>
      <c r="J522" s="110">
        <v>2</v>
      </c>
      <c r="K522" s="78"/>
      <c r="L522" s="113"/>
      <c r="M522" s="106"/>
      <c r="N522" s="117"/>
      <c r="O522" s="87">
        <v>3</v>
      </c>
      <c r="P522" s="118"/>
      <c r="Q522" s="117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</row>
    <row r="523" spans="1:63" ht="15.75" customHeight="1">
      <c r="A523" s="68">
        <v>1902</v>
      </c>
      <c r="B523" s="69"/>
      <c r="C523" s="69"/>
      <c r="D523" s="69"/>
      <c r="E523" s="69"/>
      <c r="F523" s="69"/>
      <c r="G523" s="69"/>
      <c r="H523" s="69"/>
      <c r="I523" s="69">
        <v>1</v>
      </c>
      <c r="J523" s="110"/>
      <c r="K523" s="78"/>
      <c r="L523" s="113"/>
      <c r="M523" s="106"/>
      <c r="N523" s="117"/>
      <c r="O523" s="87">
        <v>1</v>
      </c>
      <c r="P523" s="118"/>
      <c r="Q523" s="117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</row>
    <row r="524" spans="1:63" ht="15.75" customHeight="1">
      <c r="A524" s="68">
        <v>2001</v>
      </c>
      <c r="B524" s="69"/>
      <c r="C524" s="69"/>
      <c r="D524" s="69"/>
      <c r="E524" s="69"/>
      <c r="F524" s="69"/>
      <c r="G524" s="69"/>
      <c r="H524" s="69"/>
      <c r="I524" s="69">
        <v>1</v>
      </c>
      <c r="J524" s="110"/>
      <c r="K524" s="78"/>
      <c r="L524" s="113"/>
      <c r="M524" s="106"/>
      <c r="N524" s="2"/>
      <c r="O524" s="192">
        <v>1</v>
      </c>
      <c r="P524" s="25"/>
      <c r="Q524" s="86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</row>
    <row r="525" spans="1:63" ht="15.75" customHeight="1">
      <c r="A525" s="68">
        <v>2002</v>
      </c>
      <c r="B525" s="69"/>
      <c r="C525" s="69"/>
      <c r="D525" s="69"/>
      <c r="E525" s="69"/>
      <c r="F525" s="69"/>
      <c r="G525" s="69"/>
      <c r="H525" s="69"/>
      <c r="I525" s="69">
        <v>1</v>
      </c>
      <c r="J525" s="110">
        <v>1</v>
      </c>
      <c r="K525" s="78"/>
      <c r="L525" s="113"/>
      <c r="M525" s="106"/>
      <c r="N525" s="89" t="s">
        <v>79</v>
      </c>
      <c r="O525" s="90">
        <v>69</v>
      </c>
      <c r="P525" s="187">
        <f>J528</f>
        <v>70</v>
      </c>
      <c r="Q525" s="92" t="s">
        <v>11</v>
      </c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</row>
    <row r="526" spans="1:63" ht="15.75" customHeight="1">
      <c r="A526" s="68">
        <v>2101</v>
      </c>
      <c r="B526" s="69"/>
      <c r="C526" s="69"/>
      <c r="D526" s="69"/>
      <c r="E526" s="69"/>
      <c r="F526" s="69"/>
      <c r="G526" s="69"/>
      <c r="H526" s="69"/>
      <c r="I526" s="69"/>
      <c r="J526" s="110"/>
      <c r="K526" s="78"/>
      <c r="L526" s="113"/>
      <c r="M526" s="106"/>
      <c r="N526" s="93" t="s">
        <v>80</v>
      </c>
      <c r="O526" s="94">
        <f>IF(O525/B511=0,"",O525/B511)</f>
        <v>0.70408163265306123</v>
      </c>
      <c r="P526" s="188">
        <f>IF(O525/P525=0,"",O525/P525)</f>
        <v>0.98571428571428577</v>
      </c>
      <c r="Q526" s="96" t="s">
        <v>81</v>
      </c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</row>
    <row r="527" spans="1:63" ht="15.75" customHeight="1">
      <c r="A527" s="68">
        <v>2102</v>
      </c>
      <c r="B527" s="69"/>
      <c r="C527" s="69"/>
      <c r="D527" s="69"/>
      <c r="E527" s="69"/>
      <c r="F527" s="69"/>
      <c r="G527" s="69"/>
      <c r="H527" s="69"/>
      <c r="I527" s="69"/>
      <c r="J527" s="110"/>
      <c r="K527" s="123"/>
      <c r="L527" s="124"/>
      <c r="M527" s="125"/>
      <c r="N527" s="101"/>
      <c r="O527" s="102"/>
      <c r="P527" s="102"/>
      <c r="Q527" s="103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</row>
    <row r="528" spans="1:63" ht="18" customHeight="1">
      <c r="A528" s="35"/>
      <c r="B528" s="31"/>
      <c r="C528" s="273" t="s">
        <v>100</v>
      </c>
      <c r="D528" s="261"/>
      <c r="E528" s="261"/>
      <c r="F528" s="261"/>
      <c r="G528" s="261"/>
      <c r="H528" s="261"/>
      <c r="I528" s="262"/>
      <c r="J528" s="126">
        <f>SUM(J514:J525)</f>
        <v>70</v>
      </c>
      <c r="K528" s="105">
        <f>IF(SUM(J517:J518)=0,"",SUM(J517:J518)/B511)</f>
        <v>0.26530612244897961</v>
      </c>
      <c r="L528" s="105">
        <f>IF(J528=0,"",J528/B511)</f>
        <v>0.7142857142857143</v>
      </c>
      <c r="M528" s="105">
        <f>IF(J518=0,"",L528-K528)</f>
        <v>0.44897959183673469</v>
      </c>
      <c r="N528" s="2"/>
      <c r="O528" s="31"/>
      <c r="P528" s="25"/>
      <c r="Q528" s="2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</row>
    <row r="529" spans="1:63" ht="12.7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</row>
    <row r="530" spans="1:63" ht="12.7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</row>
    <row r="531" spans="1:63" ht="26.25" customHeight="1">
      <c r="A531" s="283" t="s">
        <v>88</v>
      </c>
      <c r="B531" s="275"/>
      <c r="C531" s="275"/>
      <c r="D531" s="275"/>
      <c r="E531" s="275"/>
      <c r="F531" s="275"/>
      <c r="G531" s="275"/>
      <c r="H531" s="275"/>
      <c r="I531" s="275"/>
      <c r="J531" s="66" t="s">
        <v>85</v>
      </c>
      <c r="K531" s="31"/>
      <c r="L531" s="2"/>
      <c r="M531" s="2"/>
      <c r="N531" s="31"/>
      <c r="O531" s="2"/>
      <c r="P531" s="31"/>
      <c r="Q531" s="31"/>
      <c r="R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</row>
    <row r="532" spans="1:63" ht="20.25" customHeight="1">
      <c r="A532" s="259" t="s">
        <v>10</v>
      </c>
      <c r="B532" s="260" t="s">
        <v>89</v>
      </c>
      <c r="C532" s="261"/>
      <c r="D532" s="261"/>
      <c r="E532" s="261"/>
      <c r="F532" s="261"/>
      <c r="G532" s="261"/>
      <c r="H532" s="261"/>
      <c r="I532" s="262"/>
      <c r="J532" s="263" t="s">
        <v>11</v>
      </c>
      <c r="K532" s="254" t="s">
        <v>3</v>
      </c>
      <c r="L532" s="254" t="s">
        <v>4</v>
      </c>
      <c r="M532" s="264" t="s">
        <v>5</v>
      </c>
      <c r="N532" s="254" t="s">
        <v>6</v>
      </c>
      <c r="O532" s="265" t="s">
        <v>7</v>
      </c>
      <c r="P532" s="265" t="s">
        <v>8</v>
      </c>
      <c r="Q532" s="254" t="s">
        <v>9</v>
      </c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</row>
    <row r="533" spans="1:63" ht="15.75" customHeight="1">
      <c r="A533" s="255"/>
      <c r="B533" s="68" t="s">
        <v>90</v>
      </c>
      <c r="C533" s="68" t="s">
        <v>91</v>
      </c>
      <c r="D533" s="68" t="s">
        <v>92</v>
      </c>
      <c r="E533" s="68" t="s">
        <v>93</v>
      </c>
      <c r="F533" s="68" t="s">
        <v>94</v>
      </c>
      <c r="G533" s="68" t="s">
        <v>95</v>
      </c>
      <c r="H533" s="68" t="s">
        <v>96</v>
      </c>
      <c r="I533" s="68" t="s">
        <v>97</v>
      </c>
      <c r="J533" s="255"/>
      <c r="K533" s="255"/>
      <c r="L533" s="255"/>
      <c r="M533" s="255"/>
      <c r="N533" s="255"/>
      <c r="O533" s="255"/>
      <c r="P533" s="255"/>
      <c r="Q533" s="255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</row>
    <row r="534" spans="1:63" ht="15.75" customHeight="1">
      <c r="A534" s="68" t="s">
        <v>85</v>
      </c>
      <c r="B534" s="69">
        <v>96</v>
      </c>
      <c r="C534" s="69"/>
      <c r="D534" s="69"/>
      <c r="E534" s="69"/>
      <c r="F534" s="69"/>
      <c r="G534" s="69"/>
      <c r="H534" s="69"/>
      <c r="I534" s="69"/>
      <c r="J534" s="110"/>
      <c r="K534" s="72"/>
      <c r="L534" s="111"/>
      <c r="M534" s="112"/>
      <c r="N534" s="75"/>
      <c r="O534" s="76">
        <f>B534</f>
        <v>96</v>
      </c>
      <c r="P534" s="77"/>
      <c r="Q534" s="75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</row>
    <row r="535" spans="1:63" ht="15.75" customHeight="1">
      <c r="A535" s="68">
        <v>1402</v>
      </c>
      <c r="B535" s="69"/>
      <c r="C535" s="69">
        <v>76</v>
      </c>
      <c r="D535" s="69"/>
      <c r="E535" s="69"/>
      <c r="F535" s="69"/>
      <c r="G535" s="69"/>
      <c r="H535" s="69"/>
      <c r="I535" s="69"/>
      <c r="J535" s="110"/>
      <c r="K535" s="78"/>
      <c r="L535" s="113"/>
      <c r="M535" s="114"/>
      <c r="N535" s="80">
        <f>IF(C535=0,"",C535/B534)</f>
        <v>0.79166666666666663</v>
      </c>
      <c r="O535" s="81">
        <v>78</v>
      </c>
      <c r="P535" s="82">
        <f t="shared" ref="P535:P541" si="93">IF(O535=0,"",O535/O534)</f>
        <v>0.8125</v>
      </c>
      <c r="Q535" s="82">
        <f t="shared" ref="Q535:Q541" si="94">IF(O535=0,"",100%-P535)</f>
        <v>0.1875</v>
      </c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</row>
    <row r="536" spans="1:63" ht="15.75" customHeight="1">
      <c r="A536" s="68">
        <v>1501</v>
      </c>
      <c r="B536" s="69"/>
      <c r="C536" s="69"/>
      <c r="D536" s="69">
        <v>63</v>
      </c>
      <c r="E536" s="69"/>
      <c r="F536" s="69"/>
      <c r="G536" s="69"/>
      <c r="H536" s="69"/>
      <c r="I536" s="69"/>
      <c r="J536" s="110"/>
      <c r="K536" s="78"/>
      <c r="L536" s="113"/>
      <c r="M536" s="114"/>
      <c r="N536" s="80">
        <f>IF(D536=0,"",D536/C535)</f>
        <v>0.82894736842105265</v>
      </c>
      <c r="O536" s="81">
        <v>70</v>
      </c>
      <c r="P536" s="82">
        <f t="shared" si="93"/>
        <v>0.89743589743589747</v>
      </c>
      <c r="Q536" s="82">
        <f t="shared" si="94"/>
        <v>0.10256410256410253</v>
      </c>
      <c r="R536" s="83">
        <f>O536/O534</f>
        <v>0.72916666666666663</v>
      </c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</row>
    <row r="537" spans="1:63" ht="15.75" customHeight="1">
      <c r="A537" s="68">
        <v>1502</v>
      </c>
      <c r="B537" s="69"/>
      <c r="C537" s="69"/>
      <c r="D537" s="69"/>
      <c r="E537" s="69">
        <v>57</v>
      </c>
      <c r="F537" s="69"/>
      <c r="G537" s="69"/>
      <c r="H537" s="69"/>
      <c r="I537" s="69"/>
      <c r="J537" s="110"/>
      <c r="K537" s="78"/>
      <c r="L537" s="113"/>
      <c r="M537" s="114"/>
      <c r="N537" s="80">
        <f>IF(E537=0,"",E537/D536)</f>
        <v>0.90476190476190477</v>
      </c>
      <c r="O537" s="81">
        <v>64</v>
      </c>
      <c r="P537" s="82">
        <f t="shared" si="93"/>
        <v>0.91428571428571426</v>
      </c>
      <c r="Q537" s="82">
        <f t="shared" si="94"/>
        <v>8.5714285714285743E-2</v>
      </c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</row>
    <row r="538" spans="1:63" ht="15.75" customHeight="1">
      <c r="A538" s="68">
        <v>1601</v>
      </c>
      <c r="B538" s="69"/>
      <c r="C538" s="69"/>
      <c r="D538" s="69"/>
      <c r="E538" s="69"/>
      <c r="F538" s="69">
        <v>45</v>
      </c>
      <c r="G538" s="69"/>
      <c r="H538" s="69"/>
      <c r="I538" s="69"/>
      <c r="J538" s="110"/>
      <c r="K538" s="78"/>
      <c r="L538" s="113"/>
      <c r="M538" s="114"/>
      <c r="N538" s="80">
        <f>IF(F538=0,"",F538/E537)</f>
        <v>0.78947368421052633</v>
      </c>
      <c r="O538" s="81">
        <v>60</v>
      </c>
      <c r="P538" s="82">
        <f t="shared" si="93"/>
        <v>0.9375</v>
      </c>
      <c r="Q538" s="82">
        <f t="shared" si="94"/>
        <v>6.25E-2</v>
      </c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</row>
    <row r="539" spans="1:63" ht="15.75" customHeight="1">
      <c r="A539" s="68">
        <v>1602</v>
      </c>
      <c r="B539" s="69"/>
      <c r="C539" s="69"/>
      <c r="D539" s="69"/>
      <c r="E539" s="69"/>
      <c r="F539" s="69"/>
      <c r="G539" s="69">
        <v>39</v>
      </c>
      <c r="H539" s="69"/>
      <c r="I539" s="69"/>
      <c r="J539" s="110"/>
      <c r="K539" s="78"/>
      <c r="L539" s="113"/>
      <c r="M539" s="114"/>
      <c r="N539" s="80">
        <f>IF(G539=0,"",G539/F538)</f>
        <v>0.8666666666666667</v>
      </c>
      <c r="O539" s="81">
        <v>54</v>
      </c>
      <c r="P539" s="82">
        <f t="shared" si="93"/>
        <v>0.9</v>
      </c>
      <c r="Q539" s="82">
        <f t="shared" si="94"/>
        <v>9.9999999999999978E-2</v>
      </c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</row>
    <row r="540" spans="1:63" ht="15.75" customHeight="1">
      <c r="A540" s="68">
        <v>1701</v>
      </c>
      <c r="B540" s="69"/>
      <c r="C540" s="69"/>
      <c r="D540" s="69"/>
      <c r="E540" s="69"/>
      <c r="F540" s="69"/>
      <c r="G540" s="69"/>
      <c r="H540" s="69">
        <v>39</v>
      </c>
      <c r="I540" s="69"/>
      <c r="J540" s="110"/>
      <c r="K540" s="78"/>
      <c r="L540" s="113"/>
      <c r="M540" s="114"/>
      <c r="N540" s="80">
        <f>IF(H540=0,"",H540/G539)</f>
        <v>1</v>
      </c>
      <c r="O540" s="81">
        <v>54</v>
      </c>
      <c r="P540" s="82">
        <f t="shared" si="93"/>
        <v>1</v>
      </c>
      <c r="Q540" s="82">
        <f t="shared" si="94"/>
        <v>0</v>
      </c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</row>
    <row r="541" spans="1:63" ht="15.75" customHeight="1">
      <c r="A541" s="68">
        <v>1702</v>
      </c>
      <c r="B541" s="69"/>
      <c r="C541" s="69"/>
      <c r="D541" s="69"/>
      <c r="E541" s="69"/>
      <c r="F541" s="69"/>
      <c r="G541" s="69"/>
      <c r="H541" s="69"/>
      <c r="I541" s="69">
        <v>38</v>
      </c>
      <c r="J541" s="110">
        <v>21</v>
      </c>
      <c r="K541" s="78"/>
      <c r="L541" s="113"/>
      <c r="M541" s="114"/>
      <c r="N541" s="80">
        <f>IF(I541=0,"",I541/H540)</f>
        <v>0.97435897435897434</v>
      </c>
      <c r="O541" s="81">
        <v>54</v>
      </c>
      <c r="P541" s="82">
        <f t="shared" si="93"/>
        <v>1</v>
      </c>
      <c r="Q541" s="82">
        <f t="shared" si="94"/>
        <v>0</v>
      </c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</row>
    <row r="542" spans="1:63" ht="15.75" customHeight="1">
      <c r="A542" s="68">
        <v>1801</v>
      </c>
      <c r="B542" s="69"/>
      <c r="C542" s="69"/>
      <c r="D542" s="69"/>
      <c r="E542" s="69"/>
      <c r="F542" s="69"/>
      <c r="G542" s="69"/>
      <c r="H542" s="69"/>
      <c r="I542" s="69">
        <v>27</v>
      </c>
      <c r="J542" s="110">
        <v>15</v>
      </c>
      <c r="K542" s="78"/>
      <c r="L542" s="113"/>
      <c r="M542" s="114"/>
      <c r="N542" s="80"/>
      <c r="O542" s="81">
        <v>32</v>
      </c>
      <c r="P542" s="82"/>
      <c r="Q542" s="82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</row>
    <row r="543" spans="1:63" ht="15.75" customHeight="1">
      <c r="A543" s="68">
        <v>1802</v>
      </c>
      <c r="B543" s="69"/>
      <c r="C543" s="69"/>
      <c r="D543" s="69"/>
      <c r="E543" s="69"/>
      <c r="F543" s="69"/>
      <c r="G543" s="69"/>
      <c r="H543" s="69"/>
      <c r="I543" s="69">
        <v>12</v>
      </c>
      <c r="J543" s="110">
        <v>5</v>
      </c>
      <c r="K543" s="78"/>
      <c r="L543" s="113"/>
      <c r="M543" s="114"/>
      <c r="N543" s="80"/>
      <c r="O543" s="81">
        <v>17</v>
      </c>
      <c r="P543" s="82"/>
      <c r="Q543" s="82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</row>
    <row r="544" spans="1:63" ht="15.75" customHeight="1">
      <c r="A544" s="68">
        <v>1901</v>
      </c>
      <c r="B544" s="69"/>
      <c r="C544" s="69"/>
      <c r="D544" s="69"/>
      <c r="E544" s="69"/>
      <c r="F544" s="69"/>
      <c r="G544" s="69"/>
      <c r="H544" s="69"/>
      <c r="I544" s="69">
        <v>11</v>
      </c>
      <c r="J544" s="110">
        <v>7</v>
      </c>
      <c r="K544" s="78"/>
      <c r="L544" s="113"/>
      <c r="M544" s="106"/>
      <c r="N544" s="115"/>
      <c r="O544" s="87">
        <v>11</v>
      </c>
      <c r="P544" s="116"/>
      <c r="Q544" s="115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</row>
    <row r="545" spans="1:63" ht="15.75" customHeight="1">
      <c r="A545" s="68">
        <v>1902</v>
      </c>
      <c r="B545" s="69"/>
      <c r="C545" s="69"/>
      <c r="D545" s="69"/>
      <c r="E545" s="69"/>
      <c r="F545" s="69"/>
      <c r="G545" s="69"/>
      <c r="H545" s="69"/>
      <c r="I545" s="69">
        <v>3</v>
      </c>
      <c r="J545" s="110">
        <v>1</v>
      </c>
      <c r="K545" s="78"/>
      <c r="L545" s="113"/>
      <c r="M545" s="106"/>
      <c r="N545" s="117"/>
      <c r="O545" s="87">
        <v>3</v>
      </c>
      <c r="P545" s="118"/>
      <c r="Q545" s="117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</row>
    <row r="546" spans="1:63" ht="15.75" customHeight="1">
      <c r="A546" s="68">
        <v>2001</v>
      </c>
      <c r="B546" s="69"/>
      <c r="C546" s="69"/>
      <c r="D546" s="69"/>
      <c r="E546" s="69"/>
      <c r="F546" s="69"/>
      <c r="G546" s="69"/>
      <c r="H546" s="69"/>
      <c r="I546" s="69">
        <v>2</v>
      </c>
      <c r="J546" s="110">
        <v>1</v>
      </c>
      <c r="K546" s="78"/>
      <c r="L546" s="113"/>
      <c r="M546" s="106"/>
      <c r="N546" s="117"/>
      <c r="O546" s="87">
        <v>2</v>
      </c>
      <c r="P546" s="118"/>
      <c r="Q546" s="117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</row>
    <row r="547" spans="1:63" ht="15.75" customHeight="1">
      <c r="A547" s="68">
        <v>2002</v>
      </c>
      <c r="B547" s="69"/>
      <c r="C547" s="69"/>
      <c r="D547" s="69"/>
      <c r="E547" s="69"/>
      <c r="F547" s="69"/>
      <c r="G547" s="69"/>
      <c r="H547" s="69"/>
      <c r="I547" s="69">
        <v>1</v>
      </c>
      <c r="J547" s="110">
        <v>1</v>
      </c>
      <c r="K547" s="78"/>
      <c r="L547" s="113"/>
      <c r="M547" s="106"/>
      <c r="N547" s="2"/>
      <c r="O547" s="192">
        <v>1</v>
      </c>
      <c r="P547" s="25"/>
      <c r="Q547" s="86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</row>
    <row r="548" spans="1:63" ht="15.75" customHeight="1">
      <c r="A548" s="68">
        <v>2101</v>
      </c>
      <c r="B548" s="69"/>
      <c r="C548" s="69"/>
      <c r="D548" s="69"/>
      <c r="E548" s="69"/>
      <c r="F548" s="69"/>
      <c r="G548" s="69"/>
      <c r="H548" s="69"/>
      <c r="I548" s="69"/>
      <c r="J548" s="110"/>
      <c r="K548" s="78"/>
      <c r="L548" s="113"/>
      <c r="M548" s="106"/>
      <c r="N548" s="89" t="s">
        <v>79</v>
      </c>
      <c r="O548" s="90">
        <v>46</v>
      </c>
      <c r="P548" s="187">
        <f>IF(SUM(J540:J547)=0,"",SUM(J540:J547))</f>
        <v>51</v>
      </c>
      <c r="Q548" s="92" t="s">
        <v>11</v>
      </c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</row>
    <row r="549" spans="1:63" ht="15.75" customHeight="1">
      <c r="A549" s="68">
        <v>2102</v>
      </c>
      <c r="B549" s="69"/>
      <c r="C549" s="69"/>
      <c r="D549" s="69"/>
      <c r="E549" s="69"/>
      <c r="F549" s="69"/>
      <c r="G549" s="69"/>
      <c r="H549" s="69"/>
      <c r="I549" s="69"/>
      <c r="J549" s="110"/>
      <c r="K549" s="78"/>
      <c r="L549" s="113"/>
      <c r="M549" s="106"/>
      <c r="N549" s="93" t="s">
        <v>80</v>
      </c>
      <c r="O549" s="94">
        <f>IF(O548/B534=0,"",O548/B534)</f>
        <v>0.47916666666666669</v>
      </c>
      <c r="P549" s="188">
        <f>IF(O548/P548=0,"",O548/P548)</f>
        <v>0.90196078431372551</v>
      </c>
      <c r="Q549" s="96" t="s">
        <v>81</v>
      </c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</row>
    <row r="550" spans="1:63" ht="15.75" customHeight="1">
      <c r="A550" s="68">
        <v>2201</v>
      </c>
      <c r="B550" s="69"/>
      <c r="C550" s="69"/>
      <c r="D550" s="69"/>
      <c r="E550" s="69"/>
      <c r="F550" s="69"/>
      <c r="G550" s="69"/>
      <c r="H550" s="69"/>
      <c r="I550" s="69"/>
      <c r="J550" s="110"/>
      <c r="K550" s="123"/>
      <c r="L550" s="124"/>
      <c r="M550" s="125"/>
      <c r="N550" s="101"/>
      <c r="O550" s="102"/>
      <c r="P550" s="102"/>
      <c r="Q550" s="103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</row>
    <row r="551" spans="1:63" ht="18" customHeight="1">
      <c r="A551" s="35"/>
      <c r="B551" s="31"/>
      <c r="C551" s="273" t="s">
        <v>100</v>
      </c>
      <c r="D551" s="261"/>
      <c r="E551" s="261"/>
      <c r="F551" s="261"/>
      <c r="G551" s="261"/>
      <c r="H551" s="261"/>
      <c r="I551" s="262"/>
      <c r="J551" s="126">
        <f>SUM(J536:J547)</f>
        <v>51</v>
      </c>
      <c r="K551" s="105">
        <f>IF(J541=0,"",J541/B534)</f>
        <v>0.21875</v>
      </c>
      <c r="L551" s="105">
        <f>IF(J551=0,"",J551/B534)</f>
        <v>0.53125</v>
      </c>
      <c r="M551" s="105">
        <f>IF(J543=0,"0%",L551-K551)</f>
        <v>0.3125</v>
      </c>
      <c r="N551" s="2"/>
      <c r="O551" s="31"/>
      <c r="P551" s="25"/>
      <c r="Q551" s="2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</row>
    <row r="552" spans="1:63" ht="12.7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</row>
    <row r="553" spans="1:63" ht="12.7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</row>
    <row r="554" spans="1:63" ht="26.25" customHeight="1">
      <c r="A554" s="283" t="s">
        <v>88</v>
      </c>
      <c r="B554" s="275"/>
      <c r="C554" s="275"/>
      <c r="D554" s="275"/>
      <c r="E554" s="275"/>
      <c r="F554" s="275"/>
      <c r="G554" s="275"/>
      <c r="H554" s="275"/>
      <c r="I554" s="275"/>
      <c r="J554" s="66" t="s">
        <v>87</v>
      </c>
      <c r="K554" s="31"/>
      <c r="L554" s="2"/>
      <c r="M554" s="2"/>
      <c r="N554" s="31"/>
      <c r="O554" s="2"/>
      <c r="P554" s="31"/>
      <c r="Q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</row>
    <row r="555" spans="1:63" ht="20.25" customHeight="1">
      <c r="A555" s="259" t="s">
        <v>10</v>
      </c>
      <c r="B555" s="260" t="s">
        <v>89</v>
      </c>
      <c r="C555" s="261"/>
      <c r="D555" s="261"/>
      <c r="E555" s="261"/>
      <c r="F555" s="261"/>
      <c r="G555" s="261"/>
      <c r="H555" s="261"/>
      <c r="I555" s="262"/>
      <c r="J555" s="263" t="s">
        <v>11</v>
      </c>
      <c r="K555" s="254" t="s">
        <v>3</v>
      </c>
      <c r="L555" s="254" t="s">
        <v>4</v>
      </c>
      <c r="M555" s="264" t="s">
        <v>5</v>
      </c>
      <c r="N555" s="254" t="s">
        <v>6</v>
      </c>
      <c r="O555" s="265" t="s">
        <v>7</v>
      </c>
      <c r="P555" s="265" t="s">
        <v>8</v>
      </c>
      <c r="Q555" s="254" t="s">
        <v>9</v>
      </c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</row>
    <row r="556" spans="1:63" ht="15.75" customHeight="1">
      <c r="A556" s="255"/>
      <c r="B556" s="68" t="s">
        <v>90</v>
      </c>
      <c r="C556" s="68" t="s">
        <v>91</v>
      </c>
      <c r="D556" s="68" t="s">
        <v>92</v>
      </c>
      <c r="E556" s="68" t="s">
        <v>93</v>
      </c>
      <c r="F556" s="68" t="s">
        <v>94</v>
      </c>
      <c r="G556" s="68" t="s">
        <v>95</v>
      </c>
      <c r="H556" s="68" t="s">
        <v>96</v>
      </c>
      <c r="I556" s="68" t="s">
        <v>97</v>
      </c>
      <c r="J556" s="255"/>
      <c r="K556" s="255"/>
      <c r="L556" s="255"/>
      <c r="M556" s="255"/>
      <c r="N556" s="255"/>
      <c r="O556" s="255"/>
      <c r="P556" s="255"/>
      <c r="Q556" s="255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</row>
    <row r="557" spans="1:63" ht="15.75" customHeight="1">
      <c r="A557" s="68">
        <v>1402</v>
      </c>
      <c r="B557" s="69">
        <v>99</v>
      </c>
      <c r="C557" s="69"/>
      <c r="D557" s="69"/>
      <c r="E557" s="69"/>
      <c r="F557" s="69"/>
      <c r="G557" s="69"/>
      <c r="H557" s="69"/>
      <c r="I557" s="69"/>
      <c r="J557" s="110"/>
      <c r="K557" s="72"/>
      <c r="L557" s="111"/>
      <c r="M557" s="112"/>
      <c r="N557" s="75"/>
      <c r="O557" s="76">
        <f>B557</f>
        <v>99</v>
      </c>
      <c r="P557" s="77"/>
      <c r="Q557" s="75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</row>
    <row r="558" spans="1:63" ht="15.75" customHeight="1">
      <c r="A558" s="68">
        <v>1501</v>
      </c>
      <c r="B558" s="69"/>
      <c r="C558" s="69">
        <v>86</v>
      </c>
      <c r="D558" s="69"/>
      <c r="E558" s="69"/>
      <c r="F558" s="69"/>
      <c r="G558" s="69"/>
      <c r="H558" s="69"/>
      <c r="I558" s="69"/>
      <c r="J558" s="110"/>
      <c r="K558" s="78"/>
      <c r="L558" s="113"/>
      <c r="M558" s="114"/>
      <c r="N558" s="80">
        <f>IF(C558=0,"",C558/B557)</f>
        <v>0.86868686868686873</v>
      </c>
      <c r="O558" s="81">
        <v>86</v>
      </c>
      <c r="P558" s="82">
        <f t="shared" ref="P558:P564" si="95">IF(O558=0,"",O558/O557)</f>
        <v>0.86868686868686873</v>
      </c>
      <c r="Q558" s="82">
        <f t="shared" ref="Q558:Q564" si="96">IF(O558=0,"",100%-P558)</f>
        <v>0.13131313131313127</v>
      </c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</row>
    <row r="559" spans="1:63" ht="15.75" customHeight="1">
      <c r="A559" s="68">
        <v>1502</v>
      </c>
      <c r="B559" s="69"/>
      <c r="C559" s="69"/>
      <c r="D559" s="69">
        <v>75</v>
      </c>
      <c r="E559" s="69"/>
      <c r="F559" s="69"/>
      <c r="G559" s="69"/>
      <c r="H559" s="69"/>
      <c r="I559" s="69"/>
      <c r="J559" s="110"/>
      <c r="K559" s="78"/>
      <c r="L559" s="113"/>
      <c r="M559" s="114"/>
      <c r="N559" s="80">
        <f>IF(D559=0,"",D559/C558)</f>
        <v>0.87209302325581395</v>
      </c>
      <c r="O559" s="81">
        <v>80</v>
      </c>
      <c r="P559" s="82">
        <f t="shared" si="95"/>
        <v>0.93023255813953487</v>
      </c>
      <c r="Q559" s="82">
        <f t="shared" si="96"/>
        <v>6.9767441860465129E-2</v>
      </c>
      <c r="R559" s="83">
        <f>O559/O557</f>
        <v>0.80808080808080807</v>
      </c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</row>
    <row r="560" spans="1:63" ht="15.75" customHeight="1">
      <c r="A560" s="68">
        <v>1601</v>
      </c>
      <c r="B560" s="69"/>
      <c r="C560" s="69"/>
      <c r="D560" s="69"/>
      <c r="E560" s="69">
        <v>62</v>
      </c>
      <c r="F560" s="69"/>
      <c r="G560" s="69"/>
      <c r="H560" s="69"/>
      <c r="I560" s="69"/>
      <c r="J560" s="110"/>
      <c r="K560" s="78"/>
      <c r="L560" s="113"/>
      <c r="M560" s="114"/>
      <c r="N560" s="80">
        <f>IF(E560=0,"",E560/D559)</f>
        <v>0.82666666666666666</v>
      </c>
      <c r="O560" s="81">
        <v>73</v>
      </c>
      <c r="P560" s="82">
        <f t="shared" si="95"/>
        <v>0.91249999999999998</v>
      </c>
      <c r="Q560" s="82">
        <f t="shared" si="96"/>
        <v>8.7500000000000022E-2</v>
      </c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</row>
    <row r="561" spans="1:63" ht="15.75" customHeight="1">
      <c r="A561" s="68">
        <v>1602</v>
      </c>
      <c r="B561" s="69"/>
      <c r="C561" s="69"/>
      <c r="D561" s="69"/>
      <c r="E561" s="69"/>
      <c r="F561" s="69">
        <v>48</v>
      </c>
      <c r="G561" s="69"/>
      <c r="H561" s="69"/>
      <c r="I561" s="69"/>
      <c r="J561" s="110"/>
      <c r="K561" s="78"/>
      <c r="L561" s="113"/>
      <c r="M561" s="114"/>
      <c r="N561" s="80">
        <f>IF(F561=0,"",F561/E560)</f>
        <v>0.77419354838709675</v>
      </c>
      <c r="O561" s="81">
        <v>72</v>
      </c>
      <c r="P561" s="82">
        <f t="shared" si="95"/>
        <v>0.98630136986301364</v>
      </c>
      <c r="Q561" s="82">
        <f t="shared" si="96"/>
        <v>1.3698630136986356E-2</v>
      </c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</row>
    <row r="562" spans="1:63" ht="15.75" customHeight="1">
      <c r="A562" s="68">
        <v>1701</v>
      </c>
      <c r="B562" s="69"/>
      <c r="C562" s="69"/>
      <c r="D562" s="69"/>
      <c r="E562" s="69"/>
      <c r="F562" s="69"/>
      <c r="G562" s="69">
        <v>46</v>
      </c>
      <c r="H562" s="69"/>
      <c r="I562" s="69"/>
      <c r="J562" s="110"/>
      <c r="K562" s="78"/>
      <c r="L562" s="113"/>
      <c r="M562" s="114"/>
      <c r="N562" s="80">
        <f>IF(G562=0,"",G562/F561)</f>
        <v>0.95833333333333337</v>
      </c>
      <c r="O562" s="81">
        <v>70</v>
      </c>
      <c r="P562" s="82">
        <f t="shared" si="95"/>
        <v>0.97222222222222221</v>
      </c>
      <c r="Q562" s="82">
        <f t="shared" si="96"/>
        <v>2.777777777777779E-2</v>
      </c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</row>
    <row r="563" spans="1:63" ht="15.75" customHeight="1">
      <c r="A563" s="68">
        <v>1702</v>
      </c>
      <c r="B563" s="69"/>
      <c r="C563" s="69"/>
      <c r="D563" s="69"/>
      <c r="E563" s="69"/>
      <c r="F563" s="69"/>
      <c r="G563" s="69"/>
      <c r="H563" s="69">
        <v>43</v>
      </c>
      <c r="I563" s="69"/>
      <c r="J563" s="110"/>
      <c r="K563" s="78"/>
      <c r="L563" s="113"/>
      <c r="M563" s="114"/>
      <c r="N563" s="80">
        <f>IF(H563=0,"",H563/G562)</f>
        <v>0.93478260869565222</v>
      </c>
      <c r="O563" s="81">
        <v>67</v>
      </c>
      <c r="P563" s="82">
        <f t="shared" si="95"/>
        <v>0.95714285714285718</v>
      </c>
      <c r="Q563" s="82">
        <f t="shared" si="96"/>
        <v>4.2857142857142816E-2</v>
      </c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</row>
    <row r="564" spans="1:63" ht="15.75" customHeight="1">
      <c r="A564" s="68">
        <v>1801</v>
      </c>
      <c r="B564" s="69"/>
      <c r="C564" s="69"/>
      <c r="D564" s="69"/>
      <c r="E564" s="69"/>
      <c r="F564" s="69"/>
      <c r="G564" s="69"/>
      <c r="H564" s="69"/>
      <c r="I564" s="69">
        <v>43</v>
      </c>
      <c r="J564" s="110">
        <v>32</v>
      </c>
      <c r="K564" s="78"/>
      <c r="L564" s="113"/>
      <c r="M564" s="114"/>
      <c r="N564" s="80">
        <f>IF(I564=0,"",I564/H563)</f>
        <v>1</v>
      </c>
      <c r="O564" s="81">
        <v>67</v>
      </c>
      <c r="P564" s="82">
        <f t="shared" si="95"/>
        <v>1</v>
      </c>
      <c r="Q564" s="82">
        <f t="shared" si="96"/>
        <v>0</v>
      </c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</row>
    <row r="565" spans="1:63" ht="15.75" customHeight="1">
      <c r="A565" s="68">
        <v>1802</v>
      </c>
      <c r="B565" s="69"/>
      <c r="C565" s="69"/>
      <c r="D565" s="69"/>
      <c r="E565" s="69"/>
      <c r="F565" s="69"/>
      <c r="G565" s="69"/>
      <c r="H565" s="69"/>
      <c r="I565" s="69">
        <v>27</v>
      </c>
      <c r="J565" s="110">
        <v>23</v>
      </c>
      <c r="K565" s="78"/>
      <c r="L565" s="113"/>
      <c r="M565" s="114"/>
      <c r="N565" s="80"/>
      <c r="O565" s="81">
        <v>33</v>
      </c>
      <c r="P565" s="82"/>
      <c r="Q565" s="82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</row>
    <row r="566" spans="1:63" ht="15.75" customHeight="1">
      <c r="A566" s="68">
        <v>1901</v>
      </c>
      <c r="B566" s="69"/>
      <c r="C566" s="69"/>
      <c r="D566" s="69"/>
      <c r="E566" s="69"/>
      <c r="F566" s="69"/>
      <c r="G566" s="69"/>
      <c r="H566" s="69"/>
      <c r="I566" s="69">
        <v>7</v>
      </c>
      <c r="J566" s="110">
        <v>1</v>
      </c>
      <c r="K566" s="78"/>
      <c r="L566" s="113"/>
      <c r="M566" s="114"/>
      <c r="N566" s="80"/>
      <c r="O566" s="81">
        <v>9</v>
      </c>
      <c r="P566" s="82"/>
      <c r="Q566" s="82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</row>
    <row r="567" spans="1:63" ht="15.75" customHeight="1">
      <c r="A567" s="68">
        <v>1902</v>
      </c>
      <c r="B567" s="69"/>
      <c r="C567" s="69"/>
      <c r="D567" s="69"/>
      <c r="E567" s="69"/>
      <c r="F567" s="69"/>
      <c r="G567" s="69"/>
      <c r="H567" s="69"/>
      <c r="I567" s="69">
        <v>7</v>
      </c>
      <c r="J567" s="110">
        <v>5</v>
      </c>
      <c r="K567" s="78"/>
      <c r="L567" s="113"/>
      <c r="M567" s="106"/>
      <c r="N567" s="115"/>
      <c r="O567" s="87">
        <v>7</v>
      </c>
      <c r="P567" s="116"/>
      <c r="Q567" s="115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</row>
    <row r="568" spans="1:63" ht="15.75" customHeight="1">
      <c r="A568" s="68">
        <v>2001</v>
      </c>
      <c r="B568" s="69"/>
      <c r="C568" s="69"/>
      <c r="D568" s="69"/>
      <c r="E568" s="69"/>
      <c r="F568" s="69"/>
      <c r="G568" s="69"/>
      <c r="H568" s="69"/>
      <c r="I568" s="69">
        <v>2</v>
      </c>
      <c r="J568" s="110">
        <v>2</v>
      </c>
      <c r="K568" s="78"/>
      <c r="L568" s="113"/>
      <c r="M568" s="106"/>
      <c r="N568" s="117"/>
      <c r="O568" s="87">
        <v>2</v>
      </c>
      <c r="P568" s="118"/>
      <c r="Q568" s="117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</row>
    <row r="569" spans="1:63" ht="15.75" customHeight="1">
      <c r="A569" s="68">
        <v>2002</v>
      </c>
      <c r="B569" s="69"/>
      <c r="C569" s="69"/>
      <c r="D569" s="69"/>
      <c r="E569" s="69"/>
      <c r="F569" s="69"/>
      <c r="G569" s="69"/>
      <c r="H569" s="69"/>
      <c r="I569" s="69"/>
      <c r="J569" s="110"/>
      <c r="K569" s="78"/>
      <c r="L569" s="113"/>
      <c r="M569" s="106"/>
      <c r="N569" s="117"/>
      <c r="O569" s="87"/>
      <c r="P569" s="118"/>
      <c r="Q569" s="117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</row>
    <row r="570" spans="1:63" ht="15.75" customHeight="1">
      <c r="A570" s="68">
        <v>2101</v>
      </c>
      <c r="B570" s="69"/>
      <c r="C570" s="69"/>
      <c r="D570" s="69"/>
      <c r="E570" s="69"/>
      <c r="F570" s="69"/>
      <c r="G570" s="69"/>
      <c r="H570" s="69"/>
      <c r="I570" s="69"/>
      <c r="J570" s="110"/>
      <c r="K570" s="78"/>
      <c r="L570" s="113"/>
      <c r="M570" s="106"/>
      <c r="N570" s="2"/>
      <c r="O570" s="31"/>
      <c r="P570" s="25"/>
      <c r="Q570" s="86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</row>
    <row r="571" spans="1:63" ht="15.75" customHeight="1">
      <c r="A571" s="68">
        <v>2102</v>
      </c>
      <c r="B571" s="69"/>
      <c r="C571" s="69"/>
      <c r="D571" s="69"/>
      <c r="E571" s="69"/>
      <c r="F571" s="69"/>
      <c r="G571" s="69"/>
      <c r="H571" s="69"/>
      <c r="I571" s="69"/>
      <c r="J571" s="110"/>
      <c r="K571" s="78"/>
      <c r="L571" s="113"/>
      <c r="M571" s="106"/>
      <c r="N571" s="89" t="s">
        <v>79</v>
      </c>
      <c r="O571" s="90">
        <v>60</v>
      </c>
      <c r="P571" s="187">
        <f>J574</f>
        <v>63</v>
      </c>
      <c r="Q571" s="92" t="s">
        <v>11</v>
      </c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</row>
    <row r="572" spans="1:63" ht="15.75" customHeight="1">
      <c r="A572" s="68">
        <v>2201</v>
      </c>
      <c r="B572" s="69"/>
      <c r="C572" s="69"/>
      <c r="D572" s="69"/>
      <c r="E572" s="69"/>
      <c r="F572" s="69"/>
      <c r="G572" s="69"/>
      <c r="H572" s="69"/>
      <c r="I572" s="69"/>
      <c r="J572" s="110"/>
      <c r="K572" s="78"/>
      <c r="L572" s="113"/>
      <c r="M572" s="106"/>
      <c r="N572" s="93" t="s">
        <v>80</v>
      </c>
      <c r="O572" s="94">
        <f>IF(O571/B557=0,"",O571/B557)</f>
        <v>0.60606060606060608</v>
      </c>
      <c r="P572" s="188">
        <f>IF(O571/P571=0,"",O571/P571)</f>
        <v>0.95238095238095233</v>
      </c>
      <c r="Q572" s="96" t="s">
        <v>81</v>
      </c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</row>
    <row r="573" spans="1:63" ht="15.75" customHeight="1">
      <c r="A573" s="68">
        <v>2202</v>
      </c>
      <c r="B573" s="69"/>
      <c r="C573" s="69"/>
      <c r="D573" s="69"/>
      <c r="E573" s="69"/>
      <c r="F573" s="69"/>
      <c r="G573" s="69"/>
      <c r="H573" s="69"/>
      <c r="I573" s="69"/>
      <c r="J573" s="110"/>
      <c r="K573" s="123"/>
      <c r="L573" s="124"/>
      <c r="M573" s="125"/>
      <c r="N573" s="101"/>
      <c r="O573" s="102"/>
      <c r="P573" s="102"/>
      <c r="Q573" s="103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</row>
    <row r="574" spans="1:63" ht="18" customHeight="1">
      <c r="A574" s="68">
        <v>2301</v>
      </c>
      <c r="B574" s="31"/>
      <c r="C574" s="273" t="s">
        <v>100</v>
      </c>
      <c r="D574" s="261"/>
      <c r="E574" s="261"/>
      <c r="F574" s="261"/>
      <c r="G574" s="261"/>
      <c r="H574" s="261"/>
      <c r="I574" s="262"/>
      <c r="J574" s="126">
        <f>SUM(J562:J570)</f>
        <v>63</v>
      </c>
      <c r="K574" s="105">
        <f>J564/B557</f>
        <v>0.32323232323232326</v>
      </c>
      <c r="L574" s="105">
        <f>IF(J574=0,"",J574/B557)</f>
        <v>0.63636363636363635</v>
      </c>
      <c r="M574" s="105">
        <f>IF(J566=0,"",L574-K574)</f>
        <v>0.31313131313131309</v>
      </c>
      <c r="N574" s="2"/>
      <c r="O574" s="31"/>
      <c r="P574" s="25"/>
      <c r="Q574" s="2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</row>
    <row r="575" spans="1:63" ht="12.7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</row>
    <row r="576" spans="1:63" ht="12.7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</row>
    <row r="577" spans="1:63" ht="20.25" customHeight="1">
      <c r="A577" s="283" t="s">
        <v>88</v>
      </c>
      <c r="B577" s="275"/>
      <c r="C577" s="275"/>
      <c r="D577" s="275"/>
      <c r="E577" s="275"/>
      <c r="F577" s="275"/>
      <c r="G577" s="275"/>
      <c r="H577" s="275"/>
      <c r="I577" s="275"/>
      <c r="J577" s="66" t="s">
        <v>102</v>
      </c>
      <c r="K577" s="31"/>
      <c r="L577" s="2"/>
      <c r="M577" s="2"/>
      <c r="N577" s="31"/>
      <c r="O577" s="2"/>
      <c r="P577" s="31"/>
      <c r="Q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</row>
    <row r="578" spans="1:63" ht="15.75" customHeight="1">
      <c r="A578" s="259" t="s">
        <v>10</v>
      </c>
      <c r="B578" s="260" t="s">
        <v>89</v>
      </c>
      <c r="C578" s="261"/>
      <c r="D578" s="261"/>
      <c r="E578" s="261"/>
      <c r="F578" s="261"/>
      <c r="G578" s="261"/>
      <c r="H578" s="261"/>
      <c r="I578" s="262"/>
      <c r="J578" s="263" t="s">
        <v>11</v>
      </c>
      <c r="K578" s="254" t="s">
        <v>3</v>
      </c>
      <c r="L578" s="254" t="s">
        <v>4</v>
      </c>
      <c r="M578" s="264" t="s">
        <v>5</v>
      </c>
      <c r="N578" s="254" t="s">
        <v>6</v>
      </c>
      <c r="O578" s="265" t="s">
        <v>7</v>
      </c>
      <c r="P578" s="265" t="s">
        <v>8</v>
      </c>
      <c r="Q578" s="254" t="s">
        <v>9</v>
      </c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</row>
    <row r="579" spans="1:63" ht="15.75" customHeight="1">
      <c r="A579" s="255"/>
      <c r="B579" s="68" t="s">
        <v>90</v>
      </c>
      <c r="C579" s="68" t="s">
        <v>91</v>
      </c>
      <c r="D579" s="68" t="s">
        <v>92</v>
      </c>
      <c r="E579" s="68" t="s">
        <v>93</v>
      </c>
      <c r="F579" s="68" t="s">
        <v>94</v>
      </c>
      <c r="G579" s="68" t="s">
        <v>95</v>
      </c>
      <c r="H579" s="68" t="s">
        <v>96</v>
      </c>
      <c r="I579" s="68" t="s">
        <v>97</v>
      </c>
      <c r="J579" s="255"/>
      <c r="K579" s="255"/>
      <c r="L579" s="255"/>
      <c r="M579" s="255"/>
      <c r="N579" s="255"/>
      <c r="O579" s="255"/>
      <c r="P579" s="255"/>
      <c r="Q579" s="255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</row>
    <row r="580" spans="1:63" ht="15.75" customHeight="1">
      <c r="A580" s="68">
        <v>1501</v>
      </c>
      <c r="B580" s="69">
        <v>103</v>
      </c>
      <c r="C580" s="69"/>
      <c r="D580" s="69"/>
      <c r="E580" s="69"/>
      <c r="F580" s="69"/>
      <c r="G580" s="69"/>
      <c r="H580" s="69"/>
      <c r="I580" s="69"/>
      <c r="J580" s="110"/>
      <c r="K580" s="72"/>
      <c r="L580" s="111"/>
      <c r="M580" s="112"/>
      <c r="N580" s="75"/>
      <c r="O580" s="76">
        <f>B580</f>
        <v>103</v>
      </c>
      <c r="P580" s="77"/>
      <c r="Q580" s="75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</row>
    <row r="581" spans="1:63" ht="15.75" customHeight="1">
      <c r="A581" s="68">
        <v>1502</v>
      </c>
      <c r="B581" s="69"/>
      <c r="C581" s="69">
        <v>77</v>
      </c>
      <c r="D581" s="69"/>
      <c r="E581" s="69"/>
      <c r="F581" s="69"/>
      <c r="G581" s="69"/>
      <c r="H581" s="69"/>
      <c r="I581" s="69"/>
      <c r="J581" s="110"/>
      <c r="K581" s="78"/>
      <c r="L581" s="113"/>
      <c r="M581" s="114"/>
      <c r="N581" s="80">
        <f>IF(C581=0,"",C581/B580)</f>
        <v>0.74757281553398058</v>
      </c>
      <c r="O581" s="81">
        <v>77</v>
      </c>
      <c r="P581" s="82">
        <f t="shared" ref="P581:P587" si="97">IF(O581=0,"",O581/O580)</f>
        <v>0.74757281553398058</v>
      </c>
      <c r="Q581" s="82">
        <f t="shared" ref="Q581:Q587" si="98">IF(O581=0,"",100%-P581)</f>
        <v>0.25242718446601942</v>
      </c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</row>
    <row r="582" spans="1:63" ht="15.75" customHeight="1">
      <c r="A582" s="68">
        <v>1601</v>
      </c>
      <c r="B582" s="69"/>
      <c r="C582" s="69"/>
      <c r="D582" s="69">
        <v>54</v>
      </c>
      <c r="E582" s="69"/>
      <c r="F582" s="69"/>
      <c r="G582" s="69"/>
      <c r="H582" s="69"/>
      <c r="I582" s="69"/>
      <c r="J582" s="110"/>
      <c r="K582" s="78"/>
      <c r="L582" s="113"/>
      <c r="M582" s="114"/>
      <c r="N582" s="80">
        <f>IF(D582=0,"",D582/C581)</f>
        <v>0.70129870129870131</v>
      </c>
      <c r="O582" s="81">
        <v>67</v>
      </c>
      <c r="P582" s="82">
        <f t="shared" si="97"/>
        <v>0.87012987012987009</v>
      </c>
      <c r="Q582" s="82">
        <f t="shared" si="98"/>
        <v>0.12987012987012991</v>
      </c>
      <c r="R582" s="83">
        <f>O582/O580</f>
        <v>0.65048543689320393</v>
      </c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</row>
    <row r="583" spans="1:63" ht="15.75" customHeight="1">
      <c r="A583" s="68">
        <v>1602</v>
      </c>
      <c r="B583" s="69"/>
      <c r="C583" s="69"/>
      <c r="D583" s="69"/>
      <c r="E583" s="69">
        <v>39</v>
      </c>
      <c r="F583" s="69"/>
      <c r="G583" s="69"/>
      <c r="H583" s="69"/>
      <c r="I583" s="69"/>
      <c r="J583" s="110"/>
      <c r="K583" s="78"/>
      <c r="L583" s="113"/>
      <c r="M583" s="114"/>
      <c r="N583" s="80">
        <f>IF(E583=0,"",E583/D582)</f>
        <v>0.72222222222222221</v>
      </c>
      <c r="O583" s="81">
        <v>63</v>
      </c>
      <c r="P583" s="82">
        <f t="shared" si="97"/>
        <v>0.94029850746268662</v>
      </c>
      <c r="Q583" s="82">
        <f t="shared" si="98"/>
        <v>5.9701492537313383E-2</v>
      </c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</row>
    <row r="584" spans="1:63" ht="15.75" customHeight="1">
      <c r="A584" s="68">
        <v>1701</v>
      </c>
      <c r="B584" s="69"/>
      <c r="C584" s="69"/>
      <c r="D584" s="69"/>
      <c r="E584" s="69"/>
      <c r="F584" s="69">
        <v>37</v>
      </c>
      <c r="G584" s="69"/>
      <c r="H584" s="69"/>
      <c r="I584" s="69"/>
      <c r="J584" s="110"/>
      <c r="K584" s="78"/>
      <c r="L584" s="113"/>
      <c r="M584" s="114"/>
      <c r="N584" s="80">
        <f>IF(F584=0,"",F584/E583)</f>
        <v>0.94871794871794868</v>
      </c>
      <c r="O584" s="81">
        <v>61</v>
      </c>
      <c r="P584" s="82">
        <f t="shared" si="97"/>
        <v>0.96825396825396826</v>
      </c>
      <c r="Q584" s="82">
        <f t="shared" si="98"/>
        <v>3.1746031746031744E-2</v>
      </c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</row>
    <row r="585" spans="1:63" ht="15.75" customHeight="1">
      <c r="A585" s="68">
        <v>1702</v>
      </c>
      <c r="B585" s="69"/>
      <c r="C585" s="69"/>
      <c r="D585" s="69"/>
      <c r="E585" s="69"/>
      <c r="F585" s="69"/>
      <c r="G585" s="69">
        <v>37</v>
      </c>
      <c r="H585" s="69"/>
      <c r="I585" s="69"/>
      <c r="J585" s="110"/>
      <c r="K585" s="78"/>
      <c r="L585" s="113"/>
      <c r="M585" s="114"/>
      <c r="N585" s="80">
        <f>IF(G585=0,"",G585/F584)</f>
        <v>1</v>
      </c>
      <c r="O585" s="81">
        <v>56</v>
      </c>
      <c r="P585" s="82">
        <f t="shared" si="97"/>
        <v>0.91803278688524592</v>
      </c>
      <c r="Q585" s="82">
        <f t="shared" si="98"/>
        <v>8.1967213114754078E-2</v>
      </c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</row>
    <row r="586" spans="1:63" ht="15.75" customHeight="1">
      <c r="A586" s="68">
        <v>1801</v>
      </c>
      <c r="B586" s="69"/>
      <c r="C586" s="69"/>
      <c r="D586" s="69"/>
      <c r="E586" s="69"/>
      <c r="F586" s="69"/>
      <c r="G586" s="69"/>
      <c r="H586" s="69">
        <v>37</v>
      </c>
      <c r="I586" s="69"/>
      <c r="J586" s="110"/>
      <c r="K586" s="78"/>
      <c r="L586" s="113"/>
      <c r="M586" s="114"/>
      <c r="N586" s="80">
        <f>IF(H586=0,"",H586/G585)</f>
        <v>1</v>
      </c>
      <c r="O586" s="81">
        <v>56</v>
      </c>
      <c r="P586" s="82">
        <f t="shared" si="97"/>
        <v>1</v>
      </c>
      <c r="Q586" s="82">
        <f t="shared" si="98"/>
        <v>0</v>
      </c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</row>
    <row r="587" spans="1:63" ht="15.75" customHeight="1">
      <c r="A587" s="68">
        <v>1802</v>
      </c>
      <c r="B587" s="69"/>
      <c r="C587" s="69"/>
      <c r="D587" s="69"/>
      <c r="E587" s="69"/>
      <c r="F587" s="69"/>
      <c r="G587" s="69"/>
      <c r="H587" s="69"/>
      <c r="I587" s="69">
        <v>37</v>
      </c>
      <c r="J587" s="110">
        <v>14</v>
      </c>
      <c r="K587" s="78"/>
      <c r="L587" s="113"/>
      <c r="M587" s="114"/>
      <c r="N587" s="80">
        <f>IF(I587=0,"",I587/H586)</f>
        <v>1</v>
      </c>
      <c r="O587" s="81">
        <v>53</v>
      </c>
      <c r="P587" s="82">
        <f t="shared" si="97"/>
        <v>0.9464285714285714</v>
      </c>
      <c r="Q587" s="82">
        <f t="shared" si="98"/>
        <v>5.3571428571428603E-2</v>
      </c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</row>
    <row r="588" spans="1:63" ht="15.75" customHeight="1">
      <c r="A588" s="68">
        <v>1901</v>
      </c>
      <c r="B588" s="69"/>
      <c r="C588" s="69"/>
      <c r="D588" s="69"/>
      <c r="E588" s="69"/>
      <c r="F588" s="69"/>
      <c r="G588" s="69"/>
      <c r="H588" s="69"/>
      <c r="I588" s="69">
        <v>36</v>
      </c>
      <c r="J588" s="110">
        <v>12</v>
      </c>
      <c r="K588" s="78"/>
      <c r="L588" s="113"/>
      <c r="M588" s="114"/>
      <c r="N588" s="80"/>
      <c r="O588" s="81">
        <v>39</v>
      </c>
      <c r="P588" s="82"/>
      <c r="Q588" s="82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</row>
    <row r="589" spans="1:63" ht="15.75" customHeight="1">
      <c r="A589" s="68">
        <v>1902</v>
      </c>
      <c r="B589" s="69"/>
      <c r="C589" s="69"/>
      <c r="D589" s="69"/>
      <c r="E589" s="69"/>
      <c r="F589" s="69"/>
      <c r="G589" s="69"/>
      <c r="H589" s="69"/>
      <c r="I589" s="69">
        <v>27</v>
      </c>
      <c r="J589" s="110">
        <v>21</v>
      </c>
      <c r="K589" s="78"/>
      <c r="L589" s="113"/>
      <c r="M589" s="114"/>
      <c r="N589" s="80"/>
      <c r="O589" s="81">
        <v>27</v>
      </c>
      <c r="P589" s="82"/>
      <c r="Q589" s="82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</row>
    <row r="590" spans="1:63" ht="15.75" customHeight="1">
      <c r="A590" s="68">
        <v>2001</v>
      </c>
      <c r="B590" s="69"/>
      <c r="C590" s="69"/>
      <c r="D590" s="69"/>
      <c r="E590" s="69"/>
      <c r="F590" s="69"/>
      <c r="G590" s="69"/>
      <c r="H590" s="69"/>
      <c r="I590" s="69">
        <v>6</v>
      </c>
      <c r="J590" s="110">
        <v>5</v>
      </c>
      <c r="K590" s="78"/>
      <c r="L590" s="113"/>
      <c r="M590" s="106"/>
      <c r="N590" s="115"/>
      <c r="O590" s="87">
        <v>6</v>
      </c>
      <c r="P590" s="116"/>
      <c r="Q590" s="115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</row>
    <row r="591" spans="1:63" ht="15.75" customHeight="1">
      <c r="A591" s="68">
        <v>2002</v>
      </c>
      <c r="B591" s="69"/>
      <c r="C591" s="69"/>
      <c r="D591" s="69"/>
      <c r="E591" s="69"/>
      <c r="F591" s="69"/>
      <c r="G591" s="69"/>
      <c r="H591" s="69"/>
      <c r="I591" s="69">
        <v>1</v>
      </c>
      <c r="J591" s="110">
        <v>1</v>
      </c>
      <c r="K591" s="78"/>
      <c r="L591" s="113"/>
      <c r="M591" s="106"/>
      <c r="N591" s="117"/>
      <c r="O591" s="87">
        <v>1</v>
      </c>
      <c r="P591" s="118"/>
      <c r="Q591" s="117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</row>
    <row r="592" spans="1:63" ht="15.75" customHeight="1">
      <c r="A592" s="68">
        <v>2101</v>
      </c>
      <c r="B592" s="69"/>
      <c r="C592" s="69"/>
      <c r="D592" s="69"/>
      <c r="E592" s="69"/>
      <c r="F592" s="69"/>
      <c r="G592" s="69"/>
      <c r="H592" s="69"/>
      <c r="I592" s="69"/>
      <c r="J592" s="110"/>
      <c r="K592" s="78"/>
      <c r="L592" s="113"/>
      <c r="M592" s="106"/>
      <c r="N592" s="117"/>
      <c r="O592" s="87"/>
      <c r="P592" s="118"/>
      <c r="Q592" s="117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</row>
    <row r="593" spans="1:63" ht="15.75" customHeight="1">
      <c r="A593" s="68">
        <v>2102</v>
      </c>
      <c r="B593" s="69"/>
      <c r="C593" s="69"/>
      <c r="D593" s="69"/>
      <c r="E593" s="69"/>
      <c r="F593" s="69"/>
      <c r="G593" s="69"/>
      <c r="H593" s="69"/>
      <c r="I593" s="69"/>
      <c r="J593" s="110"/>
      <c r="K593" s="78"/>
      <c r="L593" s="113"/>
      <c r="M593" s="106"/>
      <c r="N593" s="2"/>
      <c r="O593" s="31"/>
      <c r="P593" s="25"/>
      <c r="Q593" s="86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</row>
    <row r="594" spans="1:63" ht="15.75" customHeight="1">
      <c r="A594" s="68">
        <v>2201</v>
      </c>
      <c r="B594" s="69"/>
      <c r="C594" s="69"/>
      <c r="D594" s="69"/>
      <c r="E594" s="69"/>
      <c r="F594" s="69"/>
      <c r="G594" s="69"/>
      <c r="H594" s="69"/>
      <c r="I594" s="69"/>
      <c r="J594" s="110"/>
      <c r="K594" s="78"/>
      <c r="L594" s="113"/>
      <c r="M594" s="106"/>
      <c r="N594" s="89" t="s">
        <v>79</v>
      </c>
      <c r="O594" s="90">
        <v>52</v>
      </c>
      <c r="P594" s="187">
        <f>IF(SUM(J586:J593)=0,"",SUM(J586:J593))</f>
        <v>53</v>
      </c>
      <c r="Q594" s="92" t="s">
        <v>11</v>
      </c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</row>
    <row r="595" spans="1:63" ht="15.75" customHeight="1">
      <c r="A595" s="68">
        <v>2202</v>
      </c>
      <c r="B595" s="69"/>
      <c r="C595" s="69"/>
      <c r="D595" s="69"/>
      <c r="E595" s="69"/>
      <c r="F595" s="69"/>
      <c r="G595" s="69"/>
      <c r="H595" s="69"/>
      <c r="I595" s="69"/>
      <c r="J595" s="110"/>
      <c r="K595" s="78"/>
      <c r="L595" s="113"/>
      <c r="M595" s="106"/>
      <c r="N595" s="93" t="s">
        <v>80</v>
      </c>
      <c r="O595" s="94">
        <f>IF(O594/B580=0,"",O594/B580)</f>
        <v>0.50485436893203883</v>
      </c>
      <c r="P595" s="188">
        <f>IF(O594/P594=0,"",O594/P594)</f>
        <v>0.98113207547169812</v>
      </c>
      <c r="Q595" s="96" t="s">
        <v>81</v>
      </c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</row>
    <row r="596" spans="1:63" ht="18" customHeight="1">
      <c r="A596" s="68">
        <v>2301</v>
      </c>
      <c r="B596" s="69"/>
      <c r="C596" s="69"/>
      <c r="D596" s="69"/>
      <c r="E596" s="69"/>
      <c r="F596" s="69"/>
      <c r="G596" s="69"/>
      <c r="H596" s="69"/>
      <c r="I596" s="69"/>
      <c r="J596" s="110"/>
      <c r="K596" s="123"/>
      <c r="L596" s="124"/>
      <c r="M596" s="125"/>
      <c r="N596" s="101"/>
      <c r="O596" s="102"/>
      <c r="P596" s="102"/>
      <c r="Q596" s="103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</row>
    <row r="597" spans="1:63" ht="18" customHeight="1">
      <c r="A597" s="35"/>
      <c r="B597" s="31"/>
      <c r="C597" s="273" t="s">
        <v>100</v>
      </c>
      <c r="D597" s="261"/>
      <c r="E597" s="261"/>
      <c r="F597" s="261"/>
      <c r="G597" s="261"/>
      <c r="H597" s="261"/>
      <c r="I597" s="262"/>
      <c r="J597" s="126">
        <f>SUM(J587:J593)</f>
        <v>53</v>
      </c>
      <c r="K597" s="105">
        <f>IF(J587=0,"",J587/B580)</f>
        <v>0.13592233009708737</v>
      </c>
      <c r="L597" s="105">
        <f>IF(J597=0,"",J597/B580)</f>
        <v>0.5145631067961165</v>
      </c>
      <c r="M597" s="105">
        <f>IF(J589=0,"",L597-K597)</f>
        <v>0.37864077669902912</v>
      </c>
      <c r="N597" s="2"/>
      <c r="O597" s="31"/>
      <c r="P597" s="25"/>
      <c r="Q597" s="2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</row>
    <row r="598" spans="1:63" ht="12.7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</row>
    <row r="599" spans="1:63" ht="12.7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</row>
    <row r="600" spans="1:63" ht="20.25" customHeight="1">
      <c r="A600" s="283" t="s">
        <v>88</v>
      </c>
      <c r="B600" s="275"/>
      <c r="C600" s="275"/>
      <c r="D600" s="275"/>
      <c r="E600" s="275"/>
      <c r="F600" s="275"/>
      <c r="G600" s="275"/>
      <c r="H600" s="275"/>
      <c r="I600" s="275"/>
      <c r="J600" s="66" t="s">
        <v>103</v>
      </c>
      <c r="L600" s="31"/>
      <c r="M600" s="2"/>
      <c r="N600" s="2"/>
      <c r="O600" s="31"/>
      <c r="P600" s="2"/>
      <c r="Q600" s="31"/>
      <c r="R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</row>
    <row r="601" spans="1:63" ht="15.75" customHeight="1">
      <c r="A601" s="259" t="s">
        <v>10</v>
      </c>
      <c r="B601" s="260" t="s">
        <v>89</v>
      </c>
      <c r="C601" s="261"/>
      <c r="D601" s="261"/>
      <c r="E601" s="261"/>
      <c r="F601" s="261"/>
      <c r="G601" s="261"/>
      <c r="H601" s="261"/>
      <c r="I601" s="262"/>
      <c r="J601" s="263" t="s">
        <v>11</v>
      </c>
      <c r="K601" s="254" t="s">
        <v>3</v>
      </c>
      <c r="L601" s="254" t="s">
        <v>4</v>
      </c>
      <c r="M601" s="264" t="s">
        <v>5</v>
      </c>
      <c r="N601" s="254" t="s">
        <v>6</v>
      </c>
      <c r="O601" s="265" t="s">
        <v>7</v>
      </c>
      <c r="P601" s="265" t="s">
        <v>8</v>
      </c>
      <c r="Q601" s="254" t="s">
        <v>9</v>
      </c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</row>
    <row r="602" spans="1:63" ht="15.75" customHeight="1">
      <c r="A602" s="255"/>
      <c r="B602" s="68" t="s">
        <v>90</v>
      </c>
      <c r="C602" s="68" t="s">
        <v>91</v>
      </c>
      <c r="D602" s="68" t="s">
        <v>92</v>
      </c>
      <c r="E602" s="68" t="s">
        <v>93</v>
      </c>
      <c r="F602" s="68" t="s">
        <v>94</v>
      </c>
      <c r="G602" s="68" t="s">
        <v>95</v>
      </c>
      <c r="H602" s="68" t="s">
        <v>96</v>
      </c>
      <c r="I602" s="68" t="s">
        <v>97</v>
      </c>
      <c r="J602" s="255"/>
      <c r="K602" s="255"/>
      <c r="L602" s="255"/>
      <c r="M602" s="255"/>
      <c r="N602" s="255"/>
      <c r="O602" s="255"/>
      <c r="P602" s="255"/>
      <c r="Q602" s="255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</row>
    <row r="603" spans="1:63" ht="15.75" customHeight="1">
      <c r="A603" s="68">
        <v>1502</v>
      </c>
      <c r="B603" s="69">
        <v>93</v>
      </c>
      <c r="C603" s="69"/>
      <c r="D603" s="69"/>
      <c r="E603" s="69"/>
      <c r="F603" s="69"/>
      <c r="G603" s="69"/>
      <c r="H603" s="69"/>
      <c r="I603" s="69"/>
      <c r="J603" s="110"/>
      <c r="K603" s="72"/>
      <c r="L603" s="111"/>
      <c r="M603" s="112"/>
      <c r="N603" s="75"/>
      <c r="O603" s="76">
        <f>B603</f>
        <v>93</v>
      </c>
      <c r="P603" s="77"/>
      <c r="Q603" s="75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</row>
    <row r="604" spans="1:63" ht="15.75" customHeight="1">
      <c r="A604" s="68">
        <v>1601</v>
      </c>
      <c r="B604" s="69"/>
      <c r="C604" s="69">
        <v>62</v>
      </c>
      <c r="D604" s="69"/>
      <c r="E604" s="69"/>
      <c r="F604" s="69"/>
      <c r="G604" s="69"/>
      <c r="H604" s="69"/>
      <c r="I604" s="69"/>
      <c r="J604" s="110"/>
      <c r="K604" s="78"/>
      <c r="L604" s="113"/>
      <c r="M604" s="114"/>
      <c r="N604" s="80">
        <f>IF(C604=0,"",C604/B603)</f>
        <v>0.66666666666666663</v>
      </c>
      <c r="O604" s="81">
        <v>63</v>
      </c>
      <c r="P604" s="82">
        <f t="shared" ref="P604:P611" si="99">IF(O604=0,"",O604/O603)</f>
        <v>0.67741935483870963</v>
      </c>
      <c r="Q604" s="82">
        <f t="shared" ref="Q604:Q611" si="100">IF(O604=0,"",100%-P604)</f>
        <v>0.32258064516129037</v>
      </c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</row>
    <row r="605" spans="1:63" ht="15.75" customHeight="1">
      <c r="A605" s="68">
        <v>1602</v>
      </c>
      <c r="B605" s="69"/>
      <c r="C605" s="69"/>
      <c r="D605" s="69">
        <v>45</v>
      </c>
      <c r="E605" s="69"/>
      <c r="F605" s="69"/>
      <c r="G605" s="69"/>
      <c r="H605" s="69"/>
      <c r="I605" s="69"/>
      <c r="J605" s="110"/>
      <c r="K605" s="78"/>
      <c r="L605" s="113"/>
      <c r="M605" s="114"/>
      <c r="N605" s="80">
        <f>IF(D605=0,"",D605/C604)</f>
        <v>0.72580645161290325</v>
      </c>
      <c r="O605" s="81">
        <v>61</v>
      </c>
      <c r="P605" s="82">
        <f t="shared" si="99"/>
        <v>0.96825396825396826</v>
      </c>
      <c r="Q605" s="82">
        <f t="shared" si="100"/>
        <v>3.1746031746031744E-2</v>
      </c>
      <c r="R605" s="83">
        <f>O605/O603</f>
        <v>0.65591397849462363</v>
      </c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</row>
    <row r="606" spans="1:63" ht="15.75" customHeight="1">
      <c r="A606" s="68">
        <v>1701</v>
      </c>
      <c r="B606" s="69"/>
      <c r="C606" s="69"/>
      <c r="D606" s="69"/>
      <c r="E606" s="69">
        <v>35</v>
      </c>
      <c r="F606" s="69"/>
      <c r="G606" s="69"/>
      <c r="H606" s="69"/>
      <c r="I606" s="69"/>
      <c r="J606" s="110"/>
      <c r="K606" s="78"/>
      <c r="L606" s="113"/>
      <c r="M606" s="114"/>
      <c r="N606" s="80">
        <f>IF(E606=0,"",E606/D605)</f>
        <v>0.77777777777777779</v>
      </c>
      <c r="O606" s="81">
        <v>57</v>
      </c>
      <c r="P606" s="82">
        <f t="shared" si="99"/>
        <v>0.93442622950819676</v>
      </c>
      <c r="Q606" s="82">
        <f t="shared" si="100"/>
        <v>6.557377049180324E-2</v>
      </c>
      <c r="R606" s="106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</row>
    <row r="607" spans="1:63" ht="15.75" customHeight="1">
      <c r="A607" s="68">
        <v>1702</v>
      </c>
      <c r="B607" s="69"/>
      <c r="C607" s="69"/>
      <c r="D607" s="69"/>
      <c r="E607" s="69"/>
      <c r="F607" s="69">
        <v>35</v>
      </c>
      <c r="G607" s="69"/>
      <c r="H607" s="69"/>
      <c r="I607" s="69"/>
      <c r="J607" s="110"/>
      <c r="K607" s="78"/>
      <c r="L607" s="113"/>
      <c r="M607" s="114"/>
      <c r="N607" s="80">
        <f>IF(F607=0,"",F607/E606)</f>
        <v>1</v>
      </c>
      <c r="O607" s="81">
        <v>55</v>
      </c>
      <c r="P607" s="82">
        <f t="shared" si="99"/>
        <v>0.96491228070175439</v>
      </c>
      <c r="Q607" s="82">
        <f t="shared" si="100"/>
        <v>3.5087719298245612E-2</v>
      </c>
      <c r="R607" s="106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</row>
    <row r="608" spans="1:63" ht="15.75" customHeight="1">
      <c r="A608" s="68">
        <v>1801</v>
      </c>
      <c r="B608" s="69"/>
      <c r="C608" s="69"/>
      <c r="D608" s="69"/>
      <c r="E608" s="69"/>
      <c r="F608" s="69"/>
      <c r="G608" s="69">
        <v>35</v>
      </c>
      <c r="H608" s="69"/>
      <c r="I608" s="69"/>
      <c r="J608" s="110"/>
      <c r="K608" s="78"/>
      <c r="L608" s="113"/>
      <c r="M608" s="114"/>
      <c r="N608" s="80">
        <f>IF(G608=0,"",G608/F607)</f>
        <v>1</v>
      </c>
      <c r="O608" s="81">
        <v>53</v>
      </c>
      <c r="P608" s="82">
        <f t="shared" si="99"/>
        <v>0.96363636363636362</v>
      </c>
      <c r="Q608" s="82">
        <f t="shared" si="100"/>
        <v>3.6363636363636376E-2</v>
      </c>
      <c r="R608" s="106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</row>
    <row r="609" spans="1:63" ht="15.75" customHeight="1">
      <c r="A609" s="68">
        <v>1802</v>
      </c>
      <c r="B609" s="69"/>
      <c r="C609" s="69"/>
      <c r="D609" s="69"/>
      <c r="E609" s="69"/>
      <c r="F609" s="69"/>
      <c r="G609" s="69"/>
      <c r="H609" s="69">
        <v>35</v>
      </c>
      <c r="I609" s="69"/>
      <c r="J609" s="110"/>
      <c r="K609" s="78"/>
      <c r="L609" s="113"/>
      <c r="M609" s="114"/>
      <c r="N609" s="80">
        <f>IF(H609=0,"",H609/G608)</f>
        <v>1</v>
      </c>
      <c r="O609" s="81">
        <v>51</v>
      </c>
      <c r="P609" s="82">
        <f t="shared" si="99"/>
        <v>0.96226415094339623</v>
      </c>
      <c r="Q609" s="82">
        <f t="shared" si="100"/>
        <v>3.7735849056603765E-2</v>
      </c>
      <c r="R609" s="106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</row>
    <row r="610" spans="1:63" ht="15.75" customHeight="1">
      <c r="A610" s="68">
        <v>1901</v>
      </c>
      <c r="B610" s="69"/>
      <c r="C610" s="69"/>
      <c r="D610" s="69"/>
      <c r="E610" s="69"/>
      <c r="F610" s="69"/>
      <c r="G610" s="69"/>
      <c r="H610" s="69"/>
      <c r="I610" s="69">
        <v>35</v>
      </c>
      <c r="J610" s="110">
        <v>12</v>
      </c>
      <c r="K610" s="78"/>
      <c r="L610" s="113"/>
      <c r="M610" s="114"/>
      <c r="N610" s="80">
        <f>IF(I610=0,"",I610/H609)</f>
        <v>1</v>
      </c>
      <c r="O610" s="81">
        <v>51</v>
      </c>
      <c r="P610" s="82">
        <f t="shared" si="99"/>
        <v>1</v>
      </c>
      <c r="Q610" s="82">
        <f t="shared" si="100"/>
        <v>0</v>
      </c>
      <c r="R610" s="106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</row>
    <row r="611" spans="1:63" ht="15.75" customHeight="1">
      <c r="A611" s="68">
        <v>1902</v>
      </c>
      <c r="B611" s="69"/>
      <c r="C611" s="69"/>
      <c r="D611" s="69"/>
      <c r="E611" s="69"/>
      <c r="F611" s="69"/>
      <c r="G611" s="69"/>
      <c r="H611" s="69"/>
      <c r="I611" s="69">
        <v>35</v>
      </c>
      <c r="J611" s="110">
        <v>25</v>
      </c>
      <c r="K611" s="78"/>
      <c r="L611" s="113"/>
      <c r="M611" s="114"/>
      <c r="N611" s="80"/>
      <c r="O611" s="81">
        <v>39</v>
      </c>
      <c r="P611" s="82">
        <f t="shared" si="99"/>
        <v>0.76470588235294112</v>
      </c>
      <c r="Q611" s="82">
        <f t="shared" si="100"/>
        <v>0.23529411764705888</v>
      </c>
      <c r="R611" s="106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</row>
    <row r="612" spans="1:63" ht="15.75" customHeight="1">
      <c r="A612" s="68">
        <v>2001</v>
      </c>
      <c r="B612" s="69"/>
      <c r="C612" s="69"/>
      <c r="D612" s="69"/>
      <c r="E612" s="69"/>
      <c r="F612" s="69"/>
      <c r="G612" s="69"/>
      <c r="H612" s="69"/>
      <c r="I612" s="69">
        <v>14</v>
      </c>
      <c r="J612" s="110">
        <v>11</v>
      </c>
      <c r="K612" s="78"/>
      <c r="L612" s="113"/>
      <c r="M612" s="114"/>
      <c r="N612" s="80"/>
      <c r="O612" s="81">
        <v>14</v>
      </c>
      <c r="P612" s="82"/>
      <c r="Q612" s="82"/>
      <c r="R612" s="106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</row>
    <row r="613" spans="1:63" ht="15.75" customHeight="1">
      <c r="A613" s="68">
        <v>2002</v>
      </c>
      <c r="B613" s="69"/>
      <c r="C613" s="69"/>
      <c r="D613" s="69"/>
      <c r="E613" s="69"/>
      <c r="F613" s="69"/>
      <c r="G613" s="69"/>
      <c r="H613" s="69"/>
      <c r="I613" s="69">
        <v>3</v>
      </c>
      <c r="J613" s="110">
        <v>3</v>
      </c>
      <c r="K613" s="78"/>
      <c r="L613" s="113"/>
      <c r="M613" s="106"/>
      <c r="N613" s="115"/>
      <c r="O613" s="87">
        <v>3</v>
      </c>
      <c r="P613" s="116"/>
      <c r="Q613" s="115"/>
      <c r="R613" s="106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</row>
    <row r="614" spans="1:63" ht="15.75" customHeight="1">
      <c r="A614" s="68">
        <v>2101</v>
      </c>
      <c r="B614" s="69"/>
      <c r="C614" s="69"/>
      <c r="D614" s="69"/>
      <c r="E614" s="69"/>
      <c r="F614" s="69"/>
      <c r="G614" s="69"/>
      <c r="H614" s="69"/>
      <c r="I614" s="69"/>
      <c r="J614" s="110"/>
      <c r="K614" s="78"/>
      <c r="L614" s="113"/>
      <c r="M614" s="106"/>
      <c r="N614" s="117"/>
      <c r="O614" s="87"/>
      <c r="P614" s="118"/>
      <c r="Q614" s="117"/>
      <c r="R614" s="106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</row>
    <row r="615" spans="1:63" ht="15.75" customHeight="1">
      <c r="A615" s="68">
        <v>2102</v>
      </c>
      <c r="B615" s="69"/>
      <c r="C615" s="69"/>
      <c r="D615" s="69"/>
      <c r="E615" s="69"/>
      <c r="F615" s="69"/>
      <c r="G615" s="69"/>
      <c r="H615" s="69"/>
      <c r="I615" s="69"/>
      <c r="J615" s="110"/>
      <c r="K615" s="78"/>
      <c r="L615" s="113"/>
      <c r="M615" s="106"/>
      <c r="N615" s="117"/>
      <c r="O615" s="87"/>
      <c r="P615" s="118"/>
      <c r="Q615" s="117"/>
      <c r="R615" s="106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</row>
    <row r="616" spans="1:63" ht="15.75" customHeight="1">
      <c r="A616" s="68">
        <v>2201</v>
      </c>
      <c r="B616" s="69"/>
      <c r="C616" s="69"/>
      <c r="D616" s="69"/>
      <c r="E616" s="69"/>
      <c r="F616" s="69"/>
      <c r="G616" s="69"/>
      <c r="H616" s="69"/>
      <c r="I616" s="69"/>
      <c r="J616" s="110"/>
      <c r="K616" s="78"/>
      <c r="L616" s="113"/>
      <c r="M616" s="106"/>
      <c r="N616" s="2"/>
      <c r="O616" s="31"/>
      <c r="P616" s="25"/>
      <c r="Q616" s="86"/>
      <c r="R616" s="106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</row>
    <row r="617" spans="1:63" ht="15.75" customHeight="1">
      <c r="A617" s="68">
        <v>2202</v>
      </c>
      <c r="B617" s="69"/>
      <c r="C617" s="69"/>
      <c r="D617" s="69"/>
      <c r="E617" s="69"/>
      <c r="F617" s="69"/>
      <c r="G617" s="69"/>
      <c r="H617" s="69"/>
      <c r="I617" s="69"/>
      <c r="J617" s="110"/>
      <c r="K617" s="78"/>
      <c r="L617" s="113"/>
      <c r="M617" s="106"/>
      <c r="N617" s="89" t="s">
        <v>79</v>
      </c>
      <c r="O617" s="90">
        <v>45</v>
      </c>
      <c r="P617" s="187">
        <f>IF(SUM(J609:J616)=0,"",SUM(J609:J616))</f>
        <v>51</v>
      </c>
      <c r="Q617" s="92" t="s">
        <v>11</v>
      </c>
      <c r="R617" s="106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</row>
    <row r="618" spans="1:63" ht="15.75" customHeight="1">
      <c r="A618" s="68">
        <v>2301</v>
      </c>
      <c r="B618" s="69"/>
      <c r="C618" s="69"/>
      <c r="D618" s="69"/>
      <c r="E618" s="69"/>
      <c r="F618" s="69"/>
      <c r="G618" s="69"/>
      <c r="H618" s="69"/>
      <c r="I618" s="69"/>
      <c r="J618" s="110"/>
      <c r="K618" s="78"/>
      <c r="L618" s="113"/>
      <c r="M618" s="106"/>
      <c r="N618" s="93" t="s">
        <v>80</v>
      </c>
      <c r="O618" s="94">
        <f>IF(O617/B603=0,"",O617/B603)</f>
        <v>0.4838709677419355</v>
      </c>
      <c r="P618" s="188">
        <f>IF(O617/P617=0,"",O617/P617)</f>
        <v>0.88235294117647056</v>
      </c>
      <c r="Q618" s="96" t="s">
        <v>81</v>
      </c>
      <c r="R618" s="106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</row>
    <row r="619" spans="1:63" ht="18" customHeight="1">
      <c r="A619" s="68">
        <v>2302</v>
      </c>
      <c r="B619" s="69"/>
      <c r="C619" s="69"/>
      <c r="D619" s="69"/>
      <c r="E619" s="69"/>
      <c r="F619" s="69"/>
      <c r="G619" s="69"/>
      <c r="H619" s="69"/>
      <c r="I619" s="69"/>
      <c r="J619" s="110"/>
      <c r="K619" s="123"/>
      <c r="L619" s="124"/>
      <c r="M619" s="125"/>
      <c r="N619" s="101"/>
      <c r="O619" s="102"/>
      <c r="P619" s="102"/>
      <c r="Q619" s="103"/>
      <c r="R619" s="106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</row>
    <row r="620" spans="1:63" ht="18" customHeight="1">
      <c r="A620" s="35"/>
      <c r="B620" s="31"/>
      <c r="C620" s="273" t="s">
        <v>100</v>
      </c>
      <c r="D620" s="261"/>
      <c r="E620" s="261"/>
      <c r="F620" s="261"/>
      <c r="G620" s="261"/>
      <c r="H620" s="261"/>
      <c r="I620" s="262"/>
      <c r="J620" s="126">
        <f>SUM(J603:J619)</f>
        <v>51</v>
      </c>
      <c r="K620" s="105">
        <f>J610/B603</f>
        <v>0.12903225806451613</v>
      </c>
      <c r="L620" s="105">
        <f>IF(J620=0,"",J620/B603)</f>
        <v>0.54838709677419351</v>
      </c>
      <c r="M620" s="105">
        <f>IF(J611=0,"",L620-K620)</f>
        <v>0.41935483870967738</v>
      </c>
      <c r="N620" s="2"/>
      <c r="O620" s="31"/>
      <c r="P620" s="25"/>
      <c r="Q620" s="2"/>
      <c r="R620" s="106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</row>
    <row r="621" spans="1:63" ht="12.75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</row>
    <row r="622" spans="1:63" ht="12.75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</row>
    <row r="623" spans="1:63" ht="26.25" customHeight="1">
      <c r="A623" s="283" t="s">
        <v>88</v>
      </c>
      <c r="B623" s="275"/>
      <c r="C623" s="275"/>
      <c r="D623" s="275"/>
      <c r="E623" s="275"/>
      <c r="F623" s="275"/>
      <c r="G623" s="275"/>
      <c r="H623" s="275"/>
      <c r="I623" s="275"/>
      <c r="J623" s="66" t="s">
        <v>104</v>
      </c>
      <c r="K623" s="31"/>
      <c r="L623" s="2"/>
      <c r="M623" s="2"/>
      <c r="N623" s="31"/>
      <c r="O623" s="2"/>
      <c r="P623" s="31"/>
      <c r="Q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</row>
    <row r="624" spans="1:63" ht="20.25" customHeight="1">
      <c r="A624" s="259" t="s">
        <v>10</v>
      </c>
      <c r="B624" s="260" t="s">
        <v>89</v>
      </c>
      <c r="C624" s="261"/>
      <c r="D624" s="261"/>
      <c r="E624" s="261"/>
      <c r="F624" s="261"/>
      <c r="G624" s="261"/>
      <c r="H624" s="261"/>
      <c r="I624" s="262"/>
      <c r="J624" s="263" t="s">
        <v>11</v>
      </c>
      <c r="K624" s="254" t="s">
        <v>3</v>
      </c>
      <c r="L624" s="254" t="s">
        <v>4</v>
      </c>
      <c r="M624" s="264" t="s">
        <v>5</v>
      </c>
      <c r="N624" s="254" t="s">
        <v>6</v>
      </c>
      <c r="O624" s="265" t="s">
        <v>7</v>
      </c>
      <c r="P624" s="265" t="s">
        <v>8</v>
      </c>
      <c r="Q624" s="254" t="s">
        <v>9</v>
      </c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</row>
    <row r="625" spans="1:63" ht="15.75" customHeight="1">
      <c r="A625" s="255"/>
      <c r="B625" s="68" t="s">
        <v>90</v>
      </c>
      <c r="C625" s="68" t="s">
        <v>91</v>
      </c>
      <c r="D625" s="68" t="s">
        <v>92</v>
      </c>
      <c r="E625" s="68" t="s">
        <v>93</v>
      </c>
      <c r="F625" s="68" t="s">
        <v>94</v>
      </c>
      <c r="G625" s="68" t="s">
        <v>95</v>
      </c>
      <c r="H625" s="68" t="s">
        <v>96</v>
      </c>
      <c r="I625" s="68" t="s">
        <v>97</v>
      </c>
      <c r="J625" s="255"/>
      <c r="K625" s="255"/>
      <c r="L625" s="255"/>
      <c r="M625" s="255"/>
      <c r="N625" s="255"/>
      <c r="O625" s="255"/>
      <c r="P625" s="255"/>
      <c r="Q625" s="255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</row>
    <row r="626" spans="1:63" ht="15.75" customHeight="1">
      <c r="A626" s="68">
        <v>1601</v>
      </c>
      <c r="B626" s="69">
        <v>103</v>
      </c>
      <c r="C626" s="69"/>
      <c r="D626" s="69"/>
      <c r="E626" s="69"/>
      <c r="F626" s="69"/>
      <c r="G626" s="69"/>
      <c r="H626" s="69"/>
      <c r="I626" s="69"/>
      <c r="J626" s="110"/>
      <c r="K626" s="72"/>
      <c r="L626" s="111"/>
      <c r="M626" s="112"/>
      <c r="N626" s="75"/>
      <c r="O626" s="76">
        <f>B626</f>
        <v>103</v>
      </c>
      <c r="P626" s="77"/>
      <c r="Q626" s="75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</row>
    <row r="627" spans="1:63" ht="15.75" customHeight="1">
      <c r="A627" s="68">
        <v>1602</v>
      </c>
      <c r="B627" s="69"/>
      <c r="C627" s="69">
        <v>75</v>
      </c>
      <c r="D627" s="69"/>
      <c r="E627" s="69"/>
      <c r="F627" s="69"/>
      <c r="G627" s="69"/>
      <c r="H627" s="69"/>
      <c r="I627" s="69"/>
      <c r="J627" s="110"/>
      <c r="K627" s="78"/>
      <c r="L627" s="113"/>
      <c r="M627" s="114"/>
      <c r="N627" s="80">
        <f>IF(C627=0,"",C627/B626)</f>
        <v>0.72815533980582525</v>
      </c>
      <c r="O627" s="81">
        <v>75</v>
      </c>
      <c r="P627" s="82">
        <f t="shared" ref="P627:P633" si="101">IF(O627=0,"",O627/O626)</f>
        <v>0.72815533980582525</v>
      </c>
      <c r="Q627" s="82">
        <f t="shared" ref="Q627:Q633" si="102">IF(O627=0,"",100%-P627)</f>
        <v>0.27184466019417475</v>
      </c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</row>
    <row r="628" spans="1:63" ht="15.75" customHeight="1">
      <c r="A628" s="68">
        <v>1701</v>
      </c>
      <c r="B628" s="69"/>
      <c r="C628" s="69"/>
      <c r="D628" s="69">
        <v>65</v>
      </c>
      <c r="E628" s="69"/>
      <c r="F628" s="69"/>
      <c r="G628" s="69"/>
      <c r="H628" s="69"/>
      <c r="I628" s="69"/>
      <c r="J628" s="110"/>
      <c r="K628" s="78"/>
      <c r="L628" s="113"/>
      <c r="M628" s="114"/>
      <c r="N628" s="80">
        <f>IF(D628=0,"",D628/C627)</f>
        <v>0.8666666666666667</v>
      </c>
      <c r="O628" s="81">
        <v>71</v>
      </c>
      <c r="P628" s="82">
        <f t="shared" si="101"/>
        <v>0.94666666666666666</v>
      </c>
      <c r="Q628" s="82">
        <f t="shared" si="102"/>
        <v>5.3333333333333344E-2</v>
      </c>
      <c r="R628" s="83">
        <f>O628/O626</f>
        <v>0.68932038834951459</v>
      </c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</row>
    <row r="629" spans="1:63" ht="15.75" customHeight="1">
      <c r="A629" s="68">
        <v>1702</v>
      </c>
      <c r="B629" s="69"/>
      <c r="C629" s="69"/>
      <c r="D629" s="69"/>
      <c r="E629" s="69">
        <v>59</v>
      </c>
      <c r="F629" s="69"/>
      <c r="G629" s="69"/>
      <c r="H629" s="69"/>
      <c r="I629" s="69"/>
      <c r="J629" s="110"/>
      <c r="K629" s="78"/>
      <c r="L629" s="113"/>
      <c r="M629" s="114"/>
      <c r="N629" s="80">
        <f>IF(E629=0,"",E629/D628)</f>
        <v>0.90769230769230769</v>
      </c>
      <c r="O629" s="81">
        <v>66</v>
      </c>
      <c r="P629" s="82">
        <f t="shared" si="101"/>
        <v>0.92957746478873238</v>
      </c>
      <c r="Q629" s="82">
        <f t="shared" si="102"/>
        <v>7.0422535211267623E-2</v>
      </c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</row>
    <row r="630" spans="1:63" ht="15.75" customHeight="1">
      <c r="A630" s="68">
        <v>1801</v>
      </c>
      <c r="B630" s="69"/>
      <c r="C630" s="69"/>
      <c r="D630" s="69"/>
      <c r="E630" s="69"/>
      <c r="F630" s="69">
        <v>59</v>
      </c>
      <c r="G630" s="69"/>
      <c r="H630" s="69"/>
      <c r="I630" s="69"/>
      <c r="J630" s="110"/>
      <c r="K630" s="78"/>
      <c r="L630" s="113"/>
      <c r="M630" s="114"/>
      <c r="N630" s="80">
        <f>IF(F630=0,"",F630/E629)</f>
        <v>1</v>
      </c>
      <c r="O630" s="81">
        <v>64</v>
      </c>
      <c r="P630" s="82">
        <f t="shared" si="101"/>
        <v>0.96969696969696972</v>
      </c>
      <c r="Q630" s="82">
        <f t="shared" si="102"/>
        <v>3.0303030303030276E-2</v>
      </c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</row>
    <row r="631" spans="1:63" ht="15.75" customHeight="1">
      <c r="A631" s="68">
        <v>1802</v>
      </c>
      <c r="B631" s="69"/>
      <c r="C631" s="69"/>
      <c r="D631" s="69"/>
      <c r="E631" s="69"/>
      <c r="F631" s="69"/>
      <c r="G631" s="69">
        <v>59</v>
      </c>
      <c r="H631" s="69"/>
      <c r="I631" s="69"/>
      <c r="J631" s="110"/>
      <c r="K631" s="78"/>
      <c r="L631" s="113"/>
      <c r="M631" s="114"/>
      <c r="N631" s="80">
        <f>IF(G631=0,"",G631/F630)</f>
        <v>1</v>
      </c>
      <c r="O631" s="81">
        <v>60</v>
      </c>
      <c r="P631" s="82">
        <f t="shared" si="101"/>
        <v>0.9375</v>
      </c>
      <c r="Q631" s="82">
        <f t="shared" si="102"/>
        <v>6.25E-2</v>
      </c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</row>
    <row r="632" spans="1:63" ht="15.75" customHeight="1">
      <c r="A632" s="68">
        <v>1901</v>
      </c>
      <c r="B632" s="69"/>
      <c r="C632" s="69"/>
      <c r="D632" s="69"/>
      <c r="E632" s="69"/>
      <c r="F632" s="69"/>
      <c r="G632" s="69"/>
      <c r="H632" s="69">
        <v>59</v>
      </c>
      <c r="I632" s="69"/>
      <c r="J632" s="110"/>
      <c r="K632" s="78"/>
      <c r="L632" s="113"/>
      <c r="M632" s="114"/>
      <c r="N632" s="80">
        <f>IF(H632=0,"",H632/G631)</f>
        <v>1</v>
      </c>
      <c r="O632" s="81">
        <v>59</v>
      </c>
      <c r="P632" s="82">
        <f t="shared" si="101"/>
        <v>0.98333333333333328</v>
      </c>
      <c r="Q632" s="82">
        <f t="shared" si="102"/>
        <v>1.6666666666666718E-2</v>
      </c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</row>
    <row r="633" spans="1:63" ht="15.75" customHeight="1">
      <c r="A633" s="68">
        <v>1902</v>
      </c>
      <c r="B633" s="69"/>
      <c r="C633" s="69"/>
      <c r="D633" s="69"/>
      <c r="E633" s="69"/>
      <c r="F633" s="69"/>
      <c r="G633" s="69"/>
      <c r="H633" s="69"/>
      <c r="I633" s="69">
        <v>59</v>
      </c>
      <c r="J633" s="110">
        <v>16</v>
      </c>
      <c r="K633" s="78"/>
      <c r="L633" s="113"/>
      <c r="M633" s="114"/>
      <c r="N633" s="80">
        <f>IF(I633=0,"",I633/H632)</f>
        <v>1</v>
      </c>
      <c r="O633" s="81">
        <v>59</v>
      </c>
      <c r="P633" s="82">
        <f t="shared" si="101"/>
        <v>1</v>
      </c>
      <c r="Q633" s="82">
        <f t="shared" si="102"/>
        <v>0</v>
      </c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</row>
    <row r="634" spans="1:63" ht="15.75" customHeight="1">
      <c r="A634" s="68">
        <v>2001</v>
      </c>
      <c r="B634" s="69"/>
      <c r="C634" s="69"/>
      <c r="D634" s="69"/>
      <c r="E634" s="69"/>
      <c r="F634" s="69"/>
      <c r="G634" s="69"/>
      <c r="H634" s="69"/>
      <c r="I634" s="69">
        <v>41</v>
      </c>
      <c r="J634" s="110">
        <v>36</v>
      </c>
      <c r="K634" s="78"/>
      <c r="L634" s="113"/>
      <c r="M634" s="114"/>
      <c r="N634" s="80"/>
      <c r="O634" s="81">
        <v>41</v>
      </c>
      <c r="P634" s="82"/>
      <c r="Q634" s="82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</row>
    <row r="635" spans="1:63" ht="15.75" customHeight="1">
      <c r="A635" s="68">
        <v>2002</v>
      </c>
      <c r="B635" s="69"/>
      <c r="C635" s="69"/>
      <c r="D635" s="69"/>
      <c r="E635" s="69"/>
      <c r="F635" s="69"/>
      <c r="G635" s="69"/>
      <c r="H635" s="69"/>
      <c r="I635" s="69">
        <v>6</v>
      </c>
      <c r="J635" s="110">
        <v>6</v>
      </c>
      <c r="K635" s="78"/>
      <c r="L635" s="113"/>
      <c r="M635" s="114"/>
      <c r="N635" s="80"/>
      <c r="O635" s="81">
        <v>6</v>
      </c>
      <c r="P635" s="82"/>
      <c r="Q635" s="82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</row>
    <row r="636" spans="1:63" ht="15.75" customHeight="1">
      <c r="A636" s="68">
        <v>2101</v>
      </c>
      <c r="B636" s="69"/>
      <c r="C636" s="69"/>
      <c r="D636" s="69"/>
      <c r="E636" s="69"/>
      <c r="F636" s="69"/>
      <c r="G636" s="69"/>
      <c r="H636" s="69"/>
      <c r="I636" s="69"/>
      <c r="J636" s="110"/>
      <c r="K636" s="78"/>
      <c r="L636" s="113"/>
      <c r="M636" s="106"/>
      <c r="N636" s="115"/>
      <c r="O636" s="87"/>
      <c r="P636" s="116"/>
      <c r="Q636" s="115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</row>
    <row r="637" spans="1:63" ht="15.75" customHeight="1">
      <c r="A637" s="68">
        <v>2102</v>
      </c>
      <c r="B637" s="69"/>
      <c r="C637" s="69"/>
      <c r="D637" s="69"/>
      <c r="E637" s="69"/>
      <c r="F637" s="69"/>
      <c r="G637" s="69"/>
      <c r="H637" s="69"/>
      <c r="I637" s="69"/>
      <c r="J637" s="110"/>
      <c r="K637" s="78"/>
      <c r="L637" s="113"/>
      <c r="M637" s="106"/>
      <c r="N637" s="117"/>
      <c r="O637" s="87"/>
      <c r="P637" s="118"/>
      <c r="Q637" s="117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</row>
    <row r="638" spans="1:63" ht="15.75" customHeight="1">
      <c r="A638" s="68">
        <v>2201</v>
      </c>
      <c r="B638" s="69"/>
      <c r="C638" s="69"/>
      <c r="D638" s="69"/>
      <c r="E638" s="69"/>
      <c r="F638" s="69"/>
      <c r="G638" s="69"/>
      <c r="H638" s="69"/>
      <c r="I638" s="69"/>
      <c r="J638" s="110"/>
      <c r="K638" s="78"/>
      <c r="L638" s="113"/>
      <c r="M638" s="106"/>
      <c r="N638" s="117"/>
      <c r="O638" s="87"/>
      <c r="P638" s="118"/>
      <c r="Q638" s="117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</row>
    <row r="639" spans="1:63" ht="15.75" customHeight="1">
      <c r="A639" s="68">
        <v>2202</v>
      </c>
      <c r="B639" s="69"/>
      <c r="C639" s="69"/>
      <c r="D639" s="69"/>
      <c r="E639" s="69"/>
      <c r="F639" s="69"/>
      <c r="G639" s="69"/>
      <c r="H639" s="69"/>
      <c r="I639" s="69"/>
      <c r="J639" s="110"/>
      <c r="K639" s="78"/>
      <c r="L639" s="113"/>
      <c r="M639" s="106"/>
      <c r="N639" s="2"/>
      <c r="O639" s="31"/>
      <c r="P639" s="25"/>
      <c r="Q639" s="86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</row>
    <row r="640" spans="1:63" ht="15.75" customHeight="1">
      <c r="A640" s="68">
        <v>2301</v>
      </c>
      <c r="B640" s="69"/>
      <c r="C640" s="69"/>
      <c r="D640" s="69"/>
      <c r="E640" s="69"/>
      <c r="F640" s="69"/>
      <c r="G640" s="69"/>
      <c r="H640" s="69"/>
      <c r="I640" s="69"/>
      <c r="J640" s="110"/>
      <c r="K640" s="78"/>
      <c r="L640" s="113"/>
      <c r="M640" s="106"/>
      <c r="N640" s="89" t="s">
        <v>79</v>
      </c>
      <c r="O640" s="90">
        <v>52</v>
      </c>
      <c r="P640" s="187">
        <f>IF(SUM(J632:J639)=0,"",SUM(J632:J639))</f>
        <v>58</v>
      </c>
      <c r="Q640" s="92" t="s">
        <v>11</v>
      </c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</row>
    <row r="641" spans="1:63" ht="15.75" customHeight="1">
      <c r="A641" s="68">
        <v>2302</v>
      </c>
      <c r="B641" s="69"/>
      <c r="C641" s="69"/>
      <c r="D641" s="69"/>
      <c r="E641" s="69"/>
      <c r="F641" s="69"/>
      <c r="G641" s="69"/>
      <c r="H641" s="69"/>
      <c r="I641" s="69"/>
      <c r="J641" s="110"/>
      <c r="K641" s="78"/>
      <c r="L641" s="113"/>
      <c r="M641" s="106"/>
      <c r="N641" s="93" t="s">
        <v>80</v>
      </c>
      <c r="O641" s="94">
        <f>IF(O640/B626=0,"",O640/B626)</f>
        <v>0.50485436893203883</v>
      </c>
      <c r="P641" s="188">
        <f>IF(O640/P640=0,"",O640/P640)</f>
        <v>0.89655172413793105</v>
      </c>
      <c r="Q641" s="96" t="s">
        <v>81</v>
      </c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</row>
    <row r="642" spans="1:63" ht="15.75" customHeight="1">
      <c r="A642" s="68">
        <v>2401</v>
      </c>
      <c r="B642" s="69"/>
      <c r="C642" s="69"/>
      <c r="D642" s="69"/>
      <c r="E642" s="69"/>
      <c r="F642" s="69"/>
      <c r="G642" s="69"/>
      <c r="H642" s="69"/>
      <c r="I642" s="69"/>
      <c r="J642" s="110"/>
      <c r="K642" s="123"/>
      <c r="L642" s="124"/>
      <c r="M642" s="125"/>
      <c r="N642" s="101"/>
      <c r="O642" s="102"/>
      <c r="P642" s="102"/>
      <c r="Q642" s="103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</row>
    <row r="643" spans="1:63" ht="18" customHeight="1">
      <c r="A643" s="35"/>
      <c r="B643" s="31"/>
      <c r="C643" s="273" t="s">
        <v>100</v>
      </c>
      <c r="D643" s="261"/>
      <c r="E643" s="261"/>
      <c r="F643" s="261"/>
      <c r="G643" s="261"/>
      <c r="H643" s="261"/>
      <c r="I643" s="262"/>
      <c r="J643" s="126">
        <f>SUM(J633:J639)</f>
        <v>58</v>
      </c>
      <c r="K643" s="105">
        <f>IF(J633=0,"",J633/B626)</f>
        <v>0.1553398058252427</v>
      </c>
      <c r="L643" s="105">
        <f>IF(J643=0,"",J643/B626)</f>
        <v>0.56310679611650483</v>
      </c>
      <c r="M643" s="105">
        <f>IF(J635=0,"",L643-K643)</f>
        <v>0.40776699029126212</v>
      </c>
      <c r="N643" s="2"/>
      <c r="O643" s="31"/>
      <c r="P643" s="25"/>
      <c r="Q643" s="2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</row>
    <row r="644" spans="1:63" ht="12.75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</row>
    <row r="645" spans="1:63" ht="12.75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</row>
    <row r="646" spans="1:63" ht="26.25" customHeight="1">
      <c r="A646" s="282" t="s">
        <v>131</v>
      </c>
      <c r="B646" s="269"/>
      <c r="C646" s="269"/>
      <c r="D646" s="269"/>
      <c r="E646" s="269"/>
      <c r="F646" s="269"/>
      <c r="G646" s="281" t="s">
        <v>105</v>
      </c>
      <c r="H646" s="269"/>
      <c r="I646" s="269"/>
      <c r="L646" s="31"/>
      <c r="M646" s="2"/>
      <c r="N646" s="2"/>
      <c r="O646" s="31"/>
      <c r="P646" s="2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</row>
    <row r="647" spans="1:63" ht="20.25" customHeight="1">
      <c r="A647" s="259" t="s">
        <v>10</v>
      </c>
      <c r="B647" s="260" t="s">
        <v>89</v>
      </c>
      <c r="C647" s="261"/>
      <c r="D647" s="261"/>
      <c r="E647" s="261"/>
      <c r="F647" s="261"/>
      <c r="G647" s="261"/>
      <c r="H647" s="261"/>
      <c r="I647" s="262"/>
      <c r="J647" s="263" t="s">
        <v>11</v>
      </c>
      <c r="K647" s="254" t="s">
        <v>3</v>
      </c>
      <c r="L647" s="254" t="s">
        <v>4</v>
      </c>
      <c r="M647" s="264" t="s">
        <v>5</v>
      </c>
      <c r="N647" s="254" t="s">
        <v>6</v>
      </c>
      <c r="O647" s="265" t="s">
        <v>7</v>
      </c>
      <c r="P647" s="265" t="s">
        <v>8</v>
      </c>
      <c r="Q647" s="254" t="s">
        <v>9</v>
      </c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</row>
    <row r="648" spans="1:63" ht="15.75" customHeight="1">
      <c r="A648" s="255"/>
      <c r="B648" s="68" t="s">
        <v>90</v>
      </c>
      <c r="C648" s="68" t="s">
        <v>91</v>
      </c>
      <c r="D648" s="68" t="s">
        <v>92</v>
      </c>
      <c r="E648" s="68" t="s">
        <v>93</v>
      </c>
      <c r="F648" s="68" t="s">
        <v>94</v>
      </c>
      <c r="G648" s="68" t="s">
        <v>95</v>
      </c>
      <c r="H648" s="68" t="s">
        <v>96</v>
      </c>
      <c r="I648" s="68" t="s">
        <v>97</v>
      </c>
      <c r="J648" s="255"/>
      <c r="K648" s="255"/>
      <c r="L648" s="255"/>
      <c r="M648" s="255"/>
      <c r="N648" s="255"/>
      <c r="O648" s="255"/>
      <c r="P648" s="255"/>
      <c r="Q648" s="255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</row>
    <row r="649" spans="1:63" ht="15.75" customHeight="1">
      <c r="A649" s="68">
        <v>1602</v>
      </c>
      <c r="B649" s="69">
        <v>102</v>
      </c>
      <c r="C649" s="69"/>
      <c r="D649" s="69"/>
      <c r="E649" s="69"/>
      <c r="F649" s="69"/>
      <c r="G649" s="69"/>
      <c r="H649" s="69"/>
      <c r="I649" s="69"/>
      <c r="J649" s="110"/>
      <c r="K649" s="72"/>
      <c r="L649" s="111"/>
      <c r="M649" s="112"/>
      <c r="N649" s="75"/>
      <c r="O649" s="76">
        <f>B649</f>
        <v>102</v>
      </c>
      <c r="P649" s="77"/>
      <c r="Q649" s="75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</row>
    <row r="650" spans="1:63" ht="15.75" customHeight="1">
      <c r="A650" s="68">
        <v>1701</v>
      </c>
      <c r="B650" s="69"/>
      <c r="C650" s="69">
        <v>75</v>
      </c>
      <c r="D650" s="69"/>
      <c r="E650" s="69"/>
      <c r="F650" s="69"/>
      <c r="G650" s="69"/>
      <c r="H650" s="69"/>
      <c r="I650" s="69"/>
      <c r="J650" s="110"/>
      <c r="K650" s="78"/>
      <c r="L650" s="113"/>
      <c r="M650" s="114"/>
      <c r="N650" s="80">
        <f>IF(C650=0,"",C650/B649)</f>
        <v>0.73529411764705888</v>
      </c>
      <c r="O650" s="81">
        <v>76</v>
      </c>
      <c r="P650" s="82">
        <f t="shared" ref="P650:P656" si="103">IF(O650=0,"",O650/O649)</f>
        <v>0.74509803921568629</v>
      </c>
      <c r="Q650" s="82">
        <f t="shared" ref="Q650:Q656" si="104">IF(O650=0,"",100%-P650)</f>
        <v>0.25490196078431371</v>
      </c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</row>
    <row r="651" spans="1:63" ht="15.75" customHeight="1">
      <c r="A651" s="68">
        <v>1702</v>
      </c>
      <c r="B651" s="69"/>
      <c r="C651" s="69"/>
      <c r="D651" s="69">
        <v>70</v>
      </c>
      <c r="E651" s="69"/>
      <c r="F651" s="69"/>
      <c r="G651" s="69"/>
      <c r="H651" s="69"/>
      <c r="I651" s="69"/>
      <c r="J651" s="110"/>
      <c r="K651" s="78"/>
      <c r="L651" s="113"/>
      <c r="M651" s="114"/>
      <c r="N651" s="80">
        <f>IF(D651=0,"",D651/C650)</f>
        <v>0.93333333333333335</v>
      </c>
      <c r="O651" s="81">
        <v>70</v>
      </c>
      <c r="P651" s="82">
        <f t="shared" si="103"/>
        <v>0.92105263157894735</v>
      </c>
      <c r="Q651" s="82">
        <f t="shared" si="104"/>
        <v>7.8947368421052655E-2</v>
      </c>
      <c r="R651" s="83">
        <f>O651/O649</f>
        <v>0.68627450980392157</v>
      </c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</row>
    <row r="652" spans="1:63" ht="15.75" customHeight="1">
      <c r="A652" s="68">
        <v>1801</v>
      </c>
      <c r="B652" s="69"/>
      <c r="C652" s="69"/>
      <c r="D652" s="69"/>
      <c r="E652" s="69">
        <v>66</v>
      </c>
      <c r="F652" s="69"/>
      <c r="G652" s="69"/>
      <c r="H652" s="69"/>
      <c r="I652" s="69"/>
      <c r="J652" s="110"/>
      <c r="K652" s="78"/>
      <c r="L652" s="113"/>
      <c r="M652" s="114"/>
      <c r="N652" s="80">
        <f>IF(E652=0,"",E652/D651)</f>
        <v>0.94285714285714284</v>
      </c>
      <c r="O652" s="81">
        <v>66</v>
      </c>
      <c r="P652" s="82">
        <f t="shared" si="103"/>
        <v>0.94285714285714284</v>
      </c>
      <c r="Q652" s="82">
        <f t="shared" si="104"/>
        <v>5.7142857142857162E-2</v>
      </c>
      <c r="R652" s="106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</row>
    <row r="653" spans="1:63" ht="15.75" customHeight="1">
      <c r="A653" s="68">
        <v>1802</v>
      </c>
      <c r="B653" s="69"/>
      <c r="C653" s="69"/>
      <c r="D653" s="69"/>
      <c r="E653" s="69"/>
      <c r="F653" s="69">
        <v>63</v>
      </c>
      <c r="G653" s="69"/>
      <c r="H653" s="69"/>
      <c r="I653" s="69"/>
      <c r="J653" s="110"/>
      <c r="K653" s="78"/>
      <c r="L653" s="113"/>
      <c r="M653" s="114"/>
      <c r="N653" s="80">
        <f>IF(F653=0,"",F653/E652)</f>
        <v>0.95454545454545459</v>
      </c>
      <c r="O653" s="81">
        <v>63</v>
      </c>
      <c r="P653" s="82">
        <f t="shared" si="103"/>
        <v>0.95454545454545459</v>
      </c>
      <c r="Q653" s="82">
        <f t="shared" si="104"/>
        <v>4.5454545454545414E-2</v>
      </c>
      <c r="R653" s="106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</row>
    <row r="654" spans="1:63" ht="15.75" customHeight="1">
      <c r="A654" s="68">
        <v>1901</v>
      </c>
      <c r="B654" s="69"/>
      <c r="C654" s="69"/>
      <c r="D654" s="69"/>
      <c r="E654" s="69"/>
      <c r="F654" s="69"/>
      <c r="G654" s="69">
        <v>63</v>
      </c>
      <c r="H654" s="69"/>
      <c r="I654" s="69"/>
      <c r="J654" s="110"/>
      <c r="K654" s="78"/>
      <c r="L654" s="113"/>
      <c r="M654" s="114"/>
      <c r="N654" s="80">
        <f>IF(G654=0,"",G654/F653)</f>
        <v>1</v>
      </c>
      <c r="O654" s="81">
        <v>63</v>
      </c>
      <c r="P654" s="82">
        <f t="shared" si="103"/>
        <v>1</v>
      </c>
      <c r="Q654" s="82">
        <f t="shared" si="104"/>
        <v>0</v>
      </c>
      <c r="R654" s="106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</row>
    <row r="655" spans="1:63" ht="15.75" customHeight="1">
      <c r="A655" s="68">
        <v>1902</v>
      </c>
      <c r="B655" s="69"/>
      <c r="C655" s="69"/>
      <c r="D655" s="69"/>
      <c r="E655" s="69"/>
      <c r="F655" s="69"/>
      <c r="G655" s="69"/>
      <c r="H655" s="69">
        <v>62</v>
      </c>
      <c r="I655" s="69"/>
      <c r="J655" s="110"/>
      <c r="K655" s="78"/>
      <c r="L655" s="113"/>
      <c r="M655" s="114"/>
      <c r="N655" s="80">
        <f>IF(H655=0,"",H655/G654)</f>
        <v>0.98412698412698407</v>
      </c>
      <c r="O655" s="81">
        <v>62</v>
      </c>
      <c r="P655" s="82">
        <f t="shared" si="103"/>
        <v>0.98412698412698407</v>
      </c>
      <c r="Q655" s="82">
        <f t="shared" si="104"/>
        <v>1.5873015873015928E-2</v>
      </c>
      <c r="R655" s="106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</row>
    <row r="656" spans="1:63" ht="15.75" customHeight="1">
      <c r="A656" s="68">
        <v>2001</v>
      </c>
      <c r="B656" s="69"/>
      <c r="C656" s="69"/>
      <c r="D656" s="69"/>
      <c r="E656" s="69"/>
      <c r="F656" s="69"/>
      <c r="G656" s="69"/>
      <c r="H656" s="69"/>
      <c r="I656" s="69">
        <v>61</v>
      </c>
      <c r="J656" s="110">
        <v>51</v>
      </c>
      <c r="K656" s="78"/>
      <c r="L656" s="113"/>
      <c r="M656" s="114"/>
      <c r="N656" s="80">
        <f>IF(I656=0,"",I656/H655)</f>
        <v>0.9838709677419355</v>
      </c>
      <c r="O656" s="81">
        <v>61</v>
      </c>
      <c r="P656" s="82">
        <f t="shared" si="103"/>
        <v>0.9838709677419355</v>
      </c>
      <c r="Q656" s="82">
        <f t="shared" si="104"/>
        <v>1.6129032258064502E-2</v>
      </c>
      <c r="R656" s="106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</row>
    <row r="657" spans="1:63" ht="15.75" customHeight="1">
      <c r="A657" s="68">
        <v>2002</v>
      </c>
      <c r="B657" s="69"/>
      <c r="C657" s="69"/>
      <c r="D657" s="69"/>
      <c r="E657" s="69"/>
      <c r="F657" s="69"/>
      <c r="G657" s="69"/>
      <c r="H657" s="69"/>
      <c r="I657" s="69">
        <v>10</v>
      </c>
      <c r="J657" s="110">
        <v>9</v>
      </c>
      <c r="K657" s="78"/>
      <c r="L657" s="113"/>
      <c r="M657" s="114"/>
      <c r="N657" s="80"/>
      <c r="O657" s="81">
        <v>10</v>
      </c>
      <c r="P657" s="82"/>
      <c r="Q657" s="82"/>
      <c r="R657" s="106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</row>
    <row r="658" spans="1:63" ht="15.75" customHeight="1">
      <c r="A658" s="68">
        <v>2101</v>
      </c>
      <c r="B658" s="69"/>
      <c r="C658" s="69"/>
      <c r="D658" s="69"/>
      <c r="E658" s="69"/>
      <c r="F658" s="69"/>
      <c r="G658" s="69"/>
      <c r="H658" s="69"/>
      <c r="I658" s="69">
        <v>1</v>
      </c>
      <c r="J658" s="110">
        <v>1</v>
      </c>
      <c r="K658" s="78"/>
      <c r="L658" s="113"/>
      <c r="M658" s="114"/>
      <c r="N658" s="80"/>
      <c r="O658" s="81">
        <v>1</v>
      </c>
      <c r="P658" s="82"/>
      <c r="Q658" s="82"/>
      <c r="R658" s="106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</row>
    <row r="659" spans="1:63" ht="15.75" customHeight="1">
      <c r="A659" s="68">
        <v>2102</v>
      </c>
      <c r="B659" s="69"/>
      <c r="C659" s="69"/>
      <c r="D659" s="69"/>
      <c r="E659" s="69"/>
      <c r="F659" s="69"/>
      <c r="G659" s="69"/>
      <c r="H659" s="69"/>
      <c r="I659" s="69"/>
      <c r="J659" s="110"/>
      <c r="K659" s="78"/>
      <c r="L659" s="113"/>
      <c r="M659" s="106"/>
      <c r="N659" s="115"/>
      <c r="O659" s="87"/>
      <c r="P659" s="116"/>
      <c r="Q659" s="115"/>
      <c r="R659" s="106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</row>
    <row r="660" spans="1:63" ht="15.75" customHeight="1">
      <c r="A660" s="68">
        <v>2201</v>
      </c>
      <c r="B660" s="69"/>
      <c r="C660" s="69"/>
      <c r="D660" s="69"/>
      <c r="E660" s="69"/>
      <c r="F660" s="69"/>
      <c r="G660" s="69"/>
      <c r="H660" s="69"/>
      <c r="I660" s="69"/>
      <c r="J660" s="110"/>
      <c r="K660" s="78"/>
      <c r="L660" s="113"/>
      <c r="M660" s="106"/>
      <c r="N660" s="117"/>
      <c r="O660" s="87"/>
      <c r="P660" s="118"/>
      <c r="Q660" s="117"/>
      <c r="R660" s="106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</row>
    <row r="661" spans="1:63" ht="15.75" customHeight="1">
      <c r="A661" s="68">
        <v>2202</v>
      </c>
      <c r="B661" s="69"/>
      <c r="C661" s="69"/>
      <c r="D661" s="69"/>
      <c r="E661" s="69"/>
      <c r="F661" s="69"/>
      <c r="G661" s="69"/>
      <c r="H661" s="69"/>
      <c r="I661" s="69"/>
      <c r="J661" s="110"/>
      <c r="K661" s="78"/>
      <c r="L661" s="113"/>
      <c r="M661" s="106"/>
      <c r="N661" s="117"/>
      <c r="O661" s="87"/>
      <c r="P661" s="118"/>
      <c r="Q661" s="117"/>
      <c r="R661" s="106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</row>
    <row r="662" spans="1:63" ht="15.75" customHeight="1">
      <c r="A662" s="68">
        <v>2301</v>
      </c>
      <c r="B662" s="69"/>
      <c r="C662" s="69"/>
      <c r="D662" s="69"/>
      <c r="E662" s="69"/>
      <c r="F662" s="69"/>
      <c r="G662" s="69"/>
      <c r="H662" s="69"/>
      <c r="I662" s="69"/>
      <c r="J662" s="110"/>
      <c r="K662" s="78"/>
      <c r="L662" s="113"/>
      <c r="M662" s="106"/>
      <c r="N662" s="2"/>
      <c r="O662" s="31"/>
      <c r="P662" s="25"/>
      <c r="Q662" s="86"/>
      <c r="R662" s="106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</row>
    <row r="663" spans="1:63" ht="15.75" customHeight="1">
      <c r="A663" s="68">
        <v>2302</v>
      </c>
      <c r="B663" s="69"/>
      <c r="C663" s="69"/>
      <c r="D663" s="69"/>
      <c r="E663" s="69"/>
      <c r="F663" s="69"/>
      <c r="G663" s="69"/>
      <c r="H663" s="69"/>
      <c r="I663" s="69"/>
      <c r="J663" s="110"/>
      <c r="K663" s="78"/>
      <c r="L663" s="113"/>
      <c r="M663" s="106"/>
      <c r="N663" s="89" t="s">
        <v>79</v>
      </c>
      <c r="O663" s="90">
        <v>55</v>
      </c>
      <c r="P663" s="187">
        <f>IF(SUM(J655:J662)=0,"",SUM(J655:J662))</f>
        <v>61</v>
      </c>
      <c r="Q663" s="92" t="s">
        <v>11</v>
      </c>
      <c r="R663" s="106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</row>
    <row r="664" spans="1:63" ht="15.75" customHeight="1">
      <c r="A664" s="68">
        <v>2401</v>
      </c>
      <c r="B664" s="69"/>
      <c r="C664" s="69"/>
      <c r="D664" s="69"/>
      <c r="E664" s="69"/>
      <c r="F664" s="69"/>
      <c r="G664" s="69"/>
      <c r="H664" s="69"/>
      <c r="I664" s="69"/>
      <c r="J664" s="110"/>
      <c r="K664" s="78"/>
      <c r="L664" s="113"/>
      <c r="M664" s="106"/>
      <c r="N664" s="93" t="s">
        <v>80</v>
      </c>
      <c r="O664" s="94">
        <f>IF(O663/B649=0,"",O663/B649)</f>
        <v>0.53921568627450978</v>
      </c>
      <c r="P664" s="188">
        <f>IF(O663/P663=0,"",O663/P663)</f>
        <v>0.90163934426229508</v>
      </c>
      <c r="Q664" s="96" t="s">
        <v>81</v>
      </c>
      <c r="R664" s="106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</row>
    <row r="665" spans="1:63" ht="15.75" customHeight="1">
      <c r="A665" s="68">
        <v>2402</v>
      </c>
      <c r="B665" s="69"/>
      <c r="C665" s="69"/>
      <c r="D665" s="69"/>
      <c r="E665" s="69"/>
      <c r="F665" s="69"/>
      <c r="G665" s="69"/>
      <c r="H665" s="69"/>
      <c r="I665" s="69"/>
      <c r="J665" s="110"/>
      <c r="K665" s="123"/>
      <c r="L665" s="124"/>
      <c r="M665" s="125"/>
      <c r="N665" s="101"/>
      <c r="O665" s="102"/>
      <c r="P665" s="102"/>
      <c r="Q665" s="103"/>
      <c r="R665" s="106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</row>
    <row r="666" spans="1:63" ht="18" customHeight="1">
      <c r="A666" s="35"/>
      <c r="B666" s="31"/>
      <c r="C666" s="273" t="s">
        <v>100</v>
      </c>
      <c r="D666" s="261"/>
      <c r="E666" s="261"/>
      <c r="F666" s="261"/>
      <c r="G666" s="261"/>
      <c r="H666" s="261"/>
      <c r="I666" s="262"/>
      <c r="J666" s="126">
        <f>SUM(J649:J665)</f>
        <v>61</v>
      </c>
      <c r="K666" s="105">
        <f>IF(J656=0,"",J656/B649)</f>
        <v>0.5</v>
      </c>
      <c r="L666" s="105">
        <f>IF(J666=0,"",J666/B649)</f>
        <v>0.59803921568627449</v>
      </c>
      <c r="M666" s="105">
        <f>IF(J657=0,"",L666-K666)</f>
        <v>9.8039215686274495E-2</v>
      </c>
      <c r="N666" s="2"/>
      <c r="O666" s="31"/>
      <c r="P666" s="25"/>
      <c r="Q666" s="2"/>
      <c r="R666" s="106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</row>
    <row r="667" spans="1:63" ht="14.25" customHeight="1">
      <c r="R667" s="106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</row>
    <row r="668" spans="1:63" ht="14.25" customHeight="1">
      <c r="R668" s="106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</row>
    <row r="669" spans="1:63" ht="26.25" customHeight="1">
      <c r="A669" s="282" t="s">
        <v>131</v>
      </c>
      <c r="B669" s="269"/>
      <c r="C669" s="269"/>
      <c r="D669" s="269"/>
      <c r="E669" s="269"/>
      <c r="F669" s="269"/>
      <c r="G669" s="281" t="s">
        <v>106</v>
      </c>
      <c r="H669" s="269"/>
      <c r="I669" s="269"/>
      <c r="J669" s="31"/>
      <c r="K669" s="2"/>
      <c r="L669" s="2"/>
      <c r="M669" s="31"/>
      <c r="N669" s="2"/>
      <c r="O669" s="31"/>
      <c r="P669" s="31"/>
      <c r="Q669" s="31"/>
      <c r="R669" s="106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</row>
    <row r="670" spans="1:63" ht="20.25" customHeight="1">
      <c r="A670" s="259" t="s">
        <v>10</v>
      </c>
      <c r="B670" s="260" t="s">
        <v>89</v>
      </c>
      <c r="C670" s="261"/>
      <c r="D670" s="261"/>
      <c r="E670" s="261"/>
      <c r="F670" s="261"/>
      <c r="G670" s="261"/>
      <c r="H670" s="261"/>
      <c r="I670" s="262"/>
      <c r="J670" s="263" t="s">
        <v>11</v>
      </c>
      <c r="K670" s="254" t="s">
        <v>3</v>
      </c>
      <c r="L670" s="254" t="s">
        <v>4</v>
      </c>
      <c r="M670" s="264" t="s">
        <v>5</v>
      </c>
      <c r="N670" s="254" t="s">
        <v>6</v>
      </c>
      <c r="O670" s="265" t="s">
        <v>7</v>
      </c>
      <c r="P670" s="265" t="s">
        <v>8</v>
      </c>
      <c r="Q670" s="254" t="s">
        <v>9</v>
      </c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</row>
    <row r="671" spans="1:63" ht="15.75" customHeight="1">
      <c r="A671" s="255"/>
      <c r="B671" s="68" t="s">
        <v>90</v>
      </c>
      <c r="C671" s="68" t="s">
        <v>91</v>
      </c>
      <c r="D671" s="68" t="s">
        <v>92</v>
      </c>
      <c r="E671" s="68" t="s">
        <v>93</v>
      </c>
      <c r="F671" s="68" t="s">
        <v>94</v>
      </c>
      <c r="G671" s="68" t="s">
        <v>95</v>
      </c>
      <c r="H671" s="68" t="s">
        <v>96</v>
      </c>
      <c r="I671" s="68" t="s">
        <v>97</v>
      </c>
      <c r="J671" s="255"/>
      <c r="K671" s="255"/>
      <c r="L671" s="255"/>
      <c r="M671" s="255"/>
      <c r="N671" s="255"/>
      <c r="O671" s="255"/>
      <c r="P671" s="255"/>
      <c r="Q671" s="255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</row>
    <row r="672" spans="1:63" ht="15.75" customHeight="1">
      <c r="A672" s="68">
        <v>1701</v>
      </c>
      <c r="B672" s="69">
        <v>112</v>
      </c>
      <c r="C672" s="69"/>
      <c r="D672" s="69"/>
      <c r="E672" s="69"/>
      <c r="F672" s="69"/>
      <c r="G672" s="69"/>
      <c r="H672" s="69"/>
      <c r="I672" s="69"/>
      <c r="J672" s="110"/>
      <c r="K672" s="72"/>
      <c r="L672" s="111"/>
      <c r="M672" s="112"/>
      <c r="N672" s="75"/>
      <c r="O672" s="76">
        <f>B672</f>
        <v>112</v>
      </c>
      <c r="P672" s="77"/>
      <c r="Q672" s="75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</row>
    <row r="673" spans="1:63" ht="15.75" customHeight="1">
      <c r="A673" s="68">
        <v>1702</v>
      </c>
      <c r="B673" s="69"/>
      <c r="C673" s="69">
        <v>68</v>
      </c>
      <c r="D673" s="69"/>
      <c r="E673" s="69"/>
      <c r="F673" s="69"/>
      <c r="G673" s="69"/>
      <c r="H673" s="69"/>
      <c r="I673" s="69"/>
      <c r="J673" s="110"/>
      <c r="K673" s="78"/>
      <c r="L673" s="113"/>
      <c r="M673" s="114"/>
      <c r="N673" s="80">
        <f>IF(C673=0,"",C673/B672)</f>
        <v>0.6071428571428571</v>
      </c>
      <c r="O673" s="81">
        <v>68</v>
      </c>
      <c r="P673" s="82">
        <f t="shared" ref="P673:P679" si="105">IF(O673=0,"",O673/O672)</f>
        <v>0.6071428571428571</v>
      </c>
      <c r="Q673" s="82">
        <f t="shared" ref="Q673:Q679" si="106">IF(O673=0,"",100%-P673)</f>
        <v>0.3928571428571429</v>
      </c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</row>
    <row r="674" spans="1:63" ht="15.75" customHeight="1">
      <c r="A674" s="68">
        <v>1801</v>
      </c>
      <c r="B674" s="69"/>
      <c r="C674" s="69"/>
      <c r="D674" s="69">
        <v>55</v>
      </c>
      <c r="E674" s="69"/>
      <c r="F674" s="69"/>
      <c r="G674" s="69"/>
      <c r="H674" s="69"/>
      <c r="I674" s="69"/>
      <c r="J674" s="110"/>
      <c r="K674" s="78"/>
      <c r="L674" s="113"/>
      <c r="M674" s="114"/>
      <c r="N674" s="80">
        <f>IF(D674=0,"",D674/C673)</f>
        <v>0.80882352941176472</v>
      </c>
      <c r="O674" s="81">
        <v>60</v>
      </c>
      <c r="P674" s="82">
        <f t="shared" si="105"/>
        <v>0.88235294117647056</v>
      </c>
      <c r="Q674" s="82">
        <f t="shared" si="106"/>
        <v>0.11764705882352944</v>
      </c>
      <c r="R674" s="83">
        <f>O674/O672</f>
        <v>0.5357142857142857</v>
      </c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</row>
    <row r="675" spans="1:63" ht="15.75" customHeight="1">
      <c r="A675" s="68">
        <v>1802</v>
      </c>
      <c r="B675" s="69"/>
      <c r="C675" s="69"/>
      <c r="D675" s="69"/>
      <c r="E675" s="69">
        <v>42</v>
      </c>
      <c r="F675" s="69"/>
      <c r="G675" s="69"/>
      <c r="H675" s="69"/>
      <c r="I675" s="69"/>
      <c r="J675" s="110"/>
      <c r="K675" s="78"/>
      <c r="L675" s="113"/>
      <c r="M675" s="114"/>
      <c r="N675" s="80">
        <f>IF(E675=0,"",E675/D674)</f>
        <v>0.76363636363636367</v>
      </c>
      <c r="O675" s="81">
        <v>59</v>
      </c>
      <c r="P675" s="82">
        <f t="shared" si="105"/>
        <v>0.98333333333333328</v>
      </c>
      <c r="Q675" s="82">
        <f t="shared" si="106"/>
        <v>1.6666666666666718E-2</v>
      </c>
      <c r="U675" s="106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</row>
    <row r="676" spans="1:63" ht="15.75" customHeight="1">
      <c r="A676" s="68">
        <v>1901</v>
      </c>
      <c r="B676" s="69"/>
      <c r="C676" s="69"/>
      <c r="D676" s="69"/>
      <c r="E676" s="69"/>
      <c r="F676" s="69">
        <v>42</v>
      </c>
      <c r="G676" s="69"/>
      <c r="H676" s="69"/>
      <c r="I676" s="69"/>
      <c r="J676" s="110"/>
      <c r="K676" s="78"/>
      <c r="L676" s="113"/>
      <c r="M676" s="114"/>
      <c r="N676" s="80">
        <f>IF(F676=0,"",F676/E675)</f>
        <v>1</v>
      </c>
      <c r="O676" s="81">
        <v>57</v>
      </c>
      <c r="P676" s="82">
        <f t="shared" si="105"/>
        <v>0.96610169491525422</v>
      </c>
      <c r="Q676" s="82">
        <f t="shared" si="106"/>
        <v>3.3898305084745783E-2</v>
      </c>
      <c r="U676" s="106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</row>
    <row r="677" spans="1:63" ht="15.75" customHeight="1">
      <c r="A677" s="68">
        <v>1902</v>
      </c>
      <c r="B677" s="69"/>
      <c r="C677" s="69"/>
      <c r="D677" s="69"/>
      <c r="E677" s="69"/>
      <c r="F677" s="69"/>
      <c r="G677" s="69">
        <v>42</v>
      </c>
      <c r="H677" s="69"/>
      <c r="I677" s="69"/>
      <c r="J677" s="110"/>
      <c r="K677" s="78"/>
      <c r="L677" s="113"/>
      <c r="M677" s="114"/>
      <c r="N677" s="80">
        <f>IF(G677=0,"",G677/F676)</f>
        <v>1</v>
      </c>
      <c r="O677" s="81">
        <v>57</v>
      </c>
      <c r="P677" s="82">
        <f t="shared" si="105"/>
        <v>1</v>
      </c>
      <c r="Q677" s="82">
        <f t="shared" si="106"/>
        <v>0</v>
      </c>
      <c r="U677" s="106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</row>
    <row r="678" spans="1:63" ht="15.75" customHeight="1">
      <c r="A678" s="68">
        <v>2001</v>
      </c>
      <c r="B678" s="69"/>
      <c r="C678" s="69"/>
      <c r="D678" s="69"/>
      <c r="E678" s="69"/>
      <c r="F678" s="69"/>
      <c r="G678" s="69"/>
      <c r="H678" s="69">
        <v>42</v>
      </c>
      <c r="I678" s="69"/>
      <c r="J678" s="110"/>
      <c r="K678" s="78"/>
      <c r="L678" s="113"/>
      <c r="M678" s="114"/>
      <c r="N678" s="80">
        <f>IF(H678=0,"",H678/G677)</f>
        <v>1</v>
      </c>
      <c r="O678" s="81">
        <v>53</v>
      </c>
      <c r="P678" s="82">
        <f t="shared" si="105"/>
        <v>0.92982456140350878</v>
      </c>
      <c r="Q678" s="82">
        <f t="shared" si="106"/>
        <v>7.0175438596491224E-2</v>
      </c>
      <c r="U678" s="106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</row>
    <row r="679" spans="1:63" ht="15.75" customHeight="1">
      <c r="A679" s="68">
        <v>2002</v>
      </c>
      <c r="B679" s="69"/>
      <c r="C679" s="69"/>
      <c r="D679" s="69"/>
      <c r="E679" s="69"/>
      <c r="F679" s="69"/>
      <c r="G679" s="69"/>
      <c r="H679" s="69"/>
      <c r="I679" s="69">
        <v>42</v>
      </c>
      <c r="J679" s="110"/>
      <c r="K679" s="78"/>
      <c r="L679" s="113"/>
      <c r="M679" s="114"/>
      <c r="N679" s="80">
        <f>IF(I679=0,"",I679/H678)</f>
        <v>1</v>
      </c>
      <c r="O679" s="81">
        <v>51</v>
      </c>
      <c r="P679" s="82">
        <f t="shared" si="105"/>
        <v>0.96226415094339623</v>
      </c>
      <c r="Q679" s="82">
        <f t="shared" si="106"/>
        <v>3.7735849056603765E-2</v>
      </c>
      <c r="U679" s="106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</row>
    <row r="680" spans="1:63" ht="15.75" customHeight="1">
      <c r="A680" s="68">
        <v>2101</v>
      </c>
      <c r="B680" s="69"/>
      <c r="C680" s="69"/>
      <c r="D680" s="69"/>
      <c r="E680" s="69"/>
      <c r="F680" s="69"/>
      <c r="G680" s="69"/>
      <c r="H680" s="69"/>
      <c r="I680" s="69">
        <v>24</v>
      </c>
      <c r="J680" s="110"/>
      <c r="K680" s="78"/>
      <c r="L680" s="113"/>
      <c r="M680" s="114"/>
      <c r="N680" s="80"/>
      <c r="O680" s="81">
        <v>34</v>
      </c>
      <c r="P680" s="82"/>
      <c r="Q680" s="82"/>
      <c r="U680" s="106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</row>
    <row r="681" spans="1:63" ht="15.75" customHeight="1">
      <c r="A681" s="68">
        <v>2102</v>
      </c>
      <c r="B681" s="69"/>
      <c r="C681" s="69"/>
      <c r="D681" s="69"/>
      <c r="E681" s="69"/>
      <c r="F681" s="69"/>
      <c r="G681" s="69"/>
      <c r="H681" s="69"/>
      <c r="I681" s="69">
        <v>23</v>
      </c>
      <c r="J681" s="110">
        <v>16</v>
      </c>
      <c r="K681" s="78"/>
      <c r="L681" s="113"/>
      <c r="M681" s="114"/>
      <c r="N681" s="80"/>
      <c r="O681" s="81">
        <v>24</v>
      </c>
      <c r="P681" s="82"/>
      <c r="Q681" s="82"/>
      <c r="U681" s="106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</row>
    <row r="682" spans="1:63" ht="15.75" customHeight="1">
      <c r="A682" s="68">
        <v>2201</v>
      </c>
      <c r="B682" s="69"/>
      <c r="C682" s="69"/>
      <c r="D682" s="69"/>
      <c r="E682" s="69"/>
      <c r="F682" s="69"/>
      <c r="G682" s="69"/>
      <c r="H682" s="69"/>
      <c r="I682" s="69">
        <v>1</v>
      </c>
      <c r="J682" s="110">
        <v>10</v>
      </c>
      <c r="K682" s="78"/>
      <c r="L682" s="113"/>
      <c r="M682" s="106"/>
      <c r="N682" s="115"/>
      <c r="O682" s="87">
        <v>1</v>
      </c>
      <c r="P682" s="116"/>
      <c r="Q682" s="115"/>
      <c r="U682" s="106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</row>
    <row r="683" spans="1:63" ht="15.75" customHeight="1">
      <c r="A683" s="68">
        <v>2202</v>
      </c>
      <c r="B683" s="69"/>
      <c r="C683" s="69"/>
      <c r="D683" s="69"/>
      <c r="E683" s="69"/>
      <c r="F683" s="69"/>
      <c r="G683" s="69"/>
      <c r="H683" s="69"/>
      <c r="I683" s="69">
        <v>1</v>
      </c>
      <c r="J683" s="110">
        <v>24</v>
      </c>
      <c r="K683" s="78"/>
      <c r="L683" s="113"/>
      <c r="M683" s="106"/>
      <c r="N683" s="117"/>
      <c r="O683" s="87">
        <v>1</v>
      </c>
      <c r="P683" s="118"/>
      <c r="Q683" s="117"/>
      <c r="U683" s="106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</row>
    <row r="684" spans="1:63" ht="15.75" customHeight="1">
      <c r="A684" s="68">
        <v>2301</v>
      </c>
      <c r="B684" s="69"/>
      <c r="C684" s="69"/>
      <c r="D684" s="69"/>
      <c r="E684" s="69"/>
      <c r="F684" s="69"/>
      <c r="G684" s="69"/>
      <c r="H684" s="69"/>
      <c r="I684" s="69">
        <v>1</v>
      </c>
      <c r="J684" s="110">
        <v>1</v>
      </c>
      <c r="K684" s="78"/>
      <c r="L684" s="113"/>
      <c r="M684" s="106"/>
      <c r="N684" s="117"/>
      <c r="O684" s="87">
        <v>1</v>
      </c>
      <c r="P684" s="118"/>
      <c r="Q684" s="117"/>
      <c r="U684" s="106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</row>
    <row r="685" spans="1:63" ht="15.75" customHeight="1">
      <c r="A685" s="68">
        <v>2302</v>
      </c>
      <c r="B685" s="69"/>
      <c r="C685" s="69"/>
      <c r="D685" s="69"/>
      <c r="E685" s="69"/>
      <c r="F685" s="69"/>
      <c r="G685" s="69"/>
      <c r="H685" s="69"/>
      <c r="I685" s="69">
        <v>1</v>
      </c>
      <c r="J685" s="110"/>
      <c r="K685" s="78"/>
      <c r="L685" s="113"/>
      <c r="M685" s="106"/>
      <c r="N685" s="2"/>
      <c r="O685" s="31">
        <v>1</v>
      </c>
      <c r="P685" s="25"/>
      <c r="Q685" s="86"/>
      <c r="U685" s="106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</row>
    <row r="686" spans="1:63" ht="15.75" customHeight="1">
      <c r="A686" s="68">
        <v>2401</v>
      </c>
      <c r="B686" s="69"/>
      <c r="C686" s="69"/>
      <c r="D686" s="69"/>
      <c r="E686" s="69"/>
      <c r="F686" s="69"/>
      <c r="G686" s="69"/>
      <c r="H686" s="69"/>
      <c r="I686" s="69"/>
      <c r="J686" s="110"/>
      <c r="K686" s="78"/>
      <c r="L686" s="113"/>
      <c r="M686" s="106"/>
      <c r="N686" s="89" t="s">
        <v>79</v>
      </c>
      <c r="O686" s="90">
        <v>39</v>
      </c>
      <c r="P686" s="187">
        <f>IF(SUM(J678:J685)=0,"",SUM(J678:J685))</f>
        <v>51</v>
      </c>
      <c r="Q686" s="92" t="s">
        <v>11</v>
      </c>
      <c r="U686" s="106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</row>
    <row r="687" spans="1:63" ht="15.75" customHeight="1">
      <c r="A687" s="68">
        <v>2402</v>
      </c>
      <c r="B687" s="69"/>
      <c r="C687" s="69"/>
      <c r="D687" s="69"/>
      <c r="E687" s="69"/>
      <c r="F687" s="69"/>
      <c r="G687" s="69"/>
      <c r="H687" s="69"/>
      <c r="I687" s="69"/>
      <c r="J687" s="110"/>
      <c r="K687" s="78"/>
      <c r="L687" s="113"/>
      <c r="M687" s="106"/>
      <c r="N687" s="93" t="s">
        <v>80</v>
      </c>
      <c r="O687" s="94">
        <f>IF(O686/B672=0,"",O686/B672)</f>
        <v>0.3482142857142857</v>
      </c>
      <c r="P687" s="188">
        <f>IF(O686/P686=0,"",O686/P686)</f>
        <v>0.76470588235294112</v>
      </c>
      <c r="Q687" s="96" t="s">
        <v>81</v>
      </c>
      <c r="U687" s="106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</row>
    <row r="688" spans="1:63" ht="15.75" customHeight="1">
      <c r="A688" s="68">
        <v>2501</v>
      </c>
      <c r="B688" s="69"/>
      <c r="C688" s="69"/>
      <c r="D688" s="69"/>
      <c r="E688" s="69"/>
      <c r="F688" s="69"/>
      <c r="G688" s="69"/>
      <c r="H688" s="69"/>
      <c r="I688" s="69"/>
      <c r="J688" s="110"/>
      <c r="K688" s="123"/>
      <c r="L688" s="124"/>
      <c r="M688" s="125"/>
      <c r="N688" s="101"/>
      <c r="O688" s="102"/>
      <c r="P688" s="102"/>
      <c r="Q688" s="103"/>
      <c r="U688" s="106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</row>
    <row r="689" spans="1:63" ht="18" customHeight="1">
      <c r="A689" s="35"/>
      <c r="B689" s="31"/>
      <c r="C689" s="273" t="s">
        <v>100</v>
      </c>
      <c r="D689" s="261"/>
      <c r="E689" s="261"/>
      <c r="F689" s="261"/>
      <c r="G689" s="261"/>
      <c r="H689" s="261"/>
      <c r="I689" s="262"/>
      <c r="J689" s="126">
        <f>SUM(J672:J688)</f>
        <v>51</v>
      </c>
      <c r="K689" s="105">
        <f>IF(J681=0,"",J681/B672)</f>
        <v>0.14285714285714285</v>
      </c>
      <c r="L689" s="105">
        <f>IF(J689=0,"",J689/B672)</f>
        <v>0.45535714285714285</v>
      </c>
      <c r="M689" s="105">
        <f>L689-K689</f>
        <v>0.3125</v>
      </c>
      <c r="N689" s="2"/>
      <c r="O689" s="31"/>
      <c r="P689" s="25"/>
      <c r="Q689" s="2"/>
      <c r="R689" s="2"/>
      <c r="U689" s="106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</row>
    <row r="690" spans="1:63" ht="12.75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</row>
    <row r="691" spans="1:63" ht="12.75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</row>
    <row r="692" spans="1:63" ht="26.25" customHeight="1">
      <c r="A692" s="283" t="s">
        <v>88</v>
      </c>
      <c r="B692" s="275"/>
      <c r="C692" s="275"/>
      <c r="D692" s="275"/>
      <c r="E692" s="275"/>
      <c r="F692" s="275"/>
      <c r="G692" s="275"/>
      <c r="H692" s="275"/>
      <c r="I692" s="275"/>
      <c r="J692" s="66" t="s">
        <v>107</v>
      </c>
      <c r="K692" s="31"/>
      <c r="L692" s="2"/>
      <c r="M692" s="2"/>
      <c r="N692" s="31"/>
      <c r="O692" s="2"/>
      <c r="P692" s="31"/>
      <c r="Q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</row>
    <row r="693" spans="1:63" ht="20.25" customHeight="1">
      <c r="A693" s="259" t="s">
        <v>10</v>
      </c>
      <c r="B693" s="260" t="s">
        <v>89</v>
      </c>
      <c r="C693" s="261"/>
      <c r="D693" s="261"/>
      <c r="E693" s="261"/>
      <c r="F693" s="261"/>
      <c r="G693" s="261"/>
      <c r="H693" s="261"/>
      <c r="I693" s="262"/>
      <c r="J693" s="263" t="s">
        <v>11</v>
      </c>
      <c r="K693" s="254" t="s">
        <v>3</v>
      </c>
      <c r="L693" s="254" t="s">
        <v>4</v>
      </c>
      <c r="M693" s="264" t="s">
        <v>5</v>
      </c>
      <c r="N693" s="254" t="s">
        <v>6</v>
      </c>
      <c r="O693" s="265" t="s">
        <v>7</v>
      </c>
      <c r="P693" s="265" t="s">
        <v>8</v>
      </c>
      <c r="Q693" s="254" t="s">
        <v>9</v>
      </c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</row>
    <row r="694" spans="1:63" ht="15.75" customHeight="1">
      <c r="A694" s="255"/>
      <c r="B694" s="68" t="s">
        <v>90</v>
      </c>
      <c r="C694" s="68" t="s">
        <v>91</v>
      </c>
      <c r="D694" s="68" t="s">
        <v>92</v>
      </c>
      <c r="E694" s="68" t="s">
        <v>93</v>
      </c>
      <c r="F694" s="68" t="s">
        <v>94</v>
      </c>
      <c r="G694" s="68" t="s">
        <v>95</v>
      </c>
      <c r="H694" s="68" t="s">
        <v>96</v>
      </c>
      <c r="I694" s="68" t="s">
        <v>97</v>
      </c>
      <c r="J694" s="255"/>
      <c r="K694" s="255"/>
      <c r="L694" s="255"/>
      <c r="M694" s="255"/>
      <c r="N694" s="255"/>
      <c r="O694" s="255"/>
      <c r="P694" s="255"/>
      <c r="Q694" s="255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</row>
    <row r="695" spans="1:63" ht="15.75" customHeight="1">
      <c r="A695" s="68">
        <v>1702</v>
      </c>
      <c r="B695" s="69">
        <v>107</v>
      </c>
      <c r="C695" s="69"/>
      <c r="D695" s="69"/>
      <c r="E695" s="69"/>
      <c r="F695" s="69"/>
      <c r="G695" s="69"/>
      <c r="H695" s="69"/>
      <c r="I695" s="69"/>
      <c r="J695" s="110"/>
      <c r="K695" s="72"/>
      <c r="L695" s="111"/>
      <c r="M695" s="112"/>
      <c r="N695" s="75"/>
      <c r="O695" s="76">
        <f>B695</f>
        <v>107</v>
      </c>
      <c r="P695" s="77"/>
      <c r="Q695" s="75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</row>
    <row r="696" spans="1:63" ht="15.75" customHeight="1">
      <c r="A696" s="68">
        <v>1801</v>
      </c>
      <c r="B696" s="69"/>
      <c r="C696" s="69">
        <v>84</v>
      </c>
      <c r="D696" s="69"/>
      <c r="E696" s="69"/>
      <c r="F696" s="69"/>
      <c r="G696" s="69"/>
      <c r="H696" s="69"/>
      <c r="I696" s="69"/>
      <c r="J696" s="110"/>
      <c r="K696" s="78"/>
      <c r="L696" s="113"/>
      <c r="M696" s="114"/>
      <c r="N696" s="80">
        <f>IF(C696=0,"",C696/B695)</f>
        <v>0.78504672897196259</v>
      </c>
      <c r="O696" s="81">
        <v>84</v>
      </c>
      <c r="P696" s="82">
        <f t="shared" ref="P696:P702" si="107">IF(O696=0,"",O696/O695)</f>
        <v>0.78504672897196259</v>
      </c>
      <c r="Q696" s="82">
        <f t="shared" ref="Q696:Q702" si="108">IF(O696=0,"",100%-P696)</f>
        <v>0.21495327102803741</v>
      </c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</row>
    <row r="697" spans="1:63" ht="15.75" customHeight="1">
      <c r="A697" s="68">
        <v>1802</v>
      </c>
      <c r="B697" s="69"/>
      <c r="C697" s="69"/>
      <c r="D697" s="69">
        <v>73</v>
      </c>
      <c r="E697" s="69"/>
      <c r="F697" s="69"/>
      <c r="G697" s="69"/>
      <c r="H697" s="69"/>
      <c r="I697" s="69"/>
      <c r="J697" s="110"/>
      <c r="K697" s="78"/>
      <c r="L697" s="113"/>
      <c r="M697" s="114"/>
      <c r="N697" s="80">
        <f>IF(D697=0,"",D697/C696)</f>
        <v>0.86904761904761907</v>
      </c>
      <c r="O697" s="81">
        <v>80</v>
      </c>
      <c r="P697" s="82">
        <f t="shared" si="107"/>
        <v>0.95238095238095233</v>
      </c>
      <c r="Q697" s="82">
        <f t="shared" si="108"/>
        <v>4.7619047619047672E-2</v>
      </c>
      <c r="R697" s="83">
        <f>O697/O695</f>
        <v>0.74766355140186913</v>
      </c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</row>
    <row r="698" spans="1:63" ht="15.75" customHeight="1">
      <c r="A698" s="68">
        <v>1901</v>
      </c>
      <c r="B698" s="69"/>
      <c r="C698" s="69"/>
      <c r="D698" s="69"/>
      <c r="E698" s="69">
        <v>69</v>
      </c>
      <c r="F698" s="69"/>
      <c r="G698" s="69"/>
      <c r="H698" s="69"/>
      <c r="I698" s="69"/>
      <c r="J698" s="110"/>
      <c r="K698" s="78"/>
      <c r="L698" s="113"/>
      <c r="M698" s="114"/>
      <c r="N698" s="80">
        <f>IF(E698=0,"",E698/D697)</f>
        <v>0.9452054794520548</v>
      </c>
      <c r="O698" s="81">
        <v>75</v>
      </c>
      <c r="P698" s="82">
        <f t="shared" si="107"/>
        <v>0.9375</v>
      </c>
      <c r="Q698" s="82">
        <f t="shared" si="108"/>
        <v>6.25E-2</v>
      </c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</row>
    <row r="699" spans="1:63" ht="15.75" customHeight="1">
      <c r="A699" s="68">
        <v>1902</v>
      </c>
      <c r="B699" s="69"/>
      <c r="C699" s="69"/>
      <c r="D699" s="69"/>
      <c r="E699" s="69"/>
      <c r="F699" s="69">
        <v>65</v>
      </c>
      <c r="G699" s="69"/>
      <c r="H699" s="69"/>
      <c r="I699" s="69"/>
      <c r="J699" s="110"/>
      <c r="K699" s="78"/>
      <c r="L699" s="113"/>
      <c r="M699" s="114"/>
      <c r="N699" s="80">
        <f>IF(F699=0,"",F699/E698)</f>
        <v>0.94202898550724634</v>
      </c>
      <c r="O699" s="81">
        <v>72</v>
      </c>
      <c r="P699" s="82">
        <f t="shared" si="107"/>
        <v>0.96</v>
      </c>
      <c r="Q699" s="82">
        <f t="shared" si="108"/>
        <v>4.0000000000000036E-2</v>
      </c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</row>
    <row r="700" spans="1:63" ht="15.75" customHeight="1">
      <c r="A700" s="68">
        <v>2001</v>
      </c>
      <c r="B700" s="69"/>
      <c r="C700" s="69"/>
      <c r="D700" s="69"/>
      <c r="E700" s="69"/>
      <c r="F700" s="69"/>
      <c r="G700" s="69">
        <v>64</v>
      </c>
      <c r="H700" s="69"/>
      <c r="I700" s="69"/>
      <c r="J700" s="110"/>
      <c r="K700" s="78"/>
      <c r="L700" s="113"/>
      <c r="M700" s="114"/>
      <c r="N700" s="80">
        <f>IF(G700=0,"",G700/F699)</f>
        <v>0.98461538461538467</v>
      </c>
      <c r="O700" s="81">
        <v>72</v>
      </c>
      <c r="P700" s="82">
        <f t="shared" si="107"/>
        <v>1</v>
      </c>
      <c r="Q700" s="82">
        <f t="shared" si="108"/>
        <v>0</v>
      </c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</row>
    <row r="701" spans="1:63" ht="15.75" customHeight="1">
      <c r="A701" s="68">
        <v>2002</v>
      </c>
      <c r="B701" s="69"/>
      <c r="C701" s="69"/>
      <c r="D701" s="69"/>
      <c r="E701" s="69"/>
      <c r="F701" s="69"/>
      <c r="G701" s="69"/>
      <c r="H701" s="69">
        <v>64</v>
      </c>
      <c r="I701" s="69"/>
      <c r="J701" s="110"/>
      <c r="K701" s="78"/>
      <c r="L701" s="113"/>
      <c r="M701" s="114"/>
      <c r="N701" s="80">
        <f>IF(H701=0,"",H701/G700)</f>
        <v>1</v>
      </c>
      <c r="O701" s="81">
        <v>71</v>
      </c>
      <c r="P701" s="82">
        <f t="shared" si="107"/>
        <v>0.98611111111111116</v>
      </c>
      <c r="Q701" s="82">
        <f t="shared" si="108"/>
        <v>1.388888888888884E-2</v>
      </c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</row>
    <row r="702" spans="1:63" ht="15.75" customHeight="1">
      <c r="A702" s="68">
        <v>2101</v>
      </c>
      <c r="B702" s="69"/>
      <c r="C702" s="69"/>
      <c r="D702" s="69"/>
      <c r="E702" s="69"/>
      <c r="F702" s="69"/>
      <c r="G702" s="69"/>
      <c r="H702" s="69"/>
      <c r="I702" s="69">
        <v>64</v>
      </c>
      <c r="J702" s="110"/>
      <c r="K702" s="78"/>
      <c r="L702" s="113"/>
      <c r="M702" s="114"/>
      <c r="N702" s="80">
        <f>IF(I702=0,"",I702/H701)</f>
        <v>1</v>
      </c>
      <c r="O702" s="81">
        <v>70</v>
      </c>
      <c r="P702" s="82">
        <f t="shared" si="107"/>
        <v>0.9859154929577465</v>
      </c>
      <c r="Q702" s="82">
        <f t="shared" si="108"/>
        <v>1.4084507042253502E-2</v>
      </c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</row>
    <row r="703" spans="1:63" ht="15.75" customHeight="1">
      <c r="A703" s="68">
        <v>2102</v>
      </c>
      <c r="B703" s="69"/>
      <c r="C703" s="69"/>
      <c r="D703" s="69"/>
      <c r="E703" s="69"/>
      <c r="F703" s="69"/>
      <c r="G703" s="69"/>
      <c r="H703" s="69"/>
      <c r="I703" s="69">
        <v>28</v>
      </c>
      <c r="J703" s="110"/>
      <c r="K703" s="78"/>
      <c r="L703" s="113"/>
      <c r="M703" s="114"/>
      <c r="N703" s="80"/>
      <c r="O703" s="81">
        <v>32</v>
      </c>
      <c r="P703" s="82"/>
      <c r="Q703" s="82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</row>
    <row r="704" spans="1:63" ht="15.75" customHeight="1">
      <c r="A704" s="68">
        <v>2201</v>
      </c>
      <c r="B704" s="69"/>
      <c r="C704" s="69"/>
      <c r="D704" s="69"/>
      <c r="E704" s="69"/>
      <c r="F704" s="69"/>
      <c r="G704" s="69"/>
      <c r="H704" s="69"/>
      <c r="I704" s="69">
        <v>9</v>
      </c>
      <c r="J704" s="110">
        <v>33</v>
      </c>
      <c r="K704" s="78"/>
      <c r="L704" s="113"/>
      <c r="M704" s="114"/>
      <c r="N704" s="80"/>
      <c r="O704" s="81">
        <v>12</v>
      </c>
      <c r="P704" s="82"/>
      <c r="Q704" s="82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</row>
    <row r="705" spans="1:63" ht="15.75" customHeight="1">
      <c r="A705" s="68">
        <v>2202</v>
      </c>
      <c r="B705" s="69"/>
      <c r="C705" s="69"/>
      <c r="D705" s="69"/>
      <c r="E705" s="69"/>
      <c r="F705" s="69"/>
      <c r="G705" s="69"/>
      <c r="H705" s="69"/>
      <c r="I705" s="69">
        <v>4</v>
      </c>
      <c r="J705" s="110">
        <v>19</v>
      </c>
      <c r="K705" s="78"/>
      <c r="L705" s="113"/>
      <c r="M705" s="106"/>
      <c r="N705" s="115"/>
      <c r="O705" s="87">
        <v>4</v>
      </c>
      <c r="P705" s="116"/>
      <c r="Q705" s="115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</row>
    <row r="706" spans="1:63" ht="15.75" customHeight="1">
      <c r="A706" s="68">
        <v>2301</v>
      </c>
      <c r="B706" s="69"/>
      <c r="C706" s="69"/>
      <c r="D706" s="69"/>
      <c r="E706" s="69"/>
      <c r="F706" s="69"/>
      <c r="G706" s="69"/>
      <c r="H706" s="69"/>
      <c r="I706" s="69">
        <v>1</v>
      </c>
      <c r="J706" s="110">
        <v>12</v>
      </c>
      <c r="K706" s="78"/>
      <c r="L706" s="113"/>
      <c r="M706" s="106"/>
      <c r="N706" s="117"/>
      <c r="O706" s="87">
        <v>3</v>
      </c>
      <c r="P706" s="118"/>
      <c r="Q706" s="117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</row>
    <row r="707" spans="1:63" ht="15.75" customHeight="1">
      <c r="A707" s="68">
        <v>2302</v>
      </c>
      <c r="B707" s="69"/>
      <c r="C707" s="69"/>
      <c r="D707" s="69"/>
      <c r="E707" s="69"/>
      <c r="F707" s="69"/>
      <c r="G707" s="69"/>
      <c r="H707" s="69"/>
      <c r="I707" s="69">
        <v>2</v>
      </c>
      <c r="J707" s="110"/>
      <c r="K707" s="78"/>
      <c r="L707" s="113"/>
      <c r="M707" s="106"/>
      <c r="N707" s="117"/>
      <c r="O707" s="87">
        <v>2</v>
      </c>
      <c r="P707" s="118"/>
      <c r="Q707" s="117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</row>
    <row r="708" spans="1:63" ht="15.75" customHeight="1">
      <c r="A708" s="68">
        <v>2401</v>
      </c>
      <c r="B708" s="69"/>
      <c r="C708" s="69"/>
      <c r="D708" s="69"/>
      <c r="E708" s="69"/>
      <c r="F708" s="69"/>
      <c r="G708" s="69"/>
      <c r="H708" s="69"/>
      <c r="I708" s="69"/>
      <c r="J708" s="110"/>
      <c r="K708" s="78"/>
      <c r="L708" s="113"/>
      <c r="M708" s="106"/>
      <c r="N708" s="2"/>
      <c r="O708" s="31"/>
      <c r="P708" s="25"/>
      <c r="Q708" s="86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</row>
    <row r="709" spans="1:63" ht="15.75" customHeight="1">
      <c r="A709" s="68">
        <v>2402</v>
      </c>
      <c r="B709" s="69"/>
      <c r="C709" s="69"/>
      <c r="D709" s="69"/>
      <c r="E709" s="69"/>
      <c r="F709" s="69"/>
      <c r="G709" s="69"/>
      <c r="H709" s="69"/>
      <c r="I709" s="69"/>
      <c r="J709" s="110"/>
      <c r="K709" s="78"/>
      <c r="L709" s="113"/>
      <c r="M709" s="106"/>
      <c r="N709" s="89" t="s">
        <v>79</v>
      </c>
      <c r="O709" s="90">
        <v>51</v>
      </c>
      <c r="P709" s="187">
        <f>IF(SUM(J701:J708)=0,"",SUM(J701:J708))</f>
        <v>64</v>
      </c>
      <c r="Q709" s="92" t="s">
        <v>11</v>
      </c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</row>
    <row r="710" spans="1:63" ht="15.75" customHeight="1">
      <c r="A710" s="68">
        <v>2501</v>
      </c>
      <c r="B710" s="69"/>
      <c r="C710" s="69"/>
      <c r="D710" s="69"/>
      <c r="E710" s="69"/>
      <c r="F710" s="69"/>
      <c r="G710" s="69"/>
      <c r="H710" s="69"/>
      <c r="I710" s="69"/>
      <c r="J710" s="110"/>
      <c r="K710" s="78"/>
      <c r="L710" s="113"/>
      <c r="M710" s="106"/>
      <c r="N710" s="93" t="s">
        <v>80</v>
      </c>
      <c r="O710" s="94">
        <f>IF(O709/B695=0,"",O709/B695)</f>
        <v>0.47663551401869159</v>
      </c>
      <c r="P710" s="188">
        <f>IF(O709/P709=0,"",O709/P709)</f>
        <v>0.796875</v>
      </c>
      <c r="Q710" s="96" t="s">
        <v>81</v>
      </c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</row>
    <row r="711" spans="1:63" ht="15.75" customHeight="1">
      <c r="A711" s="68">
        <v>2502</v>
      </c>
      <c r="B711" s="69"/>
      <c r="C711" s="69"/>
      <c r="D711" s="69"/>
      <c r="E711" s="69"/>
      <c r="F711" s="69"/>
      <c r="G711" s="69"/>
      <c r="H711" s="69"/>
      <c r="I711" s="69"/>
      <c r="J711" s="110"/>
      <c r="K711" s="123"/>
      <c r="L711" s="124"/>
      <c r="M711" s="125"/>
      <c r="N711" s="101"/>
      <c r="O711" s="102"/>
      <c r="P711" s="102"/>
      <c r="Q711" s="103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</row>
    <row r="712" spans="1:63" ht="18" customHeight="1">
      <c r="A712" s="35"/>
      <c r="B712" s="31"/>
      <c r="C712" s="273" t="s">
        <v>100</v>
      </c>
      <c r="D712" s="261"/>
      <c r="E712" s="261"/>
      <c r="F712" s="261"/>
      <c r="G712" s="261"/>
      <c r="H712" s="261"/>
      <c r="I712" s="262"/>
      <c r="J712" s="126">
        <f>SUM(J704:J708)</f>
        <v>64</v>
      </c>
      <c r="K712" s="105">
        <f>IF(J704=0,"",J704/B695)</f>
        <v>0.30841121495327101</v>
      </c>
      <c r="L712" s="105">
        <f>IF(J712=0,"",J712/B695)</f>
        <v>0.59813084112149528</v>
      </c>
      <c r="M712" s="105">
        <f>IF(J704=0,"",L712-K712)</f>
        <v>0.28971962616822428</v>
      </c>
      <c r="N712" s="2"/>
      <c r="O712" s="31"/>
      <c r="P712" s="25"/>
      <c r="Q712" s="2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</row>
    <row r="713" spans="1:63" ht="12.75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</row>
    <row r="714" spans="1:63" ht="12.75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</row>
    <row r="715" spans="1:63" ht="26.25" customHeight="1">
      <c r="A715" s="283" t="s">
        <v>88</v>
      </c>
      <c r="B715" s="275"/>
      <c r="C715" s="275"/>
      <c r="D715" s="275"/>
      <c r="E715" s="275"/>
      <c r="F715" s="275"/>
      <c r="G715" s="275"/>
      <c r="H715" s="275"/>
      <c r="I715" s="275"/>
      <c r="J715" s="66" t="s">
        <v>108</v>
      </c>
      <c r="K715" s="31"/>
      <c r="L715" s="2"/>
      <c r="M715" s="2"/>
      <c r="N715" s="31"/>
      <c r="O715" s="2"/>
      <c r="P715" s="31"/>
      <c r="Q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</row>
    <row r="716" spans="1:63" ht="20.25" customHeight="1">
      <c r="A716" s="259" t="s">
        <v>10</v>
      </c>
      <c r="B716" s="260" t="s">
        <v>89</v>
      </c>
      <c r="C716" s="261"/>
      <c r="D716" s="261"/>
      <c r="E716" s="261"/>
      <c r="F716" s="261"/>
      <c r="G716" s="261"/>
      <c r="H716" s="261"/>
      <c r="I716" s="262"/>
      <c r="J716" s="263" t="s">
        <v>11</v>
      </c>
      <c r="K716" s="254" t="s">
        <v>3</v>
      </c>
      <c r="L716" s="254" t="s">
        <v>4</v>
      </c>
      <c r="M716" s="264" t="s">
        <v>5</v>
      </c>
      <c r="N716" s="254" t="s">
        <v>6</v>
      </c>
      <c r="O716" s="265" t="s">
        <v>7</v>
      </c>
      <c r="P716" s="265" t="s">
        <v>8</v>
      </c>
      <c r="Q716" s="254" t="s">
        <v>9</v>
      </c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</row>
    <row r="717" spans="1:63" ht="15.75" customHeight="1">
      <c r="A717" s="255"/>
      <c r="B717" s="68" t="s">
        <v>90</v>
      </c>
      <c r="C717" s="68" t="s">
        <v>91</v>
      </c>
      <c r="D717" s="68" t="s">
        <v>92</v>
      </c>
      <c r="E717" s="68" t="s">
        <v>93</v>
      </c>
      <c r="F717" s="68" t="s">
        <v>94</v>
      </c>
      <c r="G717" s="68" t="s">
        <v>95</v>
      </c>
      <c r="H717" s="68" t="s">
        <v>96</v>
      </c>
      <c r="I717" s="68" t="s">
        <v>97</v>
      </c>
      <c r="J717" s="255"/>
      <c r="K717" s="255"/>
      <c r="L717" s="255"/>
      <c r="M717" s="255"/>
      <c r="N717" s="255"/>
      <c r="O717" s="255"/>
      <c r="P717" s="255"/>
      <c r="Q717" s="255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</row>
    <row r="718" spans="1:63" ht="15.75" customHeight="1">
      <c r="A718" s="68">
        <v>1801</v>
      </c>
      <c r="B718" s="69">
        <v>118</v>
      </c>
      <c r="C718" s="69"/>
      <c r="D718" s="69"/>
      <c r="E718" s="69"/>
      <c r="F718" s="69"/>
      <c r="G718" s="69"/>
      <c r="H718" s="69"/>
      <c r="I718" s="69"/>
      <c r="J718" s="110"/>
      <c r="K718" s="72"/>
      <c r="L718" s="111"/>
      <c r="M718" s="112"/>
      <c r="N718" s="75"/>
      <c r="O718" s="76">
        <f>B718</f>
        <v>118</v>
      </c>
      <c r="P718" s="77"/>
      <c r="Q718" s="75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</row>
    <row r="719" spans="1:63" ht="15.75" customHeight="1">
      <c r="A719" s="68">
        <v>1802</v>
      </c>
      <c r="B719" s="69"/>
      <c r="C719" s="69">
        <v>90</v>
      </c>
      <c r="D719" s="69"/>
      <c r="E719" s="69"/>
      <c r="F719" s="69"/>
      <c r="G719" s="69"/>
      <c r="H719" s="69"/>
      <c r="I719" s="69"/>
      <c r="J719" s="110"/>
      <c r="K719" s="78"/>
      <c r="L719" s="113"/>
      <c r="M719" s="114"/>
      <c r="N719" s="80">
        <f>IF(C719=0,"",C719/B718)</f>
        <v>0.76271186440677963</v>
      </c>
      <c r="O719" s="81">
        <v>90</v>
      </c>
      <c r="P719" s="82">
        <f t="shared" ref="P719:P725" si="109">IF(O719=0,"",O719/O718)</f>
        <v>0.76271186440677963</v>
      </c>
      <c r="Q719" s="82">
        <f t="shared" ref="Q719:Q725" si="110">IF(O719=0,"",100%-P719)</f>
        <v>0.23728813559322037</v>
      </c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</row>
    <row r="720" spans="1:63" ht="15.75" customHeight="1">
      <c r="A720" s="68">
        <v>1901</v>
      </c>
      <c r="B720" s="69"/>
      <c r="C720" s="69"/>
      <c r="D720" s="69">
        <v>78</v>
      </c>
      <c r="E720" s="69"/>
      <c r="F720" s="69"/>
      <c r="G720" s="69"/>
      <c r="H720" s="69"/>
      <c r="I720" s="69"/>
      <c r="J720" s="110"/>
      <c r="K720" s="78"/>
      <c r="L720" s="113"/>
      <c r="M720" s="114"/>
      <c r="N720" s="80">
        <f>IF(D720=0,"",D720/C719)</f>
        <v>0.8666666666666667</v>
      </c>
      <c r="O720" s="81">
        <v>85</v>
      </c>
      <c r="P720" s="82">
        <f t="shared" si="109"/>
        <v>0.94444444444444442</v>
      </c>
      <c r="Q720" s="82">
        <f t="shared" si="110"/>
        <v>5.555555555555558E-2</v>
      </c>
      <c r="R720" s="162">
        <f>O720/O718</f>
        <v>0.72033898305084743</v>
      </c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</row>
    <row r="721" spans="1:63" ht="15.75" customHeight="1">
      <c r="A721" s="68">
        <v>1902</v>
      </c>
      <c r="B721" s="69"/>
      <c r="C721" s="69"/>
      <c r="D721" s="69"/>
      <c r="E721" s="69">
        <v>74</v>
      </c>
      <c r="F721" s="69"/>
      <c r="G721" s="69"/>
      <c r="H721" s="69"/>
      <c r="I721" s="69"/>
      <c r="J721" s="110"/>
      <c r="K721" s="78"/>
      <c r="L721" s="113"/>
      <c r="M721" s="114"/>
      <c r="N721" s="80">
        <f>IF(E721=0,"",E721/D720)</f>
        <v>0.94871794871794868</v>
      </c>
      <c r="O721" s="81">
        <v>83</v>
      </c>
      <c r="P721" s="82">
        <f t="shared" si="109"/>
        <v>0.97647058823529409</v>
      </c>
      <c r="Q721" s="82">
        <f t="shared" si="110"/>
        <v>2.352941176470591E-2</v>
      </c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</row>
    <row r="722" spans="1:63" ht="15.75" customHeight="1">
      <c r="A722" s="68">
        <v>2001</v>
      </c>
      <c r="B722" s="69"/>
      <c r="C722" s="69"/>
      <c r="D722" s="69"/>
      <c r="E722" s="69"/>
      <c r="F722" s="69">
        <v>72</v>
      </c>
      <c r="G722" s="69"/>
      <c r="H722" s="69"/>
      <c r="I722" s="69"/>
      <c r="J722" s="110"/>
      <c r="K722" s="78"/>
      <c r="L722" s="113"/>
      <c r="M722" s="114"/>
      <c r="N722" s="80">
        <f>IF(F722=0,"",F722/E721)</f>
        <v>0.97297297297297303</v>
      </c>
      <c r="O722" s="81">
        <v>81</v>
      </c>
      <c r="P722" s="82">
        <f t="shared" si="109"/>
        <v>0.97590361445783136</v>
      </c>
      <c r="Q722" s="82">
        <f t="shared" si="110"/>
        <v>2.4096385542168641E-2</v>
      </c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</row>
    <row r="723" spans="1:63" ht="15.75" customHeight="1">
      <c r="A723" s="68">
        <v>2002</v>
      </c>
      <c r="B723" s="69"/>
      <c r="C723" s="69"/>
      <c r="D723" s="69"/>
      <c r="E723" s="69"/>
      <c r="F723" s="69"/>
      <c r="G723" s="69">
        <v>72</v>
      </c>
      <c r="H723" s="69"/>
      <c r="I723" s="69"/>
      <c r="J723" s="110"/>
      <c r="K723" s="78"/>
      <c r="L723" s="113"/>
      <c r="M723" s="114"/>
      <c r="N723" s="80">
        <f>IF(G723=0,"",G723/F722)</f>
        <v>1</v>
      </c>
      <c r="O723" s="81">
        <v>81</v>
      </c>
      <c r="P723" s="82">
        <f t="shared" si="109"/>
        <v>1</v>
      </c>
      <c r="Q723" s="82">
        <f t="shared" si="110"/>
        <v>0</v>
      </c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</row>
    <row r="724" spans="1:63" ht="15.75" customHeight="1">
      <c r="A724" s="68">
        <v>2101</v>
      </c>
      <c r="B724" s="69"/>
      <c r="C724" s="69"/>
      <c r="D724" s="69"/>
      <c r="E724" s="69"/>
      <c r="F724" s="69"/>
      <c r="G724" s="69"/>
      <c r="H724" s="69">
        <v>72</v>
      </c>
      <c r="I724" s="69"/>
      <c r="J724" s="110"/>
      <c r="K724" s="78"/>
      <c r="L724" s="113"/>
      <c r="M724" s="114"/>
      <c r="N724" s="80">
        <f>IF(H724=0,"",H724/G723)</f>
        <v>1</v>
      </c>
      <c r="O724" s="81">
        <v>81</v>
      </c>
      <c r="P724" s="82">
        <f t="shared" si="109"/>
        <v>1</v>
      </c>
      <c r="Q724" s="82">
        <f t="shared" si="110"/>
        <v>0</v>
      </c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</row>
    <row r="725" spans="1:63" ht="15.75" customHeight="1">
      <c r="A725" s="68">
        <v>2102</v>
      </c>
      <c r="B725" s="69"/>
      <c r="C725" s="69"/>
      <c r="D725" s="69"/>
      <c r="E725" s="69"/>
      <c r="F725" s="69"/>
      <c r="G725" s="69"/>
      <c r="H725" s="69"/>
      <c r="I725" s="69">
        <v>72</v>
      </c>
      <c r="J725" s="110"/>
      <c r="K725" s="78"/>
      <c r="L725" s="113"/>
      <c r="M725" s="114"/>
      <c r="N725" s="80">
        <f>I725/H724</f>
        <v>1</v>
      </c>
      <c r="O725" s="81">
        <v>79</v>
      </c>
      <c r="P725" s="82">
        <f t="shared" si="109"/>
        <v>0.97530864197530864</v>
      </c>
      <c r="Q725" s="82">
        <f t="shared" si="110"/>
        <v>2.4691358024691357E-2</v>
      </c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</row>
    <row r="726" spans="1:63" ht="15.75" customHeight="1">
      <c r="A726" s="68">
        <v>2201</v>
      </c>
      <c r="B726" s="69"/>
      <c r="C726" s="69"/>
      <c r="D726" s="69"/>
      <c r="E726" s="69"/>
      <c r="F726" s="69"/>
      <c r="G726" s="69"/>
      <c r="H726" s="69"/>
      <c r="I726" s="69">
        <v>15</v>
      </c>
      <c r="J726" s="110"/>
      <c r="K726" s="78"/>
      <c r="L726" s="113"/>
      <c r="M726" s="114"/>
      <c r="N726" s="80" t="str">
        <f>IF(E726=0,"",E726/D725)</f>
        <v/>
      </c>
      <c r="O726" s="81">
        <v>25</v>
      </c>
      <c r="P726" s="82"/>
      <c r="Q726" s="82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</row>
    <row r="727" spans="1:63" ht="15.75" customHeight="1">
      <c r="A727" s="68">
        <v>2202</v>
      </c>
      <c r="B727" s="69"/>
      <c r="C727" s="69"/>
      <c r="D727" s="69"/>
      <c r="E727" s="69"/>
      <c r="F727" s="69"/>
      <c r="G727" s="69"/>
      <c r="H727" s="69"/>
      <c r="I727" s="69">
        <v>7</v>
      </c>
      <c r="J727" s="110">
        <v>54</v>
      </c>
      <c r="K727" s="78"/>
      <c r="L727" s="113"/>
      <c r="M727" s="106"/>
      <c r="N727" s="115"/>
      <c r="O727" s="87">
        <v>11</v>
      </c>
      <c r="P727" s="116"/>
      <c r="Q727" s="115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</row>
    <row r="728" spans="1:63" ht="15.75" customHeight="1">
      <c r="A728" s="68">
        <v>2301</v>
      </c>
      <c r="B728" s="69"/>
      <c r="C728" s="69"/>
      <c r="D728" s="69"/>
      <c r="E728" s="69"/>
      <c r="F728" s="69"/>
      <c r="G728" s="69"/>
      <c r="H728" s="69"/>
      <c r="I728" s="69">
        <v>5</v>
      </c>
      <c r="J728" s="110">
        <v>13</v>
      </c>
      <c r="K728" s="78"/>
      <c r="L728" s="113"/>
      <c r="M728" s="106"/>
      <c r="N728" s="117"/>
      <c r="O728" s="87">
        <v>7</v>
      </c>
      <c r="P728" s="118"/>
      <c r="Q728" s="117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</row>
    <row r="729" spans="1:63" ht="15.75" customHeight="1">
      <c r="A729" s="68">
        <v>2302</v>
      </c>
      <c r="B729" s="69"/>
      <c r="C729" s="69"/>
      <c r="D729" s="69"/>
      <c r="E729" s="69"/>
      <c r="F729" s="69"/>
      <c r="G729" s="69"/>
      <c r="H729" s="69"/>
      <c r="I729" s="69">
        <v>2</v>
      </c>
      <c r="J729" s="110"/>
      <c r="K729" s="78"/>
      <c r="L729" s="113"/>
      <c r="M729" s="106"/>
      <c r="N729" s="117"/>
      <c r="O729" s="87">
        <v>4</v>
      </c>
      <c r="P729" s="118"/>
      <c r="Q729" s="117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</row>
    <row r="730" spans="1:63" ht="15.75" customHeight="1">
      <c r="A730" s="68">
        <v>2401</v>
      </c>
      <c r="B730" s="69"/>
      <c r="C730" s="69"/>
      <c r="D730" s="69"/>
      <c r="E730" s="69"/>
      <c r="F730" s="69"/>
      <c r="G730" s="69"/>
      <c r="H730" s="69"/>
      <c r="I730" s="69">
        <v>1</v>
      </c>
      <c r="J730" s="110"/>
      <c r="K730" s="78"/>
      <c r="L730" s="113"/>
      <c r="M730" s="106"/>
      <c r="N730" s="2"/>
      <c r="O730" s="31">
        <v>1</v>
      </c>
      <c r="P730" s="25"/>
      <c r="Q730" s="86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</row>
    <row r="731" spans="1:63" ht="15.75" customHeight="1">
      <c r="A731" s="68">
        <v>2402</v>
      </c>
      <c r="B731" s="69"/>
      <c r="C731" s="69"/>
      <c r="D731" s="69"/>
      <c r="E731" s="69"/>
      <c r="F731" s="69"/>
      <c r="G731" s="69"/>
      <c r="H731" s="69"/>
      <c r="I731" s="69"/>
      <c r="J731" s="110"/>
      <c r="K731" s="78"/>
      <c r="L731" s="113"/>
      <c r="M731" s="106"/>
      <c r="N731" s="89" t="s">
        <v>79</v>
      </c>
      <c r="O731" s="90">
        <v>48</v>
      </c>
      <c r="P731" s="187">
        <f>IF(SUM(J723:J730)=0,"",SUM(J723:J730))</f>
        <v>67</v>
      </c>
      <c r="Q731" s="92" t="s">
        <v>11</v>
      </c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</row>
    <row r="732" spans="1:63" ht="15.75" customHeight="1">
      <c r="A732" s="68">
        <v>2501</v>
      </c>
      <c r="B732" s="69"/>
      <c r="C732" s="69"/>
      <c r="D732" s="69"/>
      <c r="E732" s="69"/>
      <c r="F732" s="69"/>
      <c r="G732" s="69"/>
      <c r="H732" s="69"/>
      <c r="I732" s="69"/>
      <c r="J732" s="110"/>
      <c r="K732" s="78"/>
      <c r="L732" s="113"/>
      <c r="M732" s="106"/>
      <c r="N732" s="93" t="s">
        <v>80</v>
      </c>
      <c r="O732" s="94">
        <f>IF(O731/B718=0,"",O731/B718)</f>
        <v>0.40677966101694918</v>
      </c>
      <c r="P732" s="188">
        <f>IF(O731/P731=0,"",O731/P731)</f>
        <v>0.71641791044776115</v>
      </c>
      <c r="Q732" s="96" t="s">
        <v>81</v>
      </c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</row>
    <row r="733" spans="1:63" ht="15.75" customHeight="1">
      <c r="A733" s="68">
        <v>2502</v>
      </c>
      <c r="B733" s="69"/>
      <c r="C733" s="69"/>
      <c r="D733" s="69"/>
      <c r="E733" s="69"/>
      <c r="F733" s="69"/>
      <c r="G733" s="69"/>
      <c r="H733" s="69"/>
      <c r="I733" s="69"/>
      <c r="J733" s="110"/>
      <c r="K733" s="123"/>
      <c r="L733" s="124"/>
      <c r="M733" s="125"/>
      <c r="N733" s="101"/>
      <c r="O733" s="102"/>
      <c r="P733" s="102"/>
      <c r="Q733" s="103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</row>
    <row r="734" spans="1:63" ht="18" customHeight="1">
      <c r="A734" s="35"/>
      <c r="B734" s="31"/>
      <c r="C734" s="273" t="s">
        <v>100</v>
      </c>
      <c r="D734" s="261"/>
      <c r="E734" s="261"/>
      <c r="F734" s="261"/>
      <c r="G734" s="261"/>
      <c r="H734" s="261"/>
      <c r="I734" s="262"/>
      <c r="J734" s="126">
        <f>SUM(J726:J730)</f>
        <v>67</v>
      </c>
      <c r="K734" s="105">
        <f>IF(J727=0,"",J727/B718)</f>
        <v>0.4576271186440678</v>
      </c>
      <c r="L734" s="105">
        <f>IF(J734=0,"",J734/B718)</f>
        <v>0.56779661016949157</v>
      </c>
      <c r="M734" s="105">
        <f>L734-K734</f>
        <v>0.11016949152542377</v>
      </c>
      <c r="N734" s="2"/>
      <c r="O734" s="31"/>
      <c r="P734" s="25"/>
      <c r="Q734" s="2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</row>
    <row r="735" spans="1:63" ht="12.75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</row>
    <row r="736" spans="1:63" ht="12.75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</row>
    <row r="737" spans="1:63" ht="26.25" customHeight="1">
      <c r="A737" s="283" t="s">
        <v>88</v>
      </c>
      <c r="B737" s="275"/>
      <c r="C737" s="275"/>
      <c r="D737" s="275"/>
      <c r="E737" s="275"/>
      <c r="F737" s="275"/>
      <c r="G737" s="275"/>
      <c r="H737" s="275"/>
      <c r="I737" s="275"/>
      <c r="J737" s="66" t="s">
        <v>109</v>
      </c>
      <c r="K737" s="31"/>
      <c r="L737" s="2"/>
      <c r="M737" s="2"/>
      <c r="N737" s="31"/>
      <c r="O737" s="2"/>
      <c r="P737" s="31"/>
      <c r="Q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</row>
    <row r="738" spans="1:63" ht="20.25" customHeight="1">
      <c r="A738" s="259" t="s">
        <v>10</v>
      </c>
      <c r="B738" s="260" t="s">
        <v>89</v>
      </c>
      <c r="C738" s="261"/>
      <c r="D738" s="261"/>
      <c r="E738" s="261"/>
      <c r="F738" s="261"/>
      <c r="G738" s="261"/>
      <c r="H738" s="261"/>
      <c r="I738" s="262"/>
      <c r="J738" s="263" t="s">
        <v>11</v>
      </c>
      <c r="K738" s="254" t="s">
        <v>3</v>
      </c>
      <c r="L738" s="254" t="s">
        <v>4</v>
      </c>
      <c r="M738" s="264" t="s">
        <v>5</v>
      </c>
      <c r="N738" s="254" t="s">
        <v>6</v>
      </c>
      <c r="O738" s="265" t="s">
        <v>7</v>
      </c>
      <c r="P738" s="265" t="s">
        <v>8</v>
      </c>
      <c r="Q738" s="254" t="s">
        <v>9</v>
      </c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</row>
    <row r="739" spans="1:63" ht="15.75" customHeight="1">
      <c r="A739" s="255"/>
      <c r="B739" s="68" t="s">
        <v>90</v>
      </c>
      <c r="C739" s="68" t="s">
        <v>91</v>
      </c>
      <c r="D739" s="68" t="s">
        <v>92</v>
      </c>
      <c r="E739" s="68" t="s">
        <v>93</v>
      </c>
      <c r="F739" s="68" t="s">
        <v>94</v>
      </c>
      <c r="G739" s="68" t="s">
        <v>95</v>
      </c>
      <c r="H739" s="68" t="s">
        <v>96</v>
      </c>
      <c r="I739" s="68" t="s">
        <v>97</v>
      </c>
      <c r="J739" s="255"/>
      <c r="K739" s="255"/>
      <c r="L739" s="255"/>
      <c r="M739" s="255"/>
      <c r="N739" s="255"/>
      <c r="O739" s="255"/>
      <c r="P739" s="255"/>
      <c r="Q739" s="255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</row>
    <row r="740" spans="1:63" ht="15.75" customHeight="1">
      <c r="A740" s="68">
        <v>1802</v>
      </c>
      <c r="B740" s="69">
        <v>105</v>
      </c>
      <c r="C740" s="69"/>
      <c r="D740" s="69"/>
      <c r="E740" s="69"/>
      <c r="F740" s="69"/>
      <c r="G740" s="69"/>
      <c r="H740" s="69"/>
      <c r="I740" s="69"/>
      <c r="J740" s="110"/>
      <c r="K740" s="72"/>
      <c r="L740" s="111"/>
      <c r="M740" s="112"/>
      <c r="N740" s="75"/>
      <c r="O740" s="76">
        <f>B740</f>
        <v>105</v>
      </c>
      <c r="P740" s="77"/>
      <c r="Q740" s="75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</row>
    <row r="741" spans="1:63" ht="15.75" customHeight="1">
      <c r="A741" s="68">
        <v>1901</v>
      </c>
      <c r="B741" s="69"/>
      <c r="C741" s="69">
        <v>85</v>
      </c>
      <c r="D741" s="69"/>
      <c r="E741" s="69"/>
      <c r="F741" s="69"/>
      <c r="G741" s="69"/>
      <c r="H741" s="69"/>
      <c r="I741" s="69"/>
      <c r="J741" s="110"/>
      <c r="K741" s="78"/>
      <c r="L741" s="113"/>
      <c r="M741" s="114"/>
      <c r="N741" s="80">
        <f>IF(C741=0,"",C741/B740)</f>
        <v>0.80952380952380953</v>
      </c>
      <c r="O741" s="81">
        <v>85</v>
      </c>
      <c r="P741" s="82">
        <f t="shared" ref="P741:P748" si="111">IF(O741=0,"",O741/O740)</f>
        <v>0.80952380952380953</v>
      </c>
      <c r="Q741" s="82">
        <f t="shared" ref="Q741:Q748" si="112">IF(O741=0,"",100%-P741)</f>
        <v>0.19047619047619047</v>
      </c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</row>
    <row r="742" spans="1:63" ht="15.75" customHeight="1">
      <c r="A742" s="68">
        <v>1902</v>
      </c>
      <c r="B742" s="69"/>
      <c r="C742" s="69"/>
      <c r="D742" s="69">
        <v>69</v>
      </c>
      <c r="E742" s="69"/>
      <c r="F742" s="69"/>
      <c r="G742" s="69"/>
      <c r="H742" s="69"/>
      <c r="I742" s="69"/>
      <c r="J742" s="110"/>
      <c r="K742" s="78"/>
      <c r="L742" s="113"/>
      <c r="M742" s="114"/>
      <c r="N742" s="80">
        <f>IF(D742=0,"",D742/C741)</f>
        <v>0.81176470588235294</v>
      </c>
      <c r="O742" s="81">
        <v>78</v>
      </c>
      <c r="P742" s="82">
        <f t="shared" si="111"/>
        <v>0.91764705882352937</v>
      </c>
      <c r="Q742" s="82">
        <f t="shared" si="112"/>
        <v>8.2352941176470629E-2</v>
      </c>
      <c r="R742" s="83">
        <f>O742/O740</f>
        <v>0.74285714285714288</v>
      </c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</row>
    <row r="743" spans="1:63" ht="15.75" customHeight="1">
      <c r="A743" s="68">
        <v>2001</v>
      </c>
      <c r="B743" s="69"/>
      <c r="C743" s="69"/>
      <c r="D743" s="69"/>
      <c r="E743" s="69">
        <v>68</v>
      </c>
      <c r="F743" s="69"/>
      <c r="G743" s="69"/>
      <c r="H743" s="69"/>
      <c r="I743" s="69"/>
      <c r="J743" s="110"/>
      <c r="K743" s="78"/>
      <c r="L743" s="113"/>
      <c r="M743" s="114"/>
      <c r="N743" s="80">
        <f>IF(E743=0,"",E743/D742)</f>
        <v>0.98550724637681164</v>
      </c>
      <c r="O743" s="81">
        <v>74</v>
      </c>
      <c r="P743" s="82">
        <f t="shared" si="111"/>
        <v>0.94871794871794868</v>
      </c>
      <c r="Q743" s="82">
        <f t="shared" si="112"/>
        <v>5.1282051282051322E-2</v>
      </c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</row>
    <row r="744" spans="1:63" ht="15.75" customHeight="1">
      <c r="A744" s="68">
        <v>2002</v>
      </c>
      <c r="B744" s="69"/>
      <c r="C744" s="69"/>
      <c r="D744" s="69"/>
      <c r="E744" s="69"/>
      <c r="F744" s="69">
        <v>68</v>
      </c>
      <c r="G744" s="69"/>
      <c r="H744" s="69"/>
      <c r="I744" s="69"/>
      <c r="J744" s="110"/>
      <c r="K744" s="78"/>
      <c r="L744" s="113"/>
      <c r="M744" s="114"/>
      <c r="N744" s="80">
        <f>IF(F744=0,"",F744/E743)</f>
        <v>1</v>
      </c>
      <c r="O744" s="81">
        <v>74</v>
      </c>
      <c r="P744" s="82">
        <f t="shared" si="111"/>
        <v>1</v>
      </c>
      <c r="Q744" s="82">
        <f t="shared" si="112"/>
        <v>0</v>
      </c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</row>
    <row r="745" spans="1:63" ht="15.75" customHeight="1">
      <c r="A745" s="68">
        <v>2101</v>
      </c>
      <c r="B745" s="69"/>
      <c r="C745" s="69"/>
      <c r="D745" s="69"/>
      <c r="E745" s="69"/>
      <c r="F745" s="69"/>
      <c r="G745" s="69">
        <v>63</v>
      </c>
      <c r="H745" s="69"/>
      <c r="I745" s="69"/>
      <c r="J745" s="110"/>
      <c r="K745" s="78"/>
      <c r="L745" s="113"/>
      <c r="M745" s="114"/>
      <c r="N745" s="80">
        <f>IF(G745=0,"",G745/F744)</f>
        <v>0.92647058823529416</v>
      </c>
      <c r="O745" s="81">
        <v>74</v>
      </c>
      <c r="P745" s="82">
        <f t="shared" si="111"/>
        <v>1</v>
      </c>
      <c r="Q745" s="82">
        <f t="shared" si="112"/>
        <v>0</v>
      </c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</row>
    <row r="746" spans="1:63" ht="15.75" customHeight="1">
      <c r="A746" s="68">
        <v>2102</v>
      </c>
      <c r="B746" s="69"/>
      <c r="C746" s="69"/>
      <c r="D746" s="69"/>
      <c r="E746" s="69"/>
      <c r="F746" s="69"/>
      <c r="G746" s="69"/>
      <c r="H746" s="69">
        <v>62</v>
      </c>
      <c r="I746" s="69"/>
      <c r="J746" s="110"/>
      <c r="K746" s="78"/>
      <c r="L746" s="113"/>
      <c r="M746" s="114"/>
      <c r="N746" s="80">
        <f>H746/G745</f>
        <v>0.98412698412698407</v>
      </c>
      <c r="O746" s="81">
        <v>71</v>
      </c>
      <c r="P746" s="82">
        <f t="shared" si="111"/>
        <v>0.95945945945945943</v>
      </c>
      <c r="Q746" s="82">
        <f t="shared" si="112"/>
        <v>4.0540540540540571E-2</v>
      </c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</row>
    <row r="747" spans="1:63" ht="15.75" customHeight="1">
      <c r="A747" s="68">
        <v>2201</v>
      </c>
      <c r="B747" s="69"/>
      <c r="C747" s="69"/>
      <c r="D747" s="69"/>
      <c r="E747" s="69"/>
      <c r="F747" s="69"/>
      <c r="G747" s="69"/>
      <c r="H747" s="69"/>
      <c r="I747" s="69">
        <v>62</v>
      </c>
      <c r="J747" s="110"/>
      <c r="K747" s="78"/>
      <c r="L747" s="113"/>
      <c r="M747" s="114"/>
      <c r="N747" s="80">
        <f>I747/H746</f>
        <v>1</v>
      </c>
      <c r="O747" s="81">
        <v>70</v>
      </c>
      <c r="P747" s="82">
        <f t="shared" si="111"/>
        <v>0.9859154929577465</v>
      </c>
      <c r="Q747" s="82">
        <f t="shared" si="112"/>
        <v>1.4084507042253502E-2</v>
      </c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</row>
    <row r="748" spans="1:63" ht="15.75" customHeight="1">
      <c r="A748" s="68">
        <v>2202</v>
      </c>
      <c r="B748" s="69"/>
      <c r="C748" s="69"/>
      <c r="D748" s="69"/>
      <c r="E748" s="69"/>
      <c r="F748" s="69"/>
      <c r="G748" s="69"/>
      <c r="H748" s="69"/>
      <c r="I748" s="69">
        <v>18</v>
      </c>
      <c r="J748" s="110"/>
      <c r="K748" s="78"/>
      <c r="L748" s="113"/>
      <c r="M748" s="114"/>
      <c r="N748" s="80"/>
      <c r="O748" s="81">
        <v>22</v>
      </c>
      <c r="P748" s="82">
        <f t="shared" si="111"/>
        <v>0.31428571428571428</v>
      </c>
      <c r="Q748" s="82">
        <f t="shared" si="112"/>
        <v>0.68571428571428572</v>
      </c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</row>
    <row r="749" spans="1:63" ht="15.75" customHeight="1">
      <c r="A749" s="68">
        <v>2301</v>
      </c>
      <c r="B749" s="69"/>
      <c r="C749" s="69"/>
      <c r="D749" s="69"/>
      <c r="E749" s="69"/>
      <c r="F749" s="69"/>
      <c r="G749" s="69"/>
      <c r="H749" s="69"/>
      <c r="I749" s="69">
        <v>7</v>
      </c>
      <c r="J749" s="110">
        <v>43</v>
      </c>
      <c r="K749" s="78"/>
      <c r="L749" s="113"/>
      <c r="M749" s="106"/>
      <c r="N749" s="115"/>
      <c r="O749" s="87">
        <v>8</v>
      </c>
      <c r="P749" s="116"/>
      <c r="Q749" s="115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</row>
    <row r="750" spans="1:63" ht="15.75" customHeight="1">
      <c r="A750" s="68">
        <v>2302</v>
      </c>
      <c r="B750" s="69"/>
      <c r="C750" s="69"/>
      <c r="D750" s="69"/>
      <c r="E750" s="69"/>
      <c r="F750" s="69"/>
      <c r="G750" s="69"/>
      <c r="H750" s="69"/>
      <c r="I750" s="69">
        <v>6</v>
      </c>
      <c r="J750" s="110"/>
      <c r="K750" s="78"/>
      <c r="L750" s="113"/>
      <c r="M750" s="106"/>
      <c r="N750" s="117"/>
      <c r="O750" s="87">
        <v>6</v>
      </c>
      <c r="P750" s="118"/>
      <c r="Q750" s="117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</row>
    <row r="751" spans="1:63" ht="15.75" customHeight="1">
      <c r="A751" s="68">
        <v>2401</v>
      </c>
      <c r="B751" s="69"/>
      <c r="C751" s="69"/>
      <c r="D751" s="69"/>
      <c r="E751" s="69"/>
      <c r="F751" s="69"/>
      <c r="G751" s="69"/>
      <c r="H751" s="69"/>
      <c r="I751" s="69"/>
      <c r="J751" s="110"/>
      <c r="K751" s="78"/>
      <c r="L751" s="113"/>
      <c r="M751" s="106"/>
      <c r="N751" s="2"/>
      <c r="O751" s="31"/>
      <c r="P751" s="25"/>
      <c r="Q751" s="86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</row>
    <row r="752" spans="1:63" ht="15.75" customHeight="1">
      <c r="A752" s="68">
        <v>2402</v>
      </c>
      <c r="B752" s="69"/>
      <c r="C752" s="69"/>
      <c r="D752" s="69"/>
      <c r="E752" s="69"/>
      <c r="F752" s="69"/>
      <c r="G752" s="69"/>
      <c r="H752" s="69"/>
      <c r="I752" s="69"/>
      <c r="J752" s="110"/>
      <c r="K752" s="78"/>
      <c r="L752" s="113"/>
      <c r="M752" s="106"/>
      <c r="N752" s="89" t="s">
        <v>79</v>
      </c>
      <c r="O752" s="90">
        <v>25</v>
      </c>
      <c r="P752" s="187">
        <f>IF(SUM(J745:J751)=0,"",SUM(J745:J751))</f>
        <v>43</v>
      </c>
      <c r="Q752" s="92" t="s">
        <v>11</v>
      </c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</row>
    <row r="753" spans="1:63" ht="15.75" customHeight="1">
      <c r="A753" s="68">
        <v>2501</v>
      </c>
      <c r="B753" s="69"/>
      <c r="C753" s="69"/>
      <c r="D753" s="69"/>
      <c r="E753" s="69"/>
      <c r="F753" s="69"/>
      <c r="G753" s="69"/>
      <c r="H753" s="69"/>
      <c r="I753" s="69"/>
      <c r="J753" s="110"/>
      <c r="K753" s="78"/>
      <c r="L753" s="113"/>
      <c r="M753" s="106"/>
      <c r="N753" s="93" t="s">
        <v>80</v>
      </c>
      <c r="O753" s="94">
        <f>IF(O752/B740=0,"",O752/B740)</f>
        <v>0.23809523809523808</v>
      </c>
      <c r="P753" s="188">
        <f>IF(O752/P752=0,"",O752/P752)</f>
        <v>0.58139534883720934</v>
      </c>
      <c r="Q753" s="96" t="s">
        <v>81</v>
      </c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</row>
    <row r="754" spans="1:63" ht="15.75" customHeight="1">
      <c r="A754" s="68">
        <v>2502</v>
      </c>
      <c r="B754" s="69"/>
      <c r="C754" s="69"/>
      <c r="D754" s="69"/>
      <c r="E754" s="69"/>
      <c r="F754" s="69"/>
      <c r="G754" s="69"/>
      <c r="H754" s="69"/>
      <c r="I754" s="69"/>
      <c r="J754" s="110"/>
      <c r="K754" s="123"/>
      <c r="L754" s="124"/>
      <c r="M754" s="125"/>
      <c r="N754" s="101"/>
      <c r="O754" s="102"/>
      <c r="P754" s="102"/>
      <c r="Q754" s="103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</row>
    <row r="755" spans="1:63" ht="18" customHeight="1">
      <c r="A755" s="35"/>
      <c r="B755" s="31"/>
      <c r="C755" s="273" t="s">
        <v>100</v>
      </c>
      <c r="D755" s="261"/>
      <c r="E755" s="261"/>
      <c r="F755" s="261"/>
      <c r="G755" s="261"/>
      <c r="H755" s="261"/>
      <c r="I755" s="262"/>
      <c r="J755" s="126">
        <f>SUM(J748:J751)</f>
        <v>43</v>
      </c>
      <c r="K755" s="105">
        <f>IF(J749=0,"",J749/B740)</f>
        <v>0.40952380952380951</v>
      </c>
      <c r="L755" s="105">
        <f>IF(J755=0,"",J755/B740)</f>
        <v>0.40952380952380951</v>
      </c>
      <c r="M755" s="105" t="str">
        <f>IF(J748=0,"",L755-K755)</f>
        <v/>
      </c>
      <c r="N755" s="2"/>
      <c r="O755" s="31"/>
      <c r="P755" s="25"/>
      <c r="Q755" s="2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</row>
    <row r="756" spans="1:63" ht="12.75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</row>
    <row r="757" spans="1:63" ht="12.75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</row>
    <row r="758" spans="1:63" ht="26.25" customHeight="1">
      <c r="A758" s="283" t="s">
        <v>88</v>
      </c>
      <c r="B758" s="275"/>
      <c r="C758" s="275"/>
      <c r="D758" s="275"/>
      <c r="E758" s="275"/>
      <c r="F758" s="275"/>
      <c r="G758" s="275"/>
      <c r="H758" s="275"/>
      <c r="I758" s="275"/>
      <c r="J758" s="66" t="s">
        <v>110</v>
      </c>
      <c r="K758" s="31"/>
      <c r="L758" s="2"/>
      <c r="M758" s="2"/>
      <c r="N758" s="31"/>
      <c r="O758" s="2"/>
      <c r="P758" s="31"/>
      <c r="Q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</row>
    <row r="759" spans="1:63" ht="20.25" customHeight="1">
      <c r="A759" s="259" t="s">
        <v>10</v>
      </c>
      <c r="B759" s="260" t="s">
        <v>89</v>
      </c>
      <c r="C759" s="261"/>
      <c r="D759" s="261"/>
      <c r="E759" s="261"/>
      <c r="F759" s="261"/>
      <c r="G759" s="261"/>
      <c r="H759" s="261"/>
      <c r="I759" s="262"/>
      <c r="J759" s="263" t="s">
        <v>11</v>
      </c>
      <c r="K759" s="254" t="s">
        <v>3</v>
      </c>
      <c r="L759" s="254" t="s">
        <v>4</v>
      </c>
      <c r="M759" s="264" t="s">
        <v>5</v>
      </c>
      <c r="N759" s="254" t="s">
        <v>6</v>
      </c>
      <c r="O759" s="265" t="s">
        <v>7</v>
      </c>
      <c r="P759" s="265" t="s">
        <v>8</v>
      </c>
      <c r="Q759" s="254" t="s">
        <v>9</v>
      </c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</row>
    <row r="760" spans="1:63" ht="15.75" customHeight="1">
      <c r="A760" s="255"/>
      <c r="B760" s="68" t="s">
        <v>90</v>
      </c>
      <c r="C760" s="68" t="s">
        <v>91</v>
      </c>
      <c r="D760" s="68" t="s">
        <v>92</v>
      </c>
      <c r="E760" s="68" t="s">
        <v>93</v>
      </c>
      <c r="F760" s="68" t="s">
        <v>94</v>
      </c>
      <c r="G760" s="68" t="s">
        <v>95</v>
      </c>
      <c r="H760" s="68" t="s">
        <v>96</v>
      </c>
      <c r="I760" s="68" t="s">
        <v>97</v>
      </c>
      <c r="J760" s="255"/>
      <c r="K760" s="255"/>
      <c r="L760" s="255"/>
      <c r="M760" s="255"/>
      <c r="N760" s="255"/>
      <c r="O760" s="255"/>
      <c r="P760" s="255"/>
      <c r="Q760" s="255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</row>
    <row r="761" spans="1:63" ht="15.75" customHeight="1">
      <c r="A761" s="68">
        <v>1901</v>
      </c>
      <c r="B761" s="69">
        <v>111</v>
      </c>
      <c r="C761" s="69"/>
      <c r="D761" s="69"/>
      <c r="E761" s="69"/>
      <c r="F761" s="69"/>
      <c r="G761" s="69"/>
      <c r="H761" s="69"/>
      <c r="I761" s="69"/>
      <c r="J761" s="110"/>
      <c r="K761" s="72"/>
      <c r="L761" s="111"/>
      <c r="M761" s="112"/>
      <c r="N761" s="75"/>
      <c r="O761" s="76">
        <f>B761</f>
        <v>111</v>
      </c>
      <c r="P761" s="77"/>
      <c r="Q761" s="75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</row>
    <row r="762" spans="1:63" ht="15.75" customHeight="1">
      <c r="A762" s="68">
        <v>1902</v>
      </c>
      <c r="B762" s="69"/>
      <c r="C762" s="69">
        <v>96</v>
      </c>
      <c r="D762" s="69"/>
      <c r="E762" s="69"/>
      <c r="F762" s="69"/>
      <c r="G762" s="69"/>
      <c r="H762" s="69"/>
      <c r="I762" s="69"/>
      <c r="J762" s="110"/>
      <c r="K762" s="78"/>
      <c r="L762" s="113"/>
      <c r="M762" s="114"/>
      <c r="N762" s="80">
        <f>IF(C762=0,"",C762/B761)</f>
        <v>0.86486486486486491</v>
      </c>
      <c r="O762" s="81">
        <v>96</v>
      </c>
      <c r="P762" s="82">
        <f t="shared" ref="P762:P768" si="113">IF(O762=0,"",O762/O761)</f>
        <v>0.86486486486486491</v>
      </c>
      <c r="Q762" s="82">
        <f t="shared" ref="Q762:Q768" si="114">IF(O762=0,"",100%-P762)</f>
        <v>0.13513513513513509</v>
      </c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</row>
    <row r="763" spans="1:63" ht="15.75" customHeight="1">
      <c r="A763" s="68">
        <v>2001</v>
      </c>
      <c r="B763" s="69"/>
      <c r="C763" s="69"/>
      <c r="D763" s="69">
        <v>81</v>
      </c>
      <c r="E763" s="69"/>
      <c r="F763" s="69"/>
      <c r="G763" s="69"/>
      <c r="H763" s="69"/>
      <c r="I763" s="69"/>
      <c r="J763" s="110"/>
      <c r="K763" s="78"/>
      <c r="L763" s="113"/>
      <c r="M763" s="114"/>
      <c r="N763" s="80">
        <f>IF(D763=0,"",D763/C762)</f>
        <v>0.84375</v>
      </c>
      <c r="O763" s="81">
        <v>91</v>
      </c>
      <c r="P763" s="82">
        <f t="shared" si="113"/>
        <v>0.94791666666666663</v>
      </c>
      <c r="Q763" s="82">
        <f t="shared" si="114"/>
        <v>5.208333333333337E-2</v>
      </c>
      <c r="R763" s="83">
        <f>O763/O761</f>
        <v>0.81981981981981977</v>
      </c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</row>
    <row r="764" spans="1:63" ht="15.75" customHeight="1">
      <c r="A764" s="68">
        <v>2002</v>
      </c>
      <c r="B764" s="69"/>
      <c r="C764" s="69"/>
      <c r="D764" s="69"/>
      <c r="E764" s="69">
        <v>81</v>
      </c>
      <c r="F764" s="69"/>
      <c r="G764" s="69"/>
      <c r="H764" s="69"/>
      <c r="I764" s="69"/>
      <c r="J764" s="110"/>
      <c r="K764" s="78"/>
      <c r="L764" s="113"/>
      <c r="M764" s="114"/>
      <c r="N764" s="80">
        <f>IF(E764=0,"",E764/D763)</f>
        <v>1</v>
      </c>
      <c r="O764" s="81">
        <v>89</v>
      </c>
      <c r="P764" s="82">
        <f t="shared" si="113"/>
        <v>0.97802197802197799</v>
      </c>
      <c r="Q764" s="82">
        <f t="shared" si="114"/>
        <v>2.1978021978022011E-2</v>
      </c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</row>
    <row r="765" spans="1:63" ht="15.75" customHeight="1">
      <c r="A765" s="68">
        <v>2101</v>
      </c>
      <c r="B765" s="69"/>
      <c r="C765" s="69"/>
      <c r="D765" s="69"/>
      <c r="E765" s="69"/>
      <c r="F765" s="69">
        <v>80</v>
      </c>
      <c r="G765" s="69"/>
      <c r="H765" s="69"/>
      <c r="I765" s="69"/>
      <c r="J765" s="110"/>
      <c r="K765" s="78"/>
      <c r="L765" s="113"/>
      <c r="M765" s="114"/>
      <c r="N765" s="80">
        <f>F765/E764</f>
        <v>0.98765432098765427</v>
      </c>
      <c r="O765" s="81">
        <v>88</v>
      </c>
      <c r="P765" s="82">
        <f t="shared" si="113"/>
        <v>0.9887640449438202</v>
      </c>
      <c r="Q765" s="82">
        <f t="shared" si="114"/>
        <v>1.1235955056179803E-2</v>
      </c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</row>
    <row r="766" spans="1:63" ht="15.75" customHeight="1">
      <c r="A766" s="68">
        <v>2102</v>
      </c>
      <c r="B766" s="69"/>
      <c r="C766" s="69"/>
      <c r="D766" s="69"/>
      <c r="E766" s="69"/>
      <c r="F766" s="69"/>
      <c r="G766" s="69">
        <v>79</v>
      </c>
      <c r="H766" s="69"/>
      <c r="I766" s="69"/>
      <c r="J766" s="110"/>
      <c r="K766" s="78"/>
      <c r="L766" s="113"/>
      <c r="M766" s="114"/>
      <c r="N766" s="80">
        <f>IF(G766=0,"",G766/F765)</f>
        <v>0.98750000000000004</v>
      </c>
      <c r="O766" s="81">
        <v>87</v>
      </c>
      <c r="P766" s="82">
        <f t="shared" si="113"/>
        <v>0.98863636363636365</v>
      </c>
      <c r="Q766" s="82">
        <f t="shared" si="114"/>
        <v>1.1363636363636354E-2</v>
      </c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</row>
    <row r="767" spans="1:63" ht="15.75" customHeight="1">
      <c r="A767" s="68">
        <v>2201</v>
      </c>
      <c r="B767" s="69"/>
      <c r="C767" s="69"/>
      <c r="D767" s="69"/>
      <c r="E767" s="69"/>
      <c r="F767" s="69"/>
      <c r="G767" s="69"/>
      <c r="H767" s="69">
        <v>73</v>
      </c>
      <c r="I767" s="69"/>
      <c r="J767" s="110"/>
      <c r="K767" s="78"/>
      <c r="L767" s="113"/>
      <c r="M767" s="114"/>
      <c r="N767" s="80">
        <f>IF(H767=0,"",H767/G766)</f>
        <v>0.92405063291139244</v>
      </c>
      <c r="O767" s="81">
        <v>84</v>
      </c>
      <c r="P767" s="82">
        <f t="shared" si="113"/>
        <v>0.96551724137931039</v>
      </c>
      <c r="Q767" s="82">
        <f t="shared" si="114"/>
        <v>3.4482758620689613E-2</v>
      </c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</row>
    <row r="768" spans="1:63" ht="15.75" customHeight="1">
      <c r="A768" s="68">
        <v>2202</v>
      </c>
      <c r="B768" s="69"/>
      <c r="C768" s="69"/>
      <c r="D768" s="69"/>
      <c r="E768" s="69"/>
      <c r="F768" s="69"/>
      <c r="G768" s="69"/>
      <c r="H768" s="69"/>
      <c r="I768" s="69">
        <v>67</v>
      </c>
      <c r="J768" s="110"/>
      <c r="K768" s="78"/>
      <c r="L768" s="113"/>
      <c r="M768" s="114"/>
      <c r="N768" s="80">
        <f>IF(I768=0,"",I768/H767)</f>
        <v>0.9178082191780822</v>
      </c>
      <c r="O768" s="81">
        <v>81</v>
      </c>
      <c r="P768" s="82">
        <f t="shared" si="113"/>
        <v>0.9642857142857143</v>
      </c>
      <c r="Q768" s="82">
        <f t="shared" si="114"/>
        <v>3.5714285714285698E-2</v>
      </c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</row>
    <row r="769" spans="1:63" ht="15.75" customHeight="1">
      <c r="A769" s="68">
        <v>2301</v>
      </c>
      <c r="B769" s="69"/>
      <c r="C769" s="69"/>
      <c r="D769" s="69"/>
      <c r="E769" s="69"/>
      <c r="F769" s="69"/>
      <c r="G769" s="69"/>
      <c r="H769" s="69"/>
      <c r="I769" s="69">
        <v>33</v>
      </c>
      <c r="J769" s="110"/>
      <c r="K769" s="78"/>
      <c r="L769" s="113"/>
      <c r="M769" s="114"/>
      <c r="N769" s="80"/>
      <c r="O769" s="81">
        <v>36</v>
      </c>
      <c r="P769" s="82"/>
      <c r="Q769" s="82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</row>
    <row r="770" spans="1:63" ht="15.75" customHeight="1">
      <c r="A770" s="68">
        <v>2302</v>
      </c>
      <c r="B770" s="69"/>
      <c r="C770" s="69"/>
      <c r="D770" s="69"/>
      <c r="E770" s="69"/>
      <c r="F770" s="69"/>
      <c r="G770" s="69"/>
      <c r="H770" s="69"/>
      <c r="I770" s="69">
        <v>7</v>
      </c>
      <c r="J770" s="110"/>
      <c r="K770" s="78"/>
      <c r="L770" s="113"/>
      <c r="M770" s="106"/>
      <c r="N770" s="115"/>
      <c r="O770" s="87">
        <v>9</v>
      </c>
      <c r="P770" s="116"/>
      <c r="Q770" s="115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</row>
    <row r="771" spans="1:63" ht="15.75" customHeight="1">
      <c r="A771" s="68">
        <v>2401</v>
      </c>
      <c r="B771" s="69"/>
      <c r="C771" s="69"/>
      <c r="D771" s="69"/>
      <c r="E771" s="69"/>
      <c r="F771" s="69"/>
      <c r="G771" s="69"/>
      <c r="H771" s="69"/>
      <c r="I771" s="69">
        <v>2</v>
      </c>
      <c r="J771" s="110"/>
      <c r="K771" s="78"/>
      <c r="L771" s="113"/>
      <c r="M771" s="106"/>
      <c r="N771" s="117"/>
      <c r="O771" s="87">
        <v>3</v>
      </c>
      <c r="P771" s="118"/>
      <c r="Q771" s="117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</row>
    <row r="772" spans="1:63" ht="15.75" customHeight="1">
      <c r="A772" s="68">
        <v>2402</v>
      </c>
      <c r="B772" s="69"/>
      <c r="C772" s="69"/>
      <c r="D772" s="69"/>
      <c r="E772" s="69"/>
      <c r="F772" s="69"/>
      <c r="G772" s="69"/>
      <c r="H772" s="69"/>
      <c r="I772" s="69"/>
      <c r="J772" s="110"/>
      <c r="K772" s="78"/>
      <c r="L772" s="113"/>
      <c r="M772" s="106"/>
      <c r="N772" s="2"/>
      <c r="O772" s="31"/>
      <c r="P772" s="25"/>
      <c r="Q772" s="86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</row>
    <row r="773" spans="1:63" ht="15.75" customHeight="1">
      <c r="A773" s="68">
        <v>2501</v>
      </c>
      <c r="B773" s="69"/>
      <c r="C773" s="69"/>
      <c r="D773" s="69"/>
      <c r="E773" s="69"/>
      <c r="F773" s="69"/>
      <c r="G773" s="69"/>
      <c r="H773" s="69"/>
      <c r="I773" s="69"/>
      <c r="J773" s="110"/>
      <c r="K773" s="78"/>
      <c r="L773" s="113"/>
      <c r="M773" s="106"/>
      <c r="N773" s="89" t="s">
        <v>79</v>
      </c>
      <c r="O773" s="90">
        <v>14</v>
      </c>
      <c r="P773" s="244" t="str">
        <f>IF(SUM(J766:J772)=0,"",SUM(J766:J772))</f>
        <v/>
      </c>
      <c r="Q773" s="92" t="s">
        <v>11</v>
      </c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</row>
    <row r="774" spans="1:63" ht="15.75" customHeight="1">
      <c r="A774" s="68">
        <v>2502</v>
      </c>
      <c r="B774" s="69"/>
      <c r="C774" s="69"/>
      <c r="D774" s="69"/>
      <c r="E774" s="69"/>
      <c r="F774" s="69"/>
      <c r="G774" s="69"/>
      <c r="H774" s="69"/>
      <c r="I774" s="69"/>
      <c r="J774" s="110"/>
      <c r="K774" s="78"/>
      <c r="L774" s="113"/>
      <c r="M774" s="106"/>
      <c r="N774" s="93" t="s">
        <v>80</v>
      </c>
      <c r="O774" s="94">
        <f>IF(O773/B761=0,"",O773/B761)</f>
        <v>0.12612612612612611</v>
      </c>
      <c r="P774" s="245" t="e">
        <f>IF(O773/P773=0,"",O773/P773)</f>
        <v>#VALUE!</v>
      </c>
      <c r="Q774" s="96" t="s">
        <v>81</v>
      </c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</row>
    <row r="775" spans="1:63" ht="15.75" customHeight="1">
      <c r="A775" s="68">
        <v>2601</v>
      </c>
      <c r="B775" s="69"/>
      <c r="C775" s="69"/>
      <c r="D775" s="69"/>
      <c r="E775" s="69"/>
      <c r="F775" s="69"/>
      <c r="G775" s="69"/>
      <c r="H775" s="69"/>
      <c r="I775" s="69"/>
      <c r="J775" s="110"/>
      <c r="K775" s="123"/>
      <c r="L775" s="124"/>
      <c r="M775" s="125"/>
      <c r="N775" s="101"/>
      <c r="O775" s="102"/>
      <c r="P775" s="102"/>
      <c r="Q775" s="103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</row>
    <row r="776" spans="1:63" ht="18" customHeight="1">
      <c r="A776" s="35"/>
      <c r="B776" s="31"/>
      <c r="C776" s="273" t="s">
        <v>100</v>
      </c>
      <c r="D776" s="261"/>
      <c r="E776" s="261"/>
      <c r="F776" s="261"/>
      <c r="G776" s="261"/>
      <c r="H776" s="261"/>
      <c r="I776" s="262"/>
      <c r="J776" s="126">
        <f>SUM(J769:J772)</f>
        <v>0</v>
      </c>
      <c r="K776" s="105" t="str">
        <f>IF(J769=0,"",J769/B761)</f>
        <v/>
      </c>
      <c r="L776" s="105" t="str">
        <f>IF(J776=0,"",J776/B761)</f>
        <v/>
      </c>
      <c r="M776" s="105" t="str">
        <f>IF(J769=0,"",L776-K776)</f>
        <v/>
      </c>
      <c r="N776" s="2"/>
      <c r="O776" s="31"/>
      <c r="P776" s="25"/>
      <c r="Q776" s="2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</row>
    <row r="777" spans="1:63" ht="12.75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</row>
    <row r="778" spans="1:63" ht="12.75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</row>
    <row r="779" spans="1:63" ht="26.25" customHeight="1">
      <c r="A779" s="283" t="s">
        <v>88</v>
      </c>
      <c r="B779" s="275"/>
      <c r="C779" s="275"/>
      <c r="D779" s="275"/>
      <c r="E779" s="275"/>
      <c r="F779" s="275"/>
      <c r="G779" s="275"/>
      <c r="H779" s="275"/>
      <c r="I779" s="275"/>
      <c r="J779" s="66" t="s">
        <v>111</v>
      </c>
      <c r="K779" s="31"/>
      <c r="L779" s="2"/>
      <c r="M779" s="2"/>
      <c r="N779" s="31"/>
      <c r="O779" s="2"/>
      <c r="P779" s="31"/>
      <c r="Q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</row>
    <row r="780" spans="1:63" ht="20.25" customHeight="1">
      <c r="A780" s="259" t="s">
        <v>10</v>
      </c>
      <c r="B780" s="260" t="s">
        <v>89</v>
      </c>
      <c r="C780" s="261"/>
      <c r="D780" s="261"/>
      <c r="E780" s="261"/>
      <c r="F780" s="261"/>
      <c r="G780" s="261"/>
      <c r="H780" s="261"/>
      <c r="I780" s="262"/>
      <c r="J780" s="263" t="s">
        <v>11</v>
      </c>
      <c r="K780" s="254" t="s">
        <v>3</v>
      </c>
      <c r="L780" s="254" t="s">
        <v>4</v>
      </c>
      <c r="M780" s="264" t="s">
        <v>5</v>
      </c>
      <c r="N780" s="254" t="s">
        <v>6</v>
      </c>
      <c r="O780" s="265" t="s">
        <v>7</v>
      </c>
      <c r="P780" s="265" t="s">
        <v>8</v>
      </c>
      <c r="Q780" s="254" t="s">
        <v>9</v>
      </c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</row>
    <row r="781" spans="1:63" ht="15.75" customHeight="1">
      <c r="A781" s="255"/>
      <c r="B781" s="68" t="s">
        <v>90</v>
      </c>
      <c r="C781" s="68" t="s">
        <v>91</v>
      </c>
      <c r="D781" s="68" t="s">
        <v>92</v>
      </c>
      <c r="E781" s="68" t="s">
        <v>93</v>
      </c>
      <c r="F781" s="68" t="s">
        <v>94</v>
      </c>
      <c r="G781" s="68" t="s">
        <v>95</v>
      </c>
      <c r="H781" s="68" t="s">
        <v>96</v>
      </c>
      <c r="I781" s="68" t="s">
        <v>97</v>
      </c>
      <c r="J781" s="255"/>
      <c r="K781" s="255"/>
      <c r="L781" s="255"/>
      <c r="M781" s="255"/>
      <c r="N781" s="255"/>
      <c r="O781" s="255"/>
      <c r="P781" s="255"/>
      <c r="Q781" s="255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</row>
    <row r="782" spans="1:63" ht="15.75" customHeight="1">
      <c r="A782" s="68">
        <v>1902</v>
      </c>
      <c r="B782" s="69">
        <v>105</v>
      </c>
      <c r="C782" s="69"/>
      <c r="D782" s="69"/>
      <c r="E782" s="69"/>
      <c r="F782" s="69"/>
      <c r="G782" s="69"/>
      <c r="H782" s="69"/>
      <c r="I782" s="69"/>
      <c r="J782" s="110"/>
      <c r="K782" s="72"/>
      <c r="L782" s="111"/>
      <c r="M782" s="112"/>
      <c r="N782" s="75"/>
      <c r="O782" s="76">
        <f>B782</f>
        <v>105</v>
      </c>
      <c r="P782" s="77"/>
      <c r="Q782" s="75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</row>
    <row r="783" spans="1:63" ht="15.75" customHeight="1">
      <c r="A783" s="68">
        <v>2001</v>
      </c>
      <c r="B783" s="69"/>
      <c r="C783" s="69">
        <v>82</v>
      </c>
      <c r="D783" s="69"/>
      <c r="E783" s="69"/>
      <c r="F783" s="69"/>
      <c r="G783" s="69"/>
      <c r="H783" s="69"/>
      <c r="I783" s="69"/>
      <c r="J783" s="110"/>
      <c r="K783" s="78"/>
      <c r="L783" s="113"/>
      <c r="M783" s="114"/>
      <c r="N783" s="80">
        <f>IF(C783=0,"",C783/B782)</f>
        <v>0.78095238095238095</v>
      </c>
      <c r="O783" s="81">
        <v>86</v>
      </c>
      <c r="P783" s="82">
        <f t="shared" ref="P783:P789" si="115">IF(O783=0,"",O783/O782)</f>
        <v>0.81904761904761902</v>
      </c>
      <c r="Q783" s="82">
        <f t="shared" ref="Q783:Q789" si="116">IF(O783=0,"",100%-P783)</f>
        <v>0.18095238095238098</v>
      </c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</row>
    <row r="784" spans="1:63" ht="15.75" customHeight="1">
      <c r="A784" s="68">
        <v>2002</v>
      </c>
      <c r="B784" s="69"/>
      <c r="C784" s="69"/>
      <c r="D784" s="69">
        <v>81</v>
      </c>
      <c r="E784" s="69"/>
      <c r="F784" s="69"/>
      <c r="G784" s="69"/>
      <c r="H784" s="69"/>
      <c r="I784" s="69"/>
      <c r="J784" s="110"/>
      <c r="K784" s="78"/>
      <c r="L784" s="113"/>
      <c r="M784" s="114"/>
      <c r="N784" s="80">
        <f>IF(D784=0,"",D784/C783)</f>
        <v>0.98780487804878048</v>
      </c>
      <c r="O784" s="81">
        <v>86</v>
      </c>
      <c r="P784" s="82">
        <f t="shared" si="115"/>
        <v>1</v>
      </c>
      <c r="Q784" s="82">
        <f t="shared" si="116"/>
        <v>0</v>
      </c>
      <c r="R784" s="83">
        <f>O784/O782</f>
        <v>0.81904761904761902</v>
      </c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</row>
    <row r="785" spans="1:63" ht="15.75" customHeight="1">
      <c r="A785" s="68">
        <v>2101</v>
      </c>
      <c r="B785" s="69"/>
      <c r="C785" s="69"/>
      <c r="D785" s="69"/>
      <c r="E785" s="69">
        <v>79</v>
      </c>
      <c r="F785" s="69"/>
      <c r="G785" s="69"/>
      <c r="H785" s="69"/>
      <c r="I785" s="69"/>
      <c r="J785" s="110"/>
      <c r="K785" s="78"/>
      <c r="L785" s="113"/>
      <c r="M785" s="114"/>
      <c r="N785" s="80">
        <f>IF(E785=0,"",E785/D784)</f>
        <v>0.97530864197530864</v>
      </c>
      <c r="O785" s="81">
        <v>82</v>
      </c>
      <c r="P785" s="82">
        <f t="shared" si="115"/>
        <v>0.95348837209302328</v>
      </c>
      <c r="Q785" s="82">
        <f t="shared" si="116"/>
        <v>4.6511627906976716E-2</v>
      </c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</row>
    <row r="786" spans="1:63" ht="15.75" customHeight="1">
      <c r="A786" s="68">
        <v>2102</v>
      </c>
      <c r="B786" s="69"/>
      <c r="C786" s="69"/>
      <c r="D786" s="69"/>
      <c r="E786" s="69"/>
      <c r="F786" s="69">
        <v>73</v>
      </c>
      <c r="G786" s="69"/>
      <c r="H786" s="69"/>
      <c r="I786" s="69"/>
      <c r="J786" s="110"/>
      <c r="K786" s="78"/>
      <c r="L786" s="113"/>
      <c r="M786" s="114"/>
      <c r="N786" s="80">
        <f>F786/E785</f>
        <v>0.92405063291139244</v>
      </c>
      <c r="O786" s="81">
        <v>77</v>
      </c>
      <c r="P786" s="82">
        <f t="shared" si="115"/>
        <v>0.93902439024390238</v>
      </c>
      <c r="Q786" s="82">
        <f t="shared" si="116"/>
        <v>6.0975609756097615E-2</v>
      </c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</row>
    <row r="787" spans="1:63" ht="15.75" customHeight="1">
      <c r="A787" s="68">
        <v>2201</v>
      </c>
      <c r="B787" s="69"/>
      <c r="C787" s="69"/>
      <c r="D787" s="69"/>
      <c r="E787" s="69"/>
      <c r="F787" s="69"/>
      <c r="G787" s="69">
        <v>70</v>
      </c>
      <c r="H787" s="69"/>
      <c r="I787" s="69"/>
      <c r="J787" s="110"/>
      <c r="K787" s="78"/>
      <c r="L787" s="113"/>
      <c r="M787" s="114"/>
      <c r="N787" s="80">
        <f>IF(G787=0,"",G787/F786)</f>
        <v>0.95890410958904104</v>
      </c>
      <c r="O787" s="81">
        <v>75</v>
      </c>
      <c r="P787" s="82">
        <f t="shared" si="115"/>
        <v>0.97402597402597402</v>
      </c>
      <c r="Q787" s="82">
        <f t="shared" si="116"/>
        <v>2.5974025974025983E-2</v>
      </c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</row>
    <row r="788" spans="1:63" ht="15.75" customHeight="1">
      <c r="A788" s="68">
        <v>2202</v>
      </c>
      <c r="B788" s="69"/>
      <c r="C788" s="69"/>
      <c r="D788" s="69"/>
      <c r="E788" s="69"/>
      <c r="F788" s="69"/>
      <c r="G788" s="69"/>
      <c r="H788" s="69">
        <v>68</v>
      </c>
      <c r="I788" s="69"/>
      <c r="J788" s="110"/>
      <c r="K788" s="78"/>
      <c r="L788" s="113"/>
      <c r="M788" s="114"/>
      <c r="N788" s="80">
        <f>IF(H788=0,"",H788/G787)</f>
        <v>0.97142857142857142</v>
      </c>
      <c r="O788" s="81">
        <v>74</v>
      </c>
      <c r="P788" s="82">
        <f t="shared" si="115"/>
        <v>0.98666666666666669</v>
      </c>
      <c r="Q788" s="82">
        <f t="shared" si="116"/>
        <v>1.3333333333333308E-2</v>
      </c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</row>
    <row r="789" spans="1:63" ht="15.75" customHeight="1">
      <c r="A789" s="68">
        <v>2301</v>
      </c>
      <c r="B789" s="69"/>
      <c r="C789" s="69"/>
      <c r="D789" s="69"/>
      <c r="E789" s="69"/>
      <c r="F789" s="69"/>
      <c r="G789" s="69"/>
      <c r="H789" s="69"/>
      <c r="I789" s="69">
        <v>68</v>
      </c>
      <c r="J789" s="110"/>
      <c r="K789" s="78"/>
      <c r="L789" s="113"/>
      <c r="M789" s="114"/>
      <c r="N789" s="80">
        <f>IF(I789=0,"",I789/H788)</f>
        <v>1</v>
      </c>
      <c r="O789" s="81">
        <v>73</v>
      </c>
      <c r="P789" s="82">
        <f t="shared" si="115"/>
        <v>0.98648648648648651</v>
      </c>
      <c r="Q789" s="82">
        <f t="shared" si="116"/>
        <v>1.3513513513513487E-2</v>
      </c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</row>
    <row r="790" spans="1:63" ht="15.75" customHeight="1">
      <c r="A790" s="68">
        <v>2302</v>
      </c>
      <c r="B790" s="69"/>
      <c r="C790" s="69"/>
      <c r="D790" s="69"/>
      <c r="E790" s="69"/>
      <c r="F790" s="69"/>
      <c r="G790" s="69"/>
      <c r="H790" s="69"/>
      <c r="I790" s="69">
        <v>19</v>
      </c>
      <c r="J790" s="110"/>
      <c r="K790" s="78"/>
      <c r="L790" s="113"/>
      <c r="M790" s="114"/>
      <c r="N790" s="80"/>
      <c r="O790" s="81">
        <v>20</v>
      </c>
      <c r="P790" s="82"/>
      <c r="Q790" s="82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</row>
    <row r="791" spans="1:63" ht="15.75" customHeight="1">
      <c r="A791" s="68">
        <v>2401</v>
      </c>
      <c r="B791" s="69"/>
      <c r="C791" s="69"/>
      <c r="D791" s="69"/>
      <c r="E791" s="69"/>
      <c r="F791" s="69"/>
      <c r="G791" s="69"/>
      <c r="H791" s="69"/>
      <c r="I791" s="69">
        <v>4</v>
      </c>
      <c r="J791" s="110"/>
      <c r="K791" s="78"/>
      <c r="L791" s="113"/>
      <c r="M791" s="106"/>
      <c r="N791" s="115"/>
      <c r="O791" s="87">
        <v>6</v>
      </c>
      <c r="P791" s="116"/>
      <c r="Q791" s="115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</row>
    <row r="792" spans="1:63" ht="15.75" customHeight="1">
      <c r="A792" s="68">
        <v>2402</v>
      </c>
      <c r="B792" s="69"/>
      <c r="C792" s="69"/>
      <c r="D792" s="69"/>
      <c r="E792" s="69"/>
      <c r="F792" s="69"/>
      <c r="G792" s="69"/>
      <c r="H792" s="69"/>
      <c r="I792" s="69"/>
      <c r="J792" s="110"/>
      <c r="K792" s="78"/>
      <c r="L792" s="113"/>
      <c r="M792" s="106"/>
      <c r="N792" s="117"/>
      <c r="O792" s="87"/>
      <c r="P792" s="118"/>
      <c r="Q792" s="117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</row>
    <row r="793" spans="1:63" ht="15.75" customHeight="1">
      <c r="A793" s="68">
        <v>2501</v>
      </c>
      <c r="B793" s="69"/>
      <c r="C793" s="69"/>
      <c r="D793" s="69"/>
      <c r="E793" s="69"/>
      <c r="F793" s="69"/>
      <c r="G793" s="69"/>
      <c r="H793" s="69"/>
      <c r="I793" s="69"/>
      <c r="J793" s="110"/>
      <c r="K793" s="78"/>
      <c r="L793" s="113"/>
      <c r="M793" s="106"/>
      <c r="N793" s="2"/>
      <c r="O793" s="31"/>
      <c r="P793" s="25"/>
      <c r="Q793" s="86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</row>
    <row r="794" spans="1:63" ht="15.75" customHeight="1">
      <c r="A794" s="68">
        <v>2502</v>
      </c>
      <c r="B794" s="69"/>
      <c r="C794" s="69"/>
      <c r="D794" s="69"/>
      <c r="E794" s="69"/>
      <c r="F794" s="69"/>
      <c r="G794" s="69"/>
      <c r="H794" s="69"/>
      <c r="I794" s="69"/>
      <c r="J794" s="110"/>
      <c r="K794" s="78"/>
      <c r="L794" s="113"/>
      <c r="M794" s="106"/>
      <c r="N794" s="89" t="s">
        <v>79</v>
      </c>
      <c r="O794" s="90">
        <v>1</v>
      </c>
      <c r="P794" s="244" t="str">
        <f>IF(SUM(J787:J793)=0,"",SUM(J787:J793))</f>
        <v/>
      </c>
      <c r="Q794" s="92" t="s">
        <v>11</v>
      </c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</row>
    <row r="795" spans="1:63" ht="15.75" customHeight="1">
      <c r="A795" s="68">
        <v>2601</v>
      </c>
      <c r="B795" s="69"/>
      <c r="C795" s="69"/>
      <c r="D795" s="69"/>
      <c r="E795" s="69"/>
      <c r="F795" s="69"/>
      <c r="G795" s="69"/>
      <c r="H795" s="69"/>
      <c r="I795" s="69"/>
      <c r="J795" s="110"/>
      <c r="K795" s="78"/>
      <c r="L795" s="113"/>
      <c r="M795" s="106"/>
      <c r="N795" s="93" t="s">
        <v>80</v>
      </c>
      <c r="O795" s="94">
        <f>IF(O794/B782=0,"",O794/B782)</f>
        <v>9.5238095238095247E-3</v>
      </c>
      <c r="P795" s="245" t="e">
        <f>IF(O794/P794=0,"",O794/P794)</f>
        <v>#VALUE!</v>
      </c>
      <c r="Q795" s="96" t="s">
        <v>81</v>
      </c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</row>
    <row r="796" spans="1:63" ht="15.75" customHeight="1">
      <c r="A796" s="68">
        <v>2602</v>
      </c>
      <c r="B796" s="69"/>
      <c r="C796" s="69"/>
      <c r="D796" s="69"/>
      <c r="E796" s="69"/>
      <c r="F796" s="69"/>
      <c r="G796" s="69"/>
      <c r="H796" s="69"/>
      <c r="I796" s="69"/>
      <c r="J796" s="110"/>
      <c r="K796" s="123"/>
      <c r="L796" s="124"/>
      <c r="M796" s="125"/>
      <c r="N796" s="101"/>
      <c r="O796" s="102"/>
      <c r="P796" s="102"/>
      <c r="Q796" s="103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</row>
    <row r="797" spans="1:63" ht="18" customHeight="1">
      <c r="A797" s="35"/>
      <c r="B797" s="31"/>
      <c r="C797" s="273" t="s">
        <v>100</v>
      </c>
      <c r="D797" s="261"/>
      <c r="E797" s="261"/>
      <c r="F797" s="261"/>
      <c r="G797" s="261"/>
      <c r="H797" s="261"/>
      <c r="I797" s="262"/>
      <c r="J797" s="126">
        <f>SUM(J790:J793)</f>
        <v>0</v>
      </c>
      <c r="K797" s="105" t="str">
        <f>IF(J790=0,"",J790/B782)</f>
        <v/>
      </c>
      <c r="L797" s="105" t="str">
        <f>IF(J797=0,"",J797/B782)</f>
        <v/>
      </c>
      <c r="M797" s="105" t="str">
        <f>IF(J790=0,"",L797-K797)</f>
        <v/>
      </c>
      <c r="N797" s="2"/>
      <c r="O797" s="31"/>
      <c r="P797" s="25"/>
      <c r="Q797" s="2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</row>
    <row r="798" spans="1:63" ht="12.75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</row>
    <row r="799" spans="1:63" ht="12.75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</row>
    <row r="800" spans="1:63" ht="26.25" customHeight="1">
      <c r="A800" s="283" t="s">
        <v>88</v>
      </c>
      <c r="B800" s="275"/>
      <c r="C800" s="275"/>
      <c r="D800" s="275"/>
      <c r="E800" s="275"/>
      <c r="F800" s="275"/>
      <c r="G800" s="275"/>
      <c r="H800" s="275"/>
      <c r="I800" s="275"/>
      <c r="J800" s="66" t="s">
        <v>112</v>
      </c>
      <c r="K800" s="31"/>
      <c r="L800" s="2"/>
      <c r="M800" s="2"/>
      <c r="N800" s="31"/>
      <c r="O800" s="2"/>
      <c r="P800" s="31"/>
      <c r="Q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</row>
    <row r="801" spans="1:63" ht="20.25" customHeight="1">
      <c r="A801" s="259" t="s">
        <v>10</v>
      </c>
      <c r="B801" s="260" t="s">
        <v>89</v>
      </c>
      <c r="C801" s="261"/>
      <c r="D801" s="261"/>
      <c r="E801" s="261"/>
      <c r="F801" s="261"/>
      <c r="G801" s="261"/>
      <c r="H801" s="261"/>
      <c r="I801" s="262"/>
      <c r="J801" s="263" t="s">
        <v>11</v>
      </c>
      <c r="K801" s="254" t="s">
        <v>3</v>
      </c>
      <c r="L801" s="254" t="s">
        <v>4</v>
      </c>
      <c r="M801" s="264" t="s">
        <v>5</v>
      </c>
      <c r="N801" s="254" t="s">
        <v>6</v>
      </c>
      <c r="O801" s="265" t="s">
        <v>7</v>
      </c>
      <c r="P801" s="265" t="s">
        <v>8</v>
      </c>
      <c r="Q801" s="254" t="s">
        <v>9</v>
      </c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</row>
    <row r="802" spans="1:63" ht="15.75" customHeight="1">
      <c r="A802" s="255"/>
      <c r="B802" s="68" t="s">
        <v>90</v>
      </c>
      <c r="C802" s="68" t="s">
        <v>91</v>
      </c>
      <c r="D802" s="68" t="s">
        <v>92</v>
      </c>
      <c r="E802" s="68" t="s">
        <v>93</v>
      </c>
      <c r="F802" s="68" t="s">
        <v>94</v>
      </c>
      <c r="G802" s="68" t="s">
        <v>95</v>
      </c>
      <c r="H802" s="68" t="s">
        <v>96</v>
      </c>
      <c r="I802" s="68" t="s">
        <v>97</v>
      </c>
      <c r="J802" s="255"/>
      <c r="K802" s="255"/>
      <c r="L802" s="255"/>
      <c r="M802" s="255"/>
      <c r="N802" s="255"/>
      <c r="O802" s="255"/>
      <c r="P802" s="255"/>
      <c r="Q802" s="255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</row>
    <row r="803" spans="1:63" ht="15.75" customHeight="1">
      <c r="A803" s="68">
        <v>2001</v>
      </c>
      <c r="B803" s="69">
        <v>118</v>
      </c>
      <c r="C803" s="69"/>
      <c r="D803" s="69"/>
      <c r="E803" s="69"/>
      <c r="F803" s="69"/>
      <c r="G803" s="69"/>
      <c r="H803" s="69"/>
      <c r="I803" s="69"/>
      <c r="J803" s="110"/>
      <c r="K803" s="72"/>
      <c r="L803" s="111"/>
      <c r="M803" s="112"/>
      <c r="N803" s="75"/>
      <c r="O803" s="76">
        <f>B803</f>
        <v>118</v>
      </c>
      <c r="P803" s="77"/>
      <c r="Q803" s="75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</row>
    <row r="804" spans="1:63" ht="15.75" customHeight="1">
      <c r="A804" s="68">
        <v>2002</v>
      </c>
      <c r="B804" s="69"/>
      <c r="C804" s="69">
        <v>104</v>
      </c>
      <c r="D804" s="69"/>
      <c r="E804" s="69"/>
      <c r="F804" s="69"/>
      <c r="G804" s="69"/>
      <c r="H804" s="69"/>
      <c r="I804" s="69"/>
      <c r="J804" s="110"/>
      <c r="K804" s="78"/>
      <c r="L804" s="113"/>
      <c r="M804" s="114"/>
      <c r="N804" s="80">
        <f>IF(C804=0,"",C804/B803)</f>
        <v>0.88135593220338981</v>
      </c>
      <c r="O804" s="81">
        <v>105</v>
      </c>
      <c r="P804" s="82">
        <f t="shared" ref="P804:P810" si="117">IF(O804=0,"",O804/O803)</f>
        <v>0.88983050847457623</v>
      </c>
      <c r="Q804" s="82">
        <f t="shared" ref="Q804:Q810" si="118">IF(O804=0,"",100%-P804)</f>
        <v>0.11016949152542377</v>
      </c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</row>
    <row r="805" spans="1:63" ht="15.75" customHeight="1">
      <c r="A805" s="68">
        <v>2101</v>
      </c>
      <c r="B805" s="69"/>
      <c r="C805" s="69"/>
      <c r="D805" s="69">
        <v>95</v>
      </c>
      <c r="E805" s="69"/>
      <c r="F805" s="69"/>
      <c r="G805" s="69"/>
      <c r="H805" s="69"/>
      <c r="I805" s="69"/>
      <c r="J805" s="110"/>
      <c r="K805" s="78"/>
      <c r="L805" s="113"/>
      <c r="M805" s="114"/>
      <c r="N805" s="80">
        <f>IF(D805=0,"",D805/C804)</f>
        <v>0.91346153846153844</v>
      </c>
      <c r="O805" s="81">
        <v>99</v>
      </c>
      <c r="P805" s="82">
        <f t="shared" si="117"/>
        <v>0.94285714285714284</v>
      </c>
      <c r="Q805" s="82">
        <f t="shared" si="118"/>
        <v>5.7142857142857162E-2</v>
      </c>
      <c r="R805" s="83">
        <f>O805/O803</f>
        <v>0.83898305084745761</v>
      </c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</row>
    <row r="806" spans="1:63" ht="15.75" customHeight="1">
      <c r="A806" s="68">
        <v>2102</v>
      </c>
      <c r="B806" s="69"/>
      <c r="C806" s="69"/>
      <c r="D806" s="69"/>
      <c r="E806" s="69">
        <v>87</v>
      </c>
      <c r="F806" s="69"/>
      <c r="G806" s="69"/>
      <c r="H806" s="69"/>
      <c r="I806" s="69"/>
      <c r="J806" s="110"/>
      <c r="K806" s="78"/>
      <c r="L806" s="113"/>
      <c r="M806" s="114"/>
      <c r="N806" s="80">
        <f>IF(E806=0,"",E806/D805)</f>
        <v>0.91578947368421049</v>
      </c>
      <c r="O806" s="81">
        <v>92</v>
      </c>
      <c r="P806" s="82">
        <f t="shared" si="117"/>
        <v>0.92929292929292928</v>
      </c>
      <c r="Q806" s="82">
        <f t="shared" si="118"/>
        <v>7.0707070707070718E-2</v>
      </c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</row>
    <row r="807" spans="1:63" ht="15.75" customHeight="1">
      <c r="A807" s="68">
        <v>2201</v>
      </c>
      <c r="B807" s="69"/>
      <c r="C807" s="69"/>
      <c r="D807" s="69"/>
      <c r="E807" s="69"/>
      <c r="F807" s="69">
        <v>82</v>
      </c>
      <c r="G807" s="69"/>
      <c r="H807" s="69"/>
      <c r="I807" s="69"/>
      <c r="J807" s="110"/>
      <c r="K807" s="78"/>
      <c r="L807" s="113"/>
      <c r="M807" s="114"/>
      <c r="N807" s="80">
        <f>F807/E806</f>
        <v>0.94252873563218387</v>
      </c>
      <c r="O807" s="81">
        <v>88</v>
      </c>
      <c r="P807" s="82">
        <f t="shared" si="117"/>
        <v>0.95652173913043481</v>
      </c>
      <c r="Q807" s="82">
        <f t="shared" si="118"/>
        <v>4.3478260869565188E-2</v>
      </c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</row>
    <row r="808" spans="1:63" ht="15.75" customHeight="1">
      <c r="A808" s="68">
        <v>2202</v>
      </c>
      <c r="B808" s="69"/>
      <c r="C808" s="69"/>
      <c r="D808" s="69"/>
      <c r="E808" s="69"/>
      <c r="F808" s="69"/>
      <c r="G808" s="69">
        <v>78</v>
      </c>
      <c r="H808" s="69"/>
      <c r="I808" s="69"/>
      <c r="J808" s="110"/>
      <c r="K808" s="78"/>
      <c r="L808" s="113"/>
      <c r="M808" s="114"/>
      <c r="N808" s="80">
        <f>G808/F807</f>
        <v>0.95121951219512191</v>
      </c>
      <c r="O808" s="81">
        <v>87</v>
      </c>
      <c r="P808" s="82">
        <f t="shared" si="117"/>
        <v>0.98863636363636365</v>
      </c>
      <c r="Q808" s="82">
        <f t="shared" si="118"/>
        <v>1.1363636363636354E-2</v>
      </c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</row>
    <row r="809" spans="1:63" ht="15.75" customHeight="1">
      <c r="A809" s="68">
        <v>2301</v>
      </c>
      <c r="B809" s="69"/>
      <c r="C809" s="69"/>
      <c r="D809" s="69"/>
      <c r="E809" s="69"/>
      <c r="F809" s="69"/>
      <c r="G809" s="69"/>
      <c r="H809" s="69">
        <v>74</v>
      </c>
      <c r="I809" s="69"/>
      <c r="J809" s="110"/>
      <c r="K809" s="78"/>
      <c r="L809" s="113"/>
      <c r="M809" s="114"/>
      <c r="N809" s="80">
        <f>H809/G808</f>
        <v>0.94871794871794868</v>
      </c>
      <c r="O809" s="81">
        <v>84</v>
      </c>
      <c r="P809" s="82">
        <f t="shared" si="117"/>
        <v>0.96551724137931039</v>
      </c>
      <c r="Q809" s="82">
        <f t="shared" si="118"/>
        <v>3.4482758620689613E-2</v>
      </c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</row>
    <row r="810" spans="1:63" ht="15.75" customHeight="1">
      <c r="A810" s="68">
        <v>2302</v>
      </c>
      <c r="B810" s="69"/>
      <c r="C810" s="69"/>
      <c r="D810" s="69"/>
      <c r="E810" s="69"/>
      <c r="F810" s="69"/>
      <c r="G810" s="69"/>
      <c r="H810" s="69"/>
      <c r="I810" s="69">
        <v>74</v>
      </c>
      <c r="J810" s="110"/>
      <c r="K810" s="78"/>
      <c r="L810" s="113"/>
      <c r="M810" s="114"/>
      <c r="N810" s="80">
        <f>I810/H809</f>
        <v>1</v>
      </c>
      <c r="O810" s="81">
        <v>84</v>
      </c>
      <c r="P810" s="82">
        <f t="shared" si="117"/>
        <v>1</v>
      </c>
      <c r="Q810" s="82">
        <f t="shared" si="118"/>
        <v>0</v>
      </c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</row>
    <row r="811" spans="1:63" ht="15.75" customHeight="1">
      <c r="A811" s="68">
        <v>2401</v>
      </c>
      <c r="B811" s="69"/>
      <c r="C811" s="69"/>
      <c r="D811" s="69"/>
      <c r="E811" s="69"/>
      <c r="F811" s="69"/>
      <c r="G811" s="69"/>
      <c r="H811" s="69"/>
      <c r="I811" s="69">
        <v>30</v>
      </c>
      <c r="J811" s="110"/>
      <c r="K811" s="78"/>
      <c r="L811" s="113"/>
      <c r="M811" s="114"/>
      <c r="N811" s="80"/>
      <c r="O811" s="81">
        <v>42</v>
      </c>
      <c r="P811" s="82"/>
      <c r="Q811" s="82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</row>
    <row r="812" spans="1:63" ht="15.75" customHeight="1">
      <c r="A812" s="68">
        <v>2402</v>
      </c>
      <c r="B812" s="69"/>
      <c r="C812" s="69"/>
      <c r="D812" s="69"/>
      <c r="E812" s="69"/>
      <c r="F812" s="69"/>
      <c r="G812" s="69"/>
      <c r="H812" s="69"/>
      <c r="I812" s="69"/>
      <c r="J812" s="110"/>
      <c r="K812" s="78"/>
      <c r="L812" s="113"/>
      <c r="M812" s="106"/>
      <c r="N812" s="115"/>
      <c r="O812" s="87"/>
      <c r="P812" s="116"/>
      <c r="Q812" s="115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</row>
    <row r="813" spans="1:63" ht="15.75" customHeight="1">
      <c r="A813" s="68">
        <v>2501</v>
      </c>
      <c r="B813" s="69"/>
      <c r="C813" s="69"/>
      <c r="D813" s="69"/>
      <c r="E813" s="69"/>
      <c r="F813" s="69"/>
      <c r="G813" s="69"/>
      <c r="H813" s="69"/>
      <c r="I813" s="69"/>
      <c r="J813" s="110"/>
      <c r="K813" s="78"/>
      <c r="L813" s="113"/>
      <c r="M813" s="106"/>
      <c r="N813" s="117"/>
      <c r="O813" s="87"/>
      <c r="P813" s="118"/>
      <c r="Q813" s="117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</row>
    <row r="814" spans="1:63" ht="15.75" customHeight="1">
      <c r="A814" s="68">
        <v>2502</v>
      </c>
      <c r="B814" s="69"/>
      <c r="C814" s="69"/>
      <c r="D814" s="69"/>
      <c r="E814" s="69"/>
      <c r="F814" s="69"/>
      <c r="G814" s="69"/>
      <c r="H814" s="69"/>
      <c r="I814" s="69"/>
      <c r="J814" s="110"/>
      <c r="K814" s="78"/>
      <c r="L814" s="113"/>
      <c r="M814" s="106"/>
      <c r="N814" s="2"/>
      <c r="O814" s="31"/>
      <c r="P814" s="25"/>
      <c r="Q814" s="86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</row>
    <row r="815" spans="1:63" ht="15.75" customHeight="1">
      <c r="A815" s="68">
        <v>2601</v>
      </c>
      <c r="B815" s="69"/>
      <c r="C815" s="69"/>
      <c r="D815" s="69"/>
      <c r="E815" s="69"/>
      <c r="F815" s="69"/>
      <c r="G815" s="69"/>
      <c r="H815" s="69"/>
      <c r="I815" s="69"/>
      <c r="J815" s="110"/>
      <c r="K815" s="78"/>
      <c r="L815" s="113"/>
      <c r="M815" s="106"/>
      <c r="N815" s="89" t="s">
        <v>79</v>
      </c>
      <c r="O815" s="90"/>
      <c r="P815" s="187" t="str">
        <f>IF(SUM(J808:J814)=0,"",SUM(J808:J814))</f>
        <v/>
      </c>
      <c r="Q815" s="92" t="s">
        <v>11</v>
      </c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</row>
    <row r="816" spans="1:63" ht="15.75" customHeight="1">
      <c r="A816" s="68">
        <v>2602</v>
      </c>
      <c r="B816" s="69"/>
      <c r="C816" s="69"/>
      <c r="D816" s="69"/>
      <c r="E816" s="69"/>
      <c r="F816" s="69"/>
      <c r="G816" s="69"/>
      <c r="H816" s="69"/>
      <c r="I816" s="69"/>
      <c r="J816" s="110"/>
      <c r="K816" s="78"/>
      <c r="L816" s="113"/>
      <c r="M816" s="106"/>
      <c r="N816" s="93" t="s">
        <v>80</v>
      </c>
      <c r="O816" s="94" t="str">
        <f>IF(O815/B803=0,"",O815/B803)</f>
        <v/>
      </c>
      <c r="P816" s="188" t="e">
        <f>IF(O815/P815=0,"",O815/P815)</f>
        <v>#VALUE!</v>
      </c>
      <c r="Q816" s="96" t="s">
        <v>81</v>
      </c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</row>
    <row r="817" spans="1:63" ht="15.75" customHeight="1">
      <c r="A817" s="68">
        <v>2701</v>
      </c>
      <c r="B817" s="69"/>
      <c r="C817" s="69"/>
      <c r="D817" s="69"/>
      <c r="E817" s="69"/>
      <c r="F817" s="69"/>
      <c r="G817" s="69"/>
      <c r="H817" s="69"/>
      <c r="I817" s="69"/>
      <c r="J817" s="110"/>
      <c r="K817" s="123"/>
      <c r="L817" s="124"/>
      <c r="M817" s="125"/>
      <c r="N817" s="101"/>
      <c r="O817" s="102"/>
      <c r="P817" s="102"/>
      <c r="Q817" s="103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</row>
    <row r="818" spans="1:63" ht="18" customHeight="1">
      <c r="A818" s="35"/>
      <c r="B818" s="31"/>
      <c r="C818" s="273" t="s">
        <v>100</v>
      </c>
      <c r="D818" s="261"/>
      <c r="E818" s="261"/>
      <c r="F818" s="261"/>
      <c r="G818" s="261"/>
      <c r="H818" s="261"/>
      <c r="I818" s="262"/>
      <c r="J818" s="126">
        <f>SUM(J811:J814)</f>
        <v>0</v>
      </c>
      <c r="K818" s="105" t="str">
        <f>IF(J811=0,"",J811/B803)</f>
        <v/>
      </c>
      <c r="L818" s="105" t="str">
        <f>IF(J818=0,"",J818/B803)</f>
        <v/>
      </c>
      <c r="M818" s="105" t="str">
        <f>IF(J811=0,"",L818-K818)</f>
        <v/>
      </c>
      <c r="N818" s="2"/>
      <c r="O818" s="31"/>
      <c r="P818" s="25"/>
      <c r="Q818" s="2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</row>
    <row r="819" spans="1:63" ht="12.75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</row>
    <row r="820" spans="1:63" ht="12.75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</row>
    <row r="821" spans="1:63" ht="26.25" customHeight="1">
      <c r="A821" s="283" t="s">
        <v>88</v>
      </c>
      <c r="B821" s="275"/>
      <c r="C821" s="275"/>
      <c r="D821" s="275"/>
      <c r="E821" s="275"/>
      <c r="F821" s="275"/>
      <c r="G821" s="275"/>
      <c r="H821" s="275"/>
      <c r="I821" s="275"/>
      <c r="J821" s="66" t="s">
        <v>114</v>
      </c>
      <c r="K821" s="31"/>
      <c r="L821" s="2"/>
      <c r="M821" s="2"/>
      <c r="N821" s="31"/>
      <c r="O821" s="2"/>
      <c r="P821" s="31"/>
      <c r="Q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</row>
    <row r="822" spans="1:63" ht="20.25" customHeight="1">
      <c r="A822" s="259" t="s">
        <v>10</v>
      </c>
      <c r="B822" s="260" t="s">
        <v>89</v>
      </c>
      <c r="C822" s="261"/>
      <c r="D822" s="261"/>
      <c r="E822" s="261"/>
      <c r="F822" s="261"/>
      <c r="G822" s="261"/>
      <c r="H822" s="261"/>
      <c r="I822" s="262"/>
      <c r="J822" s="263" t="s">
        <v>11</v>
      </c>
      <c r="K822" s="254" t="s">
        <v>3</v>
      </c>
      <c r="L822" s="254" t="s">
        <v>4</v>
      </c>
      <c r="M822" s="264" t="s">
        <v>5</v>
      </c>
      <c r="N822" s="254" t="s">
        <v>6</v>
      </c>
      <c r="O822" s="265" t="s">
        <v>7</v>
      </c>
      <c r="P822" s="265" t="s">
        <v>8</v>
      </c>
      <c r="Q822" s="254" t="s">
        <v>9</v>
      </c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</row>
    <row r="823" spans="1:63" ht="15.75" customHeight="1">
      <c r="A823" s="255"/>
      <c r="B823" s="68" t="s">
        <v>90</v>
      </c>
      <c r="C823" s="68" t="s">
        <v>91</v>
      </c>
      <c r="D823" s="68" t="s">
        <v>92</v>
      </c>
      <c r="E823" s="68" t="s">
        <v>93</v>
      </c>
      <c r="F823" s="68" t="s">
        <v>94</v>
      </c>
      <c r="G823" s="68" t="s">
        <v>95</v>
      </c>
      <c r="H823" s="68" t="s">
        <v>96</v>
      </c>
      <c r="I823" s="68" t="s">
        <v>97</v>
      </c>
      <c r="J823" s="255"/>
      <c r="K823" s="255"/>
      <c r="L823" s="255"/>
      <c r="M823" s="255"/>
      <c r="N823" s="255"/>
      <c r="O823" s="255"/>
      <c r="P823" s="255"/>
      <c r="Q823" s="255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</row>
    <row r="824" spans="1:63" ht="15.75" customHeight="1">
      <c r="A824" s="68">
        <v>2002</v>
      </c>
      <c r="B824" s="69">
        <v>115</v>
      </c>
      <c r="C824" s="69"/>
      <c r="D824" s="69"/>
      <c r="E824" s="69"/>
      <c r="F824" s="69"/>
      <c r="G824" s="69"/>
      <c r="H824" s="69"/>
      <c r="I824" s="69"/>
      <c r="J824" s="110"/>
      <c r="K824" s="72"/>
      <c r="L824" s="111"/>
      <c r="M824" s="112"/>
      <c r="N824" s="75"/>
      <c r="O824" s="76">
        <f>B824</f>
        <v>115</v>
      </c>
      <c r="P824" s="77"/>
      <c r="Q824" s="75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</row>
    <row r="825" spans="1:63" ht="15.75" customHeight="1">
      <c r="A825" s="68">
        <v>2101</v>
      </c>
      <c r="B825" s="69"/>
      <c r="C825" s="69">
        <v>103</v>
      </c>
      <c r="D825" s="69"/>
      <c r="E825" s="69"/>
      <c r="F825" s="69"/>
      <c r="G825" s="69"/>
      <c r="H825" s="69"/>
      <c r="I825" s="69"/>
      <c r="J825" s="110"/>
      <c r="K825" s="78"/>
      <c r="L825" s="113"/>
      <c r="M825" s="114"/>
      <c r="N825" s="80">
        <f>IF(C825=0,"",C825/B824)</f>
        <v>0.89565217391304353</v>
      </c>
      <c r="O825" s="81">
        <v>103</v>
      </c>
      <c r="P825" s="82">
        <f t="shared" ref="P825:P832" si="119">IF(O825=0,"",O825/O824)</f>
        <v>0.89565217391304353</v>
      </c>
      <c r="Q825" s="82">
        <f t="shared" ref="Q825:Q832" si="120">IF(O825=0,"",100%-P825)</f>
        <v>0.10434782608695647</v>
      </c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</row>
    <row r="826" spans="1:63" ht="15.75" customHeight="1">
      <c r="A826" s="68">
        <v>2102</v>
      </c>
      <c r="B826" s="69"/>
      <c r="C826" s="69"/>
      <c r="D826" s="69">
        <v>98</v>
      </c>
      <c r="E826" s="69"/>
      <c r="F826" s="69"/>
      <c r="G826" s="69"/>
      <c r="H826" s="69"/>
      <c r="I826" s="69"/>
      <c r="J826" s="110"/>
      <c r="K826" s="78"/>
      <c r="L826" s="113"/>
      <c r="M826" s="114"/>
      <c r="N826" s="80">
        <f>IF(D826=0,"",D826/C825)</f>
        <v>0.95145631067961167</v>
      </c>
      <c r="O826" s="81">
        <v>100</v>
      </c>
      <c r="P826" s="82">
        <f t="shared" si="119"/>
        <v>0.970873786407767</v>
      </c>
      <c r="Q826" s="82">
        <f t="shared" si="120"/>
        <v>2.9126213592232997E-2</v>
      </c>
      <c r="R826" s="83">
        <f>O826/O824</f>
        <v>0.86956521739130432</v>
      </c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</row>
    <row r="827" spans="1:63" ht="15.75" customHeight="1">
      <c r="A827" s="68">
        <v>2201</v>
      </c>
      <c r="B827" s="69"/>
      <c r="C827" s="69"/>
      <c r="D827" s="69"/>
      <c r="E827" s="69">
        <v>92</v>
      </c>
      <c r="F827" s="69"/>
      <c r="G827" s="69"/>
      <c r="H827" s="69"/>
      <c r="I827" s="69"/>
      <c r="J827" s="110"/>
      <c r="K827" s="78"/>
      <c r="L827" s="113"/>
      <c r="M827" s="114"/>
      <c r="N827" s="80">
        <f>IF(E827=0,"",E827/D826)</f>
        <v>0.93877551020408168</v>
      </c>
      <c r="O827" s="81">
        <v>96</v>
      </c>
      <c r="P827" s="82">
        <f t="shared" si="119"/>
        <v>0.96</v>
      </c>
      <c r="Q827" s="82">
        <f t="shared" si="120"/>
        <v>4.0000000000000036E-2</v>
      </c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</row>
    <row r="828" spans="1:63" ht="15.75" customHeight="1">
      <c r="A828" s="68">
        <v>2202</v>
      </c>
      <c r="B828" s="69"/>
      <c r="C828" s="69"/>
      <c r="D828" s="69"/>
      <c r="E828" s="69"/>
      <c r="F828" s="69">
        <v>91</v>
      </c>
      <c r="G828" s="69"/>
      <c r="H828" s="69"/>
      <c r="I828" s="69"/>
      <c r="J828" s="110"/>
      <c r="K828" s="78"/>
      <c r="L828" s="113"/>
      <c r="M828" s="114"/>
      <c r="N828" s="80">
        <f>IF(F828=0,"",F828/E827)</f>
        <v>0.98913043478260865</v>
      </c>
      <c r="O828" s="81">
        <v>95</v>
      </c>
      <c r="P828" s="82">
        <f t="shared" si="119"/>
        <v>0.98958333333333337</v>
      </c>
      <c r="Q828" s="82">
        <f t="shared" si="120"/>
        <v>1.041666666666663E-2</v>
      </c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</row>
    <row r="829" spans="1:63" ht="15.75" customHeight="1">
      <c r="A829" s="68">
        <v>2301</v>
      </c>
      <c r="B829" s="69"/>
      <c r="C829" s="69"/>
      <c r="D829" s="69"/>
      <c r="E829" s="69"/>
      <c r="F829" s="69"/>
      <c r="G829" s="69">
        <v>91</v>
      </c>
      <c r="H829" s="69"/>
      <c r="I829" s="69"/>
      <c r="J829" s="110"/>
      <c r="K829" s="78"/>
      <c r="L829" s="113"/>
      <c r="M829" s="114"/>
      <c r="N829" s="80">
        <f>IF(G829=0,"",G829/F828)</f>
        <v>1</v>
      </c>
      <c r="O829" s="81">
        <v>95</v>
      </c>
      <c r="P829" s="82">
        <f t="shared" si="119"/>
        <v>1</v>
      </c>
      <c r="Q829" s="82">
        <f t="shared" si="120"/>
        <v>0</v>
      </c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</row>
    <row r="830" spans="1:63" ht="15.75" customHeight="1">
      <c r="A830" s="68">
        <v>2302</v>
      </c>
      <c r="B830" s="69"/>
      <c r="C830" s="69"/>
      <c r="D830" s="69"/>
      <c r="E830" s="69"/>
      <c r="F830" s="69"/>
      <c r="G830" s="69"/>
      <c r="H830" s="69">
        <v>90</v>
      </c>
      <c r="I830" s="69"/>
      <c r="J830" s="110"/>
      <c r="K830" s="78"/>
      <c r="L830" s="113"/>
      <c r="M830" s="114"/>
      <c r="N830" s="80">
        <f>IF(H830=0,"",H830/G829)</f>
        <v>0.98901098901098905</v>
      </c>
      <c r="O830" s="81">
        <v>95</v>
      </c>
      <c r="P830" s="82">
        <f t="shared" si="119"/>
        <v>1</v>
      </c>
      <c r="Q830" s="82">
        <f t="shared" si="120"/>
        <v>0</v>
      </c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</row>
    <row r="831" spans="1:63" ht="15.75" customHeight="1">
      <c r="A831" s="68">
        <v>2401</v>
      </c>
      <c r="B831" s="69"/>
      <c r="C831" s="69"/>
      <c r="D831" s="69"/>
      <c r="E831" s="69"/>
      <c r="F831" s="69"/>
      <c r="G831" s="69"/>
      <c r="H831" s="69"/>
      <c r="I831" s="69">
        <v>84</v>
      </c>
      <c r="J831" s="110"/>
      <c r="K831" s="78"/>
      <c r="L831" s="113"/>
      <c r="M831" s="114"/>
      <c r="N831" s="80">
        <f>IF(I831=0,"",I831/H830)</f>
        <v>0.93333333333333335</v>
      </c>
      <c r="O831" s="81">
        <v>90</v>
      </c>
      <c r="P831" s="82">
        <f t="shared" si="119"/>
        <v>0.94736842105263153</v>
      </c>
      <c r="Q831" s="82">
        <f t="shared" si="120"/>
        <v>5.2631578947368474E-2</v>
      </c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</row>
    <row r="832" spans="1:63" ht="15.75" customHeight="1">
      <c r="A832" s="68">
        <v>2402</v>
      </c>
      <c r="B832" s="69"/>
      <c r="C832" s="69"/>
      <c r="D832" s="69"/>
      <c r="E832" s="69"/>
      <c r="F832" s="69"/>
      <c r="G832" s="69"/>
      <c r="H832" s="69"/>
      <c r="I832" s="69"/>
      <c r="J832" s="110"/>
      <c r="K832" s="78"/>
      <c r="L832" s="113"/>
      <c r="M832" s="114"/>
      <c r="N832" s="80"/>
      <c r="O832" s="81"/>
      <c r="P832" s="82" t="str">
        <f t="shared" si="119"/>
        <v/>
      </c>
      <c r="Q832" s="82" t="str">
        <f t="shared" si="120"/>
        <v/>
      </c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</row>
    <row r="833" spans="1:63" ht="15.75" customHeight="1">
      <c r="A833" s="68">
        <v>2501</v>
      </c>
      <c r="B833" s="69"/>
      <c r="C833" s="69"/>
      <c r="D833" s="69"/>
      <c r="E833" s="69"/>
      <c r="F833" s="69"/>
      <c r="G833" s="69"/>
      <c r="H833" s="69"/>
      <c r="I833" s="69"/>
      <c r="J833" s="110"/>
      <c r="K833" s="78"/>
      <c r="L833" s="113"/>
      <c r="M833" s="106"/>
      <c r="N833" s="115"/>
      <c r="O833" s="87"/>
      <c r="P833" s="116"/>
      <c r="Q833" s="115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</row>
    <row r="834" spans="1:63" ht="15.75" customHeight="1">
      <c r="A834" s="68">
        <v>2502</v>
      </c>
      <c r="B834" s="69"/>
      <c r="C834" s="69"/>
      <c r="D834" s="69"/>
      <c r="E834" s="69"/>
      <c r="F834" s="69"/>
      <c r="G834" s="69"/>
      <c r="H834" s="69"/>
      <c r="I834" s="69"/>
      <c r="J834" s="110"/>
      <c r="K834" s="78"/>
      <c r="L834" s="113"/>
      <c r="M834" s="106"/>
      <c r="N834" s="117"/>
      <c r="O834" s="87"/>
      <c r="P834" s="118"/>
      <c r="Q834" s="117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</row>
    <row r="835" spans="1:63" ht="15.75" customHeight="1">
      <c r="A835" s="68">
        <v>2601</v>
      </c>
      <c r="B835" s="69"/>
      <c r="C835" s="69"/>
      <c r="D835" s="69"/>
      <c r="E835" s="69"/>
      <c r="F835" s="69"/>
      <c r="G835" s="69"/>
      <c r="H835" s="69"/>
      <c r="I835" s="69"/>
      <c r="J835" s="110"/>
      <c r="K835" s="78"/>
      <c r="L835" s="113"/>
      <c r="M835" s="106"/>
      <c r="N835" s="2"/>
      <c r="O835" s="31"/>
      <c r="P835" s="25"/>
      <c r="Q835" s="86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</row>
    <row r="836" spans="1:63" ht="15.75" customHeight="1">
      <c r="A836" s="68">
        <v>2602</v>
      </c>
      <c r="B836" s="69"/>
      <c r="C836" s="69"/>
      <c r="D836" s="69"/>
      <c r="E836" s="69"/>
      <c r="F836" s="69"/>
      <c r="G836" s="69"/>
      <c r="H836" s="69"/>
      <c r="I836" s="69"/>
      <c r="J836" s="110"/>
      <c r="K836" s="78"/>
      <c r="L836" s="113"/>
      <c r="M836" s="106"/>
      <c r="N836" s="89" t="s">
        <v>79</v>
      </c>
      <c r="O836" s="90"/>
      <c r="P836" s="187" t="str">
        <f>IF(SUM(J829:J835)=0,"",SUM(J829:J835))</f>
        <v/>
      </c>
      <c r="Q836" s="92" t="s">
        <v>11</v>
      </c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</row>
    <row r="837" spans="1:63" ht="15.75" customHeight="1">
      <c r="A837" s="68">
        <v>2701</v>
      </c>
      <c r="B837" s="69"/>
      <c r="C837" s="69"/>
      <c r="D837" s="69"/>
      <c r="E837" s="69"/>
      <c r="F837" s="69"/>
      <c r="G837" s="69"/>
      <c r="H837" s="69"/>
      <c r="I837" s="69"/>
      <c r="J837" s="110"/>
      <c r="K837" s="78"/>
      <c r="L837" s="113"/>
      <c r="M837" s="106"/>
      <c r="N837" s="93" t="s">
        <v>80</v>
      </c>
      <c r="O837" s="94" t="str">
        <f>IF(O836/B824=0,"",O836/B824)</f>
        <v/>
      </c>
      <c r="P837" s="188" t="e">
        <f>IF(O836/P836=0,"",O836/P836)</f>
        <v>#VALUE!</v>
      </c>
      <c r="Q837" s="96" t="s">
        <v>81</v>
      </c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</row>
    <row r="838" spans="1:63" ht="15.75" customHeight="1">
      <c r="A838" s="68">
        <v>2702</v>
      </c>
      <c r="B838" s="69"/>
      <c r="C838" s="69"/>
      <c r="D838" s="69"/>
      <c r="E838" s="69"/>
      <c r="F838" s="69"/>
      <c r="G838" s="69"/>
      <c r="H838" s="69"/>
      <c r="I838" s="69"/>
      <c r="J838" s="110"/>
      <c r="K838" s="123"/>
      <c r="L838" s="124"/>
      <c r="M838" s="125"/>
      <c r="N838" s="101"/>
      <c r="O838" s="102"/>
      <c r="P838" s="102"/>
      <c r="Q838" s="103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</row>
    <row r="839" spans="1:63" ht="18" customHeight="1">
      <c r="A839" s="35"/>
      <c r="B839" s="31"/>
      <c r="C839" s="273" t="s">
        <v>100</v>
      </c>
      <c r="D839" s="261"/>
      <c r="E839" s="261"/>
      <c r="F839" s="261"/>
      <c r="G839" s="261"/>
      <c r="H839" s="261"/>
      <c r="I839" s="262"/>
      <c r="J839" s="126">
        <f>SUM(J832:J835)</f>
        <v>0</v>
      </c>
      <c r="K839" s="105" t="str">
        <f>IF(J832=0,"",J832/B824)</f>
        <v/>
      </c>
      <c r="L839" s="105" t="str">
        <f>IF(J839=0,"",J839/B824)</f>
        <v/>
      </c>
      <c r="M839" s="105" t="str">
        <f>IF(J832=0,"",L839-K839)</f>
        <v/>
      </c>
      <c r="N839" s="2"/>
      <c r="O839" s="31"/>
      <c r="P839" s="25"/>
      <c r="Q839" s="2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</row>
    <row r="840" spans="1:63" ht="12.75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</row>
    <row r="841" spans="1:63" ht="12.75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</row>
    <row r="842" spans="1:63" ht="26.25" customHeight="1">
      <c r="A842" s="283" t="s">
        <v>88</v>
      </c>
      <c r="B842" s="275"/>
      <c r="C842" s="275"/>
      <c r="D842" s="275"/>
      <c r="E842" s="275"/>
      <c r="F842" s="275"/>
      <c r="G842" s="275"/>
      <c r="H842" s="275"/>
      <c r="I842" s="275"/>
      <c r="J842" s="66" t="s">
        <v>115</v>
      </c>
      <c r="K842" s="31"/>
      <c r="L842" s="2"/>
      <c r="M842" s="2"/>
      <c r="N842" s="31"/>
      <c r="O842" s="2"/>
      <c r="P842" s="31"/>
      <c r="Q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</row>
    <row r="843" spans="1:63" ht="20.25" customHeight="1">
      <c r="A843" s="259" t="s">
        <v>10</v>
      </c>
      <c r="B843" s="260" t="s">
        <v>89</v>
      </c>
      <c r="C843" s="261"/>
      <c r="D843" s="261"/>
      <c r="E843" s="261"/>
      <c r="F843" s="261"/>
      <c r="G843" s="261"/>
      <c r="H843" s="261"/>
      <c r="I843" s="262"/>
      <c r="J843" s="263" t="s">
        <v>11</v>
      </c>
      <c r="K843" s="254" t="s">
        <v>3</v>
      </c>
      <c r="L843" s="254" t="s">
        <v>4</v>
      </c>
      <c r="M843" s="264" t="s">
        <v>5</v>
      </c>
      <c r="N843" s="254" t="s">
        <v>6</v>
      </c>
      <c r="O843" s="265" t="s">
        <v>7</v>
      </c>
      <c r="P843" s="265" t="s">
        <v>8</v>
      </c>
      <c r="Q843" s="254" t="s">
        <v>9</v>
      </c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</row>
    <row r="844" spans="1:63" ht="15.75" customHeight="1">
      <c r="A844" s="255"/>
      <c r="B844" s="68" t="s">
        <v>90</v>
      </c>
      <c r="C844" s="68" t="s">
        <v>91</v>
      </c>
      <c r="D844" s="68" t="s">
        <v>92</v>
      </c>
      <c r="E844" s="68" t="s">
        <v>93</v>
      </c>
      <c r="F844" s="68" t="s">
        <v>94</v>
      </c>
      <c r="G844" s="68" t="s">
        <v>95</v>
      </c>
      <c r="H844" s="68" t="s">
        <v>96</v>
      </c>
      <c r="I844" s="68" t="s">
        <v>97</v>
      </c>
      <c r="J844" s="255"/>
      <c r="K844" s="255"/>
      <c r="L844" s="255"/>
      <c r="M844" s="255"/>
      <c r="N844" s="255"/>
      <c r="O844" s="255"/>
      <c r="P844" s="255"/>
      <c r="Q844" s="255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</row>
    <row r="845" spans="1:63" ht="15.75" customHeight="1">
      <c r="A845" s="68">
        <v>2101</v>
      </c>
      <c r="B845" s="69">
        <v>113</v>
      </c>
      <c r="C845" s="69"/>
      <c r="D845" s="69"/>
      <c r="E845" s="69"/>
      <c r="F845" s="69"/>
      <c r="G845" s="69"/>
      <c r="H845" s="69"/>
      <c r="I845" s="69"/>
      <c r="J845" s="110"/>
      <c r="K845" s="72"/>
      <c r="L845" s="111"/>
      <c r="M845" s="112"/>
      <c r="N845" s="75"/>
      <c r="O845" s="76">
        <f>B845</f>
        <v>113</v>
      </c>
      <c r="P845" s="77"/>
      <c r="Q845" s="75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</row>
    <row r="846" spans="1:63" ht="15.75" customHeight="1">
      <c r="A846" s="68">
        <v>2102</v>
      </c>
      <c r="B846" s="69"/>
      <c r="C846" s="69">
        <v>103</v>
      </c>
      <c r="D846" s="69"/>
      <c r="E846" s="69"/>
      <c r="F846" s="69"/>
      <c r="G846" s="69"/>
      <c r="H846" s="69"/>
      <c r="I846" s="69"/>
      <c r="J846" s="110"/>
      <c r="K846" s="78"/>
      <c r="L846" s="113"/>
      <c r="M846" s="114"/>
      <c r="N846" s="80">
        <f>IF(C846=0,"",C846/B845)</f>
        <v>0.91150442477876104</v>
      </c>
      <c r="O846" s="81">
        <v>103</v>
      </c>
      <c r="P846" s="82">
        <f t="shared" ref="P846:P853" si="121">IF(O846=0,"",O846/O845)</f>
        <v>0.91150442477876104</v>
      </c>
      <c r="Q846" s="82">
        <f t="shared" ref="Q846:Q853" si="122">IF(O846=0,"",100%-P846)</f>
        <v>8.8495575221238965E-2</v>
      </c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</row>
    <row r="847" spans="1:63" ht="15.75" customHeight="1">
      <c r="A847" s="68">
        <v>2201</v>
      </c>
      <c r="B847" s="69"/>
      <c r="C847" s="69"/>
      <c r="D847" s="69">
        <v>96</v>
      </c>
      <c r="E847" s="69"/>
      <c r="F847" s="69"/>
      <c r="G847" s="69"/>
      <c r="H847" s="69"/>
      <c r="I847" s="69"/>
      <c r="J847" s="110"/>
      <c r="K847" s="78"/>
      <c r="L847" s="113"/>
      <c r="M847" s="114"/>
      <c r="N847" s="80">
        <f>IF(D847=0,"",D847/C846)</f>
        <v>0.93203883495145634</v>
      </c>
      <c r="O847" s="81">
        <v>98</v>
      </c>
      <c r="P847" s="82">
        <f t="shared" si="121"/>
        <v>0.95145631067961167</v>
      </c>
      <c r="Q847" s="82">
        <f t="shared" si="122"/>
        <v>4.8543689320388328E-2</v>
      </c>
      <c r="R847" s="83">
        <f>O847/O845</f>
        <v>0.86725663716814161</v>
      </c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</row>
    <row r="848" spans="1:63" ht="15.75" customHeight="1">
      <c r="A848" s="68">
        <v>2202</v>
      </c>
      <c r="B848" s="69"/>
      <c r="C848" s="69"/>
      <c r="D848" s="69"/>
      <c r="E848" s="69">
        <v>85</v>
      </c>
      <c r="F848" s="69"/>
      <c r="G848" s="69"/>
      <c r="H848" s="69"/>
      <c r="I848" s="69"/>
      <c r="J848" s="110"/>
      <c r="K848" s="78"/>
      <c r="L848" s="113"/>
      <c r="M848" s="114"/>
      <c r="N848" s="80">
        <f>IF(E848=0,"",E848/D847)</f>
        <v>0.88541666666666663</v>
      </c>
      <c r="O848" s="81">
        <v>87</v>
      </c>
      <c r="P848" s="82">
        <f t="shared" si="121"/>
        <v>0.88775510204081631</v>
      </c>
      <c r="Q848" s="82">
        <f t="shared" si="122"/>
        <v>0.11224489795918369</v>
      </c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</row>
    <row r="849" spans="1:63" ht="15.75" customHeight="1">
      <c r="A849" s="68">
        <v>2301</v>
      </c>
      <c r="B849" s="69"/>
      <c r="C849" s="69"/>
      <c r="D849" s="69"/>
      <c r="E849" s="69"/>
      <c r="F849" s="69">
        <v>82</v>
      </c>
      <c r="G849" s="69"/>
      <c r="H849" s="69"/>
      <c r="I849" s="69"/>
      <c r="J849" s="110"/>
      <c r="K849" s="78"/>
      <c r="L849" s="113"/>
      <c r="M849" s="114"/>
      <c r="N849" s="80">
        <f>IF(F849=0,"",F849/E848)</f>
        <v>0.96470588235294119</v>
      </c>
      <c r="O849" s="81">
        <v>86</v>
      </c>
      <c r="P849" s="82">
        <f t="shared" si="121"/>
        <v>0.9885057471264368</v>
      </c>
      <c r="Q849" s="82">
        <f t="shared" si="122"/>
        <v>1.1494252873563204E-2</v>
      </c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</row>
    <row r="850" spans="1:63" ht="15.75" customHeight="1">
      <c r="A850" s="68">
        <v>2302</v>
      </c>
      <c r="B850" s="69"/>
      <c r="C850" s="69"/>
      <c r="D850" s="69"/>
      <c r="E850" s="69"/>
      <c r="F850" s="69"/>
      <c r="G850" s="69">
        <v>79</v>
      </c>
      <c r="H850" s="69"/>
      <c r="I850" s="69"/>
      <c r="J850" s="110"/>
      <c r="K850" s="78"/>
      <c r="L850" s="113"/>
      <c r="M850" s="114"/>
      <c r="N850" s="80">
        <f>IF(G850=0,"",G850/F849)</f>
        <v>0.96341463414634143</v>
      </c>
      <c r="O850" s="81">
        <v>85</v>
      </c>
      <c r="P850" s="82">
        <f t="shared" si="121"/>
        <v>0.98837209302325579</v>
      </c>
      <c r="Q850" s="82">
        <f t="shared" si="122"/>
        <v>1.1627906976744207E-2</v>
      </c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</row>
    <row r="851" spans="1:63" ht="15.75" customHeight="1">
      <c r="A851" s="68">
        <v>2401</v>
      </c>
      <c r="B851" s="69"/>
      <c r="C851" s="69"/>
      <c r="D851" s="69"/>
      <c r="E851" s="69"/>
      <c r="F851" s="69"/>
      <c r="G851" s="69"/>
      <c r="H851" s="69">
        <v>74</v>
      </c>
      <c r="I851" s="69"/>
      <c r="J851" s="110"/>
      <c r="K851" s="78"/>
      <c r="L851" s="113"/>
      <c r="M851" s="114"/>
      <c r="N851" s="80">
        <f>IF(H851=0,"",H851/G850)</f>
        <v>0.93670886075949367</v>
      </c>
      <c r="O851" s="81">
        <v>81</v>
      </c>
      <c r="P851" s="82">
        <f t="shared" si="121"/>
        <v>0.95294117647058818</v>
      </c>
      <c r="Q851" s="82">
        <f t="shared" si="122"/>
        <v>4.705882352941182E-2</v>
      </c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</row>
    <row r="852" spans="1:63" ht="15.75" customHeight="1">
      <c r="A852" s="68">
        <v>2402</v>
      </c>
      <c r="B852" s="69"/>
      <c r="C852" s="69"/>
      <c r="D852" s="69"/>
      <c r="E852" s="69"/>
      <c r="F852" s="69"/>
      <c r="G852" s="69"/>
      <c r="H852" s="69"/>
      <c r="I852" s="69"/>
      <c r="J852" s="110"/>
      <c r="K852" s="78"/>
      <c r="L852" s="113"/>
      <c r="M852" s="114"/>
      <c r="N852" s="80"/>
      <c r="O852" s="81"/>
      <c r="P852" s="82" t="str">
        <f t="shared" si="121"/>
        <v/>
      </c>
      <c r="Q852" s="82" t="str">
        <f t="shared" si="122"/>
        <v/>
      </c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</row>
    <row r="853" spans="1:63" ht="15.75" customHeight="1">
      <c r="A853" s="68">
        <v>2501</v>
      </c>
      <c r="B853" s="69"/>
      <c r="C853" s="69"/>
      <c r="D853" s="69"/>
      <c r="E853" s="69"/>
      <c r="F853" s="69"/>
      <c r="G853" s="69"/>
      <c r="H853" s="69"/>
      <c r="I853" s="69"/>
      <c r="J853" s="110"/>
      <c r="K853" s="78"/>
      <c r="L853" s="113"/>
      <c r="M853" s="114"/>
      <c r="N853" s="80"/>
      <c r="O853" s="81"/>
      <c r="P853" s="82" t="str">
        <f t="shared" si="121"/>
        <v/>
      </c>
      <c r="Q853" s="82" t="str">
        <f t="shared" si="122"/>
        <v/>
      </c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</row>
    <row r="854" spans="1:63" ht="15.75" customHeight="1">
      <c r="A854" s="68">
        <v>2502</v>
      </c>
      <c r="B854" s="69"/>
      <c r="C854" s="69"/>
      <c r="D854" s="69"/>
      <c r="E854" s="69"/>
      <c r="F854" s="69"/>
      <c r="G854" s="69"/>
      <c r="H854" s="69"/>
      <c r="I854" s="69"/>
      <c r="J854" s="110"/>
      <c r="K854" s="78"/>
      <c r="L854" s="113"/>
      <c r="M854" s="106"/>
      <c r="N854" s="115"/>
      <c r="O854" s="87"/>
      <c r="P854" s="116"/>
      <c r="Q854" s="115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</row>
    <row r="855" spans="1:63" ht="15.75" customHeight="1">
      <c r="A855" s="68">
        <v>2601</v>
      </c>
      <c r="B855" s="69"/>
      <c r="C855" s="69"/>
      <c r="D855" s="69"/>
      <c r="E855" s="69"/>
      <c r="F855" s="69"/>
      <c r="G855" s="69"/>
      <c r="H855" s="69"/>
      <c r="I855" s="69"/>
      <c r="J855" s="110"/>
      <c r="K855" s="78"/>
      <c r="L855" s="113"/>
      <c r="M855" s="106"/>
      <c r="N855" s="117"/>
      <c r="O855" s="87"/>
      <c r="P855" s="118"/>
      <c r="Q855" s="117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</row>
    <row r="856" spans="1:63" ht="15.75" customHeight="1">
      <c r="A856" s="68">
        <v>2602</v>
      </c>
      <c r="B856" s="69"/>
      <c r="C856" s="69"/>
      <c r="D856" s="69"/>
      <c r="E856" s="69"/>
      <c r="F856" s="69"/>
      <c r="G856" s="69"/>
      <c r="H856" s="69"/>
      <c r="I856" s="69"/>
      <c r="J856" s="110"/>
      <c r="K856" s="78"/>
      <c r="L856" s="113"/>
      <c r="M856" s="106"/>
      <c r="N856" s="2"/>
      <c r="O856" s="31"/>
      <c r="P856" s="25"/>
      <c r="Q856" s="86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</row>
    <row r="857" spans="1:63" ht="15.75" customHeight="1">
      <c r="A857" s="68">
        <v>2701</v>
      </c>
      <c r="B857" s="69"/>
      <c r="C857" s="69"/>
      <c r="D857" s="69"/>
      <c r="E857" s="69"/>
      <c r="F857" s="69"/>
      <c r="G857" s="69"/>
      <c r="H857" s="69"/>
      <c r="I857" s="69"/>
      <c r="J857" s="110"/>
      <c r="K857" s="78"/>
      <c r="L857" s="113"/>
      <c r="M857" s="106"/>
      <c r="N857" s="89" t="s">
        <v>79</v>
      </c>
      <c r="O857" s="90"/>
      <c r="P857" s="187" t="str">
        <f>IF(SUM(J850:J856)=0,"",SUM(J850:J856))</f>
        <v/>
      </c>
      <c r="Q857" s="92" t="s">
        <v>11</v>
      </c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</row>
    <row r="858" spans="1:63" ht="15.75" customHeight="1">
      <c r="A858" s="68">
        <v>2702</v>
      </c>
      <c r="B858" s="69"/>
      <c r="C858" s="69"/>
      <c r="D858" s="69"/>
      <c r="E858" s="69"/>
      <c r="F858" s="69"/>
      <c r="G858" s="69"/>
      <c r="H858" s="69"/>
      <c r="I858" s="69"/>
      <c r="J858" s="110"/>
      <c r="K858" s="78"/>
      <c r="L858" s="113"/>
      <c r="M858" s="106"/>
      <c r="N858" s="93" t="s">
        <v>80</v>
      </c>
      <c r="O858" s="94" t="str">
        <f>IF(O857/B845=0,"",O857/B845)</f>
        <v/>
      </c>
      <c r="P858" s="188" t="e">
        <f>IF(O857/P857=0,"",O857/P857)</f>
        <v>#VALUE!</v>
      </c>
      <c r="Q858" s="96" t="s">
        <v>81</v>
      </c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</row>
    <row r="859" spans="1:63" ht="15.75" customHeight="1">
      <c r="A859" s="68">
        <v>2801</v>
      </c>
      <c r="B859" s="69"/>
      <c r="C859" s="69"/>
      <c r="D859" s="69"/>
      <c r="E859" s="69"/>
      <c r="F859" s="69"/>
      <c r="G859" s="69"/>
      <c r="H859" s="69"/>
      <c r="I859" s="69"/>
      <c r="J859" s="110"/>
      <c r="K859" s="123"/>
      <c r="L859" s="124"/>
      <c r="M859" s="125"/>
      <c r="N859" s="101"/>
      <c r="O859" s="102"/>
      <c r="P859" s="102"/>
      <c r="Q859" s="103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</row>
    <row r="860" spans="1:63" ht="18" customHeight="1">
      <c r="A860" s="35"/>
      <c r="B860" s="31"/>
      <c r="C860" s="273" t="s">
        <v>100</v>
      </c>
      <c r="D860" s="261"/>
      <c r="E860" s="261"/>
      <c r="F860" s="261"/>
      <c r="G860" s="261"/>
      <c r="H860" s="261"/>
      <c r="I860" s="262"/>
      <c r="J860" s="126">
        <f>SUM(J853:J856)</f>
        <v>0</v>
      </c>
      <c r="K860" s="105" t="str">
        <f>IF(J853=0,"",J853/B845)</f>
        <v/>
      </c>
      <c r="L860" s="105" t="str">
        <f>IF(J860=0,"",J860/B845)</f>
        <v/>
      </c>
      <c r="M860" s="105" t="str">
        <f>IF(J853=0,"",L860-K860)</f>
        <v/>
      </c>
      <c r="N860" s="2"/>
      <c r="O860" s="31"/>
      <c r="P860" s="25"/>
      <c r="Q860" s="2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</row>
    <row r="861" spans="1:63" ht="12.75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</row>
    <row r="862" spans="1:63" ht="12.75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</row>
    <row r="863" spans="1:63" ht="26.25" customHeight="1">
      <c r="A863" s="283" t="s">
        <v>88</v>
      </c>
      <c r="B863" s="275"/>
      <c r="C863" s="275"/>
      <c r="D863" s="275"/>
      <c r="E863" s="275"/>
      <c r="F863" s="275"/>
      <c r="G863" s="275"/>
      <c r="H863" s="275"/>
      <c r="I863" s="275"/>
      <c r="J863" s="66" t="s">
        <v>116</v>
      </c>
      <c r="K863" s="31"/>
      <c r="L863" s="2"/>
      <c r="M863" s="2"/>
      <c r="N863" s="31"/>
      <c r="O863" s="2"/>
      <c r="P863" s="31"/>
      <c r="Q863" s="31"/>
      <c r="U863" s="221">
        <f>AVERAGE(R847,R868)</f>
        <v>0.80399868895444115</v>
      </c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</row>
    <row r="864" spans="1:63" ht="20.25" customHeight="1">
      <c r="A864" s="259" t="s">
        <v>10</v>
      </c>
      <c r="B864" s="260" t="s">
        <v>89</v>
      </c>
      <c r="C864" s="261"/>
      <c r="D864" s="261"/>
      <c r="E864" s="261"/>
      <c r="F864" s="261"/>
      <c r="G864" s="261"/>
      <c r="H864" s="261"/>
      <c r="I864" s="262"/>
      <c r="J864" s="263" t="s">
        <v>11</v>
      </c>
      <c r="K864" s="254" t="s">
        <v>3</v>
      </c>
      <c r="L864" s="254" t="s">
        <v>4</v>
      </c>
      <c r="M864" s="264" t="s">
        <v>5</v>
      </c>
      <c r="N864" s="254" t="s">
        <v>6</v>
      </c>
      <c r="O864" s="265" t="s">
        <v>7</v>
      </c>
      <c r="P864" s="265" t="s">
        <v>8</v>
      </c>
      <c r="Q864" s="254" t="s">
        <v>9</v>
      </c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</row>
    <row r="865" spans="1:63" ht="15.75" customHeight="1">
      <c r="A865" s="255"/>
      <c r="B865" s="68" t="s">
        <v>90</v>
      </c>
      <c r="C865" s="68" t="s">
        <v>91</v>
      </c>
      <c r="D865" s="68" t="s">
        <v>92</v>
      </c>
      <c r="E865" s="68" t="s">
        <v>93</v>
      </c>
      <c r="F865" s="68" t="s">
        <v>94</v>
      </c>
      <c r="G865" s="68" t="s">
        <v>95</v>
      </c>
      <c r="H865" s="68" t="s">
        <v>96</v>
      </c>
      <c r="I865" s="68" t="s">
        <v>97</v>
      </c>
      <c r="J865" s="255"/>
      <c r="K865" s="255"/>
      <c r="L865" s="255"/>
      <c r="M865" s="255"/>
      <c r="N865" s="255"/>
      <c r="O865" s="255"/>
      <c r="P865" s="255"/>
      <c r="Q865" s="255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</row>
    <row r="866" spans="1:63" ht="15.75" customHeight="1">
      <c r="A866" s="68">
        <v>2102</v>
      </c>
      <c r="B866" s="69">
        <v>108</v>
      </c>
      <c r="C866" s="69"/>
      <c r="D866" s="69"/>
      <c r="E866" s="69"/>
      <c r="F866" s="69"/>
      <c r="G866" s="69"/>
      <c r="H866" s="69"/>
      <c r="I866" s="69"/>
      <c r="J866" s="110"/>
      <c r="K866" s="72"/>
      <c r="L866" s="111"/>
      <c r="M866" s="112"/>
      <c r="N866" s="75"/>
      <c r="O866" s="76">
        <f>B866</f>
        <v>108</v>
      </c>
      <c r="P866" s="77"/>
      <c r="Q866" s="75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</row>
    <row r="867" spans="1:63" ht="15.75" customHeight="1">
      <c r="A867" s="68">
        <v>2201</v>
      </c>
      <c r="B867" s="69"/>
      <c r="C867" s="69">
        <v>86</v>
      </c>
      <c r="D867" s="69"/>
      <c r="E867" s="69"/>
      <c r="F867" s="69"/>
      <c r="G867" s="69"/>
      <c r="H867" s="69"/>
      <c r="I867" s="69"/>
      <c r="J867" s="110"/>
      <c r="K867" s="78"/>
      <c r="L867" s="113"/>
      <c r="M867" s="114"/>
      <c r="N867" s="80">
        <f>IF(C867=0,"",C867/B866)</f>
        <v>0.79629629629629628</v>
      </c>
      <c r="O867" s="81">
        <v>86</v>
      </c>
      <c r="P867" s="82">
        <f t="shared" ref="P867:P874" si="123">IF(O867=0,"",O867/O866)</f>
        <v>0.79629629629629628</v>
      </c>
      <c r="Q867" s="82">
        <f t="shared" ref="Q867:Q874" si="124">IF(O867=0,"",100%-P867)</f>
        <v>0.20370370370370372</v>
      </c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</row>
    <row r="868" spans="1:63" ht="15.75" customHeight="1">
      <c r="A868" s="68">
        <v>2202</v>
      </c>
      <c r="B868" s="69"/>
      <c r="C868" s="69"/>
      <c r="D868" s="69">
        <v>78</v>
      </c>
      <c r="E868" s="69"/>
      <c r="F868" s="69"/>
      <c r="G868" s="69"/>
      <c r="H868" s="69"/>
      <c r="I868" s="69"/>
      <c r="J868" s="110"/>
      <c r="K868" s="78"/>
      <c r="L868" s="113"/>
      <c r="M868" s="114"/>
      <c r="N868" s="80">
        <f>IF(D868=0,"",D868/C867)</f>
        <v>0.90697674418604646</v>
      </c>
      <c r="O868" s="81">
        <v>80</v>
      </c>
      <c r="P868" s="82">
        <f t="shared" si="123"/>
        <v>0.93023255813953487</v>
      </c>
      <c r="Q868" s="82">
        <f t="shared" si="124"/>
        <v>6.9767441860465129E-2</v>
      </c>
      <c r="R868" s="83">
        <f>O868/O866</f>
        <v>0.7407407407407407</v>
      </c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</row>
    <row r="869" spans="1:63" ht="15.75" customHeight="1">
      <c r="A869" s="68">
        <v>2301</v>
      </c>
      <c r="B869" s="69"/>
      <c r="C869" s="69"/>
      <c r="D869" s="69"/>
      <c r="E869" s="69">
        <v>73</v>
      </c>
      <c r="F869" s="69"/>
      <c r="G869" s="69"/>
      <c r="H869" s="69"/>
      <c r="I869" s="69"/>
      <c r="J869" s="110"/>
      <c r="K869" s="78"/>
      <c r="L869" s="113"/>
      <c r="M869" s="114"/>
      <c r="N869" s="80">
        <f>IF(E869=0,"",E869/D868)</f>
        <v>0.9358974358974359</v>
      </c>
      <c r="O869" s="81">
        <v>75</v>
      </c>
      <c r="P869" s="82">
        <f t="shared" si="123"/>
        <v>0.9375</v>
      </c>
      <c r="Q869" s="82">
        <f t="shared" si="124"/>
        <v>6.25E-2</v>
      </c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</row>
    <row r="870" spans="1:63" ht="15.75" customHeight="1">
      <c r="A870" s="68">
        <v>2302</v>
      </c>
      <c r="B870" s="69"/>
      <c r="C870" s="69"/>
      <c r="D870" s="69"/>
      <c r="E870" s="69"/>
      <c r="F870" s="69">
        <v>70</v>
      </c>
      <c r="G870" s="69"/>
      <c r="H870" s="69"/>
      <c r="I870" s="69"/>
      <c r="J870" s="110"/>
      <c r="K870" s="78"/>
      <c r="L870" s="113"/>
      <c r="M870" s="114"/>
      <c r="N870" s="80">
        <f>IF(F870=0,"",F870/E869)</f>
        <v>0.95890410958904104</v>
      </c>
      <c r="O870" s="81">
        <v>73</v>
      </c>
      <c r="P870" s="82">
        <f t="shared" si="123"/>
        <v>0.97333333333333338</v>
      </c>
      <c r="Q870" s="82">
        <f t="shared" si="124"/>
        <v>2.6666666666666616E-2</v>
      </c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</row>
    <row r="871" spans="1:63" ht="15.75" customHeight="1">
      <c r="A871" s="68">
        <v>2401</v>
      </c>
      <c r="B871" s="69"/>
      <c r="C871" s="69"/>
      <c r="D871" s="69"/>
      <c r="E871" s="69"/>
      <c r="F871" s="69"/>
      <c r="G871" s="69">
        <v>68</v>
      </c>
      <c r="H871" s="69"/>
      <c r="I871" s="69"/>
      <c r="J871" s="110"/>
      <c r="K871" s="78"/>
      <c r="L871" s="113"/>
      <c r="M871" s="114"/>
      <c r="N871" s="80" t="str">
        <f t="shared" ref="N871:N872" si="125">IF(E871=0,"",E871/D870)</f>
        <v/>
      </c>
      <c r="O871" s="81">
        <v>70</v>
      </c>
      <c r="P871" s="82">
        <f t="shared" si="123"/>
        <v>0.95890410958904104</v>
      </c>
      <c r="Q871" s="82">
        <f t="shared" si="124"/>
        <v>4.1095890410958957E-2</v>
      </c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</row>
    <row r="872" spans="1:63" ht="15.75" customHeight="1">
      <c r="A872" s="68">
        <v>2402</v>
      </c>
      <c r="B872" s="69"/>
      <c r="C872" s="69"/>
      <c r="D872" s="69"/>
      <c r="E872" s="69"/>
      <c r="F872" s="69"/>
      <c r="G872" s="69"/>
      <c r="H872" s="69"/>
      <c r="I872" s="69"/>
      <c r="J872" s="110"/>
      <c r="K872" s="78"/>
      <c r="L872" s="113"/>
      <c r="M872" s="114"/>
      <c r="N872" s="80" t="str">
        <f t="shared" si="125"/>
        <v/>
      </c>
      <c r="O872" s="81"/>
      <c r="P872" s="82" t="str">
        <f t="shared" si="123"/>
        <v/>
      </c>
      <c r="Q872" s="82" t="str">
        <f t="shared" si="124"/>
        <v/>
      </c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</row>
    <row r="873" spans="1:63" ht="15.75" customHeight="1">
      <c r="A873" s="68">
        <v>2501</v>
      </c>
      <c r="B873" s="69"/>
      <c r="C873" s="69"/>
      <c r="D873" s="69"/>
      <c r="E873" s="69"/>
      <c r="F873" s="69"/>
      <c r="G873" s="69"/>
      <c r="H873" s="69"/>
      <c r="I873" s="69"/>
      <c r="J873" s="110"/>
      <c r="K873" s="78"/>
      <c r="L873" s="113"/>
      <c r="M873" s="114"/>
      <c r="N873" s="80"/>
      <c r="O873" s="81"/>
      <c r="P873" s="82" t="str">
        <f t="shared" si="123"/>
        <v/>
      </c>
      <c r="Q873" s="82" t="str">
        <f t="shared" si="124"/>
        <v/>
      </c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</row>
    <row r="874" spans="1:63" ht="15.75" customHeight="1">
      <c r="A874" s="68">
        <v>2502</v>
      </c>
      <c r="B874" s="69"/>
      <c r="C874" s="69"/>
      <c r="D874" s="69"/>
      <c r="E874" s="69"/>
      <c r="F874" s="69"/>
      <c r="G874" s="69"/>
      <c r="H874" s="69"/>
      <c r="I874" s="69"/>
      <c r="J874" s="110"/>
      <c r="K874" s="78"/>
      <c r="L874" s="113"/>
      <c r="M874" s="114"/>
      <c r="N874" s="80"/>
      <c r="O874" s="81"/>
      <c r="P874" s="82" t="str">
        <f t="shared" si="123"/>
        <v/>
      </c>
      <c r="Q874" s="82" t="str">
        <f t="shared" si="124"/>
        <v/>
      </c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</row>
    <row r="875" spans="1:63" ht="15.75" customHeight="1">
      <c r="A875" s="68">
        <v>2601</v>
      </c>
      <c r="B875" s="69"/>
      <c r="C875" s="69"/>
      <c r="D875" s="69"/>
      <c r="E875" s="69"/>
      <c r="F875" s="69"/>
      <c r="G875" s="69"/>
      <c r="H875" s="69"/>
      <c r="I875" s="69"/>
      <c r="J875" s="110"/>
      <c r="K875" s="78"/>
      <c r="L875" s="113"/>
      <c r="M875" s="106"/>
      <c r="N875" s="115"/>
      <c r="O875" s="87"/>
      <c r="P875" s="116"/>
      <c r="Q875" s="115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</row>
    <row r="876" spans="1:63" ht="15.75" customHeight="1">
      <c r="A876" s="68">
        <v>2602</v>
      </c>
      <c r="B876" s="69"/>
      <c r="C876" s="69"/>
      <c r="D876" s="69"/>
      <c r="E876" s="69"/>
      <c r="F876" s="69"/>
      <c r="G876" s="69"/>
      <c r="H876" s="69"/>
      <c r="I876" s="69"/>
      <c r="J876" s="110"/>
      <c r="K876" s="78"/>
      <c r="L876" s="113"/>
      <c r="M876" s="106"/>
      <c r="N876" s="117"/>
      <c r="O876" s="87"/>
      <c r="P876" s="118"/>
      <c r="Q876" s="117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</row>
    <row r="877" spans="1:63" ht="15.75" customHeight="1">
      <c r="A877" s="68">
        <v>2701</v>
      </c>
      <c r="B877" s="69"/>
      <c r="C877" s="69"/>
      <c r="D877" s="69"/>
      <c r="E877" s="69"/>
      <c r="F877" s="69"/>
      <c r="G877" s="69"/>
      <c r="H877" s="69"/>
      <c r="I877" s="69"/>
      <c r="J877" s="110"/>
      <c r="K877" s="78"/>
      <c r="L877" s="113"/>
      <c r="M877" s="106"/>
      <c r="N877" s="2"/>
      <c r="O877" s="31"/>
      <c r="P877" s="25"/>
      <c r="Q877" s="86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</row>
    <row r="878" spans="1:63" ht="15.75" customHeight="1">
      <c r="A878" s="68">
        <v>2702</v>
      </c>
      <c r="B878" s="69"/>
      <c r="C878" s="69"/>
      <c r="D878" s="69"/>
      <c r="E878" s="69"/>
      <c r="F878" s="69"/>
      <c r="G878" s="69"/>
      <c r="H878" s="69"/>
      <c r="I878" s="69"/>
      <c r="J878" s="110"/>
      <c r="K878" s="78"/>
      <c r="L878" s="113"/>
      <c r="M878" s="106"/>
      <c r="N878" s="89" t="s">
        <v>79</v>
      </c>
      <c r="O878" s="90"/>
      <c r="P878" s="187" t="str">
        <f>IF(SUM(J871:J877)=0,"",SUM(J871:J877))</f>
        <v/>
      </c>
      <c r="Q878" s="92" t="s">
        <v>11</v>
      </c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</row>
    <row r="879" spans="1:63" ht="15.75" customHeight="1">
      <c r="A879" s="68">
        <v>2801</v>
      </c>
      <c r="B879" s="69"/>
      <c r="C879" s="69"/>
      <c r="D879" s="69"/>
      <c r="E879" s="69"/>
      <c r="F879" s="69"/>
      <c r="G879" s="69"/>
      <c r="H879" s="69"/>
      <c r="I879" s="69"/>
      <c r="J879" s="110"/>
      <c r="K879" s="78"/>
      <c r="L879" s="113"/>
      <c r="M879" s="106"/>
      <c r="N879" s="93" t="s">
        <v>80</v>
      </c>
      <c r="O879" s="94" t="str">
        <f>IF(O878/B866=0,"",O878/B866)</f>
        <v/>
      </c>
      <c r="P879" s="188" t="e">
        <f>IF(O878/P878=0,"",O878/P878)</f>
        <v>#VALUE!</v>
      </c>
      <c r="Q879" s="96" t="s">
        <v>81</v>
      </c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</row>
    <row r="880" spans="1:63" ht="15.75" customHeight="1">
      <c r="A880" s="68">
        <v>2802</v>
      </c>
      <c r="B880" s="69"/>
      <c r="C880" s="69"/>
      <c r="D880" s="69"/>
      <c r="E880" s="69"/>
      <c r="F880" s="69"/>
      <c r="G880" s="69"/>
      <c r="H880" s="69"/>
      <c r="I880" s="69"/>
      <c r="J880" s="110"/>
      <c r="K880" s="123"/>
      <c r="L880" s="124"/>
      <c r="M880" s="125"/>
      <c r="N880" s="101"/>
      <c r="O880" s="102"/>
      <c r="P880" s="102"/>
      <c r="Q880" s="103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</row>
    <row r="881" spans="1:63" ht="18" customHeight="1">
      <c r="A881" s="35"/>
      <c r="B881" s="31"/>
      <c r="C881" s="273" t="s">
        <v>100</v>
      </c>
      <c r="D881" s="261"/>
      <c r="E881" s="261"/>
      <c r="F881" s="261"/>
      <c r="G881" s="261"/>
      <c r="H881" s="261"/>
      <c r="I881" s="262"/>
      <c r="J881" s="126">
        <f>SUM(J874:J877)</f>
        <v>0</v>
      </c>
      <c r="K881" s="105" t="str">
        <f>IF(J874=0,"",J874/B866)</f>
        <v/>
      </c>
      <c r="L881" s="105" t="str">
        <f>IF(J881=0,"",J881/B866)</f>
        <v/>
      </c>
      <c r="M881" s="105" t="str">
        <f>IF(J874=0,"",L881-K881)</f>
        <v/>
      </c>
      <c r="N881" s="2"/>
      <c r="O881" s="31"/>
      <c r="P881" s="25"/>
      <c r="Q881" s="2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</row>
    <row r="882" spans="1:63" ht="12.75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</row>
    <row r="883" spans="1:63" ht="12.75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</row>
    <row r="884" spans="1:63" ht="26.25" customHeight="1">
      <c r="A884" s="283" t="s">
        <v>88</v>
      </c>
      <c r="B884" s="275"/>
      <c r="C884" s="275"/>
      <c r="D884" s="275"/>
      <c r="E884" s="275"/>
      <c r="F884" s="275"/>
      <c r="G884" s="275"/>
      <c r="H884" s="275"/>
      <c r="I884" s="275"/>
      <c r="J884" s="66" t="s">
        <v>117</v>
      </c>
      <c r="K884" s="31"/>
      <c r="L884" s="2"/>
      <c r="M884" s="2"/>
      <c r="N884" s="31"/>
      <c r="O884" s="2"/>
      <c r="P884" s="31"/>
      <c r="Q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</row>
    <row r="885" spans="1:63" ht="20.25" customHeight="1">
      <c r="A885" s="259" t="s">
        <v>10</v>
      </c>
      <c r="B885" s="260" t="s">
        <v>89</v>
      </c>
      <c r="C885" s="261"/>
      <c r="D885" s="261"/>
      <c r="E885" s="261"/>
      <c r="F885" s="261"/>
      <c r="G885" s="261"/>
      <c r="H885" s="261"/>
      <c r="I885" s="262"/>
      <c r="J885" s="263" t="s">
        <v>11</v>
      </c>
      <c r="K885" s="254" t="s">
        <v>3</v>
      </c>
      <c r="L885" s="254" t="s">
        <v>4</v>
      </c>
      <c r="M885" s="264" t="s">
        <v>5</v>
      </c>
      <c r="N885" s="254" t="s">
        <v>6</v>
      </c>
      <c r="O885" s="265" t="s">
        <v>7</v>
      </c>
      <c r="P885" s="265" t="s">
        <v>8</v>
      </c>
      <c r="Q885" s="254" t="s">
        <v>9</v>
      </c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</row>
    <row r="886" spans="1:63" ht="15.75" customHeight="1">
      <c r="A886" s="255"/>
      <c r="B886" s="68" t="s">
        <v>90</v>
      </c>
      <c r="C886" s="68" t="s">
        <v>91</v>
      </c>
      <c r="D886" s="68" t="s">
        <v>92</v>
      </c>
      <c r="E886" s="68" t="s">
        <v>93</v>
      </c>
      <c r="F886" s="68" t="s">
        <v>94</v>
      </c>
      <c r="G886" s="68" t="s">
        <v>95</v>
      </c>
      <c r="H886" s="68" t="s">
        <v>96</v>
      </c>
      <c r="I886" s="68" t="s">
        <v>97</v>
      </c>
      <c r="J886" s="255"/>
      <c r="K886" s="255"/>
      <c r="L886" s="255"/>
      <c r="M886" s="255"/>
      <c r="N886" s="255"/>
      <c r="O886" s="255"/>
      <c r="P886" s="255"/>
      <c r="Q886" s="255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</row>
    <row r="887" spans="1:63" ht="15.75" customHeight="1">
      <c r="A887" s="68">
        <v>2201</v>
      </c>
      <c r="B887" s="69">
        <v>113</v>
      </c>
      <c r="C887" s="69"/>
      <c r="D887" s="69"/>
      <c r="E887" s="69"/>
      <c r="F887" s="69"/>
      <c r="G887" s="69"/>
      <c r="H887" s="69"/>
      <c r="I887" s="69"/>
      <c r="J887" s="110"/>
      <c r="K887" s="72"/>
      <c r="L887" s="111"/>
      <c r="M887" s="112"/>
      <c r="N887" s="75"/>
      <c r="O887" s="76">
        <f>B887</f>
        <v>113</v>
      </c>
      <c r="P887" s="77"/>
      <c r="Q887" s="75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</row>
    <row r="888" spans="1:63" ht="15.75" customHeight="1">
      <c r="A888" s="68">
        <v>2202</v>
      </c>
      <c r="B888" s="69"/>
      <c r="C888" s="69">
        <v>103</v>
      </c>
      <c r="D888" s="69"/>
      <c r="E888" s="69"/>
      <c r="F888" s="69"/>
      <c r="G888" s="69"/>
      <c r="H888" s="69"/>
      <c r="I888" s="69"/>
      <c r="J888" s="110"/>
      <c r="K888" s="78"/>
      <c r="L888" s="113"/>
      <c r="M888" s="114"/>
      <c r="N888" s="80">
        <f>IF(C888=0,"",C888/B887)</f>
        <v>0.91150442477876104</v>
      </c>
      <c r="O888" s="81">
        <v>103</v>
      </c>
      <c r="P888" s="82">
        <f t="shared" ref="P888:P895" si="126">IF(O888=0,"",O888/O887)</f>
        <v>0.91150442477876104</v>
      </c>
      <c r="Q888" s="82">
        <f t="shared" ref="Q888:Q895" si="127">IF(O888=0,"",100%-P888)</f>
        <v>8.8495575221238965E-2</v>
      </c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</row>
    <row r="889" spans="1:63" ht="15.75" customHeight="1">
      <c r="A889" s="68">
        <v>2301</v>
      </c>
      <c r="B889" s="69"/>
      <c r="C889" s="69"/>
      <c r="D889" s="69">
        <v>95</v>
      </c>
      <c r="E889" s="69"/>
      <c r="F889" s="69"/>
      <c r="G889" s="69"/>
      <c r="H889" s="69"/>
      <c r="I889" s="69"/>
      <c r="J889" s="110"/>
      <c r="K889" s="78"/>
      <c r="L889" s="113"/>
      <c r="M889" s="114"/>
      <c r="N889" s="80">
        <f>IF(D889=0,"",D889/C888)</f>
        <v>0.92233009708737868</v>
      </c>
      <c r="O889" s="81">
        <v>97</v>
      </c>
      <c r="P889" s="82">
        <f t="shared" si="126"/>
        <v>0.94174757281553401</v>
      </c>
      <c r="Q889" s="82">
        <f t="shared" si="127"/>
        <v>5.8252427184465994E-2</v>
      </c>
      <c r="R889" s="83">
        <f>O889/O887</f>
        <v>0.8584070796460177</v>
      </c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</row>
    <row r="890" spans="1:63" ht="15.75" customHeight="1">
      <c r="A890" s="68">
        <v>2302</v>
      </c>
      <c r="B890" s="69"/>
      <c r="C890" s="69"/>
      <c r="D890" s="69"/>
      <c r="E890" s="69">
        <v>91</v>
      </c>
      <c r="F890" s="69"/>
      <c r="G890" s="69"/>
      <c r="H890" s="69"/>
      <c r="I890" s="69"/>
      <c r="J890" s="110"/>
      <c r="K890" s="78"/>
      <c r="L890" s="113"/>
      <c r="M890" s="114"/>
      <c r="N890" s="80">
        <f>IF(E890=0,"",E890/D889)</f>
        <v>0.95789473684210524</v>
      </c>
      <c r="O890" s="81">
        <v>93</v>
      </c>
      <c r="P890" s="82">
        <f t="shared" si="126"/>
        <v>0.95876288659793818</v>
      </c>
      <c r="Q890" s="82">
        <f t="shared" si="127"/>
        <v>4.123711340206182E-2</v>
      </c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</row>
    <row r="891" spans="1:63" ht="15.75" customHeight="1">
      <c r="A891" s="68">
        <v>2401</v>
      </c>
      <c r="B891" s="69"/>
      <c r="C891" s="69"/>
      <c r="D891" s="69"/>
      <c r="E891" s="69"/>
      <c r="F891" s="69">
        <v>86</v>
      </c>
      <c r="G891" s="69"/>
      <c r="H891" s="69"/>
      <c r="I891" s="69"/>
      <c r="J891" s="110"/>
      <c r="K891" s="78"/>
      <c r="L891" s="113"/>
      <c r="M891" s="114"/>
      <c r="N891" s="80">
        <f>IF(F891=0,"",F891/E890)</f>
        <v>0.94505494505494503</v>
      </c>
      <c r="O891" s="81">
        <v>92</v>
      </c>
      <c r="P891" s="82">
        <f t="shared" si="126"/>
        <v>0.989247311827957</v>
      </c>
      <c r="Q891" s="82">
        <f t="shared" si="127"/>
        <v>1.0752688172043001E-2</v>
      </c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</row>
    <row r="892" spans="1:63" ht="15.75" customHeight="1">
      <c r="A892" s="68">
        <v>2402</v>
      </c>
      <c r="B892" s="69"/>
      <c r="C892" s="69"/>
      <c r="D892" s="69"/>
      <c r="E892" s="69"/>
      <c r="F892" s="69"/>
      <c r="G892" s="69"/>
      <c r="H892" s="69"/>
      <c r="I892" s="69"/>
      <c r="J892" s="110"/>
      <c r="K892" s="78"/>
      <c r="L892" s="113"/>
      <c r="M892" s="114"/>
      <c r="N892" s="80" t="str">
        <f>IF(H892=0,"",H892/G891)</f>
        <v/>
      </c>
      <c r="O892" s="81"/>
      <c r="P892" s="82" t="str">
        <f t="shared" si="126"/>
        <v/>
      </c>
      <c r="Q892" s="82" t="str">
        <f t="shared" si="127"/>
        <v/>
      </c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</row>
    <row r="893" spans="1:63" ht="15.75" customHeight="1">
      <c r="A893" s="68">
        <v>2501</v>
      </c>
      <c r="B893" s="69"/>
      <c r="C893" s="69"/>
      <c r="D893" s="69"/>
      <c r="E893" s="69"/>
      <c r="F893" s="69"/>
      <c r="G893" s="69"/>
      <c r="H893" s="69"/>
      <c r="I893" s="69"/>
      <c r="J893" s="110"/>
      <c r="K893" s="78"/>
      <c r="L893" s="113"/>
      <c r="M893" s="114"/>
      <c r="N893" s="80" t="str">
        <f>IF(I893=0,"",I893/H892)</f>
        <v/>
      </c>
      <c r="O893" s="81"/>
      <c r="P893" s="82" t="str">
        <f t="shared" si="126"/>
        <v/>
      </c>
      <c r="Q893" s="82" t="str">
        <f t="shared" si="127"/>
        <v/>
      </c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</row>
    <row r="894" spans="1:63" ht="15.75" customHeight="1">
      <c r="A894" s="68">
        <v>2502</v>
      </c>
      <c r="B894" s="69"/>
      <c r="C894" s="69"/>
      <c r="D894" s="69"/>
      <c r="E894" s="69"/>
      <c r="F894" s="69"/>
      <c r="G894" s="69"/>
      <c r="H894" s="69"/>
      <c r="I894" s="69"/>
      <c r="J894" s="110"/>
      <c r="K894" s="78"/>
      <c r="L894" s="113"/>
      <c r="M894" s="114"/>
      <c r="N894" s="80"/>
      <c r="O894" s="81"/>
      <c r="P894" s="82" t="str">
        <f t="shared" si="126"/>
        <v/>
      </c>
      <c r="Q894" s="82" t="str">
        <f t="shared" si="127"/>
        <v/>
      </c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</row>
    <row r="895" spans="1:63" ht="15.75" customHeight="1">
      <c r="A895" s="68">
        <v>2601</v>
      </c>
      <c r="B895" s="69"/>
      <c r="C895" s="69"/>
      <c r="D895" s="69"/>
      <c r="E895" s="69"/>
      <c r="F895" s="69"/>
      <c r="G895" s="69"/>
      <c r="H895" s="69"/>
      <c r="I895" s="69"/>
      <c r="J895" s="110"/>
      <c r="K895" s="78"/>
      <c r="L895" s="113"/>
      <c r="M895" s="114"/>
      <c r="N895" s="80"/>
      <c r="O895" s="81"/>
      <c r="P895" s="82" t="str">
        <f t="shared" si="126"/>
        <v/>
      </c>
      <c r="Q895" s="82" t="str">
        <f t="shared" si="127"/>
        <v/>
      </c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</row>
    <row r="896" spans="1:63" ht="15.75" customHeight="1">
      <c r="A896" s="68">
        <v>2602</v>
      </c>
      <c r="B896" s="69"/>
      <c r="C896" s="69"/>
      <c r="D896" s="69"/>
      <c r="E896" s="69"/>
      <c r="F896" s="69"/>
      <c r="G896" s="69"/>
      <c r="H896" s="69"/>
      <c r="I896" s="69"/>
      <c r="J896" s="110"/>
      <c r="K896" s="78"/>
      <c r="L896" s="113"/>
      <c r="M896" s="106"/>
      <c r="N896" s="115"/>
      <c r="O896" s="87"/>
      <c r="P896" s="116"/>
      <c r="Q896" s="115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</row>
    <row r="897" spans="1:63" ht="15.75" customHeight="1">
      <c r="A897" s="68">
        <v>2701</v>
      </c>
      <c r="B897" s="69"/>
      <c r="C897" s="69"/>
      <c r="D897" s="69"/>
      <c r="E897" s="69"/>
      <c r="F897" s="69"/>
      <c r="G897" s="69"/>
      <c r="H897" s="69"/>
      <c r="I897" s="69"/>
      <c r="J897" s="110"/>
      <c r="K897" s="78"/>
      <c r="L897" s="113"/>
      <c r="M897" s="106"/>
      <c r="N897" s="117"/>
      <c r="O897" s="87"/>
      <c r="P897" s="118"/>
      <c r="Q897" s="117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</row>
    <row r="898" spans="1:63" ht="15.75" customHeight="1">
      <c r="A898" s="68">
        <v>2702</v>
      </c>
      <c r="B898" s="69"/>
      <c r="C898" s="69"/>
      <c r="D898" s="69"/>
      <c r="E898" s="69"/>
      <c r="F898" s="69"/>
      <c r="G898" s="69"/>
      <c r="H898" s="69"/>
      <c r="I898" s="69"/>
      <c r="J898" s="110"/>
      <c r="K898" s="78"/>
      <c r="L898" s="113"/>
      <c r="M898" s="106"/>
      <c r="N898" s="2"/>
      <c r="O898" s="31"/>
      <c r="P898" s="25"/>
      <c r="Q898" s="86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</row>
    <row r="899" spans="1:63" ht="15.75" customHeight="1">
      <c r="A899" s="68">
        <v>2801</v>
      </c>
      <c r="B899" s="69"/>
      <c r="C899" s="69"/>
      <c r="D899" s="69"/>
      <c r="E899" s="69"/>
      <c r="F899" s="69"/>
      <c r="G899" s="69"/>
      <c r="H899" s="69"/>
      <c r="I899" s="69"/>
      <c r="J899" s="110"/>
      <c r="K899" s="78"/>
      <c r="L899" s="113"/>
      <c r="M899" s="106"/>
      <c r="N899" s="89" t="s">
        <v>79</v>
      </c>
      <c r="O899" s="90"/>
      <c r="P899" s="187" t="str">
        <f>IF(SUM(J892:J898)=0,"",SUM(J892:J898))</f>
        <v/>
      </c>
      <c r="Q899" s="92" t="s">
        <v>11</v>
      </c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</row>
    <row r="900" spans="1:63" ht="15.75" customHeight="1">
      <c r="A900" s="68">
        <v>2802</v>
      </c>
      <c r="B900" s="69"/>
      <c r="C900" s="69"/>
      <c r="D900" s="69"/>
      <c r="E900" s="69"/>
      <c r="F900" s="69"/>
      <c r="G900" s="69"/>
      <c r="H900" s="69"/>
      <c r="I900" s="69"/>
      <c r="J900" s="110"/>
      <c r="K900" s="78"/>
      <c r="L900" s="113"/>
      <c r="M900" s="106"/>
      <c r="N900" s="93" t="s">
        <v>80</v>
      </c>
      <c r="O900" s="94" t="str">
        <f>IF(O899/B887=0,"",O899/B887)</f>
        <v/>
      </c>
      <c r="P900" s="188" t="e">
        <f>IF(O899/P899=0,"",O899/P899)</f>
        <v>#VALUE!</v>
      </c>
      <c r="Q900" s="96" t="s">
        <v>81</v>
      </c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</row>
    <row r="901" spans="1:63" ht="15.75" customHeight="1">
      <c r="A901" s="68">
        <v>2901</v>
      </c>
      <c r="B901" s="69"/>
      <c r="C901" s="69"/>
      <c r="D901" s="69"/>
      <c r="E901" s="69"/>
      <c r="F901" s="69"/>
      <c r="G901" s="69"/>
      <c r="H901" s="69"/>
      <c r="I901" s="69"/>
      <c r="J901" s="110"/>
      <c r="K901" s="123"/>
      <c r="L901" s="124"/>
      <c r="M901" s="125"/>
      <c r="N901" s="101"/>
      <c r="O901" s="102"/>
      <c r="P901" s="102"/>
      <c r="Q901" s="103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</row>
    <row r="902" spans="1:63" ht="18" customHeight="1">
      <c r="A902" s="35"/>
      <c r="B902" s="31"/>
      <c r="C902" s="273" t="s">
        <v>100</v>
      </c>
      <c r="D902" s="261"/>
      <c r="E902" s="261"/>
      <c r="F902" s="261"/>
      <c r="G902" s="261"/>
      <c r="H902" s="261"/>
      <c r="I902" s="262"/>
      <c r="J902" s="126">
        <f>SUM(J895:J898)</f>
        <v>0</v>
      </c>
      <c r="K902" s="105" t="str">
        <f>IF(J895=0,"",J895/B887)</f>
        <v/>
      </c>
      <c r="L902" s="105" t="str">
        <f>IF(J902=0,"",J902/B887)</f>
        <v/>
      </c>
      <c r="M902" s="105" t="str">
        <f>IF(J895=0,"",L902-K902)</f>
        <v/>
      </c>
      <c r="N902" s="2"/>
      <c r="O902" s="31"/>
      <c r="P902" s="25"/>
      <c r="Q902" s="2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</row>
    <row r="903" spans="1:63" ht="18" customHeight="1">
      <c r="A903" s="35"/>
      <c r="B903" s="31"/>
      <c r="C903" s="133"/>
      <c r="D903" s="133"/>
      <c r="E903" s="133"/>
      <c r="F903" s="133"/>
      <c r="G903" s="133"/>
      <c r="H903" s="133"/>
      <c r="I903" s="133"/>
      <c r="J903" s="134"/>
      <c r="K903" s="135"/>
      <c r="L903" s="135"/>
      <c r="M903" s="135"/>
      <c r="N903" s="2"/>
      <c r="O903" s="31"/>
      <c r="P903" s="25"/>
      <c r="Q903" s="2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</row>
    <row r="904" spans="1:63" ht="18" customHeight="1">
      <c r="A904" s="35"/>
      <c r="B904" s="31"/>
      <c r="C904" s="133"/>
      <c r="D904" s="133"/>
      <c r="E904" s="133"/>
      <c r="F904" s="133"/>
      <c r="G904" s="133"/>
      <c r="H904" s="133"/>
      <c r="I904" s="133"/>
      <c r="J904" s="134"/>
      <c r="K904" s="135"/>
      <c r="L904" s="135"/>
      <c r="M904" s="135"/>
      <c r="N904" s="2"/>
      <c r="O904" s="31"/>
      <c r="P904" s="25"/>
      <c r="Q904" s="2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</row>
    <row r="905" spans="1:63" ht="21.75" customHeight="1">
      <c r="A905" s="283" t="s">
        <v>88</v>
      </c>
      <c r="B905" s="275"/>
      <c r="C905" s="275"/>
      <c r="D905" s="275"/>
      <c r="E905" s="275"/>
      <c r="F905" s="275"/>
      <c r="G905" s="275"/>
      <c r="H905" s="275"/>
      <c r="I905" s="275"/>
      <c r="J905" s="66" t="s">
        <v>118</v>
      </c>
      <c r="K905" s="31"/>
      <c r="L905" s="2"/>
      <c r="M905" s="2"/>
      <c r="N905" s="31"/>
      <c r="O905" s="2"/>
      <c r="P905" s="31"/>
      <c r="Q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</row>
    <row r="906" spans="1:63" ht="18" customHeight="1">
      <c r="A906" s="259" t="s">
        <v>10</v>
      </c>
      <c r="B906" s="260" t="s">
        <v>89</v>
      </c>
      <c r="C906" s="261"/>
      <c r="D906" s="261"/>
      <c r="E906" s="261"/>
      <c r="F906" s="261"/>
      <c r="G906" s="261"/>
      <c r="H906" s="261"/>
      <c r="I906" s="262"/>
      <c r="J906" s="263" t="s">
        <v>11</v>
      </c>
      <c r="K906" s="254" t="s">
        <v>3</v>
      </c>
      <c r="L906" s="254" t="s">
        <v>4</v>
      </c>
      <c r="M906" s="264" t="s">
        <v>5</v>
      </c>
      <c r="N906" s="254" t="s">
        <v>6</v>
      </c>
      <c r="O906" s="265" t="s">
        <v>7</v>
      </c>
      <c r="P906" s="265" t="s">
        <v>8</v>
      </c>
      <c r="Q906" s="254" t="s">
        <v>9</v>
      </c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</row>
    <row r="907" spans="1:63" ht="18" customHeight="1">
      <c r="A907" s="255"/>
      <c r="B907" s="68" t="s">
        <v>90</v>
      </c>
      <c r="C907" s="68" t="s">
        <v>91</v>
      </c>
      <c r="D907" s="68" t="s">
        <v>92</v>
      </c>
      <c r="E907" s="68" t="s">
        <v>93</v>
      </c>
      <c r="F907" s="68" t="s">
        <v>94</v>
      </c>
      <c r="G907" s="68" t="s">
        <v>95</v>
      </c>
      <c r="H907" s="68" t="s">
        <v>96</v>
      </c>
      <c r="I907" s="68" t="s">
        <v>97</v>
      </c>
      <c r="J907" s="255"/>
      <c r="K907" s="255"/>
      <c r="L907" s="255"/>
      <c r="M907" s="255"/>
      <c r="N907" s="255"/>
      <c r="O907" s="255"/>
      <c r="P907" s="255"/>
      <c r="Q907" s="255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</row>
    <row r="908" spans="1:63" ht="18" customHeight="1">
      <c r="A908" s="68">
        <v>2202</v>
      </c>
      <c r="B908" s="69">
        <v>110</v>
      </c>
      <c r="C908" s="69"/>
      <c r="D908" s="69"/>
      <c r="E908" s="69"/>
      <c r="F908" s="69"/>
      <c r="G908" s="69"/>
      <c r="H908" s="69"/>
      <c r="I908" s="69"/>
      <c r="J908" s="110"/>
      <c r="K908" s="72"/>
      <c r="L908" s="111"/>
      <c r="M908" s="112"/>
      <c r="N908" s="75"/>
      <c r="O908" s="76">
        <f>B908</f>
        <v>110</v>
      </c>
      <c r="P908" s="77"/>
      <c r="Q908" s="75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</row>
    <row r="909" spans="1:63" ht="18" customHeight="1">
      <c r="A909" s="68">
        <v>2301</v>
      </c>
      <c r="B909" s="69"/>
      <c r="C909" s="69">
        <v>96</v>
      </c>
      <c r="D909" s="69"/>
      <c r="E909" s="69"/>
      <c r="F909" s="69"/>
      <c r="G909" s="69"/>
      <c r="H909" s="69"/>
      <c r="I909" s="69"/>
      <c r="J909" s="110"/>
      <c r="K909" s="78"/>
      <c r="L909" s="113"/>
      <c r="M909" s="114"/>
      <c r="N909" s="80">
        <f>IF(C909=0,"",C909/B908)</f>
        <v>0.87272727272727268</v>
      </c>
      <c r="O909" s="81">
        <v>96</v>
      </c>
      <c r="P909" s="82">
        <f t="shared" ref="P909:P916" si="128">IF(O909=0,"",O909/O908)</f>
        <v>0.87272727272727268</v>
      </c>
      <c r="Q909" s="82">
        <f t="shared" ref="Q909:Q916" si="129">IF(O909=0,"",100%-P909)</f>
        <v>0.12727272727272732</v>
      </c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</row>
    <row r="910" spans="1:63" ht="18" customHeight="1">
      <c r="A910" s="68">
        <v>2302</v>
      </c>
      <c r="B910" s="69"/>
      <c r="C910" s="69"/>
      <c r="D910" s="69">
        <v>92</v>
      </c>
      <c r="E910" s="69"/>
      <c r="F910" s="69"/>
      <c r="G910" s="69"/>
      <c r="H910" s="69"/>
      <c r="I910" s="69"/>
      <c r="J910" s="110"/>
      <c r="K910" s="78"/>
      <c r="L910" s="113"/>
      <c r="M910" s="114"/>
      <c r="N910" s="80">
        <f>IF(D910=0,"",D910/C909)</f>
        <v>0.95833333333333337</v>
      </c>
      <c r="O910" s="81">
        <v>95</v>
      </c>
      <c r="P910" s="82">
        <f t="shared" si="128"/>
        <v>0.98958333333333337</v>
      </c>
      <c r="Q910" s="82">
        <f t="shared" si="129"/>
        <v>1.041666666666663E-2</v>
      </c>
      <c r="R910" s="83">
        <f>O910/O908</f>
        <v>0.86363636363636365</v>
      </c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</row>
    <row r="911" spans="1:63" ht="18" customHeight="1">
      <c r="A911" s="68">
        <v>2401</v>
      </c>
      <c r="B911" s="69"/>
      <c r="C911" s="69"/>
      <c r="D911" s="69"/>
      <c r="E911" s="69">
        <v>92</v>
      </c>
      <c r="F911" s="69"/>
      <c r="G911" s="69"/>
      <c r="H911" s="69"/>
      <c r="I911" s="69"/>
      <c r="J911" s="110"/>
      <c r="K911" s="78"/>
      <c r="L911" s="113"/>
      <c r="M911" s="114"/>
      <c r="N911" s="80">
        <f>IF(E911=0,"",E911/D910)</f>
        <v>1</v>
      </c>
      <c r="O911" s="81">
        <v>94</v>
      </c>
      <c r="P911" s="82">
        <f t="shared" si="128"/>
        <v>0.98947368421052628</v>
      </c>
      <c r="Q911" s="82">
        <f t="shared" si="129"/>
        <v>1.0526315789473717E-2</v>
      </c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</row>
    <row r="912" spans="1:63" ht="18" customHeight="1">
      <c r="A912" s="68">
        <v>2402</v>
      </c>
      <c r="B912" s="69"/>
      <c r="C912" s="69"/>
      <c r="D912" s="69"/>
      <c r="E912" s="69"/>
      <c r="F912" s="69"/>
      <c r="G912" s="69"/>
      <c r="H912" s="69"/>
      <c r="I912" s="69"/>
      <c r="J912" s="110"/>
      <c r="K912" s="78"/>
      <c r="L912" s="113"/>
      <c r="M912" s="114"/>
      <c r="N912" s="80" t="str">
        <f>IF(G912=0,"",G912/#REF!)</f>
        <v/>
      </c>
      <c r="O912" s="81"/>
      <c r="P912" s="82" t="str">
        <f t="shared" si="128"/>
        <v/>
      </c>
      <c r="Q912" s="82" t="str">
        <f t="shared" si="129"/>
        <v/>
      </c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</row>
    <row r="913" spans="1:63" ht="18" customHeight="1">
      <c r="A913" s="68">
        <v>2501</v>
      </c>
      <c r="B913" s="69"/>
      <c r="C913" s="69"/>
      <c r="D913" s="69"/>
      <c r="E913" s="69"/>
      <c r="F913" s="69"/>
      <c r="G913" s="69"/>
      <c r="H913" s="69"/>
      <c r="I913" s="69"/>
      <c r="J913" s="110"/>
      <c r="K913" s="78"/>
      <c r="L913" s="113"/>
      <c r="M913" s="114"/>
      <c r="N913" s="80" t="str">
        <f>IF(H913=0,"",H913/G912)</f>
        <v/>
      </c>
      <c r="O913" s="81"/>
      <c r="P913" s="82" t="str">
        <f t="shared" si="128"/>
        <v/>
      </c>
      <c r="Q913" s="82" t="str">
        <f t="shared" si="129"/>
        <v/>
      </c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</row>
    <row r="914" spans="1:63" ht="18" customHeight="1">
      <c r="A914" s="68">
        <v>2502</v>
      </c>
      <c r="B914" s="69"/>
      <c r="C914" s="69"/>
      <c r="D914" s="69"/>
      <c r="E914" s="69"/>
      <c r="F914" s="69"/>
      <c r="G914" s="69"/>
      <c r="H914" s="69"/>
      <c r="I914" s="69"/>
      <c r="J914" s="110"/>
      <c r="K914" s="78"/>
      <c r="L914" s="113"/>
      <c r="M914" s="114"/>
      <c r="N914" s="80" t="str">
        <f>IF(I914=0,"",I914/H913)</f>
        <v/>
      </c>
      <c r="O914" s="81"/>
      <c r="P914" s="82" t="str">
        <f t="shared" si="128"/>
        <v/>
      </c>
      <c r="Q914" s="82" t="str">
        <f t="shared" si="129"/>
        <v/>
      </c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</row>
    <row r="915" spans="1:63" ht="18" customHeight="1">
      <c r="A915" s="68">
        <v>2601</v>
      </c>
      <c r="B915" s="69"/>
      <c r="C915" s="69"/>
      <c r="D915" s="69"/>
      <c r="E915" s="69"/>
      <c r="F915" s="69"/>
      <c r="G915" s="69"/>
      <c r="H915" s="69"/>
      <c r="I915" s="69"/>
      <c r="J915" s="110"/>
      <c r="K915" s="78"/>
      <c r="L915" s="113"/>
      <c r="M915" s="114"/>
      <c r="N915" s="80"/>
      <c r="O915" s="81"/>
      <c r="P915" s="82" t="str">
        <f t="shared" si="128"/>
        <v/>
      </c>
      <c r="Q915" s="82" t="str">
        <f t="shared" si="129"/>
        <v/>
      </c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</row>
    <row r="916" spans="1:63" ht="18" customHeight="1">
      <c r="A916" s="68">
        <v>2602</v>
      </c>
      <c r="B916" s="69"/>
      <c r="C916" s="69"/>
      <c r="D916" s="69"/>
      <c r="E916" s="69"/>
      <c r="F916" s="69"/>
      <c r="G916" s="69"/>
      <c r="H916" s="69"/>
      <c r="I916" s="69"/>
      <c r="J916" s="110"/>
      <c r="K916" s="78"/>
      <c r="L916" s="113"/>
      <c r="M916" s="114"/>
      <c r="N916" s="80"/>
      <c r="O916" s="81"/>
      <c r="P916" s="82" t="str">
        <f t="shared" si="128"/>
        <v/>
      </c>
      <c r="Q916" s="82" t="str">
        <f t="shared" si="129"/>
        <v/>
      </c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</row>
    <row r="917" spans="1:63" ht="18" customHeight="1">
      <c r="A917" s="68">
        <v>2701</v>
      </c>
      <c r="B917" s="69"/>
      <c r="C917" s="69"/>
      <c r="D917" s="69"/>
      <c r="E917" s="69"/>
      <c r="F917" s="69"/>
      <c r="G917" s="69"/>
      <c r="H917" s="69"/>
      <c r="I917" s="69"/>
      <c r="J917" s="110"/>
      <c r="K917" s="78"/>
      <c r="L917" s="113"/>
      <c r="M917" s="106"/>
      <c r="N917" s="115"/>
      <c r="O917" s="87"/>
      <c r="P917" s="116"/>
      <c r="Q917" s="115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</row>
    <row r="918" spans="1:63" ht="18" customHeight="1">
      <c r="A918" s="68">
        <v>2702</v>
      </c>
      <c r="B918" s="69"/>
      <c r="C918" s="69"/>
      <c r="D918" s="69"/>
      <c r="E918" s="69"/>
      <c r="F918" s="69"/>
      <c r="G918" s="69"/>
      <c r="H918" s="69"/>
      <c r="I918" s="69"/>
      <c r="J918" s="110"/>
      <c r="K918" s="78"/>
      <c r="L918" s="113"/>
      <c r="M918" s="106"/>
      <c r="N918" s="117"/>
      <c r="O918" s="87"/>
      <c r="P918" s="118"/>
      <c r="Q918" s="117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</row>
    <row r="919" spans="1:63" ht="18" customHeight="1">
      <c r="A919" s="68">
        <v>2801</v>
      </c>
      <c r="B919" s="69"/>
      <c r="C919" s="69"/>
      <c r="D919" s="69"/>
      <c r="E919" s="69"/>
      <c r="F919" s="69"/>
      <c r="G919" s="69"/>
      <c r="H919" s="69"/>
      <c r="I919" s="69"/>
      <c r="J919" s="110"/>
      <c r="K919" s="78"/>
      <c r="L919" s="113"/>
      <c r="M919" s="106"/>
      <c r="N919" s="2"/>
      <c r="O919" s="31"/>
      <c r="P919" s="25"/>
      <c r="Q919" s="86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</row>
    <row r="920" spans="1:63" ht="18" customHeight="1">
      <c r="A920" s="68">
        <v>2802</v>
      </c>
      <c r="B920" s="69"/>
      <c r="C920" s="69"/>
      <c r="D920" s="69"/>
      <c r="E920" s="69"/>
      <c r="F920" s="69"/>
      <c r="G920" s="69"/>
      <c r="H920" s="69"/>
      <c r="I920" s="69"/>
      <c r="J920" s="110"/>
      <c r="K920" s="78"/>
      <c r="L920" s="113"/>
      <c r="M920" s="106"/>
      <c r="N920" s="89" t="s">
        <v>79</v>
      </c>
      <c r="O920" s="90"/>
      <c r="P920" s="187" t="str">
        <f>IF(SUM(J913:J919)=0,"",SUM(J913:J919))</f>
        <v/>
      </c>
      <c r="Q920" s="92" t="s">
        <v>11</v>
      </c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</row>
    <row r="921" spans="1:63" ht="18" customHeight="1">
      <c r="A921" s="68">
        <v>2901</v>
      </c>
      <c r="B921" s="69"/>
      <c r="C921" s="69"/>
      <c r="D921" s="69"/>
      <c r="E921" s="69"/>
      <c r="F921" s="69"/>
      <c r="G921" s="69"/>
      <c r="H921" s="69"/>
      <c r="I921" s="69"/>
      <c r="J921" s="110"/>
      <c r="K921" s="78"/>
      <c r="L921" s="113"/>
      <c r="M921" s="106"/>
      <c r="N921" s="93" t="s">
        <v>80</v>
      </c>
      <c r="O921" s="94" t="str">
        <f>IF(O920/B908=0,"",O920/B908)</f>
        <v/>
      </c>
      <c r="P921" s="188" t="e">
        <f>IF(O920/P920=0,"",O920/P920)</f>
        <v>#VALUE!</v>
      </c>
      <c r="Q921" s="96" t="s">
        <v>81</v>
      </c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</row>
    <row r="922" spans="1:63" ht="18" customHeight="1">
      <c r="A922" s="68">
        <v>2902</v>
      </c>
      <c r="B922" s="69"/>
      <c r="C922" s="69"/>
      <c r="D922" s="69"/>
      <c r="E922" s="69"/>
      <c r="F922" s="69"/>
      <c r="G922" s="69"/>
      <c r="H922" s="69"/>
      <c r="I922" s="69"/>
      <c r="J922" s="110"/>
      <c r="K922" s="123"/>
      <c r="L922" s="124"/>
      <c r="M922" s="125"/>
      <c r="N922" s="101"/>
      <c r="O922" s="102"/>
      <c r="P922" s="102"/>
      <c r="Q922" s="103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</row>
    <row r="923" spans="1:63" ht="18" customHeight="1">
      <c r="A923" s="35"/>
      <c r="B923" s="31"/>
      <c r="C923" s="273" t="s">
        <v>100</v>
      </c>
      <c r="D923" s="261"/>
      <c r="E923" s="261"/>
      <c r="F923" s="261"/>
      <c r="G923" s="261"/>
      <c r="H923" s="261"/>
      <c r="I923" s="262"/>
      <c r="J923" s="126">
        <f>SUM(J916:J919)</f>
        <v>0</v>
      </c>
      <c r="K923" s="105" t="str">
        <f>IF(J916=0,"",J916/B908)</f>
        <v/>
      </c>
      <c r="L923" s="105" t="str">
        <f>IF(J923=0,"",J923/B908)</f>
        <v/>
      </c>
      <c r="M923" s="105" t="str">
        <f>IF(J916=0,"",L923-K923)</f>
        <v/>
      </c>
      <c r="N923" s="2"/>
      <c r="O923" s="31"/>
      <c r="P923" s="25"/>
      <c r="Q923" s="2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</row>
    <row r="924" spans="1:63" ht="18" customHeight="1">
      <c r="A924" s="35"/>
      <c r="B924" s="31"/>
      <c r="C924" s="133"/>
      <c r="D924" s="133"/>
      <c r="E924" s="133"/>
      <c r="F924" s="133"/>
      <c r="G924" s="133"/>
      <c r="H924" s="133"/>
      <c r="I924" s="133"/>
      <c r="J924" s="134"/>
      <c r="K924" s="135"/>
      <c r="L924" s="135"/>
      <c r="M924" s="135"/>
      <c r="N924" s="2"/>
      <c r="O924" s="31"/>
      <c r="P924" s="25"/>
      <c r="Q924" s="2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</row>
    <row r="925" spans="1:63" ht="18" customHeight="1">
      <c r="A925" s="35"/>
      <c r="B925" s="31"/>
      <c r="C925" s="133"/>
      <c r="D925" s="133"/>
      <c r="E925" s="133"/>
      <c r="F925" s="133"/>
      <c r="G925" s="133"/>
      <c r="H925" s="133"/>
      <c r="I925" s="133"/>
      <c r="J925" s="134"/>
      <c r="K925" s="135"/>
      <c r="L925" s="135"/>
      <c r="M925" s="135"/>
      <c r="N925" s="2"/>
      <c r="O925" s="31"/>
      <c r="P925" s="25"/>
      <c r="Q925" s="2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</row>
    <row r="926" spans="1:63" ht="18" customHeight="1">
      <c r="A926" s="283" t="s">
        <v>88</v>
      </c>
      <c r="B926" s="275"/>
      <c r="C926" s="275"/>
      <c r="D926" s="275"/>
      <c r="E926" s="275"/>
      <c r="F926" s="275"/>
      <c r="G926" s="275"/>
      <c r="H926" s="275"/>
      <c r="I926" s="275"/>
      <c r="J926" s="228" t="s">
        <v>143</v>
      </c>
      <c r="K926" s="229"/>
      <c r="L926" s="2"/>
      <c r="M926" s="2"/>
      <c r="N926" s="229"/>
      <c r="O926" s="2"/>
      <c r="P926" s="229"/>
      <c r="Q926" s="229"/>
      <c r="R926" s="227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</row>
    <row r="927" spans="1:63" ht="18" customHeight="1">
      <c r="A927" s="259" t="s">
        <v>10</v>
      </c>
      <c r="B927" s="260" t="s">
        <v>89</v>
      </c>
      <c r="C927" s="261"/>
      <c r="D927" s="261"/>
      <c r="E927" s="261"/>
      <c r="F927" s="261"/>
      <c r="G927" s="261"/>
      <c r="H927" s="261"/>
      <c r="I927" s="262"/>
      <c r="J927" s="263" t="s">
        <v>11</v>
      </c>
      <c r="K927" s="254" t="s">
        <v>3</v>
      </c>
      <c r="L927" s="254" t="s">
        <v>4</v>
      </c>
      <c r="M927" s="264" t="s">
        <v>5</v>
      </c>
      <c r="N927" s="254" t="s">
        <v>6</v>
      </c>
      <c r="O927" s="265" t="s">
        <v>7</v>
      </c>
      <c r="P927" s="265" t="s">
        <v>8</v>
      </c>
      <c r="Q927" s="254" t="s">
        <v>9</v>
      </c>
      <c r="R927" s="227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</row>
    <row r="928" spans="1:63" ht="18" customHeight="1">
      <c r="A928" s="255"/>
      <c r="B928" s="68" t="s">
        <v>90</v>
      </c>
      <c r="C928" s="68" t="s">
        <v>91</v>
      </c>
      <c r="D928" s="68" t="s">
        <v>92</v>
      </c>
      <c r="E928" s="68" t="s">
        <v>93</v>
      </c>
      <c r="F928" s="68" t="s">
        <v>94</v>
      </c>
      <c r="G928" s="68" t="s">
        <v>95</v>
      </c>
      <c r="H928" s="68" t="s">
        <v>96</v>
      </c>
      <c r="I928" s="68" t="s">
        <v>97</v>
      </c>
      <c r="J928" s="255"/>
      <c r="K928" s="255"/>
      <c r="L928" s="255"/>
      <c r="M928" s="255"/>
      <c r="N928" s="255"/>
      <c r="O928" s="255"/>
      <c r="P928" s="255"/>
      <c r="Q928" s="255"/>
      <c r="R928" s="227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</row>
    <row r="929" spans="1:63" ht="18" customHeight="1">
      <c r="A929" s="68">
        <v>2301</v>
      </c>
      <c r="B929" s="69">
        <v>101</v>
      </c>
      <c r="C929" s="69"/>
      <c r="D929" s="69"/>
      <c r="E929" s="69"/>
      <c r="F929" s="69"/>
      <c r="G929" s="69"/>
      <c r="H929" s="69"/>
      <c r="I929" s="69"/>
      <c r="J929" s="130"/>
      <c r="K929" s="72"/>
      <c r="L929" s="111"/>
      <c r="M929" s="112"/>
      <c r="N929" s="75"/>
      <c r="O929" s="76">
        <f>B929</f>
        <v>101</v>
      </c>
      <c r="P929" s="77"/>
      <c r="Q929" s="75"/>
      <c r="R929" s="227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</row>
    <row r="930" spans="1:63" ht="18" customHeight="1">
      <c r="A930" s="68">
        <v>2302</v>
      </c>
      <c r="B930" s="69"/>
      <c r="C930" s="69">
        <v>91</v>
      </c>
      <c r="D930" s="69"/>
      <c r="E930" s="69"/>
      <c r="F930" s="69"/>
      <c r="G930" s="69"/>
      <c r="H930" s="69"/>
      <c r="I930" s="69"/>
      <c r="J930" s="130"/>
      <c r="K930" s="78"/>
      <c r="L930" s="113"/>
      <c r="M930" s="114"/>
      <c r="N930" s="80">
        <f>IF(C930=0,"",C930/B929)</f>
        <v>0.90099009900990101</v>
      </c>
      <c r="O930" s="81">
        <v>91</v>
      </c>
      <c r="P930" s="82">
        <f t="shared" ref="P930:P937" si="130">IF(O930=0,"",O930/O929)</f>
        <v>0.90099009900990101</v>
      </c>
      <c r="Q930" s="82">
        <f t="shared" ref="Q930:Q937" si="131">IF(O930=0,"",100%-P930)</f>
        <v>9.9009900990098987E-2</v>
      </c>
      <c r="R930" s="227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</row>
    <row r="931" spans="1:63" ht="18" customHeight="1">
      <c r="A931" s="68">
        <v>2401</v>
      </c>
      <c r="B931" s="69"/>
      <c r="C931" s="69"/>
      <c r="D931" s="69">
        <v>87</v>
      </c>
      <c r="E931" s="69"/>
      <c r="F931" s="69"/>
      <c r="G931" s="69"/>
      <c r="H931" s="69"/>
      <c r="I931" s="69"/>
      <c r="J931" s="130"/>
      <c r="K931" s="78"/>
      <c r="L931" s="113"/>
      <c r="M931" s="114"/>
      <c r="N931" s="80">
        <f>IF(D931=0,"",D931/C930)</f>
        <v>0.95604395604395609</v>
      </c>
      <c r="O931" s="81">
        <v>91</v>
      </c>
      <c r="P931" s="82">
        <f t="shared" si="130"/>
        <v>1</v>
      </c>
      <c r="Q931" s="82">
        <f t="shared" si="131"/>
        <v>0</v>
      </c>
      <c r="R931" s="83">
        <f>O931/O929</f>
        <v>0.90099009900990101</v>
      </c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</row>
    <row r="932" spans="1:63" ht="18" customHeight="1">
      <c r="A932" s="68">
        <v>2402</v>
      </c>
      <c r="B932" s="69"/>
      <c r="C932" s="69"/>
      <c r="D932" s="69"/>
      <c r="E932" s="69"/>
      <c r="F932" s="69"/>
      <c r="G932" s="69"/>
      <c r="H932" s="69"/>
      <c r="I932" s="69"/>
      <c r="J932" s="130"/>
      <c r="K932" s="78"/>
      <c r="L932" s="113"/>
      <c r="M932" s="114"/>
      <c r="N932" s="80" t="str">
        <f>IF(E932=0,"",E932/D931)</f>
        <v/>
      </c>
      <c r="O932" s="81"/>
      <c r="P932" s="82" t="str">
        <f t="shared" si="130"/>
        <v/>
      </c>
      <c r="Q932" s="82" t="str">
        <f t="shared" si="131"/>
        <v/>
      </c>
      <c r="R932" s="227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</row>
    <row r="933" spans="1:63" ht="18" customHeight="1">
      <c r="A933" s="68">
        <v>2501</v>
      </c>
      <c r="B933" s="69"/>
      <c r="C933" s="69"/>
      <c r="D933" s="69"/>
      <c r="E933" s="69"/>
      <c r="F933" s="69"/>
      <c r="G933" s="69"/>
      <c r="H933" s="69"/>
      <c r="I933" s="69"/>
      <c r="J933" s="130"/>
      <c r="K933" s="78"/>
      <c r="L933" s="113"/>
      <c r="M933" s="114"/>
      <c r="N933" s="80" t="str">
        <f>IF(G933=0,"",G933/#REF!)</f>
        <v/>
      </c>
      <c r="O933" s="81"/>
      <c r="P933" s="82" t="str">
        <f t="shared" si="130"/>
        <v/>
      </c>
      <c r="Q933" s="82" t="str">
        <f t="shared" si="131"/>
        <v/>
      </c>
      <c r="R933" s="227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</row>
    <row r="934" spans="1:63" ht="18" customHeight="1">
      <c r="A934" s="68">
        <v>2502</v>
      </c>
      <c r="B934" s="69"/>
      <c r="C934" s="69"/>
      <c r="D934" s="69"/>
      <c r="E934" s="69"/>
      <c r="F934" s="69"/>
      <c r="G934" s="69"/>
      <c r="H934" s="69"/>
      <c r="I934" s="69"/>
      <c r="J934" s="130"/>
      <c r="K934" s="78"/>
      <c r="L934" s="113"/>
      <c r="M934" s="114"/>
      <c r="N934" s="80" t="str">
        <f>IF(H934=0,"",H934/G933)</f>
        <v/>
      </c>
      <c r="O934" s="81"/>
      <c r="P934" s="82" t="str">
        <f t="shared" si="130"/>
        <v/>
      </c>
      <c r="Q934" s="82" t="str">
        <f t="shared" si="131"/>
        <v/>
      </c>
      <c r="R934" s="227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</row>
    <row r="935" spans="1:63" ht="18" customHeight="1">
      <c r="A935" s="68">
        <v>2601</v>
      </c>
      <c r="B935" s="69"/>
      <c r="C935" s="69"/>
      <c r="D935" s="69"/>
      <c r="E935" s="69"/>
      <c r="F935" s="69"/>
      <c r="G935" s="69"/>
      <c r="H935" s="69"/>
      <c r="I935" s="69"/>
      <c r="J935" s="130"/>
      <c r="K935" s="78"/>
      <c r="L935" s="113"/>
      <c r="M935" s="114"/>
      <c r="N935" s="80" t="str">
        <f>IF(I935=0,"",I935/H934)</f>
        <v/>
      </c>
      <c r="O935" s="81"/>
      <c r="P935" s="82" t="str">
        <f t="shared" si="130"/>
        <v/>
      </c>
      <c r="Q935" s="82" t="str">
        <f t="shared" si="131"/>
        <v/>
      </c>
      <c r="R935" s="227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</row>
    <row r="936" spans="1:63" ht="18" customHeight="1">
      <c r="A936" s="68">
        <v>2602</v>
      </c>
      <c r="B936" s="69"/>
      <c r="C936" s="69"/>
      <c r="D936" s="69"/>
      <c r="E936" s="69"/>
      <c r="F936" s="69"/>
      <c r="G936" s="69"/>
      <c r="H936" s="69"/>
      <c r="I936" s="69"/>
      <c r="J936" s="130"/>
      <c r="K936" s="78"/>
      <c r="L936" s="113"/>
      <c r="M936" s="114"/>
      <c r="N936" s="80"/>
      <c r="O936" s="81"/>
      <c r="P936" s="82" t="str">
        <f t="shared" si="130"/>
        <v/>
      </c>
      <c r="Q936" s="82" t="str">
        <f t="shared" si="131"/>
        <v/>
      </c>
      <c r="R936" s="227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</row>
    <row r="937" spans="1:63" ht="18" customHeight="1">
      <c r="A937" s="68">
        <v>2701</v>
      </c>
      <c r="B937" s="69"/>
      <c r="C937" s="69"/>
      <c r="D937" s="69"/>
      <c r="E937" s="69"/>
      <c r="F937" s="69"/>
      <c r="G937" s="69"/>
      <c r="H937" s="69"/>
      <c r="I937" s="69"/>
      <c r="J937" s="130"/>
      <c r="K937" s="78"/>
      <c r="L937" s="113"/>
      <c r="M937" s="114"/>
      <c r="N937" s="80"/>
      <c r="O937" s="81"/>
      <c r="P937" s="82" t="str">
        <f t="shared" si="130"/>
        <v/>
      </c>
      <c r="Q937" s="82" t="str">
        <f t="shared" si="131"/>
        <v/>
      </c>
      <c r="R937" s="227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</row>
    <row r="938" spans="1:63" ht="18" customHeight="1">
      <c r="A938" s="68">
        <v>2702</v>
      </c>
      <c r="B938" s="69"/>
      <c r="C938" s="69"/>
      <c r="D938" s="69"/>
      <c r="E938" s="69"/>
      <c r="F938" s="69"/>
      <c r="G938" s="69"/>
      <c r="H938" s="69"/>
      <c r="I938" s="69"/>
      <c r="J938" s="130"/>
      <c r="K938" s="78"/>
      <c r="L938" s="113"/>
      <c r="M938" s="106"/>
      <c r="N938" s="115"/>
      <c r="O938" s="87"/>
      <c r="P938" s="116"/>
      <c r="Q938" s="115"/>
      <c r="R938" s="227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</row>
    <row r="939" spans="1:63" ht="18" customHeight="1">
      <c r="A939" s="68">
        <v>2801</v>
      </c>
      <c r="B939" s="69"/>
      <c r="C939" s="69"/>
      <c r="D939" s="69"/>
      <c r="E939" s="69"/>
      <c r="F939" s="69"/>
      <c r="G939" s="69"/>
      <c r="H939" s="69"/>
      <c r="I939" s="69"/>
      <c r="J939" s="130"/>
      <c r="K939" s="78"/>
      <c r="L939" s="113"/>
      <c r="M939" s="106"/>
      <c r="N939" s="117"/>
      <c r="O939" s="87"/>
      <c r="P939" s="118"/>
      <c r="Q939" s="117"/>
      <c r="R939" s="227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</row>
    <row r="940" spans="1:63" ht="18" customHeight="1">
      <c r="A940" s="68">
        <v>2802</v>
      </c>
      <c r="B940" s="69"/>
      <c r="C940" s="69"/>
      <c r="D940" s="69"/>
      <c r="E940" s="69"/>
      <c r="F940" s="69"/>
      <c r="G940" s="69"/>
      <c r="H940" s="69"/>
      <c r="I940" s="69"/>
      <c r="J940" s="130"/>
      <c r="K940" s="78"/>
      <c r="L940" s="113"/>
      <c r="M940" s="106"/>
      <c r="N940" s="2"/>
      <c r="O940" s="229"/>
      <c r="P940" s="25"/>
      <c r="Q940" s="86"/>
      <c r="R940" s="227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</row>
    <row r="941" spans="1:63" ht="18" customHeight="1">
      <c r="A941" s="68">
        <v>2901</v>
      </c>
      <c r="B941" s="69"/>
      <c r="C941" s="69"/>
      <c r="D941" s="69"/>
      <c r="E941" s="69"/>
      <c r="F941" s="69"/>
      <c r="G941" s="69"/>
      <c r="H941" s="69"/>
      <c r="I941" s="69"/>
      <c r="J941" s="130"/>
      <c r="K941" s="78"/>
      <c r="L941" s="113"/>
      <c r="M941" s="106"/>
      <c r="N941" s="89" t="s">
        <v>79</v>
      </c>
      <c r="O941" s="90"/>
      <c r="P941" s="187" t="str">
        <f>IF(SUM(J934:J940)=0,"",SUM(J934:J940))</f>
        <v/>
      </c>
      <c r="Q941" s="92" t="s">
        <v>11</v>
      </c>
      <c r="R941" s="227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</row>
    <row r="942" spans="1:63" ht="18" customHeight="1">
      <c r="A942" s="68">
        <v>2902</v>
      </c>
      <c r="B942" s="69"/>
      <c r="C942" s="69"/>
      <c r="D942" s="69"/>
      <c r="E942" s="69"/>
      <c r="F942" s="69"/>
      <c r="G942" s="69"/>
      <c r="H942" s="69"/>
      <c r="I942" s="69"/>
      <c r="J942" s="130"/>
      <c r="K942" s="78"/>
      <c r="L942" s="113"/>
      <c r="M942" s="106"/>
      <c r="N942" s="93" t="s">
        <v>80</v>
      </c>
      <c r="O942" s="94" t="str">
        <f>IF(O941/B929=0,"",O941/B929)</f>
        <v/>
      </c>
      <c r="P942" s="188" t="e">
        <f>IF(O941/P941=0,"",O941/P941)</f>
        <v>#VALUE!</v>
      </c>
      <c r="Q942" s="96" t="s">
        <v>81</v>
      </c>
      <c r="R942" s="227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</row>
    <row r="943" spans="1:63" ht="18" customHeight="1">
      <c r="A943" s="68">
        <v>3001</v>
      </c>
      <c r="B943" s="69"/>
      <c r="C943" s="69"/>
      <c r="D943" s="69"/>
      <c r="E943" s="69"/>
      <c r="F943" s="69"/>
      <c r="G943" s="69"/>
      <c r="H943" s="69"/>
      <c r="I943" s="69"/>
      <c r="J943" s="130"/>
      <c r="K943" s="123"/>
      <c r="L943" s="124"/>
      <c r="M943" s="125"/>
      <c r="N943" s="101"/>
      <c r="O943" s="102"/>
      <c r="P943" s="102"/>
      <c r="Q943" s="103"/>
      <c r="R943" s="227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</row>
    <row r="944" spans="1:63" ht="18" customHeight="1">
      <c r="A944" s="35"/>
      <c r="B944" s="229"/>
      <c r="C944" s="273" t="s">
        <v>100</v>
      </c>
      <c r="D944" s="261"/>
      <c r="E944" s="261"/>
      <c r="F944" s="261"/>
      <c r="G944" s="261"/>
      <c r="H944" s="261"/>
      <c r="I944" s="262"/>
      <c r="J944" s="126">
        <f>SUM(J937:J940)</f>
        <v>0</v>
      </c>
      <c r="K944" s="105" t="str">
        <f>IF(J937=0,"",J937/B929)</f>
        <v/>
      </c>
      <c r="L944" s="105" t="str">
        <f>IF(J944=0,"",J944/B929)</f>
        <v/>
      </c>
      <c r="M944" s="105" t="str">
        <f>IF(J937=0,"",L944-K944)</f>
        <v/>
      </c>
      <c r="N944" s="2"/>
      <c r="O944" s="229"/>
      <c r="P944" s="25"/>
      <c r="Q944" s="2"/>
      <c r="R944" s="227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</row>
    <row r="945" spans="1:63" ht="18" customHeight="1">
      <c r="A945" s="35"/>
      <c r="B945" s="31"/>
      <c r="C945" s="133"/>
      <c r="D945" s="133"/>
      <c r="E945" s="133"/>
      <c r="F945" s="133"/>
      <c r="G945" s="133"/>
      <c r="H945" s="133"/>
      <c r="I945" s="133"/>
      <c r="J945" s="134"/>
      <c r="K945" s="135"/>
      <c r="L945" s="135"/>
      <c r="M945" s="135"/>
      <c r="N945" s="2"/>
      <c r="O945" s="31"/>
      <c r="P945" s="25"/>
      <c r="Q945" s="2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</row>
    <row r="946" spans="1:63" ht="18" customHeight="1">
      <c r="A946" s="35"/>
      <c r="B946" s="31"/>
      <c r="C946" s="133"/>
      <c r="D946" s="133"/>
      <c r="E946" s="133"/>
      <c r="F946" s="133"/>
      <c r="G946" s="133"/>
      <c r="H946" s="133"/>
      <c r="I946" s="133"/>
      <c r="J946" s="134"/>
      <c r="K946" s="135"/>
      <c r="L946" s="135"/>
      <c r="M946" s="135"/>
      <c r="N946" s="2"/>
      <c r="O946" s="31"/>
      <c r="P946" s="25"/>
      <c r="Q946" s="2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</row>
    <row r="947" spans="1:63" ht="18" customHeight="1">
      <c r="A947" s="283" t="s">
        <v>88</v>
      </c>
      <c r="B947" s="275"/>
      <c r="C947" s="275"/>
      <c r="D947" s="275"/>
      <c r="E947" s="275"/>
      <c r="F947" s="275"/>
      <c r="G947" s="275"/>
      <c r="H947" s="275"/>
      <c r="I947" s="275"/>
      <c r="J947" s="232" t="s">
        <v>144</v>
      </c>
      <c r="K947" s="234"/>
      <c r="L947" s="2"/>
      <c r="M947" s="2"/>
      <c r="N947" s="234"/>
      <c r="O947" s="2"/>
      <c r="P947" s="234"/>
      <c r="Q947" s="234"/>
      <c r="R947" s="2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</row>
    <row r="948" spans="1:63" ht="18" customHeight="1">
      <c r="A948" s="259" t="s">
        <v>10</v>
      </c>
      <c r="B948" s="260" t="s">
        <v>89</v>
      </c>
      <c r="C948" s="261"/>
      <c r="D948" s="261"/>
      <c r="E948" s="261"/>
      <c r="F948" s="261"/>
      <c r="G948" s="261"/>
      <c r="H948" s="261"/>
      <c r="I948" s="262"/>
      <c r="J948" s="263" t="s">
        <v>11</v>
      </c>
      <c r="K948" s="254" t="s">
        <v>3</v>
      </c>
      <c r="L948" s="254" t="s">
        <v>4</v>
      </c>
      <c r="M948" s="264" t="s">
        <v>5</v>
      </c>
      <c r="N948" s="254" t="s">
        <v>6</v>
      </c>
      <c r="O948" s="265" t="s">
        <v>7</v>
      </c>
      <c r="P948" s="265" t="s">
        <v>8</v>
      </c>
      <c r="Q948" s="254" t="s">
        <v>9</v>
      </c>
      <c r="R948" s="2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</row>
    <row r="949" spans="1:63" ht="18" customHeight="1">
      <c r="A949" s="255"/>
      <c r="B949" s="68" t="s">
        <v>90</v>
      </c>
      <c r="C949" s="68" t="s">
        <v>91</v>
      </c>
      <c r="D949" s="68" t="s">
        <v>92</v>
      </c>
      <c r="E949" s="68" t="s">
        <v>93</v>
      </c>
      <c r="F949" s="68" t="s">
        <v>94</v>
      </c>
      <c r="G949" s="68" t="s">
        <v>95</v>
      </c>
      <c r="H949" s="68" t="s">
        <v>96</v>
      </c>
      <c r="I949" s="68" t="s">
        <v>97</v>
      </c>
      <c r="J949" s="255"/>
      <c r="K949" s="255"/>
      <c r="L949" s="255"/>
      <c r="M949" s="255"/>
      <c r="N949" s="255"/>
      <c r="O949" s="255"/>
      <c r="P949" s="255"/>
      <c r="Q949" s="255"/>
      <c r="R949" s="2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</row>
    <row r="950" spans="1:63" ht="18" customHeight="1">
      <c r="A950" s="68">
        <v>2302</v>
      </c>
      <c r="B950" s="69">
        <v>93</v>
      </c>
      <c r="C950" s="69"/>
      <c r="D950" s="69"/>
      <c r="E950" s="69"/>
      <c r="F950" s="69"/>
      <c r="G950" s="69"/>
      <c r="H950" s="69"/>
      <c r="I950" s="69"/>
      <c r="J950" s="130"/>
      <c r="K950" s="72"/>
      <c r="L950" s="111"/>
      <c r="M950" s="112"/>
      <c r="N950" s="75"/>
      <c r="O950" s="76">
        <f>B950</f>
        <v>93</v>
      </c>
      <c r="P950" s="77"/>
      <c r="Q950" s="75"/>
      <c r="R950" s="2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</row>
    <row r="951" spans="1:63" ht="18" customHeight="1">
      <c r="A951" s="68">
        <v>2401</v>
      </c>
      <c r="B951" s="69"/>
      <c r="C951" s="69">
        <v>80</v>
      </c>
      <c r="D951" s="69"/>
      <c r="E951" s="69"/>
      <c r="F951" s="69"/>
      <c r="G951" s="69"/>
      <c r="H951" s="69"/>
      <c r="I951" s="69"/>
      <c r="J951" s="130"/>
      <c r="K951" s="78"/>
      <c r="L951" s="113"/>
      <c r="M951" s="114"/>
      <c r="N951" s="80">
        <f>IF(C951=0,"",C951/B950)</f>
        <v>0.86021505376344087</v>
      </c>
      <c r="O951" s="81">
        <v>82</v>
      </c>
      <c r="P951" s="82">
        <f t="shared" ref="P951:P958" si="132">IF(O951=0,"",O951/O950)</f>
        <v>0.88172043010752688</v>
      </c>
      <c r="Q951" s="82">
        <f t="shared" ref="Q951:Q958" si="133">IF(O951=0,"",100%-P951)</f>
        <v>0.11827956989247312</v>
      </c>
      <c r="R951" s="2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</row>
    <row r="952" spans="1:63" ht="18" customHeight="1">
      <c r="A952" s="68">
        <v>2402</v>
      </c>
      <c r="B952" s="69"/>
      <c r="C952" s="69"/>
      <c r="D952" s="69"/>
      <c r="E952" s="69"/>
      <c r="F952" s="69"/>
      <c r="G952" s="69"/>
      <c r="H952" s="69"/>
      <c r="I952" s="69"/>
      <c r="J952" s="130"/>
      <c r="K952" s="78"/>
      <c r="L952" s="113"/>
      <c r="M952" s="114"/>
      <c r="N952" s="80" t="str">
        <f>IF(D952=0,"",D952/C951)</f>
        <v/>
      </c>
      <c r="O952" s="81"/>
      <c r="P952" s="82" t="str">
        <f t="shared" si="132"/>
        <v/>
      </c>
      <c r="Q952" s="82" t="str">
        <f t="shared" si="133"/>
        <v/>
      </c>
      <c r="R952" s="83">
        <f>O952/O950</f>
        <v>0</v>
      </c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</row>
    <row r="953" spans="1:63" ht="18" customHeight="1">
      <c r="A953" s="68">
        <v>2501</v>
      </c>
      <c r="B953" s="69"/>
      <c r="C953" s="69"/>
      <c r="D953" s="69"/>
      <c r="E953" s="69"/>
      <c r="F953" s="69"/>
      <c r="G953" s="69"/>
      <c r="H953" s="69"/>
      <c r="I953" s="69"/>
      <c r="J953" s="130"/>
      <c r="K953" s="78"/>
      <c r="L953" s="113"/>
      <c r="M953" s="114"/>
      <c r="N953" s="80" t="str">
        <f>IF(E953=0,"",E953/D952)</f>
        <v/>
      </c>
      <c r="O953" s="81"/>
      <c r="P953" s="82" t="str">
        <f t="shared" si="132"/>
        <v/>
      </c>
      <c r="Q953" s="82" t="str">
        <f t="shared" si="133"/>
        <v/>
      </c>
      <c r="R953" s="2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</row>
    <row r="954" spans="1:63" ht="18" customHeight="1">
      <c r="A954" s="68">
        <v>2502</v>
      </c>
      <c r="B954" s="69"/>
      <c r="C954" s="69"/>
      <c r="D954" s="69"/>
      <c r="E954" s="69"/>
      <c r="F954" s="69"/>
      <c r="G954" s="69"/>
      <c r="H954" s="69"/>
      <c r="I954" s="69"/>
      <c r="J954" s="130"/>
      <c r="K954" s="78"/>
      <c r="L954" s="113"/>
      <c r="M954" s="114"/>
      <c r="N954" s="80" t="str">
        <f>IF(G954=0,"",G954/#REF!)</f>
        <v/>
      </c>
      <c r="O954" s="81"/>
      <c r="P954" s="82" t="str">
        <f t="shared" si="132"/>
        <v/>
      </c>
      <c r="Q954" s="82" t="str">
        <f t="shared" si="133"/>
        <v/>
      </c>
      <c r="R954" s="2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</row>
    <row r="955" spans="1:63" ht="18" customHeight="1">
      <c r="A955" s="68">
        <v>2601</v>
      </c>
      <c r="B955" s="69"/>
      <c r="C955" s="69"/>
      <c r="D955" s="69"/>
      <c r="E955" s="69"/>
      <c r="F955" s="69"/>
      <c r="G955" s="69"/>
      <c r="H955" s="69"/>
      <c r="I955" s="69"/>
      <c r="J955" s="130"/>
      <c r="K955" s="78"/>
      <c r="L955" s="113"/>
      <c r="M955" s="114"/>
      <c r="N955" s="80" t="str">
        <f>IF(H955=0,"",H955/G954)</f>
        <v/>
      </c>
      <c r="O955" s="81"/>
      <c r="P955" s="82" t="str">
        <f t="shared" si="132"/>
        <v/>
      </c>
      <c r="Q955" s="82" t="str">
        <f t="shared" si="133"/>
        <v/>
      </c>
      <c r="R955" s="2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</row>
    <row r="956" spans="1:63" ht="18" customHeight="1">
      <c r="A956" s="68">
        <v>2602</v>
      </c>
      <c r="B956" s="69"/>
      <c r="C956" s="69"/>
      <c r="D956" s="69"/>
      <c r="E956" s="69"/>
      <c r="F956" s="69"/>
      <c r="G956" s="69"/>
      <c r="H956" s="69"/>
      <c r="I956" s="69"/>
      <c r="J956" s="130"/>
      <c r="K956" s="78"/>
      <c r="L956" s="113"/>
      <c r="M956" s="114"/>
      <c r="N956" s="80" t="str">
        <f>IF(I956=0,"",I956/H955)</f>
        <v/>
      </c>
      <c r="O956" s="81"/>
      <c r="P956" s="82" t="str">
        <f t="shared" si="132"/>
        <v/>
      </c>
      <c r="Q956" s="82" t="str">
        <f t="shared" si="133"/>
        <v/>
      </c>
      <c r="R956" s="2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</row>
    <row r="957" spans="1:63" ht="18" customHeight="1">
      <c r="A957" s="68">
        <v>2701</v>
      </c>
      <c r="B957" s="69"/>
      <c r="C957" s="69"/>
      <c r="D957" s="69"/>
      <c r="E957" s="69"/>
      <c r="F957" s="69"/>
      <c r="G957" s="69"/>
      <c r="H957" s="69"/>
      <c r="I957" s="69"/>
      <c r="J957" s="130"/>
      <c r="K957" s="78"/>
      <c r="L957" s="113"/>
      <c r="M957" s="114"/>
      <c r="N957" s="80"/>
      <c r="O957" s="81"/>
      <c r="P957" s="82" t="str">
        <f t="shared" si="132"/>
        <v/>
      </c>
      <c r="Q957" s="82" t="str">
        <f t="shared" si="133"/>
        <v/>
      </c>
      <c r="R957" s="2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</row>
    <row r="958" spans="1:63" ht="18" customHeight="1">
      <c r="A958" s="68">
        <v>2702</v>
      </c>
      <c r="B958" s="69"/>
      <c r="C958" s="69"/>
      <c r="D958" s="69"/>
      <c r="E958" s="69"/>
      <c r="F958" s="69"/>
      <c r="G958" s="69"/>
      <c r="H958" s="69"/>
      <c r="I958" s="69"/>
      <c r="J958" s="130"/>
      <c r="K958" s="78"/>
      <c r="L958" s="113"/>
      <c r="M958" s="114"/>
      <c r="N958" s="80"/>
      <c r="O958" s="81"/>
      <c r="P958" s="82" t="str">
        <f t="shared" si="132"/>
        <v/>
      </c>
      <c r="Q958" s="82" t="str">
        <f t="shared" si="133"/>
        <v/>
      </c>
      <c r="R958" s="2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</row>
    <row r="959" spans="1:63" ht="18" customHeight="1">
      <c r="A959" s="68">
        <v>2801</v>
      </c>
      <c r="B959" s="69"/>
      <c r="C959" s="69"/>
      <c r="D959" s="69"/>
      <c r="E959" s="69"/>
      <c r="F959" s="69"/>
      <c r="G959" s="69"/>
      <c r="H959" s="69"/>
      <c r="I959" s="69"/>
      <c r="J959" s="130"/>
      <c r="K959" s="78"/>
      <c r="L959" s="113"/>
      <c r="M959" s="106"/>
      <c r="N959" s="115"/>
      <c r="O959" s="87"/>
      <c r="P959" s="116"/>
      <c r="Q959" s="115"/>
      <c r="R959" s="2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</row>
    <row r="960" spans="1:63" ht="18" customHeight="1">
      <c r="A960" s="68">
        <v>2802</v>
      </c>
      <c r="B960" s="69"/>
      <c r="C960" s="69"/>
      <c r="D960" s="69"/>
      <c r="E960" s="69"/>
      <c r="F960" s="69"/>
      <c r="G960" s="69"/>
      <c r="H960" s="69"/>
      <c r="I960" s="69"/>
      <c r="J960" s="130"/>
      <c r="K960" s="78"/>
      <c r="L960" s="113"/>
      <c r="M960" s="106"/>
      <c r="N960" s="117"/>
      <c r="O960" s="87"/>
      <c r="P960" s="118"/>
      <c r="Q960" s="117"/>
      <c r="R960" s="2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</row>
    <row r="961" spans="1:63" ht="18" customHeight="1">
      <c r="A961" s="68">
        <v>2901</v>
      </c>
      <c r="B961" s="69"/>
      <c r="C961" s="69"/>
      <c r="D961" s="69"/>
      <c r="E961" s="69"/>
      <c r="F961" s="69"/>
      <c r="G961" s="69"/>
      <c r="H961" s="69"/>
      <c r="I961" s="69"/>
      <c r="J961" s="130"/>
      <c r="K961" s="78"/>
      <c r="L961" s="113"/>
      <c r="M961" s="106"/>
      <c r="N961" s="2"/>
      <c r="O961" s="234"/>
      <c r="P961" s="25"/>
      <c r="Q961" s="86"/>
      <c r="R961" s="2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</row>
    <row r="962" spans="1:63" ht="18" customHeight="1">
      <c r="A962" s="68">
        <v>2902</v>
      </c>
      <c r="B962" s="69"/>
      <c r="C962" s="69"/>
      <c r="D962" s="69"/>
      <c r="E962" s="69"/>
      <c r="F962" s="69"/>
      <c r="G962" s="69"/>
      <c r="H962" s="69"/>
      <c r="I962" s="69"/>
      <c r="J962" s="130"/>
      <c r="K962" s="78"/>
      <c r="L962" s="113"/>
      <c r="M962" s="106"/>
      <c r="N962" s="89" t="s">
        <v>79</v>
      </c>
      <c r="O962" s="90"/>
      <c r="P962" s="187" t="str">
        <f>IF(SUM(J955:J961)=0,"",SUM(J955:J961))</f>
        <v/>
      </c>
      <c r="Q962" s="92" t="s">
        <v>11</v>
      </c>
      <c r="R962" s="2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</row>
    <row r="963" spans="1:63" ht="18" customHeight="1">
      <c r="A963" s="68">
        <v>3001</v>
      </c>
      <c r="B963" s="69"/>
      <c r="C963" s="69"/>
      <c r="D963" s="69"/>
      <c r="E963" s="69"/>
      <c r="F963" s="69"/>
      <c r="G963" s="69"/>
      <c r="H963" s="69"/>
      <c r="I963" s="69"/>
      <c r="J963" s="130"/>
      <c r="K963" s="78"/>
      <c r="L963" s="113"/>
      <c r="M963" s="106"/>
      <c r="N963" s="93" t="s">
        <v>80</v>
      </c>
      <c r="O963" s="94" t="str">
        <f>IF(O962/B950=0,"",O962/B950)</f>
        <v/>
      </c>
      <c r="P963" s="188" t="e">
        <f>IF(O962/P962=0,"",O962/P962)</f>
        <v>#VALUE!</v>
      </c>
      <c r="Q963" s="96" t="s">
        <v>81</v>
      </c>
      <c r="R963" s="2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</row>
    <row r="964" spans="1:63" ht="18" customHeight="1">
      <c r="A964" s="68">
        <v>3002</v>
      </c>
      <c r="B964" s="69"/>
      <c r="C964" s="69"/>
      <c r="D964" s="69"/>
      <c r="E964" s="69"/>
      <c r="F964" s="69"/>
      <c r="G964" s="69"/>
      <c r="H964" s="69"/>
      <c r="I964" s="69"/>
      <c r="J964" s="130"/>
      <c r="K964" s="123"/>
      <c r="L964" s="124"/>
      <c r="M964" s="125"/>
      <c r="N964" s="101"/>
      <c r="O964" s="102"/>
      <c r="P964" s="102"/>
      <c r="Q964" s="103"/>
      <c r="R964" s="2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</row>
    <row r="965" spans="1:63" ht="18" customHeight="1">
      <c r="A965" s="35"/>
      <c r="B965" s="234"/>
      <c r="C965" s="273" t="s">
        <v>100</v>
      </c>
      <c r="D965" s="261"/>
      <c r="E965" s="261"/>
      <c r="F965" s="261"/>
      <c r="G965" s="261"/>
      <c r="H965" s="261"/>
      <c r="I965" s="262"/>
      <c r="J965" s="126">
        <f>SUM(J958:J961)</f>
        <v>0</v>
      </c>
      <c r="K965" s="105" t="str">
        <f>IF(J958=0,"",J958/B950)</f>
        <v/>
      </c>
      <c r="L965" s="105" t="str">
        <f>IF(J965=0,"",J965/B950)</f>
        <v/>
      </c>
      <c r="M965" s="105" t="str">
        <f>IF(J958=0,"",L965-K965)</f>
        <v/>
      </c>
      <c r="N965" s="2"/>
      <c r="O965" s="234"/>
      <c r="P965" s="25"/>
      <c r="Q965" s="2"/>
      <c r="R965" s="2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</row>
    <row r="966" spans="1:63" ht="18" customHeight="1">
      <c r="A966" s="35"/>
      <c r="B966" s="31"/>
      <c r="C966" s="133"/>
      <c r="D966" s="133"/>
      <c r="E966" s="133"/>
      <c r="F966" s="133"/>
      <c r="G966" s="133"/>
      <c r="H966" s="133"/>
      <c r="I966" s="133"/>
      <c r="J966" s="134"/>
      <c r="K966" s="135"/>
      <c r="L966" s="135"/>
      <c r="M966" s="135"/>
      <c r="N966" s="2"/>
      <c r="O966" s="31"/>
      <c r="P966" s="25"/>
      <c r="Q966" s="2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</row>
    <row r="967" spans="1:63" ht="18" customHeight="1">
      <c r="A967" s="35"/>
      <c r="B967" s="31"/>
      <c r="C967" s="133"/>
      <c r="D967" s="133"/>
      <c r="E967" s="133"/>
      <c r="F967" s="133"/>
      <c r="G967" s="133"/>
      <c r="H967" s="133"/>
      <c r="I967" s="133"/>
      <c r="J967" s="134"/>
      <c r="K967" s="135"/>
      <c r="L967" s="135"/>
      <c r="M967" s="135"/>
      <c r="N967" s="2"/>
      <c r="O967" s="31"/>
      <c r="P967" s="25"/>
      <c r="Q967" s="2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</row>
    <row r="968" spans="1:63" ht="18" customHeight="1">
      <c r="A968" s="283" t="s">
        <v>88</v>
      </c>
      <c r="B968" s="275"/>
      <c r="C968" s="275"/>
      <c r="D968" s="275"/>
      <c r="E968" s="275"/>
      <c r="F968" s="275"/>
      <c r="G968" s="275"/>
      <c r="H968" s="275"/>
      <c r="I968" s="275"/>
      <c r="J968" s="252" t="s">
        <v>145</v>
      </c>
      <c r="K968" s="253"/>
      <c r="L968" s="2"/>
      <c r="M968" s="2"/>
      <c r="N968" s="253"/>
      <c r="O968" s="2"/>
      <c r="P968" s="253"/>
      <c r="Q968" s="253"/>
      <c r="R968" s="25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</row>
    <row r="969" spans="1:63" ht="18" customHeight="1">
      <c r="A969" s="259" t="s">
        <v>10</v>
      </c>
      <c r="B969" s="260" t="s">
        <v>89</v>
      </c>
      <c r="C969" s="261"/>
      <c r="D969" s="261"/>
      <c r="E969" s="261"/>
      <c r="F969" s="261"/>
      <c r="G969" s="261"/>
      <c r="H969" s="261"/>
      <c r="I969" s="262"/>
      <c r="J969" s="263" t="s">
        <v>11</v>
      </c>
      <c r="K969" s="254" t="s">
        <v>3</v>
      </c>
      <c r="L969" s="254" t="s">
        <v>4</v>
      </c>
      <c r="M969" s="264" t="s">
        <v>5</v>
      </c>
      <c r="N969" s="254" t="s">
        <v>6</v>
      </c>
      <c r="O969" s="265" t="s">
        <v>7</v>
      </c>
      <c r="P969" s="265" t="s">
        <v>8</v>
      </c>
      <c r="Q969" s="254" t="s">
        <v>9</v>
      </c>
      <c r="R969" s="25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</row>
    <row r="970" spans="1:63" ht="18" customHeight="1">
      <c r="A970" s="255"/>
      <c r="B970" s="68" t="s">
        <v>90</v>
      </c>
      <c r="C970" s="68" t="s">
        <v>91</v>
      </c>
      <c r="D970" s="68" t="s">
        <v>92</v>
      </c>
      <c r="E970" s="68" t="s">
        <v>93</v>
      </c>
      <c r="F970" s="68" t="s">
        <v>94</v>
      </c>
      <c r="G970" s="68" t="s">
        <v>95</v>
      </c>
      <c r="H970" s="68" t="s">
        <v>96</v>
      </c>
      <c r="I970" s="68" t="s">
        <v>97</v>
      </c>
      <c r="J970" s="255"/>
      <c r="K970" s="255"/>
      <c r="L970" s="255"/>
      <c r="M970" s="255"/>
      <c r="N970" s="255"/>
      <c r="O970" s="255"/>
      <c r="P970" s="255"/>
      <c r="Q970" s="255"/>
      <c r="R970" s="25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</row>
    <row r="971" spans="1:63" ht="18" customHeight="1">
      <c r="A971" s="68">
        <v>2401</v>
      </c>
      <c r="B971" s="69">
        <v>103</v>
      </c>
      <c r="C971" s="69"/>
      <c r="D971" s="69"/>
      <c r="E971" s="69"/>
      <c r="F971" s="69"/>
      <c r="G971" s="69"/>
      <c r="H971" s="69"/>
      <c r="I971" s="69"/>
      <c r="J971" s="130"/>
      <c r="K971" s="72"/>
      <c r="L971" s="111"/>
      <c r="M971" s="112"/>
      <c r="N971" s="75"/>
      <c r="O971" s="76">
        <f>B971</f>
        <v>103</v>
      </c>
      <c r="P971" s="77"/>
      <c r="Q971" s="75"/>
      <c r="R971" s="25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</row>
    <row r="972" spans="1:63" ht="18" customHeight="1">
      <c r="A972" s="68">
        <v>2402</v>
      </c>
      <c r="B972" s="69"/>
      <c r="C972" s="69"/>
      <c r="D972" s="69"/>
      <c r="E972" s="69"/>
      <c r="F972" s="69"/>
      <c r="G972" s="69"/>
      <c r="H972" s="69"/>
      <c r="I972" s="69"/>
      <c r="J972" s="130"/>
      <c r="K972" s="78"/>
      <c r="L972" s="113"/>
      <c r="M972" s="114"/>
      <c r="N972" s="80" t="str">
        <f>IF(C972=0,"",C972/B971)</f>
        <v/>
      </c>
      <c r="O972" s="81"/>
      <c r="P972" s="82" t="str">
        <f t="shared" ref="P972:P979" si="134">IF(O972=0,"",O972/O971)</f>
        <v/>
      </c>
      <c r="Q972" s="82" t="str">
        <f t="shared" ref="Q972:Q979" si="135">IF(O972=0,"",100%-P972)</f>
        <v/>
      </c>
      <c r="R972" s="25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</row>
    <row r="973" spans="1:63" ht="18" customHeight="1">
      <c r="A973" s="68">
        <v>2501</v>
      </c>
      <c r="B973" s="69"/>
      <c r="C973" s="69"/>
      <c r="D973" s="69"/>
      <c r="E973" s="69"/>
      <c r="F973" s="69"/>
      <c r="G973" s="69"/>
      <c r="H973" s="69"/>
      <c r="I973" s="69"/>
      <c r="J973" s="130"/>
      <c r="K973" s="78"/>
      <c r="L973" s="113"/>
      <c r="M973" s="114"/>
      <c r="N973" s="80" t="str">
        <f>IF(D973=0,"",D973/C972)</f>
        <v/>
      </c>
      <c r="O973" s="81"/>
      <c r="P973" s="82" t="str">
        <f t="shared" si="134"/>
        <v/>
      </c>
      <c r="Q973" s="82" t="str">
        <f t="shared" si="135"/>
        <v/>
      </c>
      <c r="R973" s="83">
        <f>O973/O971</f>
        <v>0</v>
      </c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</row>
    <row r="974" spans="1:63" ht="18" customHeight="1">
      <c r="A974" s="68">
        <v>2502</v>
      </c>
      <c r="B974" s="69"/>
      <c r="C974" s="69"/>
      <c r="D974" s="69"/>
      <c r="E974" s="69"/>
      <c r="F974" s="69"/>
      <c r="G974" s="69"/>
      <c r="H974" s="69"/>
      <c r="I974" s="69"/>
      <c r="J974" s="130"/>
      <c r="K974" s="78"/>
      <c r="L974" s="113"/>
      <c r="M974" s="114"/>
      <c r="N974" s="80" t="str">
        <f>IF(E974=0,"",E974/D973)</f>
        <v/>
      </c>
      <c r="O974" s="81"/>
      <c r="P974" s="82" t="str">
        <f t="shared" si="134"/>
        <v/>
      </c>
      <c r="Q974" s="82" t="str">
        <f t="shared" si="135"/>
        <v/>
      </c>
      <c r="R974" s="25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</row>
    <row r="975" spans="1:63" ht="18" customHeight="1">
      <c r="A975" s="68">
        <v>2601</v>
      </c>
      <c r="B975" s="69"/>
      <c r="C975" s="69"/>
      <c r="D975" s="69"/>
      <c r="E975" s="69"/>
      <c r="F975" s="69"/>
      <c r="G975" s="69"/>
      <c r="H975" s="69"/>
      <c r="I975" s="69"/>
      <c r="J975" s="130"/>
      <c r="K975" s="78"/>
      <c r="L975" s="113"/>
      <c r="M975" s="114"/>
      <c r="N975" s="80" t="str">
        <f>IF(G975=0,"",G975/#REF!)</f>
        <v/>
      </c>
      <c r="O975" s="81"/>
      <c r="P975" s="82" t="str">
        <f t="shared" si="134"/>
        <v/>
      </c>
      <c r="Q975" s="82" t="str">
        <f t="shared" si="135"/>
        <v/>
      </c>
      <c r="R975" s="25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</row>
    <row r="976" spans="1:63" ht="18" customHeight="1">
      <c r="A976" s="68">
        <v>2602</v>
      </c>
      <c r="B976" s="69"/>
      <c r="C976" s="69"/>
      <c r="D976" s="69"/>
      <c r="E976" s="69"/>
      <c r="F976" s="69"/>
      <c r="G976" s="69"/>
      <c r="H976" s="69"/>
      <c r="I976" s="69"/>
      <c r="J976" s="130"/>
      <c r="K976" s="78"/>
      <c r="L976" s="113"/>
      <c r="M976" s="114"/>
      <c r="N976" s="80" t="str">
        <f>IF(H976=0,"",H976/G975)</f>
        <v/>
      </c>
      <c r="O976" s="81"/>
      <c r="P976" s="82" t="str">
        <f t="shared" si="134"/>
        <v/>
      </c>
      <c r="Q976" s="82" t="str">
        <f t="shared" si="135"/>
        <v/>
      </c>
      <c r="R976" s="25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</row>
    <row r="977" spans="1:63" ht="18" customHeight="1">
      <c r="A977" s="68">
        <v>2701</v>
      </c>
      <c r="B977" s="69"/>
      <c r="C977" s="69"/>
      <c r="D977" s="69"/>
      <c r="E977" s="69"/>
      <c r="F977" s="69"/>
      <c r="G977" s="69"/>
      <c r="H977" s="69"/>
      <c r="I977" s="69"/>
      <c r="J977" s="130"/>
      <c r="K977" s="78"/>
      <c r="L977" s="113"/>
      <c r="M977" s="114"/>
      <c r="N977" s="80" t="str">
        <f>IF(I977=0,"",I977/H976)</f>
        <v/>
      </c>
      <c r="O977" s="81"/>
      <c r="P977" s="82" t="str">
        <f t="shared" si="134"/>
        <v/>
      </c>
      <c r="Q977" s="82" t="str">
        <f t="shared" si="135"/>
        <v/>
      </c>
      <c r="R977" s="25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</row>
    <row r="978" spans="1:63" ht="18" customHeight="1">
      <c r="A978" s="68">
        <v>2702</v>
      </c>
      <c r="B978" s="69"/>
      <c r="C978" s="69"/>
      <c r="D978" s="69"/>
      <c r="E978" s="69"/>
      <c r="F978" s="69"/>
      <c r="G978" s="69"/>
      <c r="H978" s="69"/>
      <c r="I978" s="69"/>
      <c r="J978" s="130"/>
      <c r="K978" s="78"/>
      <c r="L978" s="113"/>
      <c r="M978" s="114"/>
      <c r="N978" s="80"/>
      <c r="O978" s="81"/>
      <c r="P978" s="82" t="str">
        <f t="shared" si="134"/>
        <v/>
      </c>
      <c r="Q978" s="82" t="str">
        <f t="shared" si="135"/>
        <v/>
      </c>
      <c r="R978" s="25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</row>
    <row r="979" spans="1:63" ht="18" customHeight="1">
      <c r="A979" s="68">
        <v>2801</v>
      </c>
      <c r="B979" s="69"/>
      <c r="C979" s="69"/>
      <c r="D979" s="69"/>
      <c r="E979" s="69"/>
      <c r="F979" s="69"/>
      <c r="G979" s="69"/>
      <c r="H979" s="69"/>
      <c r="I979" s="69"/>
      <c r="J979" s="130"/>
      <c r="K979" s="78"/>
      <c r="L979" s="113"/>
      <c r="M979" s="114"/>
      <c r="N979" s="80"/>
      <c r="O979" s="81"/>
      <c r="P979" s="82" t="str">
        <f t="shared" si="134"/>
        <v/>
      </c>
      <c r="Q979" s="82" t="str">
        <f t="shared" si="135"/>
        <v/>
      </c>
      <c r="R979" s="25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</row>
    <row r="980" spans="1:63" ht="18" customHeight="1">
      <c r="A980" s="68">
        <v>2802</v>
      </c>
      <c r="B980" s="69"/>
      <c r="C980" s="69"/>
      <c r="D980" s="69"/>
      <c r="E980" s="69"/>
      <c r="F980" s="69"/>
      <c r="G980" s="69"/>
      <c r="H980" s="69"/>
      <c r="I980" s="69"/>
      <c r="J980" s="130"/>
      <c r="K980" s="78"/>
      <c r="L980" s="113"/>
      <c r="M980" s="106"/>
      <c r="N980" s="115"/>
      <c r="O980" s="87"/>
      <c r="P980" s="116"/>
      <c r="Q980" s="115"/>
      <c r="R980" s="25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</row>
    <row r="981" spans="1:63" ht="18" customHeight="1">
      <c r="A981" s="68">
        <v>2901</v>
      </c>
      <c r="B981" s="69"/>
      <c r="C981" s="69"/>
      <c r="D981" s="69"/>
      <c r="E981" s="69"/>
      <c r="F981" s="69"/>
      <c r="G981" s="69"/>
      <c r="H981" s="69"/>
      <c r="I981" s="69"/>
      <c r="J981" s="130"/>
      <c r="K981" s="78"/>
      <c r="L981" s="113"/>
      <c r="M981" s="106"/>
      <c r="N981" s="117"/>
      <c r="O981" s="87"/>
      <c r="P981" s="118"/>
      <c r="Q981" s="117"/>
      <c r="R981" s="25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</row>
    <row r="982" spans="1:63" ht="18" customHeight="1">
      <c r="A982" s="68">
        <v>2902</v>
      </c>
      <c r="B982" s="69"/>
      <c r="C982" s="69"/>
      <c r="D982" s="69"/>
      <c r="E982" s="69"/>
      <c r="F982" s="69"/>
      <c r="G982" s="69"/>
      <c r="H982" s="69"/>
      <c r="I982" s="69"/>
      <c r="J982" s="130"/>
      <c r="K982" s="78"/>
      <c r="L982" s="113"/>
      <c r="M982" s="106"/>
      <c r="N982" s="2"/>
      <c r="O982" s="253"/>
      <c r="P982" s="25"/>
      <c r="Q982" s="86"/>
      <c r="R982" s="25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</row>
    <row r="983" spans="1:63" ht="18" customHeight="1">
      <c r="A983" s="68">
        <v>3001</v>
      </c>
      <c r="B983" s="69"/>
      <c r="C983" s="69"/>
      <c r="D983" s="69"/>
      <c r="E983" s="69"/>
      <c r="F983" s="69"/>
      <c r="G983" s="69"/>
      <c r="H983" s="69"/>
      <c r="I983" s="69"/>
      <c r="J983" s="130"/>
      <c r="K983" s="78"/>
      <c r="L983" s="113"/>
      <c r="M983" s="106"/>
      <c r="N983" s="89" t="s">
        <v>79</v>
      </c>
      <c r="O983" s="90"/>
      <c r="P983" s="187" t="str">
        <f>IF(SUM(J976:J982)=0,"",SUM(J976:J982))</f>
        <v/>
      </c>
      <c r="Q983" s="92" t="s">
        <v>11</v>
      </c>
      <c r="R983" s="25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</row>
    <row r="984" spans="1:63" ht="18" customHeight="1">
      <c r="A984" s="68">
        <v>3002</v>
      </c>
      <c r="B984" s="69"/>
      <c r="C984" s="69"/>
      <c r="D984" s="69"/>
      <c r="E984" s="69"/>
      <c r="F984" s="69"/>
      <c r="G984" s="69"/>
      <c r="H984" s="69"/>
      <c r="I984" s="69"/>
      <c r="J984" s="130"/>
      <c r="K984" s="78"/>
      <c r="L984" s="113"/>
      <c r="M984" s="106"/>
      <c r="N984" s="93" t="s">
        <v>80</v>
      </c>
      <c r="O984" s="94" t="str">
        <f>IF(O983/B971=0,"",O983/B971)</f>
        <v/>
      </c>
      <c r="P984" s="188" t="e">
        <f>IF(O983/P983=0,"",O983/P983)</f>
        <v>#VALUE!</v>
      </c>
      <c r="Q984" s="96" t="s">
        <v>81</v>
      </c>
      <c r="R984" s="25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</row>
    <row r="985" spans="1:63" ht="18" customHeight="1">
      <c r="A985" s="68">
        <v>3101</v>
      </c>
      <c r="B985" s="69"/>
      <c r="C985" s="69"/>
      <c r="D985" s="69"/>
      <c r="E985" s="69"/>
      <c r="F985" s="69"/>
      <c r="G985" s="69"/>
      <c r="H985" s="69"/>
      <c r="I985" s="69"/>
      <c r="J985" s="130"/>
      <c r="K985" s="123"/>
      <c r="L985" s="124"/>
      <c r="M985" s="125"/>
      <c r="N985" s="101"/>
      <c r="O985" s="102"/>
      <c r="P985" s="102"/>
      <c r="Q985" s="103"/>
      <c r="R985" s="25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</row>
    <row r="986" spans="1:63" ht="18" customHeight="1">
      <c r="A986" s="35"/>
      <c r="B986" s="253"/>
      <c r="C986" s="273" t="s">
        <v>100</v>
      </c>
      <c r="D986" s="261"/>
      <c r="E986" s="261"/>
      <c r="F986" s="261"/>
      <c r="G986" s="261"/>
      <c r="H986" s="261"/>
      <c r="I986" s="262"/>
      <c r="J986" s="126">
        <f>SUM(J979:J982)</f>
        <v>0</v>
      </c>
      <c r="K986" s="105" t="str">
        <f>IF(J979=0,"",J979/B971)</f>
        <v/>
      </c>
      <c r="L986" s="105" t="str">
        <f>IF(J986=0,"",J986/B971)</f>
        <v/>
      </c>
      <c r="M986" s="105" t="str">
        <f>IF(J979=0,"",L986-K986)</f>
        <v/>
      </c>
      <c r="N986" s="2"/>
      <c r="O986" s="253"/>
      <c r="P986" s="25"/>
      <c r="Q986" s="2"/>
      <c r="R986" s="25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</row>
    <row r="987" spans="1:63" ht="18" customHeight="1">
      <c r="A987" s="35"/>
      <c r="B987" s="31"/>
      <c r="C987" s="133"/>
      <c r="D987" s="133"/>
      <c r="E987" s="133"/>
      <c r="F987" s="133"/>
      <c r="G987" s="133"/>
      <c r="H987" s="133"/>
      <c r="I987" s="133"/>
      <c r="J987" s="134"/>
      <c r="K987" s="135"/>
      <c r="L987" s="135"/>
      <c r="M987" s="135"/>
      <c r="N987" s="2"/>
      <c r="O987" s="31"/>
      <c r="P987" s="25"/>
      <c r="Q987" s="2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</row>
    <row r="988" spans="1:63" ht="18" customHeight="1">
      <c r="A988" s="35"/>
      <c r="B988" s="31"/>
      <c r="C988" s="133"/>
      <c r="D988" s="133"/>
      <c r="E988" s="133"/>
      <c r="F988" s="133"/>
      <c r="G988" s="133"/>
      <c r="H988" s="133"/>
      <c r="I988" s="133"/>
      <c r="J988" s="134"/>
      <c r="K988" s="135"/>
      <c r="L988" s="135"/>
      <c r="M988" s="135"/>
      <c r="N988" s="2"/>
      <c r="O988" s="31"/>
      <c r="P988" s="25"/>
      <c r="Q988" s="2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</row>
    <row r="989" spans="1:63" ht="18" customHeight="1">
      <c r="A989" s="35"/>
      <c r="B989" s="31"/>
      <c r="C989" s="133"/>
      <c r="D989" s="133"/>
      <c r="E989" s="133"/>
      <c r="F989" s="133"/>
      <c r="G989" s="133"/>
      <c r="H989" s="133"/>
      <c r="I989" s="133"/>
      <c r="J989" s="134"/>
      <c r="K989" s="135"/>
      <c r="L989" s="135"/>
      <c r="M989" s="135"/>
      <c r="N989" s="2"/>
      <c r="O989" s="31"/>
      <c r="P989" s="25"/>
      <c r="Q989" s="2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</row>
    <row r="990" spans="1:63" ht="18" customHeight="1">
      <c r="A990" s="35"/>
      <c r="B990" s="31"/>
      <c r="C990" s="133"/>
      <c r="D990" s="133"/>
      <c r="E990" s="133"/>
      <c r="F990" s="133"/>
      <c r="G990" s="133"/>
      <c r="H990" s="133"/>
      <c r="I990" s="133"/>
      <c r="J990" s="134"/>
      <c r="K990" s="135"/>
      <c r="L990" s="135"/>
      <c r="M990" s="135"/>
      <c r="N990" s="2"/>
      <c r="O990" s="31"/>
      <c r="P990" s="25"/>
      <c r="Q990" s="2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</row>
    <row r="991" spans="1:63" ht="18" customHeight="1">
      <c r="A991" s="35"/>
      <c r="B991" s="31"/>
      <c r="C991" s="133"/>
      <c r="D991" s="133"/>
      <c r="E991" s="133"/>
      <c r="F991" s="133"/>
      <c r="G991" s="133"/>
      <c r="H991" s="133"/>
      <c r="I991" s="133"/>
      <c r="J991" s="134"/>
      <c r="K991" s="135"/>
      <c r="L991" s="135"/>
      <c r="M991" s="135"/>
      <c r="N991" s="2"/>
      <c r="O991" s="31"/>
      <c r="P991" s="25"/>
      <c r="Q991" s="2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</row>
    <row r="992" spans="1:63" ht="18" customHeight="1">
      <c r="A992" s="35"/>
      <c r="B992" s="31"/>
      <c r="C992" s="133"/>
      <c r="D992" s="133"/>
      <c r="E992" s="133"/>
      <c r="F992" s="133"/>
      <c r="G992" s="133"/>
      <c r="H992" s="133"/>
      <c r="I992" s="133"/>
      <c r="J992" s="134"/>
      <c r="K992" s="135"/>
      <c r="L992" s="135"/>
      <c r="M992" s="135"/>
      <c r="N992" s="2"/>
      <c r="O992" s="31"/>
      <c r="P992" s="25"/>
      <c r="Q992" s="2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</row>
    <row r="993" spans="1:63" ht="18" customHeight="1">
      <c r="A993" s="35"/>
      <c r="B993" s="31"/>
      <c r="C993" s="133"/>
      <c r="D993" s="133"/>
      <c r="E993" s="133"/>
      <c r="F993" s="133"/>
      <c r="G993" s="133"/>
      <c r="H993" s="133"/>
      <c r="I993" s="133"/>
      <c r="J993" s="134"/>
      <c r="K993" s="135"/>
      <c r="L993" s="135"/>
      <c r="M993" s="135"/>
      <c r="N993" s="2"/>
      <c r="O993" s="31"/>
      <c r="P993" s="25"/>
      <c r="Q993" s="2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</row>
    <row r="994" spans="1:63" ht="18" customHeight="1">
      <c r="A994" s="35"/>
      <c r="B994" s="31"/>
      <c r="C994" s="133"/>
      <c r="D994" s="133"/>
      <c r="E994" s="133"/>
      <c r="F994" s="133"/>
      <c r="G994" s="133"/>
      <c r="H994" s="133"/>
      <c r="I994" s="133"/>
      <c r="J994" s="134"/>
      <c r="K994" s="135"/>
      <c r="L994" s="135"/>
      <c r="M994" s="135"/>
      <c r="N994" s="2"/>
      <c r="O994" s="31"/>
      <c r="P994" s="25"/>
      <c r="Q994" s="2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</row>
    <row r="995" spans="1:63" ht="18" customHeight="1">
      <c r="A995" s="35"/>
      <c r="B995" s="31"/>
      <c r="C995" s="133"/>
      <c r="D995" s="133"/>
      <c r="E995" s="133"/>
      <c r="F995" s="133"/>
      <c r="G995" s="133"/>
      <c r="H995" s="133"/>
      <c r="I995" s="133"/>
      <c r="J995" s="134"/>
      <c r="K995" s="135"/>
      <c r="L995" s="135"/>
      <c r="M995" s="135"/>
      <c r="N995" s="2"/>
      <c r="O995" s="31"/>
      <c r="P995" s="25"/>
      <c r="Q995" s="2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</row>
    <row r="996" spans="1:63" ht="18" customHeight="1">
      <c r="A996" s="35"/>
      <c r="B996" s="31"/>
      <c r="C996" s="133"/>
      <c r="D996" s="133"/>
      <c r="E996" s="133"/>
      <c r="F996" s="133"/>
      <c r="G996" s="133"/>
      <c r="H996" s="133"/>
      <c r="I996" s="133"/>
      <c r="J996" s="134"/>
      <c r="K996" s="135"/>
      <c r="L996" s="135"/>
      <c r="M996" s="135"/>
      <c r="N996" s="2"/>
      <c r="O996" s="31"/>
      <c r="P996" s="25"/>
      <c r="Q996" s="2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</row>
    <row r="997" spans="1:63" ht="18" customHeight="1">
      <c r="A997" s="35"/>
      <c r="B997" s="31"/>
      <c r="C997" s="133"/>
      <c r="D997" s="133"/>
      <c r="E997" s="133"/>
      <c r="F997" s="133"/>
      <c r="G997" s="133"/>
      <c r="H997" s="133"/>
      <c r="I997" s="133"/>
      <c r="J997" s="134"/>
      <c r="K997" s="135"/>
      <c r="L997" s="135"/>
      <c r="M997" s="135"/>
      <c r="N997" s="2"/>
      <c r="O997" s="31"/>
      <c r="P997" s="25"/>
      <c r="Q997" s="2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</row>
    <row r="998" spans="1:63" ht="18" customHeight="1">
      <c r="A998" s="35"/>
      <c r="B998" s="31"/>
      <c r="C998" s="133"/>
      <c r="D998" s="133"/>
      <c r="E998" s="133"/>
      <c r="F998" s="133"/>
      <c r="G998" s="133"/>
      <c r="H998" s="133"/>
      <c r="I998" s="133"/>
      <c r="J998" s="134"/>
      <c r="K998" s="135"/>
      <c r="L998" s="135"/>
      <c r="M998" s="135"/>
      <c r="N998" s="2"/>
      <c r="O998" s="31"/>
      <c r="P998" s="25"/>
      <c r="Q998" s="2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</row>
    <row r="999" spans="1:63" ht="18" customHeight="1">
      <c r="A999" s="35"/>
      <c r="B999" s="31"/>
      <c r="C999" s="133"/>
      <c r="D999" s="133"/>
      <c r="E999" s="133"/>
      <c r="F999" s="133"/>
      <c r="G999" s="133"/>
      <c r="H999" s="133"/>
      <c r="I999" s="133"/>
      <c r="J999" s="134"/>
      <c r="K999" s="135"/>
      <c r="L999" s="135"/>
      <c r="M999" s="135"/>
      <c r="N999" s="2"/>
      <c r="O999" s="31"/>
      <c r="P999" s="25"/>
      <c r="Q999" s="2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</row>
    <row r="1000" spans="1:63" ht="18" customHeight="1">
      <c r="A1000" s="35"/>
      <c r="B1000" s="31"/>
      <c r="C1000" s="133"/>
      <c r="D1000" s="133"/>
      <c r="E1000" s="133"/>
      <c r="F1000" s="133"/>
      <c r="G1000" s="133"/>
      <c r="H1000" s="133"/>
      <c r="I1000" s="133"/>
      <c r="J1000" s="134"/>
      <c r="K1000" s="135"/>
      <c r="L1000" s="135"/>
      <c r="M1000" s="135"/>
      <c r="N1000" s="2"/>
      <c r="O1000" s="31"/>
      <c r="P1000" s="25"/>
      <c r="Q1000" s="2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</row>
    <row r="1001" spans="1:63" ht="18" customHeight="1">
      <c r="A1001" s="35"/>
      <c r="B1001" s="31"/>
      <c r="C1001" s="133"/>
      <c r="D1001" s="133"/>
      <c r="E1001" s="133"/>
      <c r="F1001" s="133"/>
      <c r="G1001" s="133"/>
      <c r="H1001" s="133"/>
      <c r="I1001" s="133"/>
      <c r="J1001" s="134"/>
      <c r="K1001" s="135"/>
      <c r="L1001" s="135"/>
      <c r="M1001" s="135"/>
      <c r="N1001" s="2"/>
      <c r="O1001" s="31"/>
      <c r="P1001" s="25"/>
      <c r="Q1001" s="2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</row>
    <row r="1002" spans="1:63" ht="18" customHeight="1">
      <c r="A1002" s="35"/>
      <c r="B1002" s="31"/>
      <c r="C1002" s="133"/>
      <c r="D1002" s="133"/>
      <c r="E1002" s="133"/>
      <c r="F1002" s="133"/>
      <c r="G1002" s="133"/>
      <c r="H1002" s="133"/>
      <c r="I1002" s="133"/>
      <c r="J1002" s="134"/>
      <c r="K1002" s="135"/>
      <c r="L1002" s="135"/>
      <c r="M1002" s="135"/>
      <c r="N1002" s="2"/>
      <c r="O1002" s="31"/>
      <c r="P1002" s="25"/>
      <c r="Q1002" s="2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</row>
    <row r="1003" spans="1:63" ht="18" customHeight="1">
      <c r="A1003" s="35"/>
      <c r="B1003" s="31"/>
      <c r="C1003" s="133"/>
      <c r="D1003" s="133"/>
      <c r="E1003" s="133"/>
      <c r="F1003" s="133"/>
      <c r="G1003" s="133"/>
      <c r="H1003" s="133"/>
      <c r="I1003" s="133"/>
      <c r="J1003" s="134"/>
      <c r="K1003" s="135"/>
      <c r="L1003" s="135"/>
      <c r="M1003" s="135"/>
      <c r="N1003" s="2"/>
      <c r="O1003" s="31"/>
      <c r="P1003" s="25"/>
      <c r="Q1003" s="2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</row>
    <row r="1004" spans="1:63" ht="18" customHeight="1">
      <c r="A1004" s="35"/>
      <c r="B1004" s="31"/>
      <c r="C1004" s="133"/>
      <c r="D1004" s="133"/>
      <c r="E1004" s="133"/>
      <c r="F1004" s="133"/>
      <c r="G1004" s="133"/>
      <c r="H1004" s="133"/>
      <c r="I1004" s="133"/>
      <c r="J1004" s="134"/>
      <c r="K1004" s="135"/>
      <c r="L1004" s="135"/>
      <c r="M1004" s="135"/>
      <c r="N1004" s="2"/>
      <c r="O1004" s="31"/>
      <c r="P1004" s="25"/>
      <c r="Q1004" s="2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</row>
    <row r="1005" spans="1:63" ht="18" customHeight="1">
      <c r="A1005" s="35"/>
      <c r="B1005" s="31"/>
      <c r="C1005" s="133"/>
      <c r="D1005" s="133"/>
      <c r="E1005" s="133"/>
      <c r="F1005" s="133"/>
      <c r="G1005" s="133"/>
      <c r="H1005" s="133"/>
      <c r="I1005" s="133"/>
      <c r="J1005" s="134"/>
      <c r="K1005" s="135"/>
      <c r="L1005" s="135"/>
      <c r="M1005" s="135"/>
      <c r="N1005" s="2"/>
      <c r="O1005" s="31"/>
      <c r="P1005" s="25"/>
      <c r="Q1005" s="2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</row>
    <row r="1006" spans="1:63" ht="18" customHeight="1">
      <c r="A1006" s="35"/>
      <c r="B1006" s="31"/>
      <c r="C1006" s="133"/>
      <c r="D1006" s="133"/>
      <c r="E1006" s="133"/>
      <c r="F1006" s="133"/>
      <c r="G1006" s="133"/>
      <c r="H1006" s="133"/>
      <c r="I1006" s="133"/>
      <c r="J1006" s="134"/>
      <c r="K1006" s="135"/>
      <c r="L1006" s="135"/>
      <c r="M1006" s="135"/>
      <c r="N1006" s="2"/>
      <c r="O1006" s="31"/>
      <c r="P1006" s="25"/>
      <c r="Q1006" s="2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</row>
    <row r="1007" spans="1:63" ht="18" customHeight="1">
      <c r="A1007" s="35"/>
      <c r="B1007" s="31"/>
      <c r="C1007" s="133"/>
      <c r="D1007" s="133"/>
      <c r="E1007" s="133"/>
      <c r="F1007" s="133"/>
      <c r="G1007" s="133"/>
      <c r="H1007" s="133"/>
      <c r="I1007" s="133"/>
      <c r="J1007" s="134"/>
      <c r="K1007" s="135"/>
      <c r="L1007" s="135"/>
      <c r="M1007" s="135"/>
      <c r="N1007" s="2"/>
      <c r="O1007" s="31"/>
      <c r="P1007" s="25"/>
      <c r="Q1007" s="2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</row>
    <row r="1008" spans="1:63" ht="18" customHeight="1">
      <c r="A1008" s="35"/>
      <c r="B1008" s="31"/>
      <c r="C1008" s="133"/>
      <c r="D1008" s="133"/>
      <c r="E1008" s="133"/>
      <c r="F1008" s="133"/>
      <c r="G1008" s="133"/>
      <c r="H1008" s="133"/>
      <c r="I1008" s="133"/>
      <c r="J1008" s="134"/>
      <c r="K1008" s="135"/>
      <c r="L1008" s="135"/>
      <c r="M1008" s="135"/>
      <c r="N1008" s="2"/>
      <c r="O1008" s="31"/>
      <c r="P1008" s="25"/>
      <c r="Q1008" s="2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</row>
    <row r="1009" spans="1:63" ht="18" customHeight="1">
      <c r="A1009" s="35"/>
      <c r="B1009" s="31"/>
      <c r="C1009" s="133"/>
      <c r="D1009" s="133"/>
      <c r="E1009" s="133"/>
      <c r="F1009" s="133"/>
      <c r="G1009" s="133"/>
      <c r="H1009" s="133"/>
      <c r="I1009" s="133"/>
      <c r="J1009" s="134"/>
      <c r="K1009" s="135"/>
      <c r="L1009" s="135"/>
      <c r="M1009" s="135"/>
      <c r="N1009" s="2"/>
      <c r="O1009" s="31"/>
      <c r="P1009" s="25"/>
      <c r="Q1009" s="2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</row>
    <row r="1010" spans="1:63" ht="18" customHeight="1">
      <c r="A1010" s="35"/>
      <c r="B1010" s="31"/>
      <c r="C1010" s="133"/>
      <c r="D1010" s="133"/>
      <c r="E1010" s="133"/>
      <c r="F1010" s="133"/>
      <c r="G1010" s="133"/>
      <c r="H1010" s="133"/>
      <c r="I1010" s="133"/>
      <c r="J1010" s="134"/>
      <c r="K1010" s="135"/>
      <c r="L1010" s="135"/>
      <c r="M1010" s="135"/>
      <c r="N1010" s="2"/>
      <c r="O1010" s="31"/>
      <c r="P1010" s="25"/>
      <c r="Q1010" s="2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</row>
    <row r="1011" spans="1:63" ht="18" customHeight="1">
      <c r="A1011" s="35"/>
      <c r="B1011" s="31"/>
      <c r="C1011" s="133"/>
      <c r="D1011" s="133"/>
      <c r="E1011" s="133"/>
      <c r="F1011" s="133"/>
      <c r="G1011" s="133"/>
      <c r="H1011" s="133"/>
      <c r="I1011" s="133"/>
      <c r="J1011" s="134"/>
      <c r="K1011" s="135"/>
      <c r="L1011" s="135"/>
      <c r="M1011" s="135"/>
      <c r="N1011" s="2"/>
      <c r="O1011" s="31"/>
      <c r="P1011" s="25"/>
      <c r="Q1011" s="2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</row>
    <row r="1012" spans="1:63" ht="18" customHeight="1">
      <c r="A1012" s="35"/>
      <c r="B1012" s="31"/>
      <c r="C1012" s="133"/>
      <c r="D1012" s="133"/>
      <c r="E1012" s="133"/>
      <c r="F1012" s="133"/>
      <c r="G1012" s="133"/>
      <c r="H1012" s="133"/>
      <c r="I1012" s="133"/>
      <c r="J1012" s="134"/>
      <c r="K1012" s="135"/>
      <c r="L1012" s="135"/>
      <c r="M1012" s="135"/>
      <c r="N1012" s="2"/>
      <c r="O1012" s="31"/>
      <c r="P1012" s="25"/>
      <c r="Q1012" s="2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</row>
    <row r="1013" spans="1:63" ht="18" customHeight="1">
      <c r="A1013" s="35"/>
      <c r="B1013" s="31"/>
      <c r="C1013" s="133"/>
      <c r="D1013" s="133"/>
      <c r="E1013" s="133"/>
      <c r="F1013" s="133"/>
      <c r="G1013" s="133"/>
      <c r="H1013" s="133"/>
      <c r="I1013" s="133"/>
      <c r="J1013" s="134"/>
      <c r="K1013" s="135"/>
      <c r="L1013" s="135"/>
      <c r="M1013" s="135"/>
      <c r="N1013" s="2"/>
      <c r="O1013" s="31"/>
      <c r="P1013" s="25"/>
      <c r="Q1013" s="2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</row>
    <row r="1014" spans="1:63" ht="18" customHeight="1">
      <c r="A1014" s="35"/>
      <c r="B1014" s="31"/>
      <c r="C1014" s="133"/>
      <c r="D1014" s="133"/>
      <c r="E1014" s="133"/>
      <c r="F1014" s="133"/>
      <c r="G1014" s="133"/>
      <c r="H1014" s="133"/>
      <c r="I1014" s="133"/>
      <c r="J1014" s="134"/>
      <c r="K1014" s="135"/>
      <c r="L1014" s="135"/>
      <c r="M1014" s="135"/>
      <c r="N1014" s="2"/>
      <c r="O1014" s="31"/>
      <c r="P1014" s="25"/>
      <c r="Q1014" s="2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</row>
    <row r="1015" spans="1:63" ht="18" customHeight="1">
      <c r="A1015" s="35"/>
      <c r="B1015" s="31"/>
      <c r="C1015" s="133"/>
      <c r="D1015" s="133"/>
      <c r="E1015" s="133"/>
      <c r="F1015" s="133"/>
      <c r="G1015" s="133"/>
      <c r="H1015" s="133"/>
      <c r="I1015" s="133"/>
      <c r="J1015" s="134"/>
      <c r="K1015" s="135"/>
      <c r="L1015" s="135"/>
      <c r="M1015" s="135"/>
      <c r="N1015" s="2"/>
      <c r="O1015" s="31"/>
      <c r="P1015" s="25"/>
      <c r="Q1015" s="2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</row>
    <row r="1016" spans="1:63" ht="18" customHeight="1">
      <c r="A1016" s="35"/>
      <c r="B1016" s="31"/>
      <c r="C1016" s="133"/>
      <c r="D1016" s="133"/>
      <c r="E1016" s="133"/>
      <c r="F1016" s="133"/>
      <c r="G1016" s="133"/>
      <c r="H1016" s="133"/>
      <c r="I1016" s="133"/>
      <c r="J1016" s="134"/>
      <c r="K1016" s="135"/>
      <c r="L1016" s="135"/>
      <c r="M1016" s="135"/>
      <c r="N1016" s="2"/>
      <c r="O1016" s="31"/>
      <c r="P1016" s="25"/>
      <c r="Q1016" s="2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</row>
    <row r="1017" spans="1:63" ht="18" customHeight="1">
      <c r="A1017" s="35"/>
      <c r="B1017" s="31"/>
      <c r="C1017" s="133"/>
      <c r="D1017" s="133"/>
      <c r="E1017" s="133"/>
      <c r="F1017" s="133"/>
      <c r="G1017" s="133"/>
      <c r="H1017" s="133"/>
      <c r="I1017" s="133"/>
      <c r="J1017" s="134"/>
      <c r="K1017" s="135"/>
      <c r="L1017" s="135"/>
      <c r="M1017" s="135"/>
      <c r="N1017" s="2"/>
      <c r="O1017" s="31"/>
      <c r="P1017" s="25"/>
      <c r="Q1017" s="2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</row>
    <row r="1018" spans="1:63" ht="18" customHeight="1">
      <c r="A1018" s="35"/>
      <c r="B1018" s="31"/>
      <c r="C1018" s="133"/>
      <c r="D1018" s="133"/>
      <c r="E1018" s="133"/>
      <c r="F1018" s="133"/>
      <c r="G1018" s="133"/>
      <c r="H1018" s="133"/>
      <c r="I1018" s="133"/>
      <c r="J1018" s="134"/>
      <c r="K1018" s="135"/>
      <c r="L1018" s="135"/>
      <c r="M1018" s="135"/>
      <c r="N1018" s="2"/>
      <c r="O1018" s="31"/>
      <c r="P1018" s="25"/>
      <c r="Q1018" s="2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</row>
    <row r="1019" spans="1:63" ht="18" customHeight="1">
      <c r="A1019" s="35"/>
      <c r="B1019" s="31"/>
      <c r="C1019" s="133"/>
      <c r="D1019" s="133"/>
      <c r="E1019" s="133"/>
      <c r="F1019" s="133"/>
      <c r="G1019" s="133"/>
      <c r="H1019" s="133"/>
      <c r="I1019" s="133"/>
      <c r="J1019" s="134"/>
      <c r="K1019" s="135"/>
      <c r="L1019" s="135"/>
      <c r="M1019" s="135"/>
      <c r="N1019" s="2"/>
      <c r="O1019" s="31"/>
      <c r="P1019" s="25"/>
      <c r="Q1019" s="2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</row>
    <row r="1020" spans="1:63" ht="18" customHeight="1">
      <c r="A1020" s="35"/>
      <c r="B1020" s="31"/>
      <c r="C1020" s="133"/>
      <c r="D1020" s="133"/>
      <c r="E1020" s="133"/>
      <c r="F1020" s="133"/>
      <c r="G1020" s="133"/>
      <c r="H1020" s="133"/>
      <c r="I1020" s="133"/>
      <c r="J1020" s="134"/>
      <c r="K1020" s="135"/>
      <c r="L1020" s="135"/>
      <c r="M1020" s="135"/>
      <c r="N1020" s="2"/>
      <c r="O1020" s="31"/>
      <c r="P1020" s="25"/>
      <c r="Q1020" s="2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</row>
    <row r="1021" spans="1:63" ht="18" customHeight="1">
      <c r="A1021" s="35"/>
      <c r="B1021" s="31"/>
      <c r="C1021" s="133"/>
      <c r="D1021" s="133"/>
      <c r="E1021" s="133"/>
      <c r="F1021" s="133"/>
      <c r="G1021" s="133"/>
      <c r="H1021" s="133"/>
      <c r="I1021" s="133"/>
      <c r="J1021" s="134"/>
      <c r="K1021" s="135"/>
      <c r="L1021" s="135"/>
      <c r="M1021" s="135"/>
      <c r="N1021" s="2"/>
      <c r="O1021" s="31"/>
      <c r="P1021" s="25"/>
      <c r="Q1021" s="2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</row>
    <row r="1022" spans="1:63" ht="18" customHeight="1">
      <c r="A1022" s="35"/>
      <c r="B1022" s="31"/>
      <c r="C1022" s="133"/>
      <c r="D1022" s="133"/>
      <c r="E1022" s="133"/>
      <c r="F1022" s="133"/>
      <c r="G1022" s="133"/>
      <c r="H1022" s="133"/>
      <c r="I1022" s="133"/>
      <c r="J1022" s="134"/>
      <c r="K1022" s="135"/>
      <c r="L1022" s="135"/>
      <c r="M1022" s="135"/>
      <c r="N1022" s="2"/>
      <c r="O1022" s="31"/>
      <c r="P1022" s="25"/>
      <c r="Q1022" s="2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</row>
    <row r="1023" spans="1:63" ht="18" customHeight="1">
      <c r="A1023" s="35"/>
      <c r="B1023" s="31"/>
      <c r="C1023" s="133"/>
      <c r="D1023" s="133"/>
      <c r="E1023" s="133"/>
      <c r="F1023" s="133"/>
      <c r="G1023" s="133"/>
      <c r="H1023" s="133"/>
      <c r="I1023" s="133"/>
      <c r="J1023" s="134"/>
      <c r="K1023" s="135"/>
      <c r="L1023" s="135"/>
      <c r="M1023" s="135"/>
      <c r="N1023" s="2"/>
      <c r="O1023" s="31"/>
      <c r="P1023" s="25"/>
      <c r="Q1023" s="2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</row>
    <row r="1024" spans="1:63" ht="18" customHeight="1">
      <c r="A1024" s="35"/>
      <c r="B1024" s="31"/>
      <c r="C1024" s="133"/>
      <c r="D1024" s="133"/>
      <c r="E1024" s="133"/>
      <c r="F1024" s="133"/>
      <c r="G1024" s="133"/>
      <c r="H1024" s="133"/>
      <c r="I1024" s="133"/>
      <c r="J1024" s="134"/>
      <c r="K1024" s="135"/>
      <c r="L1024" s="135"/>
      <c r="M1024" s="135"/>
      <c r="N1024" s="2"/>
      <c r="O1024" s="31"/>
      <c r="P1024" s="25"/>
      <c r="Q1024" s="2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</row>
    <row r="1025" spans="1:63" ht="18" customHeight="1">
      <c r="A1025" s="35"/>
      <c r="B1025" s="31"/>
      <c r="C1025" s="133"/>
      <c r="D1025" s="133"/>
      <c r="E1025" s="133"/>
      <c r="F1025" s="133"/>
      <c r="G1025" s="133"/>
      <c r="H1025" s="133"/>
      <c r="I1025" s="133"/>
      <c r="J1025" s="134"/>
      <c r="K1025" s="135"/>
      <c r="L1025" s="135"/>
      <c r="M1025" s="135"/>
      <c r="N1025" s="2"/>
      <c r="O1025" s="31"/>
      <c r="P1025" s="25"/>
      <c r="Q1025" s="2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</row>
    <row r="1026" spans="1:63" ht="18" customHeight="1">
      <c r="A1026" s="35"/>
      <c r="B1026" s="31"/>
      <c r="C1026" s="133"/>
      <c r="D1026" s="133"/>
      <c r="E1026" s="133"/>
      <c r="F1026" s="133"/>
      <c r="G1026" s="133"/>
      <c r="H1026" s="133"/>
      <c r="I1026" s="133"/>
      <c r="J1026" s="134"/>
      <c r="K1026" s="135"/>
      <c r="L1026" s="135"/>
      <c r="M1026" s="135"/>
      <c r="N1026" s="2"/>
      <c r="O1026" s="31"/>
      <c r="P1026" s="25"/>
      <c r="Q1026" s="2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</row>
    <row r="1027" spans="1:63" ht="18" customHeight="1">
      <c r="A1027" s="35"/>
      <c r="B1027" s="31"/>
      <c r="C1027" s="133"/>
      <c r="D1027" s="133"/>
      <c r="E1027" s="133"/>
      <c r="F1027" s="133"/>
      <c r="G1027" s="133"/>
      <c r="H1027" s="133"/>
      <c r="I1027" s="133"/>
      <c r="J1027" s="134"/>
      <c r="K1027" s="135"/>
      <c r="L1027" s="135"/>
      <c r="M1027" s="135"/>
      <c r="N1027" s="2"/>
      <c r="O1027" s="31"/>
      <c r="P1027" s="25"/>
      <c r="Q1027" s="2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</row>
    <row r="1028" spans="1:63" ht="18" customHeight="1">
      <c r="A1028" s="35"/>
      <c r="B1028" s="31"/>
      <c r="C1028" s="133"/>
      <c r="D1028" s="133"/>
      <c r="E1028" s="133"/>
      <c r="F1028" s="133"/>
      <c r="G1028" s="133"/>
      <c r="H1028" s="133"/>
      <c r="I1028" s="133"/>
      <c r="J1028" s="134"/>
      <c r="K1028" s="135"/>
      <c r="L1028" s="135"/>
      <c r="M1028" s="135"/>
      <c r="N1028" s="2"/>
      <c r="O1028" s="31"/>
      <c r="P1028" s="25"/>
      <c r="Q1028" s="2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</row>
    <row r="1029" spans="1:63" ht="18" customHeight="1">
      <c r="A1029" s="35"/>
      <c r="B1029" s="31"/>
      <c r="C1029" s="133"/>
      <c r="D1029" s="133"/>
      <c r="E1029" s="133"/>
      <c r="F1029" s="133"/>
      <c r="G1029" s="133"/>
      <c r="H1029" s="133"/>
      <c r="I1029" s="133"/>
      <c r="J1029" s="134"/>
      <c r="K1029" s="135"/>
      <c r="L1029" s="135"/>
      <c r="M1029" s="135"/>
      <c r="N1029" s="2"/>
      <c r="O1029" s="31"/>
      <c r="P1029" s="25"/>
      <c r="Q1029" s="2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</row>
    <row r="1030" spans="1:63" ht="18" customHeight="1">
      <c r="A1030" s="35"/>
      <c r="B1030" s="31"/>
      <c r="C1030" s="133"/>
      <c r="D1030" s="133"/>
      <c r="E1030" s="133"/>
      <c r="F1030" s="133"/>
      <c r="G1030" s="133"/>
      <c r="H1030" s="133"/>
      <c r="I1030" s="133"/>
      <c r="J1030" s="134"/>
      <c r="K1030" s="135"/>
      <c r="L1030" s="135"/>
      <c r="M1030" s="135"/>
      <c r="N1030" s="2"/>
      <c r="O1030" s="31"/>
      <c r="P1030" s="25"/>
      <c r="Q1030" s="2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</row>
    <row r="1031" spans="1:63" ht="18" customHeight="1">
      <c r="A1031" s="35"/>
      <c r="B1031" s="31"/>
      <c r="C1031" s="133"/>
      <c r="D1031" s="133"/>
      <c r="E1031" s="133"/>
      <c r="F1031" s="133"/>
      <c r="G1031" s="133"/>
      <c r="H1031" s="133"/>
      <c r="I1031" s="133"/>
      <c r="J1031" s="134"/>
      <c r="K1031" s="135"/>
      <c r="L1031" s="135"/>
      <c r="M1031" s="135"/>
      <c r="N1031" s="2"/>
      <c r="O1031" s="31"/>
      <c r="P1031" s="25"/>
      <c r="Q1031" s="2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</row>
    <row r="1032" spans="1:63" ht="18" customHeight="1">
      <c r="A1032" s="35"/>
      <c r="B1032" s="31"/>
      <c r="C1032" s="133"/>
      <c r="D1032" s="133"/>
      <c r="E1032" s="133"/>
      <c r="F1032" s="133"/>
      <c r="G1032" s="133"/>
      <c r="H1032" s="133"/>
      <c r="I1032" s="133"/>
      <c r="J1032" s="134"/>
      <c r="K1032" s="135"/>
      <c r="L1032" s="135"/>
      <c r="M1032" s="135"/>
      <c r="N1032" s="2"/>
      <c r="O1032" s="31"/>
      <c r="P1032" s="25"/>
      <c r="Q1032" s="2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</row>
    <row r="1033" spans="1:63" ht="18" customHeight="1">
      <c r="A1033" s="35"/>
      <c r="B1033" s="31"/>
      <c r="C1033" s="133"/>
      <c r="D1033" s="133"/>
      <c r="E1033" s="133"/>
      <c r="F1033" s="133"/>
      <c r="G1033" s="133"/>
      <c r="H1033" s="133"/>
      <c r="I1033" s="133"/>
      <c r="J1033" s="134"/>
      <c r="K1033" s="135"/>
      <c r="L1033" s="135"/>
      <c r="M1033" s="135"/>
      <c r="N1033" s="2"/>
      <c r="O1033" s="31"/>
      <c r="P1033" s="25"/>
      <c r="Q1033" s="2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</row>
    <row r="1034" spans="1:63" ht="18" customHeight="1">
      <c r="A1034" s="35"/>
      <c r="B1034" s="31"/>
      <c r="C1034" s="133"/>
      <c r="D1034" s="133"/>
      <c r="E1034" s="133"/>
      <c r="F1034" s="133"/>
      <c r="G1034" s="133"/>
      <c r="H1034" s="133"/>
      <c r="I1034" s="133"/>
      <c r="J1034" s="134"/>
      <c r="K1034" s="135"/>
      <c r="L1034" s="135"/>
      <c r="M1034" s="135"/>
      <c r="N1034" s="2"/>
      <c r="O1034" s="31"/>
      <c r="P1034" s="25"/>
      <c r="Q1034" s="2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</row>
    <row r="1035" spans="1:63" ht="18" customHeight="1">
      <c r="A1035" s="35"/>
      <c r="B1035" s="31"/>
      <c r="C1035" s="133"/>
      <c r="D1035" s="133"/>
      <c r="E1035" s="133"/>
      <c r="F1035" s="133"/>
      <c r="G1035" s="133"/>
      <c r="H1035" s="133"/>
      <c r="I1035" s="133"/>
      <c r="J1035" s="134"/>
      <c r="K1035" s="135"/>
      <c r="L1035" s="135"/>
      <c r="M1035" s="135"/>
      <c r="N1035" s="2"/>
      <c r="O1035" s="31"/>
      <c r="P1035" s="25"/>
      <c r="Q1035" s="2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</row>
    <row r="1036" spans="1:63" ht="18" customHeight="1">
      <c r="A1036" s="35"/>
      <c r="B1036" s="31"/>
      <c r="C1036" s="133"/>
      <c r="D1036" s="133"/>
      <c r="E1036" s="133"/>
      <c r="F1036" s="133"/>
      <c r="G1036" s="133"/>
      <c r="H1036" s="133"/>
      <c r="I1036" s="133"/>
      <c r="J1036" s="134"/>
      <c r="K1036" s="135"/>
      <c r="L1036" s="135"/>
      <c r="M1036" s="135"/>
      <c r="N1036" s="2"/>
      <c r="O1036" s="31"/>
      <c r="P1036" s="25"/>
      <c r="Q1036" s="2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</row>
    <row r="1037" spans="1:63" ht="18" customHeight="1">
      <c r="A1037" s="35"/>
      <c r="B1037" s="31"/>
      <c r="C1037" s="133"/>
      <c r="D1037" s="133"/>
      <c r="E1037" s="133"/>
      <c r="F1037" s="133"/>
      <c r="G1037" s="133"/>
      <c r="H1037" s="133"/>
      <c r="I1037" s="133"/>
      <c r="J1037" s="134"/>
      <c r="K1037" s="135"/>
      <c r="L1037" s="135"/>
      <c r="M1037" s="135"/>
      <c r="N1037" s="2"/>
      <c r="O1037" s="31"/>
      <c r="P1037" s="25"/>
      <c r="Q1037" s="2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</row>
    <row r="1038" spans="1:63" ht="18" customHeight="1">
      <c r="A1038" s="35"/>
      <c r="B1038" s="31"/>
      <c r="C1038" s="133"/>
      <c r="D1038" s="133"/>
      <c r="E1038" s="133"/>
      <c r="F1038" s="133"/>
      <c r="G1038" s="133"/>
      <c r="H1038" s="133"/>
      <c r="I1038" s="133"/>
      <c r="J1038" s="134"/>
      <c r="K1038" s="135"/>
      <c r="L1038" s="135"/>
      <c r="M1038" s="135"/>
      <c r="N1038" s="2"/>
      <c r="O1038" s="31"/>
      <c r="P1038" s="25"/>
      <c r="Q1038" s="2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</row>
    <row r="1039" spans="1:63" ht="18" customHeight="1">
      <c r="A1039" s="35"/>
      <c r="B1039" s="31"/>
      <c r="C1039" s="133"/>
      <c r="D1039" s="133"/>
      <c r="E1039" s="133"/>
      <c r="F1039" s="133"/>
      <c r="G1039" s="133"/>
      <c r="H1039" s="133"/>
      <c r="I1039" s="133"/>
      <c r="J1039" s="134"/>
      <c r="K1039" s="135"/>
      <c r="L1039" s="135"/>
      <c r="M1039" s="135"/>
      <c r="N1039" s="2"/>
      <c r="O1039" s="31"/>
      <c r="P1039" s="25"/>
      <c r="Q1039" s="2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</row>
    <row r="1040" spans="1:63" ht="18" customHeight="1">
      <c r="A1040" s="35"/>
      <c r="B1040" s="31"/>
      <c r="C1040" s="133"/>
      <c r="D1040" s="133"/>
      <c r="E1040" s="133"/>
      <c r="F1040" s="133"/>
      <c r="G1040" s="133"/>
      <c r="H1040" s="133"/>
      <c r="I1040" s="133"/>
      <c r="J1040" s="134"/>
      <c r="K1040" s="135"/>
      <c r="L1040" s="135"/>
      <c r="M1040" s="135"/>
      <c r="N1040" s="2"/>
      <c r="O1040" s="31"/>
      <c r="P1040" s="25"/>
      <c r="Q1040" s="2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</row>
    <row r="1041" spans="1:63" ht="18" customHeight="1">
      <c r="A1041" s="35"/>
      <c r="B1041" s="31"/>
      <c r="C1041" s="133"/>
      <c r="D1041" s="133"/>
      <c r="E1041" s="133"/>
      <c r="F1041" s="133"/>
      <c r="G1041" s="133"/>
      <c r="H1041" s="133"/>
      <c r="I1041" s="133"/>
      <c r="J1041" s="134"/>
      <c r="K1041" s="135"/>
      <c r="L1041" s="135"/>
      <c r="M1041" s="135"/>
      <c r="N1041" s="2"/>
      <c r="O1041" s="31"/>
      <c r="P1041" s="25"/>
      <c r="Q1041" s="2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</row>
    <row r="1042" spans="1:63" ht="18" customHeight="1">
      <c r="A1042" s="35"/>
      <c r="B1042" s="31"/>
      <c r="C1042" s="133"/>
      <c r="D1042" s="133"/>
      <c r="E1042" s="133"/>
      <c r="F1042" s="133"/>
      <c r="G1042" s="133"/>
      <c r="H1042" s="133"/>
      <c r="I1042" s="133"/>
      <c r="J1042" s="134"/>
      <c r="K1042" s="135"/>
      <c r="L1042" s="135"/>
      <c r="M1042" s="135"/>
      <c r="N1042" s="2"/>
      <c r="O1042" s="31"/>
      <c r="P1042" s="25"/>
      <c r="Q1042" s="2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</row>
    <row r="1043" spans="1:63" ht="18" customHeight="1">
      <c r="A1043" s="35"/>
      <c r="B1043" s="31"/>
      <c r="C1043" s="133"/>
      <c r="D1043" s="133"/>
      <c r="E1043" s="133"/>
      <c r="F1043" s="133"/>
      <c r="G1043" s="133"/>
      <c r="H1043" s="133"/>
      <c r="I1043" s="133"/>
      <c r="J1043" s="134"/>
      <c r="K1043" s="135"/>
      <c r="L1043" s="135"/>
      <c r="M1043" s="135"/>
      <c r="N1043" s="2"/>
      <c r="O1043" s="31"/>
      <c r="P1043" s="25"/>
      <c r="Q1043" s="2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</row>
    <row r="1044" spans="1:63" ht="18" customHeight="1">
      <c r="A1044" s="35"/>
      <c r="B1044" s="31"/>
      <c r="C1044" s="133"/>
      <c r="D1044" s="133"/>
      <c r="E1044" s="133"/>
      <c r="F1044" s="133"/>
      <c r="G1044" s="133"/>
      <c r="H1044" s="133"/>
      <c r="I1044" s="133"/>
      <c r="J1044" s="134"/>
      <c r="K1044" s="135"/>
      <c r="L1044" s="135"/>
      <c r="M1044" s="135"/>
      <c r="N1044" s="2"/>
      <c r="O1044" s="31"/>
      <c r="P1044" s="25"/>
      <c r="Q1044" s="2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</row>
    <row r="1045" spans="1:63" ht="18" customHeight="1">
      <c r="A1045" s="35"/>
      <c r="B1045" s="31"/>
      <c r="C1045" s="133"/>
      <c r="D1045" s="133"/>
      <c r="E1045" s="133"/>
      <c r="F1045" s="133"/>
      <c r="G1045" s="133"/>
      <c r="H1045" s="133"/>
      <c r="I1045" s="133"/>
      <c r="J1045" s="134"/>
      <c r="K1045" s="135"/>
      <c r="L1045" s="135"/>
      <c r="M1045" s="135"/>
      <c r="N1045" s="2"/>
      <c r="O1045" s="31"/>
      <c r="P1045" s="25"/>
      <c r="Q1045" s="2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</row>
    <row r="1046" spans="1:63" ht="18" customHeight="1">
      <c r="A1046" s="35"/>
      <c r="B1046" s="31"/>
      <c r="C1046" s="133"/>
      <c r="D1046" s="133"/>
      <c r="E1046" s="133"/>
      <c r="F1046" s="133"/>
      <c r="G1046" s="133"/>
      <c r="H1046" s="133"/>
      <c r="I1046" s="133"/>
      <c r="J1046" s="134"/>
      <c r="K1046" s="135"/>
      <c r="L1046" s="135"/>
      <c r="M1046" s="135"/>
      <c r="N1046" s="2"/>
      <c r="O1046" s="31"/>
      <c r="P1046" s="25"/>
      <c r="Q1046" s="2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</row>
    <row r="1047" spans="1:63" ht="18" customHeight="1">
      <c r="A1047" s="35"/>
      <c r="B1047" s="31"/>
      <c r="C1047" s="133"/>
      <c r="D1047" s="133"/>
      <c r="E1047" s="133"/>
      <c r="F1047" s="133"/>
      <c r="G1047" s="133"/>
      <c r="H1047" s="133"/>
      <c r="I1047" s="133"/>
      <c r="J1047" s="134"/>
      <c r="K1047" s="135"/>
      <c r="L1047" s="135"/>
      <c r="M1047" s="135"/>
      <c r="N1047" s="2"/>
      <c r="O1047" s="31"/>
      <c r="P1047" s="25"/>
      <c r="Q1047" s="2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</row>
    <row r="1048" spans="1:63" ht="18" customHeight="1">
      <c r="A1048" s="35"/>
      <c r="B1048" s="31"/>
      <c r="C1048" s="133"/>
      <c r="D1048" s="133"/>
      <c r="E1048" s="133"/>
      <c r="F1048" s="133"/>
      <c r="G1048" s="133"/>
      <c r="H1048" s="133"/>
      <c r="I1048" s="133"/>
      <c r="J1048" s="134"/>
      <c r="K1048" s="135"/>
      <c r="L1048" s="135"/>
      <c r="M1048" s="135"/>
      <c r="N1048" s="2"/>
      <c r="O1048" s="31"/>
      <c r="P1048" s="25"/>
      <c r="Q1048" s="2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</row>
    <row r="1049" spans="1:63" ht="18" customHeight="1">
      <c r="A1049" s="35"/>
      <c r="B1049" s="31"/>
      <c r="C1049" s="133"/>
      <c r="D1049" s="133"/>
      <c r="E1049" s="133"/>
      <c r="F1049" s="133"/>
      <c r="G1049" s="133"/>
      <c r="H1049" s="133"/>
      <c r="I1049" s="133"/>
      <c r="J1049" s="134"/>
      <c r="K1049" s="135"/>
      <c r="L1049" s="135"/>
      <c r="M1049" s="135"/>
      <c r="N1049" s="2"/>
      <c r="O1049" s="31"/>
      <c r="P1049" s="25"/>
      <c r="Q1049" s="2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</row>
    <row r="1050" spans="1:63" ht="18" customHeight="1">
      <c r="A1050" s="35"/>
      <c r="B1050" s="31"/>
      <c r="C1050" s="133"/>
      <c r="D1050" s="133"/>
      <c r="E1050" s="133"/>
      <c r="F1050" s="133"/>
      <c r="G1050" s="133"/>
      <c r="H1050" s="133"/>
      <c r="I1050" s="133"/>
      <c r="J1050" s="134"/>
      <c r="K1050" s="135"/>
      <c r="L1050" s="135"/>
      <c r="M1050" s="135"/>
      <c r="N1050" s="2"/>
      <c r="O1050" s="31"/>
      <c r="P1050" s="25"/>
      <c r="Q1050" s="2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</row>
    <row r="1051" spans="1:63" ht="18" customHeight="1">
      <c r="A1051" s="35"/>
      <c r="B1051" s="31"/>
      <c r="C1051" s="133"/>
      <c r="D1051" s="133"/>
      <c r="E1051" s="133"/>
      <c r="F1051" s="133"/>
      <c r="G1051" s="133"/>
      <c r="H1051" s="133"/>
      <c r="I1051" s="133"/>
      <c r="J1051" s="134"/>
      <c r="K1051" s="135"/>
      <c r="L1051" s="135"/>
      <c r="M1051" s="135"/>
      <c r="N1051" s="2"/>
      <c r="O1051" s="31"/>
      <c r="P1051" s="25"/>
      <c r="Q1051" s="2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</row>
    <row r="1052" spans="1:63" ht="18" customHeight="1">
      <c r="A1052" s="35"/>
      <c r="B1052" s="31"/>
      <c r="C1052" s="133"/>
      <c r="D1052" s="133"/>
      <c r="E1052" s="133"/>
      <c r="F1052" s="133"/>
      <c r="G1052" s="133"/>
      <c r="H1052" s="133"/>
      <c r="I1052" s="133"/>
      <c r="J1052" s="134"/>
      <c r="K1052" s="135"/>
      <c r="L1052" s="135"/>
      <c r="M1052" s="135"/>
      <c r="N1052" s="2"/>
      <c r="O1052" s="31"/>
      <c r="P1052" s="25"/>
      <c r="Q1052" s="2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</row>
    <row r="1053" spans="1:63" ht="18" customHeight="1">
      <c r="A1053" s="35"/>
      <c r="B1053" s="31"/>
      <c r="C1053" s="133"/>
      <c r="D1053" s="133"/>
      <c r="E1053" s="133"/>
      <c r="F1053" s="133"/>
      <c r="G1053" s="133"/>
      <c r="H1053" s="133"/>
      <c r="I1053" s="133"/>
      <c r="J1053" s="134"/>
      <c r="K1053" s="135"/>
      <c r="L1053" s="135"/>
      <c r="M1053" s="135"/>
      <c r="N1053" s="2"/>
      <c r="O1053" s="31"/>
      <c r="P1053" s="25"/>
      <c r="Q1053" s="2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</row>
    <row r="1054" spans="1:63" ht="18" customHeight="1">
      <c r="A1054" s="35"/>
      <c r="B1054" s="31"/>
      <c r="C1054" s="133"/>
      <c r="D1054" s="133"/>
      <c r="E1054" s="133"/>
      <c r="F1054" s="133"/>
      <c r="G1054" s="133"/>
      <c r="H1054" s="133"/>
      <c r="I1054" s="133"/>
      <c r="J1054" s="134"/>
      <c r="K1054" s="135"/>
      <c r="L1054" s="135"/>
      <c r="M1054" s="135"/>
      <c r="N1054" s="2"/>
      <c r="O1054" s="31"/>
      <c r="P1054" s="25"/>
      <c r="Q1054" s="2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</row>
    <row r="1055" spans="1:63" ht="18" customHeight="1">
      <c r="A1055" s="35"/>
      <c r="B1055" s="31"/>
      <c r="C1055" s="133"/>
      <c r="D1055" s="133"/>
      <c r="E1055" s="133"/>
      <c r="F1055" s="133"/>
      <c r="G1055" s="133"/>
      <c r="H1055" s="133"/>
      <c r="I1055" s="133"/>
      <c r="J1055" s="134"/>
      <c r="K1055" s="135"/>
      <c r="L1055" s="135"/>
      <c r="M1055" s="135"/>
      <c r="N1055" s="2"/>
      <c r="O1055" s="31"/>
      <c r="P1055" s="25"/>
      <c r="Q1055" s="2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</row>
    <row r="1056" spans="1:63" ht="18" customHeight="1">
      <c r="A1056" s="35"/>
      <c r="B1056" s="31"/>
      <c r="C1056" s="133"/>
      <c r="D1056" s="133"/>
      <c r="E1056" s="133"/>
      <c r="F1056" s="133"/>
      <c r="G1056" s="133"/>
      <c r="H1056" s="133"/>
      <c r="I1056" s="133"/>
      <c r="J1056" s="134"/>
      <c r="K1056" s="135"/>
      <c r="L1056" s="135"/>
      <c r="M1056" s="135"/>
      <c r="N1056" s="2"/>
      <c r="O1056" s="31"/>
      <c r="P1056" s="25"/>
      <c r="Q1056" s="2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</row>
    <row r="1057" spans="1:63" ht="18" customHeight="1">
      <c r="A1057" s="35"/>
      <c r="B1057" s="31"/>
      <c r="C1057" s="133"/>
      <c r="D1057" s="133"/>
      <c r="E1057" s="133"/>
      <c r="F1057" s="133"/>
      <c r="G1057" s="133"/>
      <c r="H1057" s="133"/>
      <c r="I1057" s="133"/>
      <c r="J1057" s="134"/>
      <c r="K1057" s="135"/>
      <c r="L1057" s="135"/>
      <c r="M1057" s="135"/>
      <c r="N1057" s="2"/>
      <c r="O1057" s="31"/>
      <c r="P1057" s="25"/>
      <c r="Q1057" s="2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</row>
    <row r="1058" spans="1:63" ht="18" customHeight="1">
      <c r="A1058" s="35"/>
      <c r="B1058" s="31"/>
      <c r="C1058" s="133"/>
      <c r="D1058" s="133"/>
      <c r="E1058" s="133"/>
      <c r="F1058" s="133"/>
      <c r="G1058" s="133"/>
      <c r="H1058" s="133"/>
      <c r="I1058" s="133"/>
      <c r="J1058" s="134"/>
      <c r="K1058" s="135"/>
      <c r="L1058" s="135"/>
      <c r="M1058" s="135"/>
      <c r="N1058" s="2"/>
      <c r="O1058" s="31"/>
      <c r="P1058" s="25"/>
      <c r="Q1058" s="2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</row>
    <row r="1059" spans="1:63" ht="18" customHeight="1">
      <c r="A1059" s="35"/>
      <c r="B1059" s="31"/>
      <c r="C1059" s="133"/>
      <c r="D1059" s="133"/>
      <c r="E1059" s="133"/>
      <c r="F1059" s="133"/>
      <c r="G1059" s="133"/>
      <c r="H1059" s="133"/>
      <c r="I1059" s="133"/>
      <c r="J1059" s="134"/>
      <c r="K1059" s="135"/>
      <c r="L1059" s="135"/>
      <c r="M1059" s="135"/>
      <c r="N1059" s="2"/>
      <c r="O1059" s="31"/>
      <c r="P1059" s="25"/>
      <c r="Q1059" s="2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</row>
    <row r="1060" spans="1:63" ht="18" customHeight="1">
      <c r="A1060" s="35"/>
      <c r="B1060" s="31"/>
      <c r="C1060" s="133"/>
      <c r="D1060" s="133"/>
      <c r="E1060" s="133"/>
      <c r="F1060" s="133"/>
      <c r="G1060" s="133"/>
      <c r="H1060" s="133"/>
      <c r="I1060" s="133"/>
      <c r="J1060" s="134"/>
      <c r="K1060" s="135"/>
      <c r="L1060" s="135"/>
      <c r="M1060" s="135"/>
      <c r="N1060" s="2"/>
      <c r="O1060" s="31"/>
      <c r="P1060" s="25"/>
      <c r="Q1060" s="2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</row>
    <row r="1061" spans="1:63" ht="18" customHeight="1">
      <c r="A1061" s="35"/>
      <c r="B1061" s="31"/>
      <c r="C1061" s="133"/>
      <c r="D1061" s="133"/>
      <c r="E1061" s="133"/>
      <c r="F1061" s="133"/>
      <c r="G1061" s="133"/>
      <c r="H1061" s="133"/>
      <c r="I1061" s="133"/>
      <c r="J1061" s="134"/>
      <c r="K1061" s="135"/>
      <c r="L1061" s="135"/>
      <c r="M1061" s="135"/>
      <c r="N1061" s="2"/>
      <c r="O1061" s="31"/>
      <c r="P1061" s="25"/>
      <c r="Q1061" s="2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</row>
    <row r="1062" spans="1:63" ht="18" customHeight="1">
      <c r="A1062" s="35"/>
      <c r="B1062" s="31"/>
      <c r="C1062" s="133"/>
      <c r="D1062" s="133"/>
      <c r="E1062" s="133"/>
      <c r="F1062" s="133"/>
      <c r="G1062" s="133"/>
      <c r="H1062" s="133"/>
      <c r="I1062" s="133"/>
      <c r="J1062" s="134"/>
      <c r="K1062" s="135"/>
      <c r="L1062" s="135"/>
      <c r="M1062" s="135"/>
      <c r="N1062" s="2"/>
      <c r="O1062" s="31"/>
      <c r="P1062" s="25"/>
      <c r="Q1062" s="2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</row>
    <row r="1063" spans="1:63" ht="18" customHeight="1">
      <c r="A1063" s="35"/>
      <c r="B1063" s="31"/>
      <c r="C1063" s="133"/>
      <c r="D1063" s="133"/>
      <c r="E1063" s="133"/>
      <c r="F1063" s="133"/>
      <c r="G1063" s="133"/>
      <c r="H1063" s="133"/>
      <c r="I1063" s="133"/>
      <c r="J1063" s="134"/>
      <c r="K1063" s="135"/>
      <c r="L1063" s="135"/>
      <c r="M1063" s="135"/>
      <c r="N1063" s="2"/>
      <c r="O1063" s="31"/>
      <c r="P1063" s="25"/>
      <c r="Q1063" s="2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</row>
    <row r="1064" spans="1:63" ht="18" customHeight="1">
      <c r="A1064" s="35"/>
      <c r="B1064" s="31"/>
      <c r="C1064" s="133"/>
      <c r="D1064" s="133"/>
      <c r="E1064" s="133"/>
      <c r="F1064" s="133"/>
      <c r="G1064" s="133"/>
      <c r="H1064" s="133"/>
      <c r="I1064" s="133"/>
      <c r="J1064" s="134"/>
      <c r="K1064" s="135"/>
      <c r="L1064" s="135"/>
      <c r="M1064" s="135"/>
      <c r="N1064" s="2"/>
      <c r="O1064" s="31"/>
      <c r="P1064" s="25"/>
      <c r="Q1064" s="2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</row>
    <row r="1065" spans="1:63" ht="18" customHeight="1">
      <c r="A1065" s="35"/>
      <c r="B1065" s="31"/>
      <c r="C1065" s="133"/>
      <c r="D1065" s="133"/>
      <c r="E1065" s="133"/>
      <c r="F1065" s="133"/>
      <c r="G1065" s="133"/>
      <c r="H1065" s="133"/>
      <c r="I1065" s="133"/>
      <c r="J1065" s="134"/>
      <c r="K1065" s="135"/>
      <c r="L1065" s="135"/>
      <c r="M1065" s="135"/>
      <c r="N1065" s="2"/>
      <c r="O1065" s="31"/>
      <c r="P1065" s="25"/>
      <c r="Q1065" s="2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</row>
    <row r="1066" spans="1:63" ht="18" customHeight="1">
      <c r="A1066" s="35"/>
      <c r="B1066" s="31"/>
      <c r="C1066" s="133"/>
      <c r="D1066" s="133"/>
      <c r="E1066" s="133"/>
      <c r="F1066" s="133"/>
      <c r="G1066" s="133"/>
      <c r="H1066" s="133"/>
      <c r="I1066" s="133"/>
      <c r="J1066" s="134"/>
      <c r="K1066" s="135"/>
      <c r="L1066" s="135"/>
      <c r="M1066" s="135"/>
      <c r="N1066" s="2"/>
      <c r="O1066" s="31"/>
      <c r="P1066" s="25"/>
      <c r="Q1066" s="2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</row>
    <row r="1067" spans="1:63" ht="18" customHeight="1">
      <c r="A1067" s="35"/>
      <c r="B1067" s="31"/>
      <c r="C1067" s="133"/>
      <c r="D1067" s="133"/>
      <c r="E1067" s="133"/>
      <c r="F1067" s="133"/>
      <c r="G1067" s="133"/>
      <c r="H1067" s="133"/>
      <c r="I1067" s="133"/>
      <c r="J1067" s="134"/>
      <c r="K1067" s="135"/>
      <c r="L1067" s="135"/>
      <c r="M1067" s="135"/>
      <c r="N1067" s="2"/>
      <c r="O1067" s="31"/>
      <c r="P1067" s="25"/>
      <c r="Q1067" s="2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</row>
    <row r="1068" spans="1:63" ht="18" customHeight="1">
      <c r="A1068" s="35"/>
      <c r="B1068" s="31"/>
      <c r="C1068" s="133"/>
      <c r="D1068" s="133"/>
      <c r="E1068" s="133"/>
      <c r="F1068" s="133"/>
      <c r="G1068" s="133"/>
      <c r="H1068" s="133"/>
      <c r="I1068" s="133"/>
      <c r="J1068" s="134"/>
      <c r="K1068" s="135"/>
      <c r="L1068" s="135"/>
      <c r="M1068" s="135"/>
      <c r="N1068" s="2"/>
      <c r="O1068" s="31"/>
      <c r="P1068" s="25"/>
      <c r="Q1068" s="2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</row>
    <row r="1069" spans="1:63" ht="18" customHeight="1">
      <c r="A1069" s="35"/>
      <c r="B1069" s="31"/>
      <c r="C1069" s="133"/>
      <c r="D1069" s="133"/>
      <c r="E1069" s="133"/>
      <c r="F1069" s="133"/>
      <c r="G1069" s="133"/>
      <c r="H1069" s="133"/>
      <c r="I1069" s="133"/>
      <c r="J1069" s="134"/>
      <c r="K1069" s="135"/>
      <c r="L1069" s="135"/>
      <c r="M1069" s="135"/>
      <c r="N1069" s="2"/>
      <c r="O1069" s="31"/>
      <c r="P1069" s="25"/>
      <c r="Q1069" s="2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</row>
    <row r="1070" spans="1:63" ht="18" customHeight="1">
      <c r="A1070" s="35"/>
      <c r="B1070" s="31"/>
      <c r="C1070" s="133"/>
      <c r="D1070" s="133"/>
      <c r="E1070" s="133"/>
      <c r="F1070" s="133"/>
      <c r="G1070" s="133"/>
      <c r="H1070" s="133"/>
      <c r="I1070" s="133"/>
      <c r="J1070" s="134"/>
      <c r="K1070" s="135"/>
      <c r="L1070" s="135"/>
      <c r="M1070" s="135"/>
      <c r="N1070" s="2"/>
      <c r="O1070" s="31"/>
      <c r="P1070" s="25"/>
      <c r="Q1070" s="2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</row>
    <row r="1071" spans="1:63" ht="18" customHeight="1">
      <c r="A1071" s="35"/>
      <c r="B1071" s="31"/>
      <c r="C1071" s="133"/>
      <c r="D1071" s="133"/>
      <c r="E1071" s="133"/>
      <c r="F1071" s="133"/>
      <c r="G1071" s="133"/>
      <c r="H1071" s="133"/>
      <c r="I1071" s="133"/>
      <c r="J1071" s="134"/>
      <c r="K1071" s="135"/>
      <c r="L1071" s="135"/>
      <c r="M1071" s="135"/>
      <c r="N1071" s="2"/>
      <c r="O1071" s="31"/>
      <c r="P1071" s="25"/>
      <c r="Q1071" s="2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</row>
    <row r="1072" spans="1:63" ht="18" customHeight="1">
      <c r="A1072" s="35"/>
      <c r="B1072" s="31"/>
      <c r="C1072" s="133"/>
      <c r="D1072" s="133"/>
      <c r="E1072" s="133"/>
      <c r="F1072" s="133"/>
      <c r="G1072" s="133"/>
      <c r="H1072" s="133"/>
      <c r="I1072" s="133"/>
      <c r="J1072" s="134"/>
      <c r="K1072" s="135"/>
      <c r="L1072" s="135"/>
      <c r="M1072" s="135"/>
      <c r="N1072" s="2"/>
      <c r="O1072" s="31"/>
      <c r="P1072" s="25"/>
      <c r="Q1072" s="2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</row>
    <row r="1073" spans="1:63" ht="18" customHeight="1">
      <c r="A1073" s="35"/>
      <c r="B1073" s="31"/>
      <c r="C1073" s="133"/>
      <c r="D1073" s="133"/>
      <c r="E1073" s="133"/>
      <c r="F1073" s="133"/>
      <c r="G1073" s="133"/>
      <c r="H1073" s="133"/>
      <c r="I1073" s="133"/>
      <c r="J1073" s="134"/>
      <c r="K1073" s="135"/>
      <c r="L1073" s="135"/>
      <c r="M1073" s="135"/>
      <c r="N1073" s="2"/>
      <c r="O1073" s="31"/>
      <c r="P1073" s="25"/>
      <c r="Q1073" s="2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</row>
    <row r="1074" spans="1:63" ht="18" customHeight="1">
      <c r="A1074" s="35"/>
      <c r="B1074" s="31"/>
      <c r="C1074" s="133"/>
      <c r="D1074" s="133"/>
      <c r="E1074" s="133"/>
      <c r="F1074" s="133"/>
      <c r="G1074" s="133"/>
      <c r="H1074" s="133"/>
      <c r="I1074" s="133"/>
      <c r="J1074" s="134"/>
      <c r="K1074" s="135"/>
      <c r="L1074" s="135"/>
      <c r="M1074" s="135"/>
      <c r="N1074" s="2"/>
      <c r="O1074" s="31"/>
      <c r="P1074" s="25"/>
      <c r="Q1074" s="2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</row>
    <row r="1075" spans="1:63" ht="18" customHeight="1">
      <c r="A1075" s="35"/>
      <c r="B1075" s="31"/>
      <c r="C1075" s="133"/>
      <c r="D1075" s="133"/>
      <c r="E1075" s="133"/>
      <c r="F1075" s="133"/>
      <c r="G1075" s="133"/>
      <c r="H1075" s="133"/>
      <c r="I1075" s="133"/>
      <c r="J1075" s="134"/>
      <c r="K1075" s="135"/>
      <c r="L1075" s="135"/>
      <c r="M1075" s="135"/>
      <c r="N1075" s="2"/>
      <c r="O1075" s="31"/>
      <c r="P1075" s="25"/>
      <c r="Q1075" s="2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</row>
    <row r="1076" spans="1:63" ht="18" customHeight="1">
      <c r="A1076" s="35"/>
      <c r="B1076" s="31"/>
      <c r="C1076" s="133"/>
      <c r="D1076" s="133"/>
      <c r="E1076" s="133"/>
      <c r="F1076" s="133"/>
      <c r="G1076" s="133"/>
      <c r="H1076" s="133"/>
      <c r="I1076" s="133"/>
      <c r="J1076" s="134"/>
      <c r="K1076" s="135"/>
      <c r="L1076" s="135"/>
      <c r="M1076" s="135"/>
      <c r="N1076" s="2"/>
      <c r="O1076" s="31"/>
      <c r="P1076" s="25"/>
      <c r="Q1076" s="2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</row>
    <row r="1077" spans="1:63" ht="18" customHeight="1">
      <c r="A1077" s="35"/>
      <c r="B1077" s="31"/>
      <c r="C1077" s="133"/>
      <c r="D1077" s="133"/>
      <c r="E1077" s="133"/>
      <c r="F1077" s="133"/>
      <c r="G1077" s="133"/>
      <c r="H1077" s="133"/>
      <c r="I1077" s="133"/>
      <c r="J1077" s="134"/>
      <c r="K1077" s="135"/>
      <c r="L1077" s="135"/>
      <c r="M1077" s="135"/>
      <c r="N1077" s="2"/>
      <c r="O1077" s="31"/>
      <c r="P1077" s="25"/>
      <c r="Q1077" s="2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</row>
    <row r="1078" spans="1:63" ht="18" customHeight="1">
      <c r="A1078" s="35"/>
      <c r="B1078" s="31"/>
      <c r="C1078" s="133"/>
      <c r="D1078" s="133"/>
      <c r="E1078" s="133"/>
      <c r="F1078" s="133"/>
      <c r="G1078" s="133"/>
      <c r="H1078" s="133"/>
      <c r="I1078" s="133"/>
      <c r="J1078" s="134"/>
      <c r="K1078" s="135"/>
      <c r="L1078" s="135"/>
      <c r="M1078" s="135"/>
      <c r="N1078" s="2"/>
      <c r="O1078" s="31"/>
      <c r="P1078" s="25"/>
      <c r="Q1078" s="2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</row>
    <row r="1079" spans="1:63" ht="18" customHeight="1">
      <c r="A1079" s="35"/>
      <c r="B1079" s="31"/>
      <c r="C1079" s="133"/>
      <c r="D1079" s="133"/>
      <c r="E1079" s="133"/>
      <c r="F1079" s="133"/>
      <c r="G1079" s="133"/>
      <c r="H1079" s="133"/>
      <c r="I1079" s="133"/>
      <c r="J1079" s="134"/>
      <c r="K1079" s="135"/>
      <c r="L1079" s="135"/>
      <c r="M1079" s="135"/>
      <c r="N1079" s="2"/>
      <c r="O1079" s="31"/>
      <c r="P1079" s="25"/>
      <c r="Q1079" s="2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</row>
    <row r="1080" spans="1:63" ht="18" customHeight="1">
      <c r="A1080" s="35"/>
      <c r="B1080" s="31"/>
      <c r="C1080" s="133"/>
      <c r="D1080" s="133"/>
      <c r="E1080" s="133"/>
      <c r="F1080" s="133"/>
      <c r="G1080" s="133"/>
      <c r="H1080" s="133"/>
      <c r="I1080" s="133"/>
      <c r="J1080" s="134"/>
      <c r="K1080" s="135"/>
      <c r="L1080" s="135"/>
      <c r="M1080" s="135"/>
      <c r="N1080" s="2"/>
      <c r="O1080" s="31"/>
      <c r="P1080" s="25"/>
      <c r="Q1080" s="2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</row>
    <row r="1081" spans="1:63" ht="18" customHeight="1">
      <c r="A1081" s="35"/>
      <c r="B1081" s="31"/>
      <c r="C1081" s="133"/>
      <c r="D1081" s="133"/>
      <c r="E1081" s="133"/>
      <c r="F1081" s="133"/>
      <c r="G1081" s="133"/>
      <c r="H1081" s="133"/>
      <c r="I1081" s="133"/>
      <c r="J1081" s="134"/>
      <c r="K1081" s="135"/>
      <c r="L1081" s="135"/>
      <c r="M1081" s="135"/>
      <c r="N1081" s="2"/>
      <c r="O1081" s="31"/>
      <c r="P1081" s="25"/>
      <c r="Q1081" s="2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</row>
    <row r="1082" spans="1:63" ht="18" customHeight="1">
      <c r="A1082" s="35"/>
      <c r="B1082" s="31"/>
      <c r="C1082" s="133"/>
      <c r="D1082" s="133"/>
      <c r="E1082" s="133"/>
      <c r="F1082" s="133"/>
      <c r="G1082" s="133"/>
      <c r="H1082" s="133"/>
      <c r="I1082" s="133"/>
      <c r="J1082" s="134"/>
      <c r="K1082" s="135"/>
      <c r="L1082" s="135"/>
      <c r="M1082" s="135"/>
      <c r="N1082" s="2"/>
      <c r="O1082" s="31"/>
      <c r="P1082" s="25"/>
      <c r="Q1082" s="2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</row>
    <row r="1083" spans="1:63" ht="18" customHeight="1">
      <c r="A1083" s="35"/>
      <c r="B1083" s="31"/>
      <c r="C1083" s="133"/>
      <c r="D1083" s="133"/>
      <c r="E1083" s="133"/>
      <c r="F1083" s="133"/>
      <c r="G1083" s="133"/>
      <c r="H1083" s="133"/>
      <c r="I1083" s="133"/>
      <c r="J1083" s="134"/>
      <c r="K1083" s="135"/>
      <c r="L1083" s="135"/>
      <c r="M1083" s="135"/>
      <c r="N1083" s="2"/>
      <c r="O1083" s="31"/>
      <c r="P1083" s="25"/>
      <c r="Q1083" s="2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</row>
    <row r="1084" spans="1:63" ht="18" customHeight="1">
      <c r="A1084" s="35"/>
      <c r="B1084" s="31"/>
      <c r="C1084" s="133"/>
      <c r="D1084" s="133"/>
      <c r="E1084" s="133"/>
      <c r="F1084" s="133"/>
      <c r="G1084" s="133"/>
      <c r="H1084" s="133"/>
      <c r="I1084" s="133"/>
      <c r="J1084" s="134"/>
      <c r="K1084" s="135"/>
      <c r="L1084" s="135"/>
      <c r="M1084" s="135"/>
      <c r="N1084" s="2"/>
      <c r="O1084" s="31"/>
      <c r="P1084" s="25"/>
      <c r="Q1084" s="2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</row>
    <row r="1085" spans="1:63" ht="18" customHeight="1">
      <c r="A1085" s="35"/>
      <c r="B1085" s="31"/>
      <c r="C1085" s="133"/>
      <c r="D1085" s="133"/>
      <c r="E1085" s="133"/>
      <c r="F1085" s="133"/>
      <c r="G1085" s="133"/>
      <c r="H1085" s="133"/>
      <c r="I1085" s="133"/>
      <c r="J1085" s="134"/>
      <c r="K1085" s="135"/>
      <c r="L1085" s="135"/>
      <c r="M1085" s="135"/>
      <c r="N1085" s="2"/>
      <c r="O1085" s="31"/>
      <c r="P1085" s="25"/>
      <c r="Q1085" s="2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</row>
    <row r="1086" spans="1:63" ht="18" customHeight="1">
      <c r="A1086" s="35"/>
      <c r="B1086" s="31"/>
      <c r="C1086" s="133"/>
      <c r="D1086" s="133"/>
      <c r="E1086" s="133"/>
      <c r="F1086" s="133"/>
      <c r="G1086" s="133"/>
      <c r="H1086" s="133"/>
      <c r="I1086" s="133"/>
      <c r="J1086" s="134"/>
      <c r="K1086" s="135"/>
      <c r="L1086" s="135"/>
      <c r="M1086" s="135"/>
      <c r="N1086" s="2"/>
      <c r="O1086" s="31"/>
      <c r="P1086" s="25"/>
      <c r="Q1086" s="2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</row>
    <row r="1087" spans="1:63" ht="18" customHeight="1">
      <c r="A1087" s="35"/>
      <c r="B1087" s="31"/>
      <c r="C1087" s="133"/>
      <c r="D1087" s="133"/>
      <c r="E1087" s="133"/>
      <c r="F1087" s="133"/>
      <c r="G1087" s="133"/>
      <c r="H1087" s="133"/>
      <c r="I1087" s="133"/>
      <c r="J1087" s="134"/>
      <c r="K1087" s="135"/>
      <c r="L1087" s="135"/>
      <c r="M1087" s="135"/>
      <c r="N1087" s="2"/>
      <c r="O1087" s="31"/>
      <c r="P1087" s="25"/>
      <c r="Q1087" s="2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</row>
    <row r="1088" spans="1:63" ht="18" customHeight="1">
      <c r="A1088" s="35"/>
      <c r="B1088" s="31"/>
      <c r="C1088" s="133"/>
      <c r="D1088" s="133"/>
      <c r="E1088" s="133"/>
      <c r="F1088" s="133"/>
      <c r="G1088" s="133"/>
      <c r="H1088" s="133"/>
      <c r="I1088" s="133"/>
      <c r="J1088" s="134"/>
      <c r="K1088" s="135"/>
      <c r="L1088" s="135"/>
      <c r="M1088" s="135"/>
      <c r="N1088" s="2"/>
      <c r="O1088" s="31"/>
      <c r="P1088" s="25"/>
      <c r="Q1088" s="2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</row>
    <row r="1089" spans="1:63" ht="18" customHeight="1">
      <c r="A1089" s="35"/>
      <c r="B1089" s="31"/>
      <c r="C1089" s="133"/>
      <c r="D1089" s="133"/>
      <c r="E1089" s="133"/>
      <c r="F1089" s="133"/>
      <c r="G1089" s="133"/>
      <c r="H1089" s="133"/>
      <c r="I1089" s="133"/>
      <c r="J1089" s="134"/>
      <c r="K1089" s="135"/>
      <c r="L1089" s="135"/>
      <c r="M1089" s="135"/>
      <c r="N1089" s="2"/>
      <c r="O1089" s="31"/>
      <c r="P1089" s="25"/>
      <c r="Q1089" s="2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</row>
    <row r="1090" spans="1:63" ht="18" customHeight="1">
      <c r="A1090" s="35"/>
      <c r="B1090" s="31"/>
      <c r="C1090" s="133"/>
      <c r="D1090" s="133"/>
      <c r="E1090" s="133"/>
      <c r="F1090" s="133"/>
      <c r="G1090" s="133"/>
      <c r="H1090" s="133"/>
      <c r="I1090" s="133"/>
      <c r="J1090" s="134"/>
      <c r="K1090" s="135"/>
      <c r="L1090" s="135"/>
      <c r="M1090" s="135"/>
      <c r="N1090" s="2"/>
      <c r="O1090" s="31"/>
      <c r="P1090" s="25"/>
      <c r="Q1090" s="2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</row>
    <row r="1091" spans="1:63" ht="18" customHeight="1">
      <c r="A1091" s="35"/>
      <c r="B1091" s="31"/>
      <c r="C1091" s="133"/>
      <c r="D1091" s="133"/>
      <c r="E1091" s="133"/>
      <c r="F1091" s="133"/>
      <c r="G1091" s="133"/>
      <c r="H1091" s="133"/>
      <c r="I1091" s="133"/>
      <c r="J1091" s="134"/>
      <c r="K1091" s="135"/>
      <c r="L1091" s="135"/>
      <c r="M1091" s="135"/>
      <c r="N1091" s="2"/>
      <c r="O1091" s="31"/>
      <c r="P1091" s="25"/>
      <c r="Q1091" s="2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</row>
    <row r="1092" spans="1:63" ht="18" customHeight="1">
      <c r="A1092" s="35"/>
      <c r="B1092" s="31"/>
      <c r="C1092" s="133"/>
      <c r="D1092" s="133"/>
      <c r="E1092" s="133"/>
      <c r="F1092" s="133"/>
      <c r="G1092" s="133"/>
      <c r="H1092" s="133"/>
      <c r="I1092" s="133"/>
      <c r="J1092" s="134"/>
      <c r="K1092" s="135"/>
      <c r="L1092" s="135"/>
      <c r="M1092" s="135"/>
      <c r="N1092" s="2"/>
      <c r="O1092" s="31"/>
      <c r="P1092" s="25"/>
      <c r="Q1092" s="2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</row>
    <row r="1093" spans="1:63" ht="18" customHeight="1">
      <c r="A1093" s="35"/>
      <c r="B1093" s="31"/>
      <c r="C1093" s="133"/>
      <c r="D1093" s="133"/>
      <c r="E1093" s="133"/>
      <c r="F1093" s="133"/>
      <c r="G1093" s="133"/>
      <c r="H1093" s="133"/>
      <c r="I1093" s="133"/>
      <c r="J1093" s="134"/>
      <c r="K1093" s="135"/>
      <c r="L1093" s="135"/>
      <c r="M1093" s="135"/>
      <c r="N1093" s="2"/>
      <c r="O1093" s="31"/>
      <c r="P1093" s="25"/>
      <c r="Q1093" s="2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</row>
    <row r="1094" spans="1:63" ht="18" customHeight="1">
      <c r="A1094" s="35"/>
      <c r="B1094" s="31"/>
      <c r="C1094" s="133"/>
      <c r="D1094" s="133"/>
      <c r="E1094" s="133"/>
      <c r="F1094" s="133"/>
      <c r="G1094" s="133"/>
      <c r="H1094" s="133"/>
      <c r="I1094" s="133"/>
      <c r="J1094" s="134"/>
      <c r="K1094" s="135"/>
      <c r="L1094" s="135"/>
      <c r="M1094" s="135"/>
      <c r="N1094" s="2"/>
      <c r="O1094" s="31"/>
      <c r="P1094" s="25"/>
      <c r="Q1094" s="2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</row>
    <row r="1095" spans="1:63" ht="18" customHeight="1">
      <c r="A1095" s="35"/>
      <c r="B1095" s="31"/>
      <c r="C1095" s="133"/>
      <c r="D1095" s="133"/>
      <c r="E1095" s="133"/>
      <c r="F1095" s="133"/>
      <c r="G1095" s="133"/>
      <c r="H1095" s="133"/>
      <c r="I1095" s="133"/>
      <c r="J1095" s="134"/>
      <c r="K1095" s="135"/>
      <c r="L1095" s="135"/>
      <c r="M1095" s="135"/>
      <c r="N1095" s="2"/>
      <c r="O1095" s="31"/>
      <c r="P1095" s="25"/>
      <c r="Q1095" s="2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</row>
    <row r="1096" spans="1:63" ht="18" customHeight="1">
      <c r="A1096" s="35"/>
      <c r="B1096" s="31"/>
      <c r="C1096" s="133"/>
      <c r="D1096" s="133"/>
      <c r="E1096" s="133"/>
      <c r="F1096" s="133"/>
      <c r="G1096" s="133"/>
      <c r="H1096" s="133"/>
      <c r="I1096" s="133"/>
      <c r="J1096" s="134"/>
      <c r="K1096" s="135"/>
      <c r="L1096" s="135"/>
      <c r="M1096" s="135"/>
      <c r="N1096" s="2"/>
      <c r="O1096" s="31"/>
      <c r="P1096" s="25"/>
      <c r="Q1096" s="2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</row>
    <row r="1097" spans="1:63" ht="18" customHeight="1">
      <c r="A1097" s="35"/>
      <c r="B1097" s="31"/>
      <c r="C1097" s="133"/>
      <c r="D1097" s="133"/>
      <c r="E1097" s="133"/>
      <c r="F1097" s="133"/>
      <c r="G1097" s="133"/>
      <c r="H1097" s="133"/>
      <c r="I1097" s="133"/>
      <c r="J1097" s="134"/>
      <c r="K1097" s="135"/>
      <c r="L1097" s="135"/>
      <c r="M1097" s="135"/>
      <c r="N1097" s="2"/>
      <c r="O1097" s="31"/>
      <c r="P1097" s="25"/>
      <c r="Q1097" s="2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</row>
    <row r="1098" spans="1:63" ht="18" customHeight="1">
      <c r="A1098" s="35"/>
      <c r="B1098" s="31"/>
      <c r="C1098" s="133"/>
      <c r="D1098" s="133"/>
      <c r="E1098" s="133"/>
      <c r="F1098" s="133"/>
      <c r="G1098" s="133"/>
      <c r="H1098" s="133"/>
      <c r="I1098" s="133"/>
      <c r="J1098" s="134"/>
      <c r="K1098" s="135"/>
      <c r="L1098" s="135"/>
      <c r="M1098" s="135"/>
      <c r="N1098" s="2"/>
      <c r="O1098" s="31"/>
      <c r="P1098" s="25"/>
      <c r="Q1098" s="2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</row>
    <row r="1099" spans="1:63" ht="18" customHeight="1">
      <c r="A1099" s="35"/>
      <c r="B1099" s="31"/>
      <c r="C1099" s="133"/>
      <c r="D1099" s="133"/>
      <c r="E1099" s="133"/>
      <c r="F1099" s="133"/>
      <c r="G1099" s="133"/>
      <c r="H1099" s="133"/>
      <c r="I1099" s="133"/>
      <c r="J1099" s="134"/>
      <c r="K1099" s="135"/>
      <c r="L1099" s="135"/>
      <c r="M1099" s="135"/>
      <c r="N1099" s="2"/>
      <c r="O1099" s="31"/>
      <c r="P1099" s="25"/>
      <c r="Q1099" s="2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</row>
    <row r="1100" spans="1:63" ht="18" customHeight="1">
      <c r="A1100" s="35"/>
      <c r="B1100" s="31"/>
      <c r="C1100" s="133"/>
      <c r="D1100" s="133"/>
      <c r="E1100" s="133"/>
      <c r="F1100" s="133"/>
      <c r="G1100" s="133"/>
      <c r="H1100" s="133"/>
      <c r="I1100" s="133"/>
      <c r="J1100" s="134"/>
      <c r="K1100" s="135"/>
      <c r="L1100" s="135"/>
      <c r="M1100" s="135"/>
      <c r="N1100" s="2"/>
      <c r="O1100" s="31"/>
      <c r="P1100" s="25"/>
      <c r="Q1100" s="2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</row>
    <row r="1101" spans="1:63" ht="18" customHeight="1">
      <c r="A1101" s="35"/>
      <c r="B1101" s="31"/>
      <c r="C1101" s="133"/>
      <c r="D1101" s="133"/>
      <c r="E1101" s="133"/>
      <c r="F1101" s="133"/>
      <c r="G1101" s="133"/>
      <c r="H1101" s="133"/>
      <c r="I1101" s="133"/>
      <c r="J1101" s="134"/>
      <c r="K1101" s="135"/>
      <c r="L1101" s="135"/>
      <c r="M1101" s="135"/>
      <c r="N1101" s="2"/>
      <c r="O1101" s="31"/>
      <c r="P1101" s="25"/>
      <c r="Q1101" s="2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</row>
    <row r="1102" spans="1:63" ht="18" customHeight="1">
      <c r="A1102" s="35"/>
      <c r="B1102" s="31"/>
      <c r="C1102" s="133"/>
      <c r="D1102" s="133"/>
      <c r="E1102" s="133"/>
      <c r="F1102" s="133"/>
      <c r="G1102" s="133"/>
      <c r="H1102" s="133"/>
      <c r="I1102" s="133"/>
      <c r="J1102" s="134"/>
      <c r="K1102" s="135"/>
      <c r="L1102" s="135"/>
      <c r="M1102" s="135"/>
      <c r="N1102" s="2"/>
      <c r="O1102" s="31"/>
      <c r="P1102" s="25"/>
      <c r="Q1102" s="2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</row>
    <row r="1103" spans="1:63" ht="18" customHeight="1">
      <c r="A1103" s="35"/>
      <c r="B1103" s="31"/>
      <c r="C1103" s="133"/>
      <c r="D1103" s="133"/>
      <c r="E1103" s="133"/>
      <c r="F1103" s="133"/>
      <c r="G1103" s="133"/>
      <c r="H1103" s="133"/>
      <c r="I1103" s="133"/>
      <c r="J1103" s="134"/>
      <c r="K1103" s="135"/>
      <c r="L1103" s="135"/>
      <c r="M1103" s="135"/>
      <c r="N1103" s="2"/>
      <c r="O1103" s="31"/>
      <c r="P1103" s="25"/>
      <c r="Q1103" s="2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</row>
    <row r="1104" spans="1:63" ht="18" customHeight="1">
      <c r="A1104" s="35"/>
      <c r="B1104" s="31"/>
      <c r="C1104" s="133"/>
      <c r="D1104" s="133"/>
      <c r="E1104" s="133"/>
      <c r="F1104" s="133"/>
      <c r="G1104" s="133"/>
      <c r="H1104" s="133"/>
      <c r="I1104" s="133"/>
      <c r="J1104" s="134"/>
      <c r="K1104" s="135"/>
      <c r="L1104" s="135"/>
      <c r="M1104" s="135"/>
      <c r="N1104" s="2"/>
      <c r="O1104" s="31"/>
      <c r="P1104" s="25"/>
      <c r="Q1104" s="2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</row>
    <row r="1105" spans="1:63" ht="18" customHeight="1">
      <c r="A1105" s="35"/>
      <c r="B1105" s="31"/>
      <c r="C1105" s="133"/>
      <c r="D1105" s="133"/>
      <c r="E1105" s="133"/>
      <c r="F1105" s="133"/>
      <c r="G1105" s="133"/>
      <c r="H1105" s="133"/>
      <c r="I1105" s="133"/>
      <c r="J1105" s="134"/>
      <c r="K1105" s="135"/>
      <c r="L1105" s="135"/>
      <c r="M1105" s="135"/>
      <c r="N1105" s="2"/>
      <c r="O1105" s="31"/>
      <c r="P1105" s="25"/>
      <c r="Q1105" s="2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</row>
    <row r="1106" spans="1:63" ht="18" customHeight="1">
      <c r="A1106" s="35"/>
      <c r="B1106" s="31"/>
      <c r="C1106" s="133"/>
      <c r="D1106" s="133"/>
      <c r="E1106" s="133"/>
      <c r="F1106" s="133"/>
      <c r="G1106" s="133"/>
      <c r="H1106" s="133"/>
      <c r="I1106" s="133"/>
      <c r="J1106" s="134"/>
      <c r="K1106" s="135"/>
      <c r="L1106" s="135"/>
      <c r="M1106" s="135"/>
      <c r="N1106" s="2"/>
      <c r="O1106" s="31"/>
      <c r="P1106" s="25"/>
      <c r="Q1106" s="2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</row>
    <row r="1107" spans="1:63" ht="18" customHeight="1">
      <c r="A1107" s="35"/>
      <c r="B1107" s="31"/>
      <c r="C1107" s="133"/>
      <c r="D1107" s="133"/>
      <c r="E1107" s="133"/>
      <c r="F1107" s="133"/>
      <c r="G1107" s="133"/>
      <c r="H1107" s="133"/>
      <c r="I1107" s="133"/>
      <c r="J1107" s="134"/>
      <c r="K1107" s="135"/>
      <c r="L1107" s="135"/>
      <c r="M1107" s="135"/>
      <c r="N1107" s="2"/>
      <c r="O1107" s="31"/>
      <c r="P1107" s="25"/>
      <c r="Q1107" s="2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</row>
    <row r="1108" spans="1:63" ht="18" customHeight="1">
      <c r="A1108" s="35"/>
      <c r="B1108" s="31"/>
      <c r="C1108" s="133"/>
      <c r="D1108" s="133"/>
      <c r="E1108" s="133"/>
      <c r="F1108" s="133"/>
      <c r="G1108" s="133"/>
      <c r="H1108" s="133"/>
      <c r="I1108" s="133"/>
      <c r="J1108" s="134"/>
      <c r="K1108" s="135"/>
      <c r="L1108" s="135"/>
      <c r="M1108" s="135"/>
      <c r="N1108" s="2"/>
      <c r="O1108" s="31"/>
      <c r="P1108" s="25"/>
      <c r="Q1108" s="2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</row>
    <row r="1109" spans="1:63" ht="18" customHeight="1">
      <c r="A1109" s="35"/>
      <c r="B1109" s="31"/>
      <c r="C1109" s="133"/>
      <c r="D1109" s="133"/>
      <c r="E1109" s="133"/>
      <c r="F1109" s="133"/>
      <c r="G1109" s="133"/>
      <c r="H1109" s="133"/>
      <c r="I1109" s="133"/>
      <c r="J1109" s="134"/>
      <c r="K1109" s="135"/>
      <c r="L1109" s="135"/>
      <c r="M1109" s="135"/>
      <c r="N1109" s="2"/>
      <c r="O1109" s="31"/>
      <c r="P1109" s="25"/>
      <c r="Q1109" s="2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</row>
    <row r="1110" spans="1:63" ht="18" customHeight="1">
      <c r="A1110" s="35"/>
      <c r="B1110" s="31"/>
      <c r="C1110" s="133"/>
      <c r="D1110" s="133"/>
      <c r="E1110" s="133"/>
      <c r="F1110" s="133"/>
      <c r="G1110" s="133"/>
      <c r="H1110" s="133"/>
      <c r="I1110" s="133"/>
      <c r="J1110" s="134"/>
      <c r="K1110" s="135"/>
      <c r="L1110" s="135"/>
      <c r="M1110" s="135"/>
      <c r="N1110" s="2"/>
      <c r="O1110" s="31"/>
      <c r="P1110" s="25"/>
      <c r="Q1110" s="2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</row>
    <row r="1111" spans="1:63" ht="18" customHeight="1">
      <c r="A1111" s="35"/>
      <c r="B1111" s="31"/>
      <c r="C1111" s="133"/>
      <c r="D1111" s="133"/>
      <c r="E1111" s="133"/>
      <c r="F1111" s="133"/>
      <c r="G1111" s="133"/>
      <c r="H1111" s="133"/>
      <c r="I1111" s="133"/>
      <c r="J1111" s="134"/>
      <c r="K1111" s="135"/>
      <c r="L1111" s="135"/>
      <c r="M1111" s="135"/>
      <c r="N1111" s="2"/>
      <c r="O1111" s="31"/>
      <c r="P1111" s="25"/>
      <c r="Q1111" s="2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</row>
    <row r="1112" spans="1:63" ht="18" customHeight="1">
      <c r="A1112" s="35"/>
      <c r="B1112" s="31"/>
      <c r="C1112" s="133"/>
      <c r="D1112" s="133"/>
      <c r="E1112" s="133"/>
      <c r="F1112" s="133"/>
      <c r="G1112" s="133"/>
      <c r="H1112" s="133"/>
      <c r="I1112" s="133"/>
      <c r="J1112" s="134"/>
      <c r="K1112" s="135"/>
      <c r="L1112" s="135"/>
      <c r="M1112" s="135"/>
      <c r="N1112" s="2"/>
      <c r="O1112" s="31"/>
      <c r="P1112" s="25"/>
      <c r="Q1112" s="2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</row>
    <row r="1113" spans="1:63" ht="18" customHeight="1">
      <c r="A1113" s="35"/>
      <c r="B1113" s="31"/>
      <c r="C1113" s="133"/>
      <c r="D1113" s="133"/>
      <c r="E1113" s="133"/>
      <c r="F1113" s="133"/>
      <c r="G1113" s="133"/>
      <c r="H1113" s="133"/>
      <c r="I1113" s="133"/>
      <c r="J1113" s="134"/>
      <c r="K1113" s="135"/>
      <c r="L1113" s="135"/>
      <c r="M1113" s="135"/>
      <c r="N1113" s="2"/>
      <c r="O1113" s="31"/>
      <c r="P1113" s="25"/>
      <c r="Q1113" s="2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</row>
    <row r="1114" spans="1:63" ht="18" customHeight="1">
      <c r="A1114" s="35"/>
      <c r="B1114" s="31"/>
      <c r="C1114" s="133"/>
      <c r="D1114" s="133"/>
      <c r="E1114" s="133"/>
      <c r="F1114" s="133"/>
      <c r="G1114" s="133"/>
      <c r="H1114" s="133"/>
      <c r="I1114" s="133"/>
      <c r="J1114" s="134"/>
      <c r="K1114" s="135"/>
      <c r="L1114" s="135"/>
      <c r="M1114" s="135"/>
      <c r="N1114" s="2"/>
      <c r="O1114" s="31"/>
      <c r="P1114" s="25"/>
      <c r="Q1114" s="2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</row>
    <row r="1115" spans="1:63" ht="18" customHeight="1">
      <c r="A1115" s="35"/>
      <c r="B1115" s="31"/>
      <c r="C1115" s="133"/>
      <c r="D1115" s="133"/>
      <c r="E1115" s="133"/>
      <c r="F1115" s="133"/>
      <c r="G1115" s="133"/>
      <c r="H1115" s="133"/>
      <c r="I1115" s="133"/>
      <c r="J1115" s="134"/>
      <c r="K1115" s="135"/>
      <c r="L1115" s="135"/>
      <c r="M1115" s="135"/>
      <c r="N1115" s="2"/>
      <c r="O1115" s="31"/>
      <c r="P1115" s="25"/>
      <c r="Q1115" s="2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</row>
    <row r="1116" spans="1:63" ht="18" customHeight="1">
      <c r="A1116" s="35"/>
      <c r="B1116" s="31"/>
      <c r="C1116" s="133"/>
      <c r="D1116" s="133"/>
      <c r="E1116" s="133"/>
      <c r="F1116" s="133"/>
      <c r="G1116" s="133"/>
      <c r="H1116" s="133"/>
      <c r="I1116" s="133"/>
      <c r="J1116" s="134"/>
      <c r="K1116" s="135"/>
      <c r="L1116" s="135"/>
      <c r="M1116" s="135"/>
      <c r="N1116" s="2"/>
      <c r="O1116" s="31"/>
      <c r="P1116" s="25"/>
      <c r="Q1116" s="2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</row>
    <row r="1117" spans="1:63" ht="18" customHeight="1">
      <c r="A1117" s="35"/>
      <c r="B1117" s="31"/>
      <c r="C1117" s="133"/>
      <c r="D1117" s="133"/>
      <c r="E1117" s="133"/>
      <c r="F1117" s="133"/>
      <c r="G1117" s="133"/>
      <c r="H1117" s="133"/>
      <c r="I1117" s="133"/>
      <c r="J1117" s="134"/>
      <c r="K1117" s="135"/>
      <c r="L1117" s="135"/>
      <c r="M1117" s="135"/>
      <c r="N1117" s="2"/>
      <c r="O1117" s="31"/>
      <c r="P1117" s="25"/>
      <c r="Q1117" s="2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</row>
    <row r="1118" spans="1:63" ht="18" customHeight="1">
      <c r="A1118" s="35"/>
      <c r="B1118" s="31"/>
      <c r="C1118" s="133"/>
      <c r="D1118" s="133"/>
      <c r="E1118" s="133"/>
      <c r="F1118" s="133"/>
      <c r="G1118" s="133"/>
      <c r="H1118" s="133"/>
      <c r="I1118" s="133"/>
      <c r="J1118" s="134"/>
      <c r="K1118" s="135"/>
      <c r="L1118" s="135"/>
      <c r="M1118" s="135"/>
      <c r="N1118" s="2"/>
      <c r="O1118" s="31"/>
      <c r="P1118" s="25"/>
      <c r="Q1118" s="2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</row>
    <row r="1119" spans="1:63" ht="18" customHeight="1">
      <c r="A1119" s="35"/>
      <c r="B1119" s="31"/>
      <c r="C1119" s="133"/>
      <c r="D1119" s="133"/>
      <c r="E1119" s="133"/>
      <c r="F1119" s="133"/>
      <c r="G1119" s="133"/>
      <c r="H1119" s="133"/>
      <c r="I1119" s="133"/>
      <c r="J1119" s="134"/>
      <c r="K1119" s="135"/>
      <c r="L1119" s="135"/>
      <c r="M1119" s="135"/>
      <c r="N1119" s="2"/>
      <c r="O1119" s="31"/>
      <c r="P1119" s="25"/>
      <c r="Q1119" s="2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</row>
    <row r="1120" spans="1:63" ht="18" customHeight="1">
      <c r="A1120" s="35"/>
      <c r="B1120" s="31"/>
      <c r="C1120" s="133"/>
      <c r="D1120" s="133"/>
      <c r="E1120" s="133"/>
      <c r="F1120" s="133"/>
      <c r="G1120" s="133"/>
      <c r="H1120" s="133"/>
      <c r="I1120" s="133"/>
      <c r="J1120" s="134"/>
      <c r="K1120" s="135"/>
      <c r="L1120" s="135"/>
      <c r="M1120" s="135"/>
      <c r="N1120" s="2"/>
      <c r="O1120" s="31"/>
      <c r="P1120" s="25"/>
      <c r="Q1120" s="2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</row>
    <row r="1121" spans="1:63" ht="18" customHeight="1">
      <c r="A1121" s="35"/>
      <c r="B1121" s="31"/>
      <c r="C1121" s="133"/>
      <c r="D1121" s="133"/>
      <c r="E1121" s="133"/>
      <c r="F1121" s="133"/>
      <c r="G1121" s="133"/>
      <c r="H1121" s="133"/>
      <c r="I1121" s="133"/>
      <c r="J1121" s="134"/>
      <c r="K1121" s="135"/>
      <c r="L1121" s="135"/>
      <c r="M1121" s="135"/>
      <c r="N1121" s="2"/>
      <c r="O1121" s="31"/>
      <c r="P1121" s="25"/>
      <c r="Q1121" s="2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</row>
    <row r="1122" spans="1:63" ht="18" customHeight="1">
      <c r="A1122" s="35"/>
      <c r="B1122" s="31"/>
      <c r="C1122" s="133"/>
      <c r="D1122" s="133"/>
      <c r="E1122" s="133"/>
      <c r="F1122" s="133"/>
      <c r="G1122" s="133"/>
      <c r="H1122" s="133"/>
      <c r="I1122" s="133"/>
      <c r="J1122" s="134"/>
      <c r="K1122" s="135"/>
      <c r="L1122" s="135"/>
      <c r="M1122" s="135"/>
      <c r="N1122" s="2"/>
      <c r="O1122" s="31"/>
      <c r="P1122" s="25"/>
      <c r="Q1122" s="2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</row>
    <row r="1123" spans="1:63" ht="18" customHeight="1">
      <c r="A1123" s="35"/>
      <c r="B1123" s="31"/>
      <c r="C1123" s="133"/>
      <c r="D1123" s="133"/>
      <c r="E1123" s="133"/>
      <c r="F1123" s="133"/>
      <c r="G1123" s="133"/>
      <c r="H1123" s="133"/>
      <c r="I1123" s="133"/>
      <c r="J1123" s="134"/>
      <c r="K1123" s="135"/>
      <c r="L1123" s="135"/>
      <c r="M1123" s="135"/>
      <c r="N1123" s="2"/>
      <c r="O1123" s="31"/>
      <c r="P1123" s="25"/>
      <c r="Q1123" s="2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</row>
    <row r="1124" spans="1:63" ht="18" customHeight="1">
      <c r="A1124" s="35"/>
      <c r="B1124" s="31"/>
      <c r="C1124" s="133"/>
      <c r="D1124" s="133"/>
      <c r="E1124" s="133"/>
      <c r="F1124" s="133"/>
      <c r="G1124" s="133"/>
      <c r="H1124" s="133"/>
      <c r="I1124" s="133"/>
      <c r="J1124" s="134"/>
      <c r="K1124" s="135"/>
      <c r="L1124" s="135"/>
      <c r="M1124" s="135"/>
      <c r="N1124" s="2"/>
      <c r="O1124" s="31"/>
      <c r="P1124" s="25"/>
      <c r="Q1124" s="2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</row>
    <row r="1125" spans="1:63" ht="18" customHeight="1">
      <c r="A1125" s="35"/>
      <c r="B1125" s="31"/>
      <c r="C1125" s="133"/>
      <c r="D1125" s="133"/>
      <c r="E1125" s="133"/>
      <c r="F1125" s="133"/>
      <c r="G1125" s="133"/>
      <c r="H1125" s="133"/>
      <c r="I1125" s="133"/>
      <c r="J1125" s="134"/>
      <c r="K1125" s="135"/>
      <c r="L1125" s="135"/>
      <c r="M1125" s="135"/>
      <c r="N1125" s="2"/>
      <c r="O1125" s="31"/>
      <c r="P1125" s="25"/>
      <c r="Q1125" s="2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</row>
    <row r="1126" spans="1:63" ht="18" customHeight="1">
      <c r="A1126" s="35"/>
      <c r="B1126" s="31"/>
      <c r="C1126" s="133"/>
      <c r="D1126" s="133"/>
      <c r="E1126" s="133"/>
      <c r="F1126" s="133"/>
      <c r="G1126" s="133"/>
      <c r="H1126" s="133"/>
      <c r="I1126" s="133"/>
      <c r="J1126" s="134"/>
      <c r="K1126" s="135"/>
      <c r="L1126" s="135"/>
      <c r="M1126" s="135"/>
      <c r="N1126" s="2"/>
      <c r="O1126" s="31"/>
      <c r="P1126" s="25"/>
      <c r="Q1126" s="2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</row>
    <row r="1127" spans="1:63" ht="18" customHeight="1">
      <c r="A1127" s="35"/>
      <c r="B1127" s="31"/>
      <c r="C1127" s="133"/>
      <c r="D1127" s="133"/>
      <c r="E1127" s="133"/>
      <c r="F1127" s="133"/>
      <c r="G1127" s="133"/>
      <c r="H1127" s="133"/>
      <c r="I1127" s="133"/>
      <c r="J1127" s="134"/>
      <c r="K1127" s="135"/>
      <c r="L1127" s="135"/>
      <c r="M1127" s="135"/>
      <c r="N1127" s="2"/>
      <c r="O1127" s="31"/>
      <c r="P1127" s="25"/>
      <c r="Q1127" s="2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</row>
    <row r="1128" spans="1:63" ht="18" customHeight="1">
      <c r="A1128" s="35"/>
      <c r="B1128" s="31"/>
      <c r="C1128" s="133"/>
      <c r="D1128" s="133"/>
      <c r="E1128" s="133"/>
      <c r="F1128" s="133"/>
      <c r="G1128" s="133"/>
      <c r="H1128" s="133"/>
      <c r="I1128" s="133"/>
      <c r="J1128" s="134"/>
      <c r="K1128" s="135"/>
      <c r="L1128" s="135"/>
      <c r="M1128" s="135"/>
      <c r="N1128" s="2"/>
      <c r="O1128" s="31"/>
      <c r="P1128" s="25"/>
      <c r="Q1128" s="2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</row>
    <row r="1129" spans="1:63" ht="18" customHeight="1">
      <c r="A1129" s="35"/>
      <c r="B1129" s="31"/>
      <c r="C1129" s="133"/>
      <c r="D1129" s="133"/>
      <c r="E1129" s="133"/>
      <c r="F1129" s="133"/>
      <c r="G1129" s="133"/>
      <c r="H1129" s="133"/>
      <c r="I1129" s="133"/>
      <c r="J1129" s="134"/>
      <c r="K1129" s="135"/>
      <c r="L1129" s="135"/>
      <c r="M1129" s="135"/>
      <c r="N1129" s="2"/>
      <c r="O1129" s="31"/>
      <c r="P1129" s="25"/>
      <c r="Q1129" s="2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</row>
    <row r="1130" spans="1:63" ht="18" customHeight="1">
      <c r="A1130" s="35"/>
      <c r="B1130" s="31"/>
      <c r="C1130" s="133"/>
      <c r="D1130" s="133"/>
      <c r="E1130" s="133"/>
      <c r="F1130" s="133"/>
      <c r="G1130" s="133"/>
      <c r="H1130" s="133"/>
      <c r="I1130" s="133"/>
      <c r="J1130" s="134"/>
      <c r="K1130" s="135"/>
      <c r="L1130" s="135"/>
      <c r="M1130" s="135"/>
      <c r="N1130" s="2"/>
      <c r="O1130" s="31"/>
      <c r="P1130" s="25"/>
      <c r="Q1130" s="2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</row>
    <row r="1131" spans="1:63" ht="18" customHeight="1">
      <c r="A1131" s="35"/>
      <c r="B1131" s="31"/>
      <c r="C1131" s="133"/>
      <c r="D1131" s="133"/>
      <c r="E1131" s="133"/>
      <c r="F1131" s="133"/>
      <c r="G1131" s="133"/>
      <c r="H1131" s="133"/>
      <c r="I1131" s="133"/>
      <c r="J1131" s="134"/>
      <c r="K1131" s="135"/>
      <c r="L1131" s="135"/>
      <c r="M1131" s="135"/>
      <c r="N1131" s="2"/>
      <c r="O1131" s="31"/>
      <c r="P1131" s="25"/>
      <c r="Q1131" s="2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</row>
    <row r="1132" spans="1:63" ht="18" customHeight="1">
      <c r="A1132" s="35"/>
      <c r="B1132" s="31"/>
      <c r="C1132" s="133"/>
      <c r="D1132" s="133"/>
      <c r="E1132" s="133"/>
      <c r="F1132" s="133"/>
      <c r="G1132" s="133"/>
      <c r="H1132" s="133"/>
      <c r="I1132" s="133"/>
      <c r="J1132" s="134"/>
      <c r="K1132" s="135"/>
      <c r="L1132" s="135"/>
      <c r="M1132" s="135"/>
      <c r="N1132" s="2"/>
      <c r="O1132" s="31"/>
      <c r="P1132" s="25"/>
      <c r="Q1132" s="2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</row>
    <row r="1133" spans="1:63" ht="18" customHeight="1">
      <c r="A1133" s="35"/>
      <c r="B1133" s="31"/>
      <c r="C1133" s="133"/>
      <c r="D1133" s="133"/>
      <c r="E1133" s="133"/>
      <c r="F1133" s="133"/>
      <c r="G1133" s="133"/>
      <c r="H1133" s="133"/>
      <c r="I1133" s="133"/>
      <c r="J1133" s="134"/>
      <c r="K1133" s="135"/>
      <c r="L1133" s="135"/>
      <c r="M1133" s="135"/>
      <c r="N1133" s="2"/>
      <c r="O1133" s="31"/>
      <c r="P1133" s="25"/>
      <c r="Q1133" s="2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</row>
    <row r="1134" spans="1:63" ht="18" customHeight="1">
      <c r="A1134" s="35"/>
      <c r="B1134" s="31"/>
      <c r="C1134" s="133"/>
      <c r="D1134" s="133"/>
      <c r="E1134" s="133"/>
      <c r="F1134" s="133"/>
      <c r="G1134" s="133"/>
      <c r="H1134" s="133"/>
      <c r="I1134" s="133"/>
      <c r="J1134" s="134"/>
      <c r="K1134" s="135"/>
      <c r="L1134" s="135"/>
      <c r="M1134" s="135"/>
      <c r="N1134" s="2"/>
      <c r="O1134" s="31"/>
      <c r="P1134" s="25"/>
      <c r="Q1134" s="2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</row>
    <row r="1135" spans="1:63" ht="18" customHeight="1">
      <c r="A1135" s="35"/>
      <c r="B1135" s="31"/>
      <c r="C1135" s="133"/>
      <c r="D1135" s="133"/>
      <c r="E1135" s="133"/>
      <c r="F1135" s="133"/>
      <c r="G1135" s="133"/>
      <c r="H1135" s="133"/>
      <c r="I1135" s="133"/>
      <c r="J1135" s="134"/>
      <c r="K1135" s="135"/>
      <c r="L1135" s="135"/>
      <c r="M1135" s="135"/>
      <c r="N1135" s="2"/>
      <c r="O1135" s="31"/>
      <c r="P1135" s="25"/>
      <c r="Q1135" s="2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</row>
    <row r="1136" spans="1:63" ht="18" customHeight="1">
      <c r="A1136" s="35"/>
      <c r="B1136" s="31"/>
      <c r="C1136" s="133"/>
      <c r="D1136" s="133"/>
      <c r="E1136" s="133"/>
      <c r="F1136" s="133"/>
      <c r="G1136" s="133"/>
      <c r="H1136" s="133"/>
      <c r="I1136" s="133"/>
      <c r="J1136" s="134"/>
      <c r="K1136" s="135"/>
      <c r="L1136" s="135"/>
      <c r="M1136" s="135"/>
      <c r="N1136" s="2"/>
      <c r="O1136" s="31"/>
      <c r="P1136" s="25"/>
      <c r="Q1136" s="2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</row>
    <row r="1137" spans="1:63" ht="18" customHeight="1">
      <c r="A1137" s="35"/>
      <c r="B1137" s="31"/>
      <c r="C1137" s="133"/>
      <c r="D1137" s="133"/>
      <c r="E1137" s="133"/>
      <c r="F1137" s="133"/>
      <c r="G1137" s="133"/>
      <c r="H1137" s="133"/>
      <c r="I1137" s="133"/>
      <c r="J1137" s="134"/>
      <c r="K1137" s="135"/>
      <c r="L1137" s="135"/>
      <c r="M1137" s="135"/>
      <c r="N1137" s="2"/>
      <c r="O1137" s="31"/>
      <c r="P1137" s="25"/>
      <c r="Q1137" s="2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</row>
    <row r="1138" spans="1:63" ht="18" customHeight="1">
      <c r="A1138" s="35"/>
      <c r="B1138" s="31"/>
      <c r="C1138" s="133"/>
      <c r="D1138" s="133"/>
      <c r="E1138" s="133"/>
      <c r="F1138" s="133"/>
      <c r="G1138" s="133"/>
      <c r="H1138" s="133"/>
      <c r="I1138" s="133"/>
      <c r="J1138" s="134"/>
      <c r="K1138" s="135"/>
      <c r="L1138" s="135"/>
      <c r="M1138" s="135"/>
      <c r="N1138" s="2"/>
      <c r="O1138" s="31"/>
      <c r="P1138" s="25"/>
      <c r="Q1138" s="2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</row>
    <row r="1139" spans="1:63" ht="18" customHeight="1">
      <c r="A1139" s="35"/>
      <c r="B1139" s="31"/>
      <c r="C1139" s="133"/>
      <c r="D1139" s="133"/>
      <c r="E1139" s="133"/>
      <c r="F1139" s="133"/>
      <c r="G1139" s="133"/>
      <c r="H1139" s="133"/>
      <c r="I1139" s="133"/>
      <c r="J1139" s="134"/>
      <c r="K1139" s="135"/>
      <c r="L1139" s="135"/>
      <c r="M1139" s="135"/>
      <c r="N1139" s="2"/>
      <c r="O1139" s="31"/>
      <c r="P1139" s="25"/>
      <c r="Q1139" s="2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</row>
    <row r="1140" spans="1:63" ht="18" customHeight="1">
      <c r="A1140" s="35"/>
      <c r="B1140" s="31"/>
      <c r="C1140" s="133"/>
      <c r="D1140" s="133"/>
      <c r="E1140" s="133"/>
      <c r="F1140" s="133"/>
      <c r="G1140" s="133"/>
      <c r="H1140" s="133"/>
      <c r="I1140" s="133"/>
      <c r="J1140" s="134"/>
      <c r="K1140" s="135"/>
      <c r="L1140" s="135"/>
      <c r="M1140" s="135"/>
      <c r="N1140" s="2"/>
      <c r="O1140" s="31"/>
      <c r="P1140" s="25"/>
      <c r="Q1140" s="2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</row>
    <row r="1141" spans="1:63" ht="18" customHeight="1">
      <c r="A1141" s="35"/>
      <c r="B1141" s="31"/>
      <c r="C1141" s="133"/>
      <c r="D1141" s="133"/>
      <c r="E1141" s="133"/>
      <c r="F1141" s="133"/>
      <c r="G1141" s="133"/>
      <c r="H1141" s="133"/>
      <c r="I1141" s="133"/>
      <c r="J1141" s="134"/>
      <c r="K1141" s="135"/>
      <c r="L1141" s="135"/>
      <c r="M1141" s="135"/>
      <c r="N1141" s="2"/>
      <c r="O1141" s="31"/>
      <c r="P1141" s="25"/>
      <c r="Q1141" s="2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</row>
    <row r="1142" spans="1:63" ht="18" customHeight="1">
      <c r="A1142" s="35"/>
      <c r="B1142" s="31"/>
      <c r="C1142" s="133"/>
      <c r="D1142" s="133"/>
      <c r="E1142" s="133"/>
      <c r="F1142" s="133"/>
      <c r="G1142" s="133"/>
      <c r="H1142" s="133"/>
      <c r="I1142" s="133"/>
      <c r="J1142" s="134"/>
      <c r="K1142" s="135"/>
      <c r="L1142" s="135"/>
      <c r="M1142" s="135"/>
      <c r="N1142" s="2"/>
      <c r="O1142" s="31"/>
      <c r="P1142" s="25"/>
      <c r="Q1142" s="2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</row>
    <row r="1143" spans="1:63" ht="18" customHeight="1">
      <c r="A1143" s="35"/>
      <c r="B1143" s="31"/>
      <c r="C1143" s="133"/>
      <c r="D1143" s="133"/>
      <c r="E1143" s="133"/>
      <c r="F1143" s="133"/>
      <c r="G1143" s="133"/>
      <c r="H1143" s="133"/>
      <c r="I1143" s="133"/>
      <c r="J1143" s="134"/>
      <c r="K1143" s="135"/>
      <c r="L1143" s="135"/>
      <c r="M1143" s="135"/>
      <c r="N1143" s="2"/>
      <c r="O1143" s="31"/>
      <c r="P1143" s="25"/>
      <c r="Q1143" s="2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</row>
    <row r="1144" spans="1:63" ht="18" customHeight="1">
      <c r="A1144" s="35"/>
      <c r="B1144" s="31"/>
      <c r="C1144" s="133"/>
      <c r="D1144" s="133"/>
      <c r="E1144" s="133"/>
      <c r="F1144" s="133"/>
      <c r="G1144" s="133"/>
      <c r="H1144" s="133"/>
      <c r="I1144" s="133"/>
      <c r="J1144" s="134"/>
      <c r="K1144" s="135"/>
      <c r="L1144" s="135"/>
      <c r="M1144" s="135"/>
      <c r="N1144" s="2"/>
      <c r="O1144" s="31"/>
      <c r="P1144" s="25"/>
      <c r="Q1144" s="2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</row>
    <row r="1145" spans="1:63" ht="18" customHeight="1">
      <c r="A1145" s="35"/>
      <c r="B1145" s="31"/>
      <c r="C1145" s="133"/>
      <c r="D1145" s="133"/>
      <c r="E1145" s="133"/>
      <c r="F1145" s="133"/>
      <c r="G1145" s="133"/>
      <c r="H1145" s="133"/>
      <c r="I1145" s="133"/>
      <c r="J1145" s="134"/>
      <c r="K1145" s="135"/>
      <c r="L1145" s="135"/>
      <c r="M1145" s="135"/>
      <c r="N1145" s="2"/>
      <c r="O1145" s="31"/>
      <c r="P1145" s="25"/>
      <c r="Q1145" s="2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</row>
    <row r="1146" spans="1:63" ht="18" customHeight="1">
      <c r="A1146" s="35"/>
      <c r="B1146" s="31"/>
      <c r="C1146" s="133"/>
      <c r="D1146" s="133"/>
      <c r="E1146" s="133"/>
      <c r="F1146" s="133"/>
      <c r="G1146" s="133"/>
      <c r="H1146" s="133"/>
      <c r="I1146" s="133"/>
      <c r="J1146" s="134"/>
      <c r="K1146" s="135"/>
      <c r="L1146" s="135"/>
      <c r="M1146" s="135"/>
      <c r="N1146" s="2"/>
      <c r="O1146" s="31"/>
      <c r="P1146" s="25"/>
      <c r="Q1146" s="2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</row>
    <row r="1147" spans="1:63" ht="18" customHeight="1">
      <c r="A1147" s="35"/>
      <c r="B1147" s="31"/>
      <c r="C1147" s="133"/>
      <c r="D1147" s="133"/>
      <c r="E1147" s="133"/>
      <c r="F1147" s="133"/>
      <c r="G1147" s="133"/>
      <c r="H1147" s="133"/>
      <c r="I1147" s="133"/>
      <c r="J1147" s="134"/>
      <c r="K1147" s="135"/>
      <c r="L1147" s="135"/>
      <c r="M1147" s="135"/>
      <c r="N1147" s="2"/>
      <c r="O1147" s="31"/>
      <c r="P1147" s="25"/>
      <c r="Q1147" s="2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</row>
    <row r="1148" spans="1:63" ht="18" customHeight="1">
      <c r="A1148" s="35"/>
      <c r="B1148" s="31"/>
      <c r="C1148" s="133"/>
      <c r="D1148" s="133"/>
      <c r="E1148" s="133"/>
      <c r="F1148" s="133"/>
      <c r="G1148" s="133"/>
      <c r="H1148" s="133"/>
      <c r="I1148" s="133"/>
      <c r="J1148" s="134"/>
      <c r="K1148" s="135"/>
      <c r="L1148" s="135"/>
      <c r="M1148" s="135"/>
      <c r="N1148" s="2"/>
      <c r="O1148" s="31"/>
      <c r="P1148" s="25"/>
      <c r="Q1148" s="2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</row>
    <row r="1149" spans="1:63" ht="18" customHeight="1">
      <c r="A1149" s="35"/>
      <c r="B1149" s="31"/>
      <c r="C1149" s="133"/>
      <c r="D1149" s="133"/>
      <c r="E1149" s="133"/>
      <c r="F1149" s="133"/>
      <c r="G1149" s="133"/>
      <c r="H1149" s="133"/>
      <c r="I1149" s="133"/>
      <c r="J1149" s="134"/>
      <c r="K1149" s="135"/>
      <c r="L1149" s="135"/>
      <c r="M1149" s="135"/>
      <c r="N1149" s="2"/>
      <c r="O1149" s="31"/>
      <c r="P1149" s="25"/>
      <c r="Q1149" s="2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</row>
    <row r="1150" spans="1:63" ht="18" customHeight="1">
      <c r="A1150" s="35"/>
      <c r="B1150" s="31"/>
      <c r="C1150" s="133"/>
      <c r="D1150" s="133"/>
      <c r="E1150" s="133"/>
      <c r="F1150" s="133"/>
      <c r="G1150" s="133"/>
      <c r="H1150" s="133"/>
      <c r="I1150" s="133"/>
      <c r="J1150" s="134"/>
      <c r="K1150" s="135"/>
      <c r="L1150" s="135"/>
      <c r="M1150" s="135"/>
      <c r="N1150" s="2"/>
      <c r="O1150" s="31"/>
      <c r="P1150" s="25"/>
      <c r="Q1150" s="2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</row>
    <row r="1151" spans="1:63" ht="18" customHeight="1">
      <c r="A1151" s="35"/>
      <c r="B1151" s="31"/>
      <c r="C1151" s="133"/>
      <c r="D1151" s="133"/>
      <c r="E1151" s="133"/>
      <c r="F1151" s="133"/>
      <c r="G1151" s="133"/>
      <c r="H1151" s="133"/>
      <c r="I1151" s="133"/>
      <c r="J1151" s="134"/>
      <c r="K1151" s="135"/>
      <c r="L1151" s="135"/>
      <c r="M1151" s="135"/>
      <c r="N1151" s="2"/>
      <c r="O1151" s="31"/>
      <c r="P1151" s="25"/>
      <c r="Q1151" s="2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</row>
    <row r="1152" spans="1:63" ht="18" customHeight="1">
      <c r="A1152" s="35"/>
      <c r="B1152" s="31"/>
      <c r="C1152" s="133"/>
      <c r="D1152" s="133"/>
      <c r="E1152" s="133"/>
      <c r="F1152" s="133"/>
      <c r="G1152" s="133"/>
      <c r="H1152" s="133"/>
      <c r="I1152" s="133"/>
      <c r="J1152" s="134"/>
      <c r="K1152" s="135"/>
      <c r="L1152" s="135"/>
      <c r="M1152" s="135"/>
      <c r="N1152" s="2"/>
      <c r="O1152" s="31"/>
      <c r="P1152" s="25"/>
      <c r="Q1152" s="2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</row>
    <row r="1153" spans="1:63" ht="18" customHeight="1">
      <c r="A1153" s="35"/>
      <c r="B1153" s="31"/>
      <c r="C1153" s="133"/>
      <c r="D1153" s="133"/>
      <c r="E1153" s="133"/>
      <c r="F1153" s="133"/>
      <c r="G1153" s="133"/>
      <c r="H1153" s="133"/>
      <c r="I1153" s="133"/>
      <c r="J1153" s="134"/>
      <c r="K1153" s="135"/>
      <c r="L1153" s="135"/>
      <c r="M1153" s="135"/>
      <c r="N1153" s="2"/>
      <c r="O1153" s="31"/>
      <c r="P1153" s="25"/>
      <c r="Q1153" s="2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</row>
    <row r="1154" spans="1:63" ht="18" customHeight="1">
      <c r="A1154" s="35"/>
      <c r="B1154" s="31"/>
      <c r="C1154" s="133"/>
      <c r="D1154" s="133"/>
      <c r="E1154" s="133"/>
      <c r="F1154" s="133"/>
      <c r="G1154" s="133"/>
      <c r="H1154" s="133"/>
      <c r="I1154" s="133"/>
      <c r="J1154" s="134"/>
      <c r="K1154" s="135"/>
      <c r="L1154" s="135"/>
      <c r="M1154" s="135"/>
      <c r="N1154" s="2"/>
      <c r="O1154" s="31"/>
      <c r="P1154" s="25"/>
      <c r="Q1154" s="2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</row>
    <row r="1155" spans="1:63" ht="18" customHeight="1">
      <c r="A1155" s="35"/>
      <c r="B1155" s="31"/>
      <c r="C1155" s="133"/>
      <c r="D1155" s="133"/>
      <c r="E1155" s="133"/>
      <c r="F1155" s="133"/>
      <c r="G1155" s="133"/>
      <c r="H1155" s="133"/>
      <c r="I1155" s="133"/>
      <c r="J1155" s="134"/>
      <c r="K1155" s="135"/>
      <c r="L1155" s="135"/>
      <c r="M1155" s="135"/>
      <c r="N1155" s="2"/>
      <c r="O1155" s="31"/>
      <c r="P1155" s="25"/>
      <c r="Q1155" s="2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</row>
    <row r="1156" spans="1:63" ht="18" customHeight="1">
      <c r="A1156" s="35"/>
      <c r="B1156" s="31"/>
      <c r="C1156" s="133"/>
      <c r="D1156" s="133"/>
      <c r="E1156" s="133"/>
      <c r="F1156" s="133"/>
      <c r="G1156" s="133"/>
      <c r="H1156" s="133"/>
      <c r="I1156" s="133"/>
      <c r="J1156" s="134"/>
      <c r="K1156" s="135"/>
      <c r="L1156" s="135"/>
      <c r="M1156" s="135"/>
      <c r="N1156" s="2"/>
      <c r="O1156" s="31"/>
      <c r="P1156" s="25"/>
      <c r="Q1156" s="2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</row>
    <row r="1157" spans="1:63" ht="18" customHeight="1">
      <c r="A1157" s="35"/>
      <c r="B1157" s="31"/>
      <c r="C1157" s="133"/>
      <c r="D1157" s="133"/>
      <c r="E1157" s="133"/>
      <c r="F1157" s="133"/>
      <c r="G1157" s="133"/>
      <c r="H1157" s="133"/>
      <c r="I1157" s="133"/>
      <c r="J1157" s="134"/>
      <c r="K1157" s="135"/>
      <c r="L1157" s="135"/>
      <c r="M1157" s="135"/>
      <c r="N1157" s="2"/>
      <c r="O1157" s="31"/>
      <c r="P1157" s="25"/>
      <c r="Q1157" s="2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</row>
    <row r="1158" spans="1:63" ht="18" customHeight="1">
      <c r="A1158" s="35"/>
      <c r="B1158" s="31"/>
      <c r="C1158" s="133"/>
      <c r="D1158" s="133"/>
      <c r="E1158" s="133"/>
      <c r="F1158" s="133"/>
      <c r="G1158" s="133"/>
      <c r="H1158" s="133"/>
      <c r="I1158" s="133"/>
      <c r="J1158" s="134"/>
      <c r="K1158" s="135"/>
      <c r="L1158" s="135"/>
      <c r="M1158" s="135"/>
      <c r="N1158" s="2"/>
      <c r="O1158" s="31"/>
      <c r="P1158" s="25"/>
      <c r="Q1158" s="2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</row>
    <row r="1159" spans="1:63" ht="18" customHeight="1">
      <c r="A1159" s="35"/>
      <c r="B1159" s="31"/>
      <c r="C1159" s="133"/>
      <c r="D1159" s="133"/>
      <c r="E1159" s="133"/>
      <c r="F1159" s="133"/>
      <c r="G1159" s="133"/>
      <c r="H1159" s="133"/>
      <c r="I1159" s="133"/>
      <c r="J1159" s="134"/>
      <c r="K1159" s="135"/>
      <c r="L1159" s="135"/>
      <c r="M1159" s="135"/>
      <c r="N1159" s="2"/>
      <c r="O1159" s="31"/>
      <c r="P1159" s="25"/>
      <c r="Q1159" s="2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</row>
    <row r="1160" spans="1:63" ht="18" customHeight="1">
      <c r="A1160" s="35"/>
      <c r="B1160" s="31"/>
      <c r="C1160" s="133"/>
      <c r="D1160" s="133"/>
      <c r="E1160" s="133"/>
      <c r="F1160" s="133"/>
      <c r="G1160" s="133"/>
      <c r="H1160" s="133"/>
      <c r="I1160" s="133"/>
      <c r="J1160" s="134"/>
      <c r="K1160" s="135"/>
      <c r="L1160" s="135"/>
      <c r="M1160" s="135"/>
      <c r="N1160" s="2"/>
      <c r="O1160" s="31"/>
      <c r="P1160" s="25"/>
      <c r="Q1160" s="2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</row>
    <row r="1161" spans="1:63" ht="18" customHeight="1">
      <c r="A1161" s="35"/>
      <c r="B1161" s="31"/>
      <c r="C1161" s="133"/>
      <c r="D1161" s="133"/>
      <c r="E1161" s="133"/>
      <c r="F1161" s="133"/>
      <c r="G1161" s="133"/>
      <c r="H1161" s="133"/>
      <c r="I1161" s="133"/>
      <c r="J1161" s="134"/>
      <c r="K1161" s="135"/>
      <c r="L1161" s="135"/>
      <c r="M1161" s="135"/>
      <c r="N1161" s="2"/>
      <c r="O1161" s="31"/>
      <c r="P1161" s="25"/>
      <c r="Q1161" s="2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</row>
    <row r="1162" spans="1:63" ht="18" customHeight="1">
      <c r="A1162" s="35"/>
      <c r="B1162" s="31"/>
      <c r="C1162" s="133"/>
      <c r="D1162" s="133"/>
      <c r="E1162" s="133"/>
      <c r="F1162" s="133"/>
      <c r="G1162" s="133"/>
      <c r="H1162" s="133"/>
      <c r="I1162" s="133"/>
      <c r="J1162" s="134"/>
      <c r="K1162" s="135"/>
      <c r="L1162" s="135"/>
      <c r="M1162" s="135"/>
      <c r="N1162" s="2"/>
      <c r="O1162" s="31"/>
      <c r="P1162" s="25"/>
      <c r="Q1162" s="2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</row>
    <row r="1163" spans="1:63" ht="18" customHeight="1">
      <c r="A1163" s="35"/>
      <c r="B1163" s="31"/>
      <c r="C1163" s="133"/>
      <c r="D1163" s="133"/>
      <c r="E1163" s="133"/>
      <c r="F1163" s="133"/>
      <c r="G1163" s="133"/>
      <c r="H1163" s="133"/>
      <c r="I1163" s="133"/>
      <c r="J1163" s="134"/>
      <c r="K1163" s="135"/>
      <c r="L1163" s="135"/>
      <c r="M1163" s="135"/>
      <c r="N1163" s="2"/>
      <c r="O1163" s="31"/>
      <c r="P1163" s="25"/>
      <c r="Q1163" s="2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</row>
    <row r="1164" spans="1:63" ht="18" customHeight="1">
      <c r="A1164" s="35"/>
      <c r="B1164" s="31"/>
      <c r="C1164" s="133"/>
      <c r="D1164" s="133"/>
      <c r="E1164" s="133"/>
      <c r="F1164" s="133"/>
      <c r="G1164" s="133"/>
      <c r="H1164" s="133"/>
      <c r="I1164" s="133"/>
      <c r="J1164" s="134"/>
      <c r="K1164" s="135"/>
      <c r="L1164" s="135"/>
      <c r="M1164" s="135"/>
      <c r="N1164" s="2"/>
      <c r="O1164" s="31"/>
      <c r="P1164" s="25"/>
      <c r="Q1164" s="2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</row>
    <row r="1165" spans="1:63" ht="18" customHeight="1">
      <c r="A1165" s="35"/>
      <c r="B1165" s="31"/>
      <c r="C1165" s="133"/>
      <c r="D1165" s="133"/>
      <c r="E1165" s="133"/>
      <c r="F1165" s="133"/>
      <c r="G1165" s="133"/>
      <c r="H1165" s="133"/>
      <c r="I1165" s="133"/>
      <c r="J1165" s="134"/>
      <c r="K1165" s="135"/>
      <c r="L1165" s="135"/>
      <c r="M1165" s="135"/>
      <c r="N1165" s="2"/>
      <c r="O1165" s="31"/>
      <c r="P1165" s="25"/>
      <c r="Q1165" s="2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</row>
    <row r="1166" spans="1:63" ht="18" customHeight="1">
      <c r="A1166" s="35"/>
      <c r="B1166" s="31"/>
      <c r="C1166" s="133"/>
      <c r="D1166" s="133"/>
      <c r="E1166" s="133"/>
      <c r="F1166" s="133"/>
      <c r="G1166" s="133"/>
      <c r="H1166" s="133"/>
      <c r="I1166" s="133"/>
      <c r="J1166" s="134"/>
      <c r="K1166" s="135"/>
      <c r="L1166" s="135"/>
      <c r="M1166" s="135"/>
      <c r="N1166" s="2"/>
      <c r="O1166" s="31"/>
      <c r="P1166" s="25"/>
      <c r="Q1166" s="2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</row>
    <row r="1167" spans="1:63" ht="18" customHeight="1">
      <c r="A1167" s="35"/>
      <c r="B1167" s="31"/>
      <c r="C1167" s="133"/>
      <c r="D1167" s="133"/>
      <c r="E1167" s="133"/>
      <c r="F1167" s="133"/>
      <c r="G1167" s="133"/>
      <c r="H1167" s="133"/>
      <c r="I1167" s="133"/>
      <c r="J1167" s="134"/>
      <c r="K1167" s="135"/>
      <c r="L1167" s="135"/>
      <c r="M1167" s="135"/>
      <c r="N1167" s="2"/>
      <c r="O1167" s="31"/>
      <c r="P1167" s="25"/>
      <c r="Q1167" s="2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</row>
    <row r="1168" spans="1:63" ht="18" customHeight="1">
      <c r="A1168" s="35"/>
      <c r="B1168" s="31"/>
      <c r="C1168" s="133"/>
      <c r="D1168" s="133"/>
      <c r="E1168" s="133"/>
      <c r="F1168" s="133"/>
      <c r="G1168" s="133"/>
      <c r="H1168" s="133"/>
      <c r="I1168" s="133"/>
      <c r="J1168" s="134"/>
      <c r="K1168" s="135"/>
      <c r="L1168" s="135"/>
      <c r="M1168" s="135"/>
      <c r="N1168" s="2"/>
      <c r="O1168" s="31"/>
      <c r="P1168" s="25"/>
      <c r="Q1168" s="2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</row>
    <row r="1169" spans="1:63" ht="18" customHeight="1">
      <c r="A1169" s="35"/>
      <c r="B1169" s="31"/>
      <c r="C1169" s="133"/>
      <c r="D1169" s="133"/>
      <c r="E1169" s="133"/>
      <c r="F1169" s="133"/>
      <c r="G1169" s="133"/>
      <c r="H1169" s="133"/>
      <c r="I1169" s="133"/>
      <c r="J1169" s="134"/>
      <c r="K1169" s="135"/>
      <c r="L1169" s="135"/>
      <c r="M1169" s="135"/>
      <c r="N1169" s="2"/>
      <c r="O1169" s="31"/>
      <c r="P1169" s="25"/>
      <c r="Q1169" s="2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</row>
    <row r="1170" spans="1:63" ht="18" customHeight="1">
      <c r="A1170" s="35"/>
      <c r="B1170" s="31"/>
      <c r="C1170" s="133"/>
      <c r="D1170" s="133"/>
      <c r="E1170" s="133"/>
      <c r="F1170" s="133"/>
      <c r="G1170" s="133"/>
      <c r="H1170" s="133"/>
      <c r="I1170" s="133"/>
      <c r="J1170" s="134"/>
      <c r="K1170" s="135"/>
      <c r="L1170" s="135"/>
      <c r="M1170" s="135"/>
      <c r="N1170" s="2"/>
      <c r="O1170" s="31"/>
      <c r="P1170" s="25"/>
      <c r="Q1170" s="2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</row>
    <row r="1171" spans="1:63" ht="18" customHeight="1">
      <c r="A1171" s="35"/>
      <c r="B1171" s="31"/>
      <c r="C1171" s="133"/>
      <c r="D1171" s="133"/>
      <c r="E1171" s="133"/>
      <c r="F1171" s="133"/>
      <c r="G1171" s="133"/>
      <c r="H1171" s="133"/>
      <c r="I1171" s="133"/>
      <c r="J1171" s="134"/>
      <c r="K1171" s="135"/>
      <c r="L1171" s="135"/>
      <c r="M1171" s="135"/>
      <c r="N1171" s="2"/>
      <c r="O1171" s="31"/>
      <c r="P1171" s="25"/>
      <c r="Q1171" s="2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</row>
    <row r="1172" spans="1:63" ht="18" customHeight="1">
      <c r="A1172" s="35"/>
      <c r="B1172" s="31"/>
      <c r="C1172" s="133"/>
      <c r="D1172" s="133"/>
      <c r="E1172" s="133"/>
      <c r="F1172" s="133"/>
      <c r="G1172" s="133"/>
      <c r="H1172" s="133"/>
      <c r="I1172" s="133"/>
      <c r="J1172" s="134"/>
      <c r="K1172" s="135"/>
      <c r="L1172" s="135"/>
      <c r="M1172" s="135"/>
      <c r="N1172" s="2"/>
      <c r="O1172" s="31"/>
      <c r="P1172" s="25"/>
      <c r="Q1172" s="2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</row>
    <row r="1173" spans="1:63" ht="18" customHeight="1">
      <c r="A1173" s="35"/>
      <c r="B1173" s="31"/>
      <c r="C1173" s="133"/>
      <c r="D1173" s="133"/>
      <c r="E1173" s="133"/>
      <c r="F1173" s="133"/>
      <c r="G1173" s="133"/>
      <c r="H1173" s="133"/>
      <c r="I1173" s="133"/>
      <c r="J1173" s="134"/>
      <c r="K1173" s="135"/>
      <c r="L1173" s="135"/>
      <c r="M1173" s="135"/>
      <c r="N1173" s="2"/>
      <c r="O1173" s="31"/>
      <c r="P1173" s="25"/>
      <c r="Q1173" s="2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</row>
    <row r="1174" spans="1:63" ht="18" customHeight="1">
      <c r="A1174" s="35"/>
      <c r="B1174" s="31"/>
      <c r="C1174" s="133"/>
      <c r="D1174" s="133"/>
      <c r="E1174" s="133"/>
      <c r="F1174" s="133"/>
      <c r="G1174" s="133"/>
      <c r="H1174" s="133"/>
      <c r="I1174" s="133"/>
      <c r="J1174" s="134"/>
      <c r="K1174" s="135"/>
      <c r="L1174" s="135"/>
      <c r="M1174" s="135"/>
      <c r="N1174" s="2"/>
      <c r="O1174" s="31"/>
      <c r="P1174" s="25"/>
      <c r="Q1174" s="2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</row>
    <row r="1175" spans="1:63" ht="18" customHeight="1">
      <c r="A1175" s="35"/>
      <c r="B1175" s="31"/>
      <c r="C1175" s="133"/>
      <c r="D1175" s="133"/>
      <c r="E1175" s="133"/>
      <c r="F1175" s="133"/>
      <c r="G1175" s="133"/>
      <c r="H1175" s="133"/>
      <c r="I1175" s="133"/>
      <c r="J1175" s="134"/>
      <c r="K1175" s="135"/>
      <c r="L1175" s="135"/>
      <c r="M1175" s="135"/>
      <c r="N1175" s="2"/>
      <c r="O1175" s="31"/>
      <c r="P1175" s="25"/>
      <c r="Q1175" s="2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</row>
    <row r="1176" spans="1:63" ht="18" customHeight="1">
      <c r="A1176" s="35"/>
      <c r="B1176" s="31"/>
      <c r="C1176" s="133"/>
      <c r="D1176" s="133"/>
      <c r="E1176" s="133"/>
      <c r="F1176" s="133"/>
      <c r="G1176" s="133"/>
      <c r="H1176" s="133"/>
      <c r="I1176" s="133"/>
      <c r="J1176" s="134"/>
      <c r="K1176" s="135"/>
      <c r="L1176" s="135"/>
      <c r="M1176" s="135"/>
      <c r="N1176" s="2"/>
      <c r="O1176" s="31"/>
      <c r="P1176" s="25"/>
      <c r="Q1176" s="2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</row>
    <row r="1177" spans="1:63" ht="18" customHeight="1">
      <c r="A1177" s="35"/>
      <c r="B1177" s="31"/>
      <c r="C1177" s="133"/>
      <c r="D1177" s="133"/>
      <c r="E1177" s="133"/>
      <c r="F1177" s="133"/>
      <c r="G1177" s="133"/>
      <c r="H1177" s="133"/>
      <c r="I1177" s="133"/>
      <c r="J1177" s="134"/>
      <c r="K1177" s="135"/>
      <c r="L1177" s="135"/>
      <c r="M1177" s="135"/>
      <c r="N1177" s="2"/>
      <c r="O1177" s="31"/>
      <c r="P1177" s="25"/>
      <c r="Q1177" s="2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</row>
    <row r="1178" spans="1:63" ht="18" customHeight="1">
      <c r="A1178" s="35"/>
      <c r="B1178" s="31"/>
      <c r="C1178" s="133"/>
      <c r="D1178" s="133"/>
      <c r="E1178" s="133"/>
      <c r="F1178" s="133"/>
      <c r="G1178" s="133"/>
      <c r="H1178" s="133"/>
      <c r="I1178" s="133"/>
      <c r="J1178" s="134"/>
      <c r="K1178" s="135"/>
      <c r="L1178" s="135"/>
      <c r="M1178" s="135"/>
      <c r="N1178" s="2"/>
      <c r="O1178" s="31"/>
      <c r="P1178" s="25"/>
      <c r="Q1178" s="2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</row>
    <row r="1179" spans="1:63" ht="18" customHeight="1">
      <c r="A1179" s="35"/>
      <c r="B1179" s="31"/>
      <c r="C1179" s="133"/>
      <c r="D1179" s="133"/>
      <c r="E1179" s="133"/>
      <c r="F1179" s="133"/>
      <c r="G1179" s="133"/>
      <c r="H1179" s="133"/>
      <c r="I1179" s="133"/>
      <c r="J1179" s="134"/>
      <c r="K1179" s="135"/>
      <c r="L1179" s="135"/>
      <c r="M1179" s="135"/>
      <c r="N1179" s="2"/>
      <c r="O1179" s="31"/>
      <c r="P1179" s="25"/>
      <c r="Q1179" s="2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</row>
    <row r="1180" spans="1:63" ht="18" customHeight="1">
      <c r="A1180" s="35"/>
      <c r="B1180" s="31"/>
      <c r="C1180" s="133"/>
      <c r="D1180" s="133"/>
      <c r="E1180" s="133"/>
      <c r="F1180" s="133"/>
      <c r="G1180" s="133"/>
      <c r="H1180" s="133"/>
      <c r="I1180" s="133"/>
      <c r="J1180" s="134"/>
      <c r="K1180" s="135"/>
      <c r="L1180" s="135"/>
      <c r="M1180" s="135"/>
      <c r="N1180" s="2"/>
      <c r="O1180" s="31"/>
      <c r="P1180" s="25"/>
      <c r="Q1180" s="2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</row>
    <row r="1181" spans="1:63" ht="18" customHeight="1">
      <c r="A1181" s="35"/>
      <c r="B1181" s="31"/>
      <c r="C1181" s="133"/>
      <c r="D1181" s="133"/>
      <c r="E1181" s="133"/>
      <c r="F1181" s="133"/>
      <c r="G1181" s="133"/>
      <c r="H1181" s="133"/>
      <c r="I1181" s="133"/>
      <c r="J1181" s="134"/>
      <c r="K1181" s="135"/>
      <c r="L1181" s="135"/>
      <c r="M1181" s="135"/>
      <c r="N1181" s="2"/>
      <c r="O1181" s="31"/>
      <c r="P1181" s="25"/>
      <c r="Q1181" s="2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</row>
    <row r="1182" spans="1:63" ht="18" customHeight="1">
      <c r="A1182" s="35"/>
      <c r="B1182" s="31"/>
      <c r="C1182" s="133"/>
      <c r="D1182" s="133"/>
      <c r="E1182" s="133"/>
      <c r="F1182" s="133"/>
      <c r="G1182" s="133"/>
      <c r="H1182" s="133"/>
      <c r="I1182" s="133"/>
      <c r="J1182" s="134"/>
      <c r="K1182" s="135"/>
      <c r="L1182" s="135"/>
      <c r="M1182" s="135"/>
      <c r="N1182" s="2"/>
      <c r="O1182" s="31"/>
      <c r="P1182" s="25"/>
      <c r="Q1182" s="2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</row>
    <row r="1183" spans="1:63" ht="18" customHeight="1">
      <c r="A1183" s="35"/>
      <c r="B1183" s="31"/>
      <c r="C1183" s="133"/>
      <c r="D1183" s="133"/>
      <c r="E1183" s="133"/>
      <c r="F1183" s="133"/>
      <c r="G1183" s="133"/>
      <c r="H1183" s="133"/>
      <c r="I1183" s="133"/>
      <c r="J1183" s="134"/>
      <c r="K1183" s="135"/>
      <c r="L1183" s="135"/>
      <c r="M1183" s="135"/>
      <c r="N1183" s="2"/>
      <c r="O1183" s="31"/>
      <c r="P1183" s="25"/>
      <c r="Q1183" s="2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</row>
    <row r="1184" spans="1:63" ht="18" customHeight="1">
      <c r="A1184" s="35"/>
      <c r="B1184" s="31"/>
      <c r="C1184" s="133"/>
      <c r="D1184" s="133"/>
      <c r="E1184" s="133"/>
      <c r="F1184" s="133"/>
      <c r="G1184" s="133"/>
      <c r="H1184" s="133"/>
      <c r="I1184" s="133"/>
      <c r="J1184" s="134"/>
      <c r="K1184" s="135"/>
      <c r="L1184" s="135"/>
      <c r="M1184" s="135"/>
      <c r="N1184" s="2"/>
      <c r="O1184" s="31"/>
      <c r="P1184" s="25"/>
      <c r="Q1184" s="2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</row>
    <row r="1185" spans="1:63" ht="18" customHeight="1">
      <c r="A1185" s="35"/>
      <c r="B1185" s="31"/>
      <c r="C1185" s="133"/>
      <c r="D1185" s="133"/>
      <c r="E1185" s="133"/>
      <c r="F1185" s="133"/>
      <c r="G1185" s="133"/>
      <c r="H1185" s="133"/>
      <c r="I1185" s="133"/>
      <c r="J1185" s="134"/>
      <c r="K1185" s="135"/>
      <c r="L1185" s="135"/>
      <c r="M1185" s="135"/>
      <c r="N1185" s="2"/>
      <c r="O1185" s="31"/>
      <c r="P1185" s="25"/>
      <c r="Q1185" s="2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</row>
    <row r="1186" spans="1:63" ht="18" customHeight="1">
      <c r="A1186" s="35"/>
      <c r="B1186" s="31"/>
      <c r="C1186" s="133"/>
      <c r="D1186" s="133"/>
      <c r="E1186" s="133"/>
      <c r="F1186" s="133"/>
      <c r="G1186" s="133"/>
      <c r="H1186" s="133"/>
      <c r="I1186" s="133"/>
      <c r="J1186" s="134"/>
      <c r="K1186" s="135"/>
      <c r="L1186" s="135"/>
      <c r="M1186" s="135"/>
      <c r="N1186" s="2"/>
      <c r="O1186" s="31"/>
      <c r="P1186" s="25"/>
      <c r="Q1186" s="2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</row>
    <row r="1187" spans="1:63" ht="18" customHeight="1">
      <c r="A1187" s="35"/>
      <c r="B1187" s="31"/>
      <c r="C1187" s="133"/>
      <c r="D1187" s="133"/>
      <c r="E1187" s="133"/>
      <c r="F1187" s="133"/>
      <c r="G1187" s="133"/>
      <c r="H1187" s="133"/>
      <c r="I1187" s="133"/>
      <c r="J1187" s="134"/>
      <c r="K1187" s="135"/>
      <c r="L1187" s="135"/>
      <c r="M1187" s="135"/>
      <c r="N1187" s="2"/>
      <c r="O1187" s="31"/>
      <c r="P1187" s="25"/>
      <c r="Q1187" s="2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</row>
    <row r="1188" spans="1:63" ht="18" customHeight="1">
      <c r="A1188" s="35"/>
      <c r="B1188" s="31"/>
      <c r="C1188" s="133"/>
      <c r="D1188" s="133"/>
      <c r="E1188" s="133"/>
      <c r="F1188" s="133"/>
      <c r="G1188" s="133"/>
      <c r="H1188" s="133"/>
      <c r="I1188" s="133"/>
      <c r="J1188" s="134"/>
      <c r="K1188" s="135"/>
      <c r="L1188" s="135"/>
      <c r="M1188" s="135"/>
      <c r="N1188" s="2"/>
      <c r="O1188" s="31"/>
      <c r="P1188" s="25"/>
      <c r="Q1188" s="2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</row>
    <row r="1189" spans="1:63" ht="18" customHeight="1">
      <c r="A1189" s="35"/>
      <c r="B1189" s="31"/>
      <c r="C1189" s="133"/>
      <c r="D1189" s="133"/>
      <c r="E1189" s="133"/>
      <c r="F1189" s="133"/>
      <c r="G1189" s="133"/>
      <c r="H1189" s="133"/>
      <c r="I1189" s="133"/>
      <c r="J1189" s="134"/>
      <c r="K1189" s="135"/>
      <c r="L1189" s="135"/>
      <c r="M1189" s="135"/>
      <c r="N1189" s="2"/>
      <c r="O1189" s="31"/>
      <c r="P1189" s="25"/>
      <c r="Q1189" s="2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</row>
    <row r="1190" spans="1:63" ht="18" customHeight="1">
      <c r="A1190" s="35"/>
      <c r="B1190" s="31"/>
      <c r="C1190" s="133"/>
      <c r="D1190" s="133"/>
      <c r="E1190" s="133"/>
      <c r="F1190" s="133"/>
      <c r="G1190" s="133"/>
      <c r="H1190" s="133"/>
      <c r="I1190" s="133"/>
      <c r="J1190" s="134"/>
      <c r="K1190" s="135"/>
      <c r="L1190" s="135"/>
      <c r="M1190" s="135"/>
      <c r="N1190" s="2"/>
      <c r="O1190" s="31"/>
      <c r="P1190" s="25"/>
      <c r="Q1190" s="2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</row>
    <row r="1191" spans="1:63" ht="18" customHeight="1">
      <c r="A1191" s="35"/>
      <c r="B1191" s="31"/>
      <c r="C1191" s="133"/>
      <c r="D1191" s="133"/>
      <c r="E1191" s="133"/>
      <c r="F1191" s="133"/>
      <c r="G1191" s="133"/>
      <c r="H1191" s="133"/>
      <c r="I1191" s="133"/>
      <c r="J1191" s="134"/>
      <c r="K1191" s="135"/>
      <c r="L1191" s="135"/>
      <c r="M1191" s="135"/>
      <c r="N1191" s="2"/>
      <c r="O1191" s="31"/>
      <c r="P1191" s="25"/>
      <c r="Q1191" s="2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</row>
    <row r="1192" spans="1:63" ht="18" customHeight="1">
      <c r="A1192" s="35"/>
      <c r="B1192" s="31"/>
      <c r="C1192" s="133"/>
      <c r="D1192" s="133"/>
      <c r="E1192" s="133"/>
      <c r="F1192" s="133"/>
      <c r="G1192" s="133"/>
      <c r="H1192" s="133"/>
      <c r="I1192" s="133"/>
      <c r="J1192" s="134"/>
      <c r="K1192" s="135"/>
      <c r="L1192" s="135"/>
      <c r="M1192" s="135"/>
      <c r="N1192" s="2"/>
      <c r="O1192" s="31"/>
      <c r="P1192" s="25"/>
      <c r="Q1192" s="2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</row>
    <row r="1193" spans="1:63" ht="18" customHeight="1">
      <c r="A1193" s="35"/>
      <c r="B1193" s="31"/>
      <c r="C1193" s="133"/>
      <c r="D1193" s="133"/>
      <c r="E1193" s="133"/>
      <c r="F1193" s="133"/>
      <c r="G1193" s="133"/>
      <c r="H1193" s="133"/>
      <c r="I1193" s="133"/>
      <c r="J1193" s="134"/>
      <c r="K1193" s="135"/>
      <c r="L1193" s="135"/>
      <c r="M1193" s="135"/>
      <c r="N1193" s="2"/>
      <c r="O1193" s="31"/>
      <c r="P1193" s="25"/>
      <c r="Q1193" s="2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</row>
    <row r="1194" spans="1:63" ht="18" customHeight="1">
      <c r="A1194" s="35"/>
      <c r="B1194" s="31"/>
      <c r="C1194" s="133"/>
      <c r="D1194" s="133"/>
      <c r="E1194" s="133"/>
      <c r="F1194" s="133"/>
      <c r="G1194" s="133"/>
      <c r="H1194" s="133"/>
      <c r="I1194" s="133"/>
      <c r="J1194" s="134"/>
      <c r="K1194" s="135"/>
      <c r="L1194" s="135"/>
      <c r="M1194" s="135"/>
      <c r="N1194" s="2"/>
      <c r="O1194" s="31"/>
      <c r="P1194" s="25"/>
      <c r="Q1194" s="2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</row>
    <row r="1195" spans="1:63" ht="18" customHeight="1">
      <c r="A1195" s="35"/>
      <c r="B1195" s="31"/>
      <c r="C1195" s="133"/>
      <c r="D1195" s="133"/>
      <c r="E1195" s="133"/>
      <c r="F1195" s="133"/>
      <c r="G1195" s="133"/>
      <c r="H1195" s="133"/>
      <c r="I1195" s="133"/>
      <c r="J1195" s="134"/>
      <c r="K1195" s="135"/>
      <c r="L1195" s="135"/>
      <c r="M1195" s="135"/>
      <c r="N1195" s="2"/>
      <c r="O1195" s="31"/>
      <c r="P1195" s="25"/>
      <c r="Q1195" s="2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</row>
    <row r="1196" spans="1:63" ht="18" customHeight="1">
      <c r="A1196" s="35"/>
      <c r="B1196" s="31"/>
      <c r="C1196" s="133"/>
      <c r="D1196" s="133"/>
      <c r="E1196" s="133"/>
      <c r="F1196" s="133"/>
      <c r="G1196" s="133"/>
      <c r="H1196" s="133"/>
      <c r="I1196" s="133"/>
      <c r="J1196" s="134"/>
      <c r="K1196" s="135"/>
      <c r="L1196" s="135"/>
      <c r="M1196" s="135"/>
      <c r="N1196" s="2"/>
      <c r="O1196" s="31"/>
      <c r="P1196" s="25"/>
      <c r="Q1196" s="2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</row>
    <row r="1197" spans="1:63" ht="18" customHeight="1">
      <c r="A1197" s="35"/>
      <c r="B1197" s="31"/>
      <c r="C1197" s="133"/>
      <c r="D1197" s="133"/>
      <c r="E1197" s="133"/>
      <c r="F1197" s="133"/>
      <c r="G1197" s="133"/>
      <c r="H1197" s="133"/>
      <c r="I1197" s="133"/>
      <c r="J1197" s="134"/>
      <c r="K1197" s="135"/>
      <c r="L1197" s="135"/>
      <c r="M1197" s="135"/>
      <c r="N1197" s="2"/>
      <c r="O1197" s="31"/>
      <c r="P1197" s="25"/>
      <c r="Q1197" s="2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</row>
    <row r="1198" spans="1:63" ht="18" customHeight="1">
      <c r="A1198" s="35"/>
      <c r="B1198" s="31"/>
      <c r="C1198" s="133"/>
      <c r="D1198" s="133"/>
      <c r="E1198" s="133"/>
      <c r="F1198" s="133"/>
      <c r="G1198" s="133"/>
      <c r="H1198" s="133"/>
      <c r="I1198" s="133"/>
      <c r="J1198" s="134"/>
      <c r="K1198" s="135"/>
      <c r="L1198" s="135"/>
      <c r="M1198" s="135"/>
      <c r="N1198" s="2"/>
      <c r="O1198" s="31"/>
      <c r="P1198" s="25"/>
      <c r="Q1198" s="2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</row>
    <row r="1199" spans="1:63" ht="18" customHeight="1">
      <c r="A1199" s="35"/>
      <c r="B1199" s="31"/>
      <c r="C1199" s="133"/>
      <c r="D1199" s="133"/>
      <c r="E1199" s="133"/>
      <c r="F1199" s="133"/>
      <c r="G1199" s="133"/>
      <c r="H1199" s="133"/>
      <c r="I1199" s="133"/>
      <c r="J1199" s="134"/>
      <c r="K1199" s="135"/>
      <c r="L1199" s="135"/>
      <c r="M1199" s="135"/>
      <c r="N1199" s="2"/>
      <c r="O1199" s="31"/>
      <c r="P1199" s="25"/>
      <c r="Q1199" s="2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</row>
    <row r="1200" spans="1:63" ht="18" customHeight="1">
      <c r="A1200" s="35"/>
      <c r="B1200" s="31"/>
      <c r="C1200" s="133"/>
      <c r="D1200" s="133"/>
      <c r="E1200" s="133"/>
      <c r="F1200" s="133"/>
      <c r="G1200" s="133"/>
      <c r="H1200" s="133"/>
      <c r="I1200" s="133"/>
      <c r="J1200" s="134"/>
      <c r="K1200" s="135"/>
      <c r="L1200" s="135"/>
      <c r="M1200" s="135"/>
      <c r="N1200" s="2"/>
      <c r="O1200" s="31"/>
      <c r="P1200" s="25"/>
      <c r="Q1200" s="2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</row>
    <row r="1201" spans="1:63" ht="18" customHeight="1">
      <c r="A1201" s="35"/>
      <c r="B1201" s="31"/>
      <c r="C1201" s="133"/>
      <c r="D1201" s="133"/>
      <c r="E1201" s="133"/>
      <c r="F1201" s="133"/>
      <c r="G1201" s="133"/>
      <c r="H1201" s="133"/>
      <c r="I1201" s="133"/>
      <c r="J1201" s="134"/>
      <c r="K1201" s="135"/>
      <c r="L1201" s="135"/>
      <c r="M1201" s="135"/>
      <c r="N1201" s="2"/>
      <c r="O1201" s="31"/>
      <c r="P1201" s="25"/>
      <c r="Q1201" s="2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</row>
    <row r="1202" spans="1:63" ht="18" customHeight="1">
      <c r="A1202" s="35"/>
      <c r="B1202" s="31"/>
      <c r="C1202" s="133"/>
      <c r="D1202" s="133"/>
      <c r="E1202" s="133"/>
      <c r="F1202" s="133"/>
      <c r="G1202" s="133"/>
      <c r="H1202" s="133"/>
      <c r="I1202" s="133"/>
      <c r="J1202" s="134"/>
      <c r="K1202" s="135"/>
      <c r="L1202" s="135"/>
      <c r="M1202" s="135"/>
      <c r="N1202" s="2"/>
      <c r="O1202" s="31"/>
      <c r="P1202" s="25"/>
      <c r="Q1202" s="2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</row>
    <row r="1203" spans="1:63" ht="18" customHeight="1">
      <c r="A1203" s="35"/>
      <c r="B1203" s="31"/>
      <c r="C1203" s="133"/>
      <c r="D1203" s="133"/>
      <c r="E1203" s="133"/>
      <c r="F1203" s="133"/>
      <c r="G1203" s="133"/>
      <c r="H1203" s="133"/>
      <c r="I1203" s="133"/>
      <c r="J1203" s="134"/>
      <c r="K1203" s="135"/>
      <c r="L1203" s="135"/>
      <c r="M1203" s="135"/>
      <c r="N1203" s="2"/>
      <c r="O1203" s="31"/>
      <c r="P1203" s="25"/>
      <c r="Q1203" s="2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</row>
    <row r="1204" spans="1:63" ht="18" customHeight="1">
      <c r="A1204" s="35"/>
      <c r="B1204" s="31"/>
      <c r="C1204" s="133"/>
      <c r="D1204" s="133"/>
      <c r="E1204" s="133"/>
      <c r="F1204" s="133"/>
      <c r="G1204" s="133"/>
      <c r="H1204" s="133"/>
      <c r="I1204" s="133"/>
      <c r="J1204" s="134"/>
      <c r="K1204" s="135"/>
      <c r="L1204" s="135"/>
      <c r="M1204" s="135"/>
      <c r="N1204" s="2"/>
      <c r="O1204" s="31"/>
      <c r="P1204" s="25"/>
      <c r="Q1204" s="2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</row>
    <row r="1205" spans="1:63" ht="18" customHeight="1">
      <c r="A1205" s="35"/>
      <c r="B1205" s="31"/>
      <c r="C1205" s="133"/>
      <c r="D1205" s="133"/>
      <c r="E1205" s="133"/>
      <c r="F1205" s="133"/>
      <c r="G1205" s="133"/>
      <c r="H1205" s="133"/>
      <c r="I1205" s="133"/>
      <c r="J1205" s="134"/>
      <c r="K1205" s="135"/>
      <c r="L1205" s="135"/>
      <c r="M1205" s="135"/>
      <c r="N1205" s="2"/>
      <c r="O1205" s="31"/>
      <c r="P1205" s="25"/>
      <c r="Q1205" s="2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</row>
    <row r="1206" spans="1:63" ht="18" customHeight="1">
      <c r="A1206" s="35"/>
      <c r="B1206" s="31"/>
      <c r="C1206" s="133"/>
      <c r="D1206" s="133"/>
      <c r="E1206" s="133"/>
      <c r="F1206" s="133"/>
      <c r="G1206" s="133"/>
      <c r="H1206" s="133"/>
      <c r="I1206" s="133"/>
      <c r="J1206" s="134"/>
      <c r="K1206" s="135"/>
      <c r="L1206" s="135"/>
      <c r="M1206" s="135"/>
      <c r="N1206" s="2"/>
      <c r="O1206" s="31"/>
      <c r="P1206" s="25"/>
      <c r="Q1206" s="2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</row>
    <row r="1207" spans="1:63" ht="18" customHeight="1">
      <c r="A1207" s="35"/>
      <c r="B1207" s="31"/>
      <c r="C1207" s="133"/>
      <c r="D1207" s="133"/>
      <c r="E1207" s="133"/>
      <c r="F1207" s="133"/>
      <c r="G1207" s="133"/>
      <c r="H1207" s="133"/>
      <c r="I1207" s="133"/>
      <c r="J1207" s="134"/>
      <c r="K1207" s="135"/>
      <c r="L1207" s="135"/>
      <c r="M1207" s="135"/>
      <c r="N1207" s="2"/>
      <c r="O1207" s="31"/>
      <c r="P1207" s="25"/>
      <c r="Q1207" s="2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</row>
    <row r="1208" spans="1:63" ht="18" customHeight="1">
      <c r="A1208" s="35"/>
      <c r="B1208" s="31"/>
      <c r="C1208" s="133"/>
      <c r="D1208" s="133"/>
      <c r="E1208" s="133"/>
      <c r="F1208" s="133"/>
      <c r="G1208" s="133"/>
      <c r="H1208" s="133"/>
      <c r="I1208" s="133"/>
      <c r="J1208" s="134"/>
      <c r="K1208" s="135"/>
      <c r="L1208" s="135"/>
      <c r="M1208" s="135"/>
      <c r="N1208" s="2"/>
      <c r="O1208" s="31"/>
      <c r="P1208" s="25"/>
      <c r="Q1208" s="2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</row>
    <row r="1209" spans="1:63" ht="18" customHeight="1">
      <c r="A1209" s="35"/>
      <c r="B1209" s="31"/>
      <c r="C1209" s="133"/>
      <c r="D1209" s="133"/>
      <c r="E1209" s="133"/>
      <c r="F1209" s="133"/>
      <c r="G1209" s="133"/>
      <c r="H1209" s="133"/>
      <c r="I1209" s="133"/>
      <c r="J1209" s="134"/>
      <c r="K1209" s="135"/>
      <c r="L1209" s="135"/>
      <c r="M1209" s="135"/>
      <c r="N1209" s="2"/>
      <c r="O1209" s="31"/>
      <c r="P1209" s="25"/>
      <c r="Q1209" s="2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</row>
    <row r="1210" spans="1:63" ht="18" customHeight="1">
      <c r="A1210" s="35"/>
      <c r="B1210" s="31"/>
      <c r="C1210" s="133"/>
      <c r="D1210" s="133"/>
      <c r="E1210" s="133"/>
      <c r="F1210" s="133"/>
      <c r="G1210" s="133"/>
      <c r="H1210" s="133"/>
      <c r="I1210" s="133"/>
      <c r="J1210" s="134"/>
      <c r="K1210" s="135"/>
      <c r="L1210" s="135"/>
      <c r="M1210" s="135"/>
      <c r="N1210" s="2"/>
      <c r="O1210" s="31"/>
      <c r="P1210" s="25"/>
      <c r="Q1210" s="2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</row>
    <row r="1211" spans="1:63" ht="18" customHeight="1">
      <c r="A1211" s="35"/>
      <c r="B1211" s="31"/>
      <c r="C1211" s="133"/>
      <c r="D1211" s="133"/>
      <c r="E1211" s="133"/>
      <c r="F1211" s="133"/>
      <c r="G1211" s="133"/>
      <c r="H1211" s="133"/>
      <c r="I1211" s="133"/>
      <c r="J1211" s="134"/>
      <c r="K1211" s="135"/>
      <c r="L1211" s="135"/>
      <c r="M1211" s="135"/>
      <c r="N1211" s="2"/>
      <c r="O1211" s="31"/>
      <c r="P1211" s="25"/>
      <c r="Q1211" s="2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</row>
    <row r="1212" spans="1:63" ht="18" customHeight="1">
      <c r="A1212" s="35"/>
      <c r="B1212" s="31"/>
      <c r="C1212" s="133"/>
      <c r="D1212" s="133"/>
      <c r="E1212" s="133"/>
      <c r="F1212" s="133"/>
      <c r="G1212" s="133"/>
      <c r="H1212" s="133"/>
      <c r="I1212" s="133"/>
      <c r="J1212" s="134"/>
      <c r="K1212" s="135"/>
      <c r="L1212" s="135"/>
      <c r="M1212" s="135"/>
      <c r="N1212" s="2"/>
      <c r="O1212" s="31"/>
      <c r="P1212" s="25"/>
      <c r="Q1212" s="2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</row>
    <row r="1213" spans="1:63" ht="18" customHeight="1">
      <c r="A1213" s="35"/>
      <c r="B1213" s="31"/>
      <c r="C1213" s="133"/>
      <c r="D1213" s="133"/>
      <c r="E1213" s="133"/>
      <c r="F1213" s="133"/>
      <c r="G1213" s="133"/>
      <c r="H1213" s="133"/>
      <c r="I1213" s="133"/>
      <c r="J1213" s="134"/>
      <c r="K1213" s="135"/>
      <c r="L1213" s="135"/>
      <c r="M1213" s="135"/>
      <c r="N1213" s="2"/>
      <c r="O1213" s="31"/>
      <c r="P1213" s="25"/>
      <c r="Q1213" s="2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</row>
    <row r="1214" spans="1:63" ht="18" customHeight="1">
      <c r="A1214" s="35"/>
      <c r="B1214" s="31"/>
      <c r="C1214" s="133"/>
      <c r="D1214" s="133"/>
      <c r="E1214" s="133"/>
      <c r="F1214" s="133"/>
      <c r="G1214" s="133"/>
      <c r="H1214" s="133"/>
      <c r="I1214" s="133"/>
      <c r="J1214" s="134"/>
      <c r="K1214" s="135"/>
      <c r="L1214" s="135"/>
      <c r="M1214" s="135"/>
      <c r="N1214" s="2"/>
      <c r="O1214" s="31"/>
      <c r="P1214" s="25"/>
      <c r="Q1214" s="2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</row>
    <row r="1215" spans="1:63" ht="18" customHeight="1">
      <c r="A1215" s="35"/>
      <c r="B1215" s="31"/>
      <c r="C1215" s="133"/>
      <c r="D1215" s="133"/>
      <c r="E1215" s="133"/>
      <c r="F1215" s="133"/>
      <c r="G1215" s="133"/>
      <c r="H1215" s="133"/>
      <c r="I1215" s="133"/>
      <c r="J1215" s="134"/>
      <c r="K1215" s="135"/>
      <c r="L1215" s="135"/>
      <c r="M1215" s="135"/>
      <c r="N1215" s="2"/>
      <c r="O1215" s="31"/>
      <c r="P1215" s="25"/>
      <c r="Q1215" s="2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</row>
    <row r="1216" spans="1:63" ht="18" customHeight="1">
      <c r="A1216" s="35"/>
      <c r="B1216" s="31"/>
      <c r="C1216" s="133"/>
      <c r="D1216" s="133"/>
      <c r="E1216" s="133"/>
      <c r="F1216" s="133"/>
      <c r="G1216" s="133"/>
      <c r="H1216" s="133"/>
      <c r="I1216" s="133"/>
      <c r="J1216" s="134"/>
      <c r="K1216" s="135"/>
      <c r="L1216" s="135"/>
      <c r="M1216" s="135"/>
      <c r="N1216" s="2"/>
      <c r="O1216" s="31"/>
      <c r="P1216" s="25"/>
      <c r="Q1216" s="2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</row>
    <row r="1217" spans="1:63" ht="18" customHeight="1">
      <c r="A1217" s="35"/>
      <c r="B1217" s="31"/>
      <c r="C1217" s="133"/>
      <c r="D1217" s="133"/>
      <c r="E1217" s="133"/>
      <c r="F1217" s="133"/>
      <c r="G1217" s="133"/>
      <c r="H1217" s="133"/>
      <c r="I1217" s="133"/>
      <c r="J1217" s="134"/>
      <c r="K1217" s="135"/>
      <c r="L1217" s="135"/>
      <c r="M1217" s="135"/>
      <c r="N1217" s="2"/>
      <c r="O1217" s="31"/>
      <c r="P1217" s="25"/>
      <c r="Q1217" s="2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</row>
    <row r="1218" spans="1:63" ht="18" customHeight="1">
      <c r="A1218" s="35"/>
      <c r="B1218" s="31"/>
      <c r="C1218" s="133"/>
      <c r="D1218" s="133"/>
      <c r="E1218" s="133"/>
      <c r="F1218" s="133"/>
      <c r="G1218" s="133"/>
      <c r="H1218" s="133"/>
      <c r="I1218" s="133"/>
      <c r="J1218" s="134"/>
      <c r="K1218" s="135"/>
      <c r="L1218" s="135"/>
      <c r="M1218" s="135"/>
      <c r="N1218" s="2"/>
      <c r="O1218" s="31"/>
      <c r="P1218" s="25"/>
      <c r="Q1218" s="2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</row>
    <row r="1219" spans="1:63" ht="18" customHeight="1">
      <c r="A1219" s="35"/>
      <c r="B1219" s="31"/>
      <c r="C1219" s="133"/>
      <c r="D1219" s="133"/>
      <c r="E1219" s="133"/>
      <c r="F1219" s="133"/>
      <c r="G1219" s="133"/>
      <c r="H1219" s="133"/>
      <c r="I1219" s="133"/>
      <c r="J1219" s="134"/>
      <c r="K1219" s="135"/>
      <c r="L1219" s="135"/>
      <c r="M1219" s="135"/>
      <c r="N1219" s="2"/>
      <c r="O1219" s="31"/>
      <c r="P1219" s="25"/>
      <c r="Q1219" s="2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</row>
    <row r="1220" spans="1:63" ht="18" customHeight="1">
      <c r="A1220" s="35"/>
      <c r="B1220" s="31"/>
      <c r="C1220" s="133"/>
      <c r="D1220" s="133"/>
      <c r="E1220" s="133"/>
      <c r="F1220" s="133"/>
      <c r="G1220" s="133"/>
      <c r="H1220" s="133"/>
      <c r="I1220" s="133"/>
      <c r="J1220" s="134"/>
      <c r="K1220" s="135"/>
      <c r="L1220" s="135"/>
      <c r="M1220" s="135"/>
      <c r="N1220" s="2"/>
      <c r="O1220" s="31"/>
      <c r="P1220" s="25"/>
      <c r="Q1220" s="2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</row>
    <row r="1221" spans="1:63" ht="18" customHeight="1">
      <c r="A1221" s="35"/>
      <c r="B1221" s="31"/>
      <c r="C1221" s="133"/>
      <c r="D1221" s="133"/>
      <c r="E1221" s="133"/>
      <c r="F1221" s="133"/>
      <c r="G1221" s="133"/>
      <c r="H1221" s="133"/>
      <c r="I1221" s="133"/>
      <c r="J1221" s="134"/>
      <c r="K1221" s="135"/>
      <c r="L1221" s="135"/>
      <c r="M1221" s="135"/>
      <c r="N1221" s="2"/>
      <c r="O1221" s="31"/>
      <c r="P1221" s="25"/>
      <c r="Q1221" s="2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</row>
    <row r="1222" spans="1:63" ht="18" customHeight="1">
      <c r="A1222" s="35"/>
      <c r="B1222" s="31"/>
      <c r="C1222" s="133"/>
      <c r="D1222" s="133"/>
      <c r="E1222" s="133"/>
      <c r="F1222" s="133"/>
      <c r="G1222" s="133"/>
      <c r="H1222" s="133"/>
      <c r="I1222" s="133"/>
      <c r="J1222" s="134"/>
      <c r="K1222" s="135"/>
      <c r="L1222" s="135"/>
      <c r="M1222" s="135"/>
      <c r="N1222" s="2"/>
      <c r="O1222" s="31"/>
      <c r="P1222" s="25"/>
      <c r="Q1222" s="2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</row>
    <row r="1223" spans="1:63" ht="18" customHeight="1">
      <c r="A1223" s="35"/>
      <c r="B1223" s="31"/>
      <c r="C1223" s="133"/>
      <c r="D1223" s="133"/>
      <c r="E1223" s="133"/>
      <c r="F1223" s="133"/>
      <c r="G1223" s="133"/>
      <c r="H1223" s="133"/>
      <c r="I1223" s="133"/>
      <c r="J1223" s="134"/>
      <c r="K1223" s="135"/>
      <c r="L1223" s="135"/>
      <c r="M1223" s="135"/>
      <c r="N1223" s="2"/>
      <c r="O1223" s="31"/>
      <c r="P1223" s="25"/>
      <c r="Q1223" s="2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</row>
    <row r="1224" spans="1:63" ht="18" customHeight="1">
      <c r="A1224" s="35"/>
      <c r="B1224" s="31"/>
      <c r="C1224" s="133"/>
      <c r="D1224" s="133"/>
      <c r="E1224" s="133"/>
      <c r="F1224" s="133"/>
      <c r="G1224" s="133"/>
      <c r="H1224" s="133"/>
      <c r="I1224" s="133"/>
      <c r="J1224" s="134"/>
      <c r="K1224" s="135"/>
      <c r="L1224" s="135"/>
      <c r="M1224" s="135"/>
      <c r="N1224" s="2"/>
      <c r="O1224" s="31"/>
      <c r="P1224" s="25"/>
      <c r="Q1224" s="2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</row>
    <row r="1225" spans="1:63" ht="18" customHeight="1">
      <c r="A1225" s="35"/>
      <c r="B1225" s="31"/>
      <c r="C1225" s="133"/>
      <c r="D1225" s="133"/>
      <c r="E1225" s="133"/>
      <c r="F1225" s="133"/>
      <c r="G1225" s="133"/>
      <c r="H1225" s="133"/>
      <c r="I1225" s="133"/>
      <c r="J1225" s="134"/>
      <c r="K1225" s="135"/>
      <c r="L1225" s="135"/>
      <c r="M1225" s="135"/>
      <c r="N1225" s="2"/>
      <c r="O1225" s="31"/>
      <c r="P1225" s="25"/>
      <c r="Q1225" s="2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</row>
    <row r="1226" spans="1:63" ht="18" customHeight="1">
      <c r="A1226" s="35"/>
      <c r="B1226" s="31"/>
      <c r="C1226" s="133"/>
      <c r="D1226" s="133"/>
      <c r="E1226" s="133"/>
      <c r="F1226" s="133"/>
      <c r="G1226" s="133"/>
      <c r="H1226" s="133"/>
      <c r="I1226" s="133"/>
      <c r="J1226" s="134"/>
      <c r="K1226" s="135"/>
      <c r="L1226" s="135"/>
      <c r="M1226" s="135"/>
      <c r="N1226" s="2"/>
      <c r="O1226" s="31"/>
      <c r="P1226" s="25"/>
      <c r="Q1226" s="2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</row>
    <row r="1227" spans="1:63" ht="18" customHeight="1">
      <c r="A1227" s="35"/>
      <c r="B1227" s="31"/>
      <c r="C1227" s="133"/>
      <c r="D1227" s="133"/>
      <c r="E1227" s="133"/>
      <c r="F1227" s="133"/>
      <c r="G1227" s="133"/>
      <c r="H1227" s="133"/>
      <c r="I1227" s="133"/>
      <c r="J1227" s="134"/>
      <c r="K1227" s="135"/>
      <c r="L1227" s="135"/>
      <c r="M1227" s="135"/>
      <c r="N1227" s="2"/>
      <c r="O1227" s="31"/>
      <c r="P1227" s="25"/>
      <c r="Q1227" s="2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</row>
    <row r="1228" spans="1:63" ht="18" customHeight="1">
      <c r="A1228" s="35"/>
      <c r="B1228" s="31"/>
      <c r="C1228" s="133"/>
      <c r="D1228" s="133"/>
      <c r="E1228" s="133"/>
      <c r="F1228" s="133"/>
      <c r="G1228" s="133"/>
      <c r="H1228" s="133"/>
      <c r="I1228" s="133"/>
      <c r="J1228" s="134"/>
      <c r="K1228" s="135"/>
      <c r="L1228" s="135"/>
      <c r="M1228" s="135"/>
      <c r="N1228" s="2"/>
      <c r="O1228" s="31"/>
      <c r="P1228" s="25"/>
      <c r="Q1228" s="2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</row>
    <row r="1229" spans="1:63" ht="18" customHeight="1">
      <c r="A1229" s="35"/>
      <c r="B1229" s="31"/>
      <c r="C1229" s="133"/>
      <c r="D1229" s="133"/>
      <c r="E1229" s="133"/>
      <c r="F1229" s="133"/>
      <c r="G1229" s="133"/>
      <c r="H1229" s="133"/>
      <c r="I1229" s="133"/>
      <c r="J1229" s="134"/>
      <c r="K1229" s="135"/>
      <c r="L1229" s="135"/>
      <c r="M1229" s="135"/>
      <c r="N1229" s="2"/>
      <c r="O1229" s="31"/>
      <c r="P1229" s="25"/>
      <c r="Q1229" s="2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</row>
    <row r="1230" spans="1:63" ht="18" customHeight="1">
      <c r="A1230" s="35"/>
      <c r="B1230" s="31"/>
      <c r="C1230" s="133"/>
      <c r="D1230" s="133"/>
      <c r="E1230" s="133"/>
      <c r="F1230" s="133"/>
      <c r="G1230" s="133"/>
      <c r="H1230" s="133"/>
      <c r="I1230" s="133"/>
      <c r="J1230" s="134"/>
      <c r="K1230" s="135"/>
      <c r="L1230" s="135"/>
      <c r="M1230" s="135"/>
      <c r="N1230" s="2"/>
      <c r="O1230" s="31"/>
      <c r="P1230" s="25"/>
      <c r="Q1230" s="2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</row>
    <row r="1231" spans="1:63" ht="18" customHeight="1">
      <c r="A1231" s="35"/>
      <c r="B1231" s="31"/>
      <c r="C1231" s="133"/>
      <c r="D1231" s="133"/>
      <c r="E1231" s="133"/>
      <c r="F1231" s="133"/>
      <c r="G1231" s="133"/>
      <c r="H1231" s="133"/>
      <c r="I1231" s="133"/>
      <c r="J1231" s="134"/>
      <c r="K1231" s="135"/>
      <c r="L1231" s="135"/>
      <c r="M1231" s="135"/>
      <c r="N1231" s="2"/>
      <c r="O1231" s="31"/>
      <c r="P1231" s="25"/>
      <c r="Q1231" s="2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</row>
    <row r="1232" spans="1:63" ht="18" customHeight="1">
      <c r="A1232" s="35"/>
      <c r="B1232" s="31"/>
      <c r="C1232" s="133"/>
      <c r="D1232" s="133"/>
      <c r="E1232" s="133"/>
      <c r="F1232" s="133"/>
      <c r="G1232" s="133"/>
      <c r="H1232" s="133"/>
      <c r="I1232" s="133"/>
      <c r="J1232" s="134"/>
      <c r="K1232" s="135"/>
      <c r="L1232" s="135"/>
      <c r="M1232" s="135"/>
      <c r="N1232" s="2"/>
      <c r="O1232" s="31"/>
      <c r="P1232" s="25"/>
      <c r="Q1232" s="2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</row>
    <row r="1233" spans="1:63" ht="18" customHeight="1">
      <c r="A1233" s="35"/>
      <c r="B1233" s="31"/>
      <c r="C1233" s="133"/>
      <c r="D1233" s="133"/>
      <c r="E1233" s="133"/>
      <c r="F1233" s="133"/>
      <c r="G1233" s="133"/>
      <c r="H1233" s="133"/>
      <c r="I1233" s="133"/>
      <c r="J1233" s="134"/>
      <c r="K1233" s="135"/>
      <c r="L1233" s="135"/>
      <c r="M1233" s="135"/>
      <c r="N1233" s="2"/>
      <c r="O1233" s="31"/>
      <c r="P1233" s="25"/>
      <c r="Q1233" s="2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</row>
    <row r="1234" spans="1:63" ht="18" customHeight="1">
      <c r="A1234" s="35"/>
      <c r="B1234" s="31"/>
      <c r="C1234" s="133"/>
      <c r="D1234" s="133"/>
      <c r="E1234" s="133"/>
      <c r="F1234" s="133"/>
      <c r="G1234" s="133"/>
      <c r="H1234" s="133"/>
      <c r="I1234" s="133"/>
      <c r="J1234" s="134"/>
      <c r="K1234" s="135"/>
      <c r="L1234" s="135"/>
      <c r="M1234" s="135"/>
      <c r="N1234" s="2"/>
      <c r="O1234" s="31"/>
      <c r="P1234" s="25"/>
      <c r="Q1234" s="2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</row>
    <row r="1235" spans="1:63" ht="18" customHeight="1">
      <c r="A1235" s="35"/>
      <c r="B1235" s="31"/>
      <c r="C1235" s="133"/>
      <c r="D1235" s="133"/>
      <c r="E1235" s="133"/>
      <c r="F1235" s="133"/>
      <c r="G1235" s="133"/>
      <c r="H1235" s="133"/>
      <c r="I1235" s="133"/>
      <c r="J1235" s="134"/>
      <c r="K1235" s="135"/>
      <c r="L1235" s="135"/>
      <c r="M1235" s="135"/>
      <c r="N1235" s="2"/>
      <c r="O1235" s="31"/>
      <c r="P1235" s="25"/>
      <c r="Q1235" s="2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</row>
    <row r="1236" spans="1:63" ht="18" customHeight="1">
      <c r="A1236" s="35"/>
      <c r="B1236" s="31"/>
      <c r="C1236" s="133"/>
      <c r="D1236" s="133"/>
      <c r="E1236" s="133"/>
      <c r="F1236" s="133"/>
      <c r="G1236" s="133"/>
      <c r="H1236" s="133"/>
      <c r="I1236" s="133"/>
      <c r="J1236" s="134"/>
      <c r="K1236" s="135"/>
      <c r="L1236" s="135"/>
      <c r="M1236" s="135"/>
      <c r="N1236" s="2"/>
      <c r="O1236" s="31"/>
      <c r="P1236" s="25"/>
      <c r="Q1236" s="2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</row>
    <row r="1237" spans="1:63" ht="18" customHeight="1">
      <c r="A1237" s="35"/>
      <c r="B1237" s="31"/>
      <c r="C1237" s="133"/>
      <c r="D1237" s="133"/>
      <c r="E1237" s="133"/>
      <c r="F1237" s="133"/>
      <c r="G1237" s="133"/>
      <c r="H1237" s="133"/>
      <c r="I1237" s="133"/>
      <c r="J1237" s="134"/>
      <c r="K1237" s="135"/>
      <c r="L1237" s="135"/>
      <c r="M1237" s="135"/>
      <c r="N1237" s="2"/>
      <c r="O1237" s="31"/>
      <c r="P1237" s="25"/>
      <c r="Q1237" s="2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</row>
    <row r="1238" spans="1:63" ht="18" customHeight="1">
      <c r="A1238" s="35"/>
      <c r="B1238" s="31"/>
      <c r="C1238" s="133"/>
      <c r="D1238" s="133"/>
      <c r="E1238" s="133"/>
      <c r="F1238" s="133"/>
      <c r="G1238" s="133"/>
      <c r="H1238" s="133"/>
      <c r="I1238" s="133"/>
      <c r="J1238" s="134"/>
      <c r="K1238" s="135"/>
      <c r="L1238" s="135"/>
      <c r="M1238" s="135"/>
      <c r="N1238" s="2"/>
      <c r="O1238" s="31"/>
      <c r="P1238" s="25"/>
      <c r="Q1238" s="2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</row>
    <row r="1239" spans="1:63" ht="18" customHeight="1">
      <c r="A1239" s="35"/>
      <c r="B1239" s="31"/>
      <c r="C1239" s="133"/>
      <c r="D1239" s="133"/>
      <c r="E1239" s="133"/>
      <c r="F1239" s="133"/>
      <c r="G1239" s="133"/>
      <c r="H1239" s="133"/>
      <c r="I1239" s="133"/>
      <c r="J1239" s="134"/>
      <c r="K1239" s="135"/>
      <c r="L1239" s="135"/>
      <c r="M1239" s="135"/>
      <c r="N1239" s="2"/>
      <c r="O1239" s="31"/>
      <c r="P1239" s="25"/>
      <c r="Q1239" s="2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</row>
    <row r="1240" spans="1:63" ht="18" customHeight="1">
      <c r="A1240" s="35"/>
      <c r="B1240" s="31"/>
      <c r="C1240" s="133"/>
      <c r="D1240" s="133"/>
      <c r="E1240" s="133"/>
      <c r="F1240" s="133"/>
      <c r="G1240" s="133"/>
      <c r="H1240" s="133"/>
      <c r="I1240" s="133"/>
      <c r="J1240" s="134"/>
      <c r="K1240" s="135"/>
      <c r="L1240" s="135"/>
      <c r="M1240" s="135"/>
      <c r="N1240" s="2"/>
      <c r="O1240" s="31"/>
      <c r="P1240" s="25"/>
      <c r="Q1240" s="2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</row>
    <row r="1241" spans="1:63" ht="18" customHeight="1">
      <c r="A1241" s="35"/>
      <c r="B1241" s="31"/>
      <c r="C1241" s="133"/>
      <c r="D1241" s="133"/>
      <c r="E1241" s="133"/>
      <c r="F1241" s="133"/>
      <c r="G1241" s="133"/>
      <c r="H1241" s="133"/>
      <c r="I1241" s="133"/>
      <c r="J1241" s="134"/>
      <c r="K1241" s="135"/>
      <c r="L1241" s="135"/>
      <c r="M1241" s="135"/>
      <c r="N1241" s="2"/>
      <c r="O1241" s="31"/>
      <c r="P1241" s="25"/>
      <c r="Q1241" s="2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</row>
    <row r="1242" spans="1:63" ht="18" customHeight="1">
      <c r="A1242" s="35"/>
      <c r="B1242" s="31"/>
      <c r="C1242" s="133"/>
      <c r="D1242" s="133"/>
      <c r="E1242" s="133"/>
      <c r="F1242" s="133"/>
      <c r="G1242" s="133"/>
      <c r="H1242" s="133"/>
      <c r="I1242" s="133"/>
      <c r="J1242" s="134"/>
      <c r="K1242" s="135"/>
      <c r="L1242" s="135"/>
      <c r="M1242" s="135"/>
      <c r="N1242" s="2"/>
      <c r="O1242" s="31"/>
      <c r="P1242" s="25"/>
      <c r="Q1242" s="2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</row>
    <row r="1243" spans="1:63" ht="18" customHeight="1">
      <c r="A1243" s="35"/>
      <c r="B1243" s="31"/>
      <c r="C1243" s="133"/>
      <c r="D1243" s="133"/>
      <c r="E1243" s="133"/>
      <c r="F1243" s="133"/>
      <c r="G1243" s="133"/>
      <c r="H1243" s="133"/>
      <c r="I1243" s="133"/>
      <c r="J1243" s="134"/>
      <c r="K1243" s="135"/>
      <c r="L1243" s="135"/>
      <c r="M1243" s="135"/>
      <c r="N1243" s="2"/>
      <c r="O1243" s="31"/>
      <c r="P1243" s="25"/>
      <c r="Q1243" s="2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</row>
    <row r="1244" spans="1:63" ht="18" customHeight="1">
      <c r="A1244" s="35"/>
      <c r="B1244" s="31"/>
      <c r="C1244" s="133"/>
      <c r="D1244" s="133"/>
      <c r="E1244" s="133"/>
      <c r="F1244" s="133"/>
      <c r="G1244" s="133"/>
      <c r="H1244" s="133"/>
      <c r="I1244" s="133"/>
      <c r="J1244" s="134"/>
      <c r="K1244" s="135"/>
      <c r="L1244" s="135"/>
      <c r="M1244" s="135"/>
      <c r="N1244" s="2"/>
      <c r="O1244" s="31"/>
      <c r="P1244" s="25"/>
      <c r="Q1244" s="2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</row>
    <row r="1245" spans="1:63" ht="18" customHeight="1">
      <c r="A1245" s="35"/>
      <c r="B1245" s="31"/>
      <c r="C1245" s="133"/>
      <c r="D1245" s="133"/>
      <c r="E1245" s="133"/>
      <c r="F1245" s="133"/>
      <c r="G1245" s="133"/>
      <c r="H1245" s="133"/>
      <c r="I1245" s="133"/>
      <c r="J1245" s="134"/>
      <c r="K1245" s="135"/>
      <c r="L1245" s="135"/>
      <c r="M1245" s="135"/>
      <c r="N1245" s="2"/>
      <c r="O1245" s="31"/>
      <c r="P1245" s="25"/>
      <c r="Q1245" s="2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</row>
    <row r="1246" spans="1:63" ht="18" customHeight="1">
      <c r="A1246" s="35"/>
      <c r="B1246" s="31"/>
      <c r="C1246" s="133"/>
      <c r="D1246" s="133"/>
      <c r="E1246" s="133"/>
      <c r="F1246" s="133"/>
      <c r="G1246" s="133"/>
      <c r="H1246" s="133"/>
      <c r="I1246" s="133"/>
      <c r="J1246" s="134"/>
      <c r="K1246" s="135"/>
      <c r="L1246" s="135"/>
      <c r="M1246" s="135"/>
      <c r="N1246" s="2"/>
      <c r="O1246" s="31"/>
      <c r="P1246" s="25"/>
      <c r="Q1246" s="2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</row>
    <row r="1247" spans="1:63" ht="18" customHeight="1">
      <c r="A1247" s="35"/>
      <c r="B1247" s="31"/>
      <c r="C1247" s="133"/>
      <c r="D1247" s="133"/>
      <c r="E1247" s="133"/>
      <c r="F1247" s="133"/>
      <c r="G1247" s="133"/>
      <c r="H1247" s="133"/>
      <c r="I1247" s="133"/>
      <c r="J1247" s="134"/>
      <c r="K1247" s="135"/>
      <c r="L1247" s="135"/>
      <c r="M1247" s="135"/>
      <c r="N1247" s="2"/>
      <c r="O1247" s="31"/>
      <c r="P1247" s="25"/>
      <c r="Q1247" s="2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</row>
    <row r="1248" spans="1:63" ht="18" customHeight="1">
      <c r="A1248" s="35"/>
      <c r="B1248" s="31"/>
      <c r="C1248" s="133"/>
      <c r="D1248" s="133"/>
      <c r="E1248" s="133"/>
      <c r="F1248" s="133"/>
      <c r="G1248" s="133"/>
      <c r="H1248" s="133"/>
      <c r="I1248" s="133"/>
      <c r="J1248" s="134"/>
      <c r="K1248" s="135"/>
      <c r="L1248" s="135"/>
      <c r="M1248" s="135"/>
      <c r="N1248" s="2"/>
      <c r="O1248" s="31"/>
      <c r="P1248" s="25"/>
      <c r="Q1248" s="2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</row>
    <row r="1249" spans="1:63" ht="18" customHeight="1">
      <c r="A1249" s="35"/>
      <c r="B1249" s="31"/>
      <c r="C1249" s="133"/>
      <c r="D1249" s="133"/>
      <c r="E1249" s="133"/>
      <c r="F1249" s="133"/>
      <c r="G1249" s="133"/>
      <c r="H1249" s="133"/>
      <c r="I1249" s="133"/>
      <c r="J1249" s="134"/>
      <c r="K1249" s="135"/>
      <c r="L1249" s="135"/>
      <c r="M1249" s="135"/>
      <c r="N1249" s="2"/>
      <c r="O1249" s="31"/>
      <c r="P1249" s="25"/>
      <c r="Q1249" s="2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</row>
    <row r="1250" spans="1:63" ht="18" customHeight="1">
      <c r="A1250" s="35"/>
      <c r="B1250" s="31"/>
      <c r="C1250" s="133"/>
      <c r="D1250" s="133"/>
      <c r="E1250" s="133"/>
      <c r="F1250" s="133"/>
      <c r="G1250" s="133"/>
      <c r="H1250" s="133"/>
      <c r="I1250" s="133"/>
      <c r="J1250" s="134"/>
      <c r="K1250" s="135"/>
      <c r="L1250" s="135"/>
      <c r="M1250" s="135"/>
      <c r="N1250" s="2"/>
      <c r="O1250" s="31"/>
      <c r="P1250" s="25"/>
      <c r="Q1250" s="2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</row>
    <row r="1251" spans="1:63" ht="18" customHeight="1">
      <c r="A1251" s="35"/>
      <c r="B1251" s="31"/>
      <c r="C1251" s="133"/>
      <c r="D1251" s="133"/>
      <c r="E1251" s="133"/>
      <c r="F1251" s="133"/>
      <c r="G1251" s="133"/>
      <c r="H1251" s="133"/>
      <c r="I1251" s="133"/>
      <c r="J1251" s="134"/>
      <c r="K1251" s="135"/>
      <c r="L1251" s="135"/>
      <c r="M1251" s="135"/>
      <c r="N1251" s="2"/>
      <c r="O1251" s="31"/>
      <c r="P1251" s="25"/>
      <c r="Q1251" s="2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</row>
    <row r="1252" spans="1:63" ht="18" customHeight="1">
      <c r="A1252" s="35"/>
      <c r="B1252" s="31"/>
      <c r="C1252" s="133"/>
      <c r="D1252" s="133"/>
      <c r="E1252" s="133"/>
      <c r="F1252" s="133"/>
      <c r="G1252" s="133"/>
      <c r="H1252" s="133"/>
      <c r="I1252" s="133"/>
      <c r="J1252" s="134"/>
      <c r="K1252" s="135"/>
      <c r="L1252" s="135"/>
      <c r="M1252" s="135"/>
      <c r="N1252" s="2"/>
      <c r="O1252" s="31"/>
      <c r="P1252" s="25"/>
      <c r="Q1252" s="2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</row>
    <row r="1253" spans="1:63" ht="18" customHeight="1">
      <c r="A1253" s="35"/>
      <c r="B1253" s="31"/>
      <c r="C1253" s="133"/>
      <c r="D1253" s="133"/>
      <c r="E1253" s="133"/>
      <c r="F1253" s="133"/>
      <c r="G1253" s="133"/>
      <c r="H1253" s="133"/>
      <c r="I1253" s="133"/>
      <c r="J1253" s="134"/>
      <c r="K1253" s="135"/>
      <c r="L1253" s="135"/>
      <c r="M1253" s="135"/>
      <c r="N1253" s="2"/>
      <c r="O1253" s="31"/>
      <c r="P1253" s="25"/>
      <c r="Q1253" s="2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</row>
    <row r="1254" spans="1:63" ht="18" customHeight="1">
      <c r="A1254" s="35"/>
      <c r="B1254" s="31"/>
      <c r="C1254" s="133"/>
      <c r="D1254" s="133"/>
      <c r="E1254" s="133"/>
      <c r="F1254" s="133"/>
      <c r="G1254" s="133"/>
      <c r="H1254" s="133"/>
      <c r="I1254" s="133"/>
      <c r="J1254" s="134"/>
      <c r="K1254" s="135"/>
      <c r="L1254" s="135"/>
      <c r="M1254" s="135"/>
      <c r="N1254" s="2"/>
      <c r="O1254" s="31"/>
      <c r="P1254" s="25"/>
      <c r="Q1254" s="2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</row>
    <row r="1255" spans="1:63" ht="18" customHeight="1">
      <c r="A1255" s="35"/>
      <c r="B1255" s="31"/>
      <c r="C1255" s="133"/>
      <c r="D1255" s="133"/>
      <c r="E1255" s="133"/>
      <c r="F1255" s="133"/>
      <c r="G1255" s="133"/>
      <c r="H1255" s="133"/>
      <c r="I1255" s="133"/>
      <c r="J1255" s="134"/>
      <c r="K1255" s="135"/>
      <c r="L1255" s="135"/>
      <c r="M1255" s="135"/>
      <c r="N1255" s="2"/>
      <c r="O1255" s="31"/>
      <c r="P1255" s="25"/>
      <c r="Q1255" s="2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</row>
    <row r="1256" spans="1:63" ht="18" customHeight="1">
      <c r="A1256" s="35"/>
      <c r="B1256" s="31"/>
      <c r="C1256" s="133"/>
      <c r="D1256" s="133"/>
      <c r="E1256" s="133"/>
      <c r="F1256" s="133"/>
      <c r="G1256" s="133"/>
      <c r="H1256" s="133"/>
      <c r="I1256" s="133"/>
      <c r="J1256" s="134"/>
      <c r="K1256" s="135"/>
      <c r="L1256" s="135"/>
      <c r="M1256" s="135"/>
      <c r="N1256" s="2"/>
      <c r="O1256" s="31"/>
      <c r="P1256" s="25"/>
      <c r="Q1256" s="2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</row>
    <row r="1257" spans="1:63" ht="18" customHeight="1">
      <c r="A1257" s="35"/>
      <c r="B1257" s="31"/>
      <c r="C1257" s="133"/>
      <c r="D1257" s="133"/>
      <c r="E1257" s="133"/>
      <c r="F1257" s="133"/>
      <c r="G1257" s="133"/>
      <c r="H1257" s="133"/>
      <c r="I1257" s="133"/>
      <c r="J1257" s="134"/>
      <c r="K1257" s="135"/>
      <c r="L1257" s="135"/>
      <c r="M1257" s="135"/>
      <c r="N1257" s="2"/>
      <c r="O1257" s="31"/>
      <c r="P1257" s="25"/>
      <c r="Q1257" s="2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</row>
    <row r="1258" spans="1:63" ht="18" customHeight="1">
      <c r="A1258" s="35"/>
      <c r="B1258" s="31"/>
      <c r="C1258" s="133"/>
      <c r="D1258" s="133"/>
      <c r="E1258" s="133"/>
      <c r="F1258" s="133"/>
      <c r="G1258" s="133"/>
      <c r="H1258" s="133"/>
      <c r="I1258" s="133"/>
      <c r="J1258" s="134"/>
      <c r="K1258" s="135"/>
      <c r="L1258" s="135"/>
      <c r="M1258" s="135"/>
      <c r="N1258" s="2"/>
      <c r="O1258" s="31"/>
      <c r="P1258" s="25"/>
      <c r="Q1258" s="2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</row>
    <row r="1259" spans="1:63" ht="18" customHeight="1">
      <c r="A1259" s="35"/>
      <c r="B1259" s="31"/>
      <c r="C1259" s="133"/>
      <c r="D1259" s="133"/>
      <c r="E1259" s="133"/>
      <c r="F1259" s="133"/>
      <c r="G1259" s="133"/>
      <c r="H1259" s="133"/>
      <c r="I1259" s="133"/>
      <c r="J1259" s="134"/>
      <c r="K1259" s="135"/>
      <c r="L1259" s="135"/>
      <c r="M1259" s="135"/>
      <c r="N1259" s="2"/>
      <c r="O1259" s="31"/>
      <c r="P1259" s="25"/>
      <c r="Q1259" s="2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</row>
    <row r="1260" spans="1:63" ht="18" customHeight="1">
      <c r="A1260" s="35"/>
      <c r="B1260" s="31"/>
      <c r="C1260" s="133"/>
      <c r="D1260" s="133"/>
      <c r="E1260" s="133"/>
      <c r="F1260" s="133"/>
      <c r="G1260" s="133"/>
      <c r="H1260" s="133"/>
      <c r="I1260" s="133"/>
      <c r="J1260" s="134"/>
      <c r="K1260" s="135"/>
      <c r="L1260" s="135"/>
      <c r="M1260" s="135"/>
      <c r="N1260" s="2"/>
      <c r="O1260" s="31"/>
      <c r="P1260" s="25"/>
      <c r="Q1260" s="2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</row>
    <row r="1261" spans="1:63" ht="18" customHeight="1">
      <c r="A1261" s="35"/>
      <c r="B1261" s="31"/>
      <c r="C1261" s="133"/>
      <c r="D1261" s="133"/>
      <c r="E1261" s="133"/>
      <c r="F1261" s="133"/>
      <c r="G1261" s="133"/>
      <c r="H1261" s="133"/>
      <c r="I1261" s="133"/>
      <c r="J1261" s="134"/>
      <c r="K1261" s="135"/>
      <c r="L1261" s="135"/>
      <c r="M1261" s="135"/>
      <c r="N1261" s="2"/>
      <c r="O1261" s="31"/>
      <c r="P1261" s="25"/>
      <c r="Q1261" s="2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</row>
    <row r="1262" spans="1:63" ht="18" customHeight="1">
      <c r="A1262" s="35"/>
      <c r="B1262" s="31"/>
      <c r="C1262" s="133"/>
      <c r="D1262" s="133"/>
      <c r="E1262" s="133"/>
      <c r="F1262" s="133"/>
      <c r="G1262" s="133"/>
      <c r="H1262" s="133"/>
      <c r="I1262" s="133"/>
      <c r="J1262" s="134"/>
      <c r="K1262" s="135"/>
      <c r="L1262" s="135"/>
      <c r="M1262" s="135"/>
      <c r="N1262" s="2"/>
      <c r="O1262" s="31"/>
      <c r="P1262" s="25"/>
      <c r="Q1262" s="2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</row>
    <row r="1263" spans="1:63" ht="18" customHeight="1">
      <c r="A1263" s="35"/>
      <c r="B1263" s="31"/>
      <c r="C1263" s="133"/>
      <c r="D1263" s="133"/>
      <c r="E1263" s="133"/>
      <c r="F1263" s="133"/>
      <c r="G1263" s="133"/>
      <c r="H1263" s="133"/>
      <c r="I1263" s="133"/>
      <c r="J1263" s="134"/>
      <c r="K1263" s="135"/>
      <c r="L1263" s="135"/>
      <c r="M1263" s="135"/>
      <c r="N1263" s="2"/>
      <c r="O1263" s="31"/>
      <c r="P1263" s="25"/>
      <c r="Q1263" s="2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</row>
    <row r="1264" spans="1:63" ht="18" customHeight="1">
      <c r="A1264" s="35"/>
      <c r="B1264" s="31"/>
      <c r="C1264" s="133"/>
      <c r="D1264" s="133"/>
      <c r="E1264" s="133"/>
      <c r="F1264" s="133"/>
      <c r="G1264" s="133"/>
      <c r="H1264" s="133"/>
      <c r="I1264" s="133"/>
      <c r="J1264" s="134"/>
      <c r="K1264" s="135"/>
      <c r="L1264" s="135"/>
      <c r="M1264" s="135"/>
      <c r="N1264" s="2"/>
      <c r="O1264" s="31"/>
      <c r="P1264" s="25"/>
      <c r="Q1264" s="2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</row>
    <row r="1265" spans="1:63" ht="18" customHeight="1">
      <c r="A1265" s="35"/>
      <c r="B1265" s="31"/>
      <c r="C1265" s="133"/>
      <c r="D1265" s="133"/>
      <c r="E1265" s="133"/>
      <c r="F1265" s="133"/>
      <c r="G1265" s="133"/>
      <c r="H1265" s="133"/>
      <c r="I1265" s="133"/>
      <c r="J1265" s="134"/>
      <c r="K1265" s="135"/>
      <c r="L1265" s="135"/>
      <c r="M1265" s="135"/>
      <c r="N1265" s="2"/>
      <c r="O1265" s="31"/>
      <c r="P1265" s="25"/>
      <c r="Q1265" s="2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</row>
    <row r="1266" spans="1:63" ht="18" customHeight="1">
      <c r="A1266" s="35"/>
      <c r="B1266" s="31"/>
      <c r="C1266" s="133"/>
      <c r="D1266" s="133"/>
      <c r="E1266" s="133"/>
      <c r="F1266" s="133"/>
      <c r="G1266" s="133"/>
      <c r="H1266" s="133"/>
      <c r="I1266" s="133"/>
      <c r="J1266" s="134"/>
      <c r="K1266" s="135"/>
      <c r="L1266" s="135"/>
      <c r="M1266" s="135"/>
      <c r="N1266" s="2"/>
      <c r="O1266" s="31"/>
      <c r="P1266" s="25"/>
      <c r="Q1266" s="2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</row>
    <row r="1267" spans="1:63" ht="18" customHeight="1">
      <c r="A1267" s="35"/>
      <c r="B1267" s="31"/>
      <c r="C1267" s="133"/>
      <c r="D1267" s="133"/>
      <c r="E1267" s="133"/>
      <c r="F1267" s="133"/>
      <c r="G1267" s="133"/>
      <c r="H1267" s="133"/>
      <c r="I1267" s="133"/>
      <c r="J1267" s="134"/>
      <c r="K1267" s="135"/>
      <c r="L1267" s="135"/>
      <c r="M1267" s="135"/>
      <c r="N1267" s="2"/>
      <c r="O1267" s="31"/>
      <c r="P1267" s="25"/>
      <c r="Q1267" s="2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</row>
    <row r="1268" spans="1:63" ht="18" customHeight="1">
      <c r="A1268" s="35"/>
      <c r="B1268" s="31"/>
      <c r="C1268" s="133"/>
      <c r="D1268" s="133"/>
      <c r="E1268" s="133"/>
      <c r="F1268" s="133"/>
      <c r="G1268" s="133"/>
      <c r="H1268" s="133"/>
      <c r="I1268" s="133"/>
      <c r="J1268" s="134"/>
      <c r="K1268" s="135"/>
      <c r="L1268" s="135"/>
      <c r="M1268" s="135"/>
      <c r="N1268" s="2"/>
      <c r="O1268" s="31"/>
      <c r="P1268" s="25"/>
      <c r="Q1268" s="2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</row>
    <row r="1269" spans="1:63" ht="18" customHeight="1">
      <c r="A1269" s="35"/>
      <c r="B1269" s="31"/>
      <c r="C1269" s="133"/>
      <c r="D1269" s="133"/>
      <c r="E1269" s="133"/>
      <c r="F1269" s="133"/>
      <c r="G1269" s="133"/>
      <c r="H1269" s="133"/>
      <c r="I1269" s="133"/>
      <c r="J1269" s="134"/>
      <c r="K1269" s="135"/>
      <c r="L1269" s="135"/>
      <c r="M1269" s="135"/>
      <c r="N1269" s="2"/>
      <c r="O1269" s="31"/>
      <c r="P1269" s="25"/>
      <c r="Q1269" s="2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</row>
    <row r="1270" spans="1:63" ht="18" customHeight="1">
      <c r="A1270" s="35"/>
      <c r="B1270" s="31"/>
      <c r="C1270" s="133"/>
      <c r="D1270" s="133"/>
      <c r="E1270" s="133"/>
      <c r="F1270" s="133"/>
      <c r="G1270" s="133"/>
      <c r="H1270" s="133"/>
      <c r="I1270" s="133"/>
      <c r="J1270" s="134"/>
      <c r="K1270" s="135"/>
      <c r="L1270" s="135"/>
      <c r="M1270" s="135"/>
      <c r="N1270" s="2"/>
      <c r="O1270" s="31"/>
      <c r="P1270" s="25"/>
      <c r="Q1270" s="2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</row>
    <row r="1271" spans="1:63" ht="18" customHeight="1">
      <c r="A1271" s="35"/>
      <c r="B1271" s="31"/>
      <c r="C1271" s="133"/>
      <c r="D1271" s="133"/>
      <c r="E1271" s="133"/>
      <c r="F1271" s="133"/>
      <c r="G1271" s="133"/>
      <c r="H1271" s="133"/>
      <c r="I1271" s="133"/>
      <c r="J1271" s="134"/>
      <c r="K1271" s="135"/>
      <c r="L1271" s="135"/>
      <c r="M1271" s="135"/>
      <c r="N1271" s="2"/>
      <c r="O1271" s="31"/>
      <c r="P1271" s="25"/>
      <c r="Q1271" s="2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</row>
    <row r="1272" spans="1:63" ht="18" customHeight="1">
      <c r="A1272" s="35"/>
      <c r="B1272" s="31"/>
      <c r="C1272" s="133"/>
      <c r="D1272" s="133"/>
      <c r="E1272" s="133"/>
      <c r="F1272" s="133"/>
      <c r="G1272" s="133"/>
      <c r="H1272" s="133"/>
      <c r="I1272" s="133"/>
      <c r="J1272" s="134"/>
      <c r="K1272" s="135"/>
      <c r="L1272" s="135"/>
      <c r="M1272" s="135"/>
      <c r="N1272" s="2"/>
      <c r="O1272" s="31"/>
      <c r="P1272" s="25"/>
      <c r="Q1272" s="2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</row>
    <row r="1273" spans="1:63" ht="18" customHeight="1">
      <c r="A1273" s="35"/>
      <c r="B1273" s="31"/>
      <c r="C1273" s="133"/>
      <c r="D1273" s="133"/>
      <c r="E1273" s="133"/>
      <c r="F1273" s="133"/>
      <c r="G1273" s="133"/>
      <c r="H1273" s="133"/>
      <c r="I1273" s="133"/>
      <c r="J1273" s="134"/>
      <c r="K1273" s="135"/>
      <c r="L1273" s="135"/>
      <c r="M1273" s="135"/>
      <c r="N1273" s="2"/>
      <c r="O1273" s="31"/>
      <c r="P1273" s="25"/>
      <c r="Q1273" s="2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</row>
    <row r="1274" spans="1:63" ht="18" customHeight="1">
      <c r="A1274" s="35"/>
      <c r="B1274" s="31"/>
      <c r="C1274" s="133"/>
      <c r="D1274" s="133"/>
      <c r="E1274" s="133"/>
      <c r="F1274" s="133"/>
      <c r="G1274" s="133"/>
      <c r="H1274" s="133"/>
      <c r="I1274" s="133"/>
      <c r="J1274" s="134"/>
      <c r="K1274" s="135"/>
      <c r="L1274" s="135"/>
      <c r="M1274" s="135"/>
      <c r="N1274" s="2"/>
      <c r="O1274" s="31"/>
      <c r="P1274" s="25"/>
      <c r="Q1274" s="2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</row>
    <row r="1275" spans="1:63" ht="18" customHeight="1">
      <c r="A1275" s="35"/>
      <c r="B1275" s="31"/>
      <c r="C1275" s="133"/>
      <c r="D1275" s="133"/>
      <c r="E1275" s="133"/>
      <c r="F1275" s="133"/>
      <c r="G1275" s="133"/>
      <c r="H1275" s="133"/>
      <c r="I1275" s="133"/>
      <c r="J1275" s="134"/>
      <c r="K1275" s="135"/>
      <c r="L1275" s="135"/>
      <c r="M1275" s="135"/>
      <c r="N1275" s="2"/>
      <c r="O1275" s="31"/>
      <c r="P1275" s="25"/>
      <c r="Q1275" s="2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</row>
    <row r="1276" spans="1:63" ht="18" customHeight="1">
      <c r="A1276" s="35"/>
      <c r="B1276" s="31"/>
      <c r="C1276" s="133"/>
      <c r="D1276" s="133"/>
      <c r="E1276" s="133"/>
      <c r="F1276" s="133"/>
      <c r="G1276" s="133"/>
      <c r="H1276" s="133"/>
      <c r="I1276" s="133"/>
      <c r="J1276" s="134"/>
      <c r="K1276" s="135"/>
      <c r="L1276" s="135"/>
      <c r="M1276" s="135"/>
      <c r="N1276" s="2"/>
      <c r="O1276" s="31"/>
      <c r="P1276" s="25"/>
      <c r="Q1276" s="2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</row>
    <row r="1277" spans="1:63" ht="18" customHeight="1">
      <c r="A1277" s="35"/>
      <c r="B1277" s="31"/>
      <c r="C1277" s="133"/>
      <c r="D1277" s="133"/>
      <c r="E1277" s="133"/>
      <c r="F1277" s="133"/>
      <c r="G1277" s="133"/>
      <c r="H1277" s="133"/>
      <c r="I1277" s="133"/>
      <c r="J1277" s="134"/>
      <c r="K1277" s="135"/>
      <c r="L1277" s="135"/>
      <c r="M1277" s="135"/>
      <c r="N1277" s="2"/>
      <c r="O1277" s="31"/>
      <c r="P1277" s="25"/>
      <c r="Q1277" s="2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</row>
    <row r="1278" spans="1:63" ht="18" customHeight="1">
      <c r="A1278" s="35"/>
      <c r="B1278" s="31"/>
      <c r="C1278" s="133"/>
      <c r="D1278" s="133"/>
      <c r="E1278" s="133"/>
      <c r="F1278" s="133"/>
      <c r="G1278" s="133"/>
      <c r="H1278" s="133"/>
      <c r="I1278" s="133"/>
      <c r="J1278" s="134"/>
      <c r="K1278" s="135"/>
      <c r="L1278" s="135"/>
      <c r="M1278" s="135"/>
      <c r="N1278" s="2"/>
      <c r="O1278" s="31"/>
      <c r="P1278" s="25"/>
      <c r="Q1278" s="2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</row>
    <row r="1279" spans="1:63" ht="18" customHeight="1">
      <c r="A1279" s="35"/>
      <c r="B1279" s="31"/>
      <c r="C1279" s="133"/>
      <c r="D1279" s="133"/>
      <c r="E1279" s="133"/>
      <c r="F1279" s="133"/>
      <c r="G1279" s="133"/>
      <c r="H1279" s="133"/>
      <c r="I1279" s="133"/>
      <c r="J1279" s="134"/>
      <c r="K1279" s="135"/>
      <c r="L1279" s="135"/>
      <c r="M1279" s="135"/>
      <c r="N1279" s="2"/>
      <c r="O1279" s="31"/>
      <c r="P1279" s="25"/>
      <c r="Q1279" s="2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</row>
    <row r="1280" spans="1:63" ht="18" customHeight="1">
      <c r="A1280" s="35"/>
      <c r="B1280" s="31"/>
      <c r="C1280" s="133"/>
      <c r="D1280" s="133"/>
      <c r="E1280" s="133"/>
      <c r="F1280" s="133"/>
      <c r="G1280" s="133"/>
      <c r="H1280" s="133"/>
      <c r="I1280" s="133"/>
      <c r="J1280" s="134"/>
      <c r="K1280" s="135"/>
      <c r="L1280" s="135"/>
      <c r="M1280" s="135"/>
      <c r="N1280" s="2"/>
      <c r="O1280" s="31"/>
      <c r="P1280" s="25"/>
      <c r="Q1280" s="2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</row>
    <row r="1281" spans="1:63" ht="18" customHeight="1">
      <c r="A1281" s="35"/>
      <c r="B1281" s="31"/>
      <c r="C1281" s="133"/>
      <c r="D1281" s="133"/>
      <c r="E1281" s="133"/>
      <c r="F1281" s="133"/>
      <c r="G1281" s="133"/>
      <c r="H1281" s="133"/>
      <c r="I1281" s="133"/>
      <c r="J1281" s="134"/>
      <c r="K1281" s="135"/>
      <c r="L1281" s="135"/>
      <c r="M1281" s="135"/>
      <c r="N1281" s="2"/>
      <c r="O1281" s="31"/>
      <c r="P1281" s="25"/>
      <c r="Q1281" s="2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</row>
    <row r="1282" spans="1:63" ht="18" customHeight="1">
      <c r="A1282" s="35"/>
      <c r="B1282" s="31"/>
      <c r="C1282" s="133"/>
      <c r="D1282" s="133"/>
      <c r="E1282" s="133"/>
      <c r="F1282" s="133"/>
      <c r="G1282" s="133"/>
      <c r="H1282" s="133"/>
      <c r="I1282" s="133"/>
      <c r="J1282" s="134"/>
      <c r="K1282" s="135"/>
      <c r="L1282" s="135"/>
      <c r="M1282" s="135"/>
      <c r="N1282" s="2"/>
      <c r="O1282" s="31"/>
      <c r="P1282" s="25"/>
      <c r="Q1282" s="2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</row>
    <row r="1283" spans="1:63" ht="18" customHeight="1">
      <c r="A1283" s="35"/>
      <c r="B1283" s="31"/>
      <c r="C1283" s="133"/>
      <c r="D1283" s="133"/>
      <c r="E1283" s="133"/>
      <c r="F1283" s="133"/>
      <c r="G1283" s="133"/>
      <c r="H1283" s="133"/>
      <c r="I1283" s="133"/>
      <c r="J1283" s="134"/>
      <c r="K1283" s="135"/>
      <c r="L1283" s="135"/>
      <c r="M1283" s="135"/>
      <c r="N1283" s="2"/>
      <c r="O1283" s="31"/>
      <c r="P1283" s="25"/>
      <c r="Q1283" s="2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</row>
    <row r="1284" spans="1:63" ht="18" customHeight="1">
      <c r="A1284" s="35"/>
      <c r="B1284" s="31"/>
      <c r="C1284" s="133"/>
      <c r="D1284" s="133"/>
      <c r="E1284" s="133"/>
      <c r="F1284" s="133"/>
      <c r="G1284" s="133"/>
      <c r="H1284" s="133"/>
      <c r="I1284" s="133"/>
      <c r="J1284" s="134"/>
      <c r="K1284" s="135"/>
      <c r="L1284" s="135"/>
      <c r="M1284" s="135"/>
      <c r="N1284" s="2"/>
      <c r="O1284" s="31"/>
      <c r="P1284" s="25"/>
      <c r="Q1284" s="2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</row>
    <row r="1285" spans="1:63" ht="18" customHeight="1">
      <c r="A1285" s="35"/>
      <c r="B1285" s="31"/>
      <c r="C1285" s="133"/>
      <c r="D1285" s="133"/>
      <c r="E1285" s="133"/>
      <c r="F1285" s="133"/>
      <c r="G1285" s="133"/>
      <c r="H1285" s="133"/>
      <c r="I1285" s="133"/>
      <c r="J1285" s="134"/>
      <c r="K1285" s="135"/>
      <c r="L1285" s="135"/>
      <c r="M1285" s="135"/>
      <c r="N1285" s="2"/>
      <c r="O1285" s="31"/>
      <c r="P1285" s="25"/>
      <c r="Q1285" s="2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</row>
    <row r="1286" spans="1:63" ht="18" customHeight="1">
      <c r="A1286" s="35"/>
      <c r="B1286" s="31"/>
      <c r="C1286" s="133"/>
      <c r="D1286" s="133"/>
      <c r="E1286" s="133"/>
      <c r="F1286" s="133"/>
      <c r="G1286" s="133"/>
      <c r="H1286" s="133"/>
      <c r="I1286" s="133"/>
      <c r="J1286" s="134"/>
      <c r="K1286" s="135"/>
      <c r="L1286" s="135"/>
      <c r="M1286" s="135"/>
      <c r="N1286" s="2"/>
      <c r="O1286" s="31"/>
      <c r="P1286" s="25"/>
      <c r="Q1286" s="2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</row>
    <row r="1287" spans="1:63" ht="18" customHeight="1">
      <c r="A1287" s="35"/>
      <c r="B1287" s="31"/>
      <c r="C1287" s="133"/>
      <c r="D1287" s="133"/>
      <c r="E1287" s="133"/>
      <c r="F1287" s="133"/>
      <c r="G1287" s="133"/>
      <c r="H1287" s="133"/>
      <c r="I1287" s="133"/>
      <c r="J1287" s="134"/>
      <c r="K1287" s="135"/>
      <c r="L1287" s="135"/>
      <c r="M1287" s="135"/>
      <c r="N1287" s="2"/>
      <c r="O1287" s="31"/>
      <c r="P1287" s="25"/>
      <c r="Q1287" s="2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</row>
    <row r="1288" spans="1:63" ht="18" customHeight="1">
      <c r="A1288" s="35"/>
      <c r="B1288" s="31"/>
      <c r="C1288" s="133"/>
      <c r="D1288" s="133"/>
      <c r="E1288" s="133"/>
      <c r="F1288" s="133"/>
      <c r="G1288" s="133"/>
      <c r="H1288" s="133"/>
      <c r="I1288" s="133"/>
      <c r="J1288" s="134"/>
      <c r="K1288" s="135"/>
      <c r="L1288" s="135"/>
      <c r="M1288" s="135"/>
      <c r="N1288" s="2"/>
      <c r="O1288" s="31"/>
      <c r="P1288" s="25"/>
      <c r="Q1288" s="2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</row>
    <row r="1289" spans="1:63" ht="18" customHeight="1">
      <c r="A1289" s="35"/>
      <c r="B1289" s="31"/>
      <c r="C1289" s="133"/>
      <c r="D1289" s="133"/>
      <c r="E1289" s="133"/>
      <c r="F1289" s="133"/>
      <c r="G1289" s="133"/>
      <c r="H1289" s="133"/>
      <c r="I1289" s="133"/>
      <c r="J1289" s="134"/>
      <c r="K1289" s="135"/>
      <c r="L1289" s="135"/>
      <c r="M1289" s="135"/>
      <c r="N1289" s="2"/>
      <c r="O1289" s="31"/>
      <c r="P1289" s="25"/>
      <c r="Q1289" s="2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</row>
    <row r="1290" spans="1:63" ht="18" customHeight="1">
      <c r="A1290" s="35"/>
      <c r="B1290" s="31"/>
      <c r="C1290" s="133"/>
      <c r="D1290" s="133"/>
      <c r="E1290" s="133"/>
      <c r="F1290" s="133"/>
      <c r="G1290" s="133"/>
      <c r="H1290" s="133"/>
      <c r="I1290" s="133"/>
      <c r="J1290" s="134"/>
      <c r="K1290" s="135"/>
      <c r="L1290" s="135"/>
      <c r="M1290" s="135"/>
      <c r="N1290" s="2"/>
      <c r="O1290" s="31"/>
      <c r="P1290" s="25"/>
      <c r="Q1290" s="2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</row>
    <row r="1291" spans="1:63" ht="18" customHeight="1">
      <c r="A1291" s="35"/>
      <c r="B1291" s="31"/>
      <c r="C1291" s="133"/>
      <c r="D1291" s="133"/>
      <c r="E1291" s="133"/>
      <c r="F1291" s="133"/>
      <c r="G1291" s="133"/>
      <c r="H1291" s="133"/>
      <c r="I1291" s="133"/>
      <c r="J1291" s="134"/>
      <c r="K1291" s="135"/>
      <c r="L1291" s="135"/>
      <c r="M1291" s="135"/>
      <c r="N1291" s="2"/>
      <c r="O1291" s="31"/>
      <c r="P1291" s="25"/>
      <c r="Q1291" s="2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</row>
    <row r="1292" spans="1:63" ht="18" customHeight="1">
      <c r="A1292" s="35"/>
      <c r="B1292" s="31"/>
      <c r="C1292" s="133"/>
      <c r="D1292" s="133"/>
      <c r="E1292" s="133"/>
      <c r="F1292" s="133"/>
      <c r="G1292" s="133"/>
      <c r="H1292" s="133"/>
      <c r="I1292" s="133"/>
      <c r="J1292" s="134"/>
      <c r="K1292" s="135"/>
      <c r="L1292" s="135"/>
      <c r="M1292" s="135"/>
      <c r="N1292" s="2"/>
      <c r="O1292" s="31"/>
      <c r="P1292" s="25"/>
      <c r="Q1292" s="2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</row>
    <row r="1293" spans="1:63" ht="18" customHeight="1">
      <c r="A1293" s="35"/>
      <c r="B1293" s="31"/>
      <c r="C1293" s="133"/>
      <c r="D1293" s="133"/>
      <c r="E1293" s="133"/>
      <c r="F1293" s="133"/>
      <c r="G1293" s="133"/>
      <c r="H1293" s="133"/>
      <c r="I1293" s="133"/>
      <c r="J1293" s="134"/>
      <c r="K1293" s="135"/>
      <c r="L1293" s="135"/>
      <c r="M1293" s="135"/>
      <c r="N1293" s="2"/>
      <c r="O1293" s="31"/>
      <c r="P1293" s="25"/>
      <c r="Q1293" s="2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</row>
    <row r="1294" spans="1:63" ht="18" customHeight="1">
      <c r="A1294" s="35"/>
      <c r="B1294" s="31"/>
      <c r="C1294" s="133"/>
      <c r="D1294" s="133"/>
      <c r="E1294" s="133"/>
      <c r="F1294" s="133"/>
      <c r="G1294" s="133"/>
      <c r="H1294" s="133"/>
      <c r="I1294" s="133"/>
      <c r="J1294" s="134"/>
      <c r="K1294" s="135"/>
      <c r="L1294" s="135"/>
      <c r="M1294" s="135"/>
      <c r="N1294" s="2"/>
      <c r="O1294" s="31"/>
      <c r="P1294" s="25"/>
      <c r="Q1294" s="2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</row>
    <row r="1295" spans="1:63" ht="18" customHeight="1">
      <c r="A1295" s="35"/>
      <c r="B1295" s="31"/>
      <c r="C1295" s="133"/>
      <c r="D1295" s="133"/>
      <c r="E1295" s="133"/>
      <c r="F1295" s="133"/>
      <c r="G1295" s="133"/>
      <c r="H1295" s="133"/>
      <c r="I1295" s="133"/>
      <c r="J1295" s="134"/>
      <c r="K1295" s="135"/>
      <c r="L1295" s="135"/>
      <c r="M1295" s="135"/>
      <c r="N1295" s="2"/>
      <c r="O1295" s="31"/>
      <c r="P1295" s="25"/>
      <c r="Q1295" s="2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</row>
    <row r="1296" spans="1:63" ht="18" customHeight="1">
      <c r="A1296" s="35"/>
      <c r="B1296" s="31"/>
      <c r="C1296" s="133"/>
      <c r="D1296" s="133"/>
      <c r="E1296" s="133"/>
      <c r="F1296" s="133"/>
      <c r="G1296" s="133"/>
      <c r="H1296" s="133"/>
      <c r="I1296" s="133"/>
      <c r="J1296" s="134"/>
      <c r="K1296" s="135"/>
      <c r="L1296" s="135"/>
      <c r="M1296" s="135"/>
      <c r="N1296" s="2"/>
      <c r="O1296" s="31"/>
      <c r="P1296" s="25"/>
      <c r="Q1296" s="2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</row>
    <row r="1297" spans="1:63" ht="18" customHeight="1">
      <c r="A1297" s="35"/>
      <c r="B1297" s="31"/>
      <c r="C1297" s="133"/>
      <c r="D1297" s="133"/>
      <c r="E1297" s="133"/>
      <c r="F1297" s="133"/>
      <c r="G1297" s="133"/>
      <c r="H1297" s="133"/>
      <c r="I1297" s="133"/>
      <c r="J1297" s="134"/>
      <c r="K1297" s="135"/>
      <c r="L1297" s="135"/>
      <c r="M1297" s="135"/>
      <c r="N1297" s="2"/>
      <c r="O1297" s="31"/>
      <c r="P1297" s="25"/>
      <c r="Q1297" s="2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</row>
    <row r="1298" spans="1:63" ht="18" customHeight="1">
      <c r="A1298" s="35"/>
      <c r="B1298" s="31"/>
      <c r="C1298" s="133"/>
      <c r="D1298" s="133"/>
      <c r="E1298" s="133"/>
      <c r="F1298" s="133"/>
      <c r="G1298" s="133"/>
      <c r="H1298" s="133"/>
      <c r="I1298" s="133"/>
      <c r="J1298" s="134"/>
      <c r="K1298" s="135"/>
      <c r="L1298" s="135"/>
      <c r="M1298" s="135"/>
      <c r="N1298" s="2"/>
      <c r="O1298" s="31"/>
      <c r="P1298" s="25"/>
      <c r="Q1298" s="2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</row>
    <row r="1299" spans="1:63" ht="18" customHeight="1">
      <c r="A1299" s="35"/>
      <c r="B1299" s="31"/>
      <c r="C1299" s="133"/>
      <c r="D1299" s="133"/>
      <c r="E1299" s="133"/>
      <c r="F1299" s="133"/>
      <c r="G1299" s="133"/>
      <c r="H1299" s="133"/>
      <c r="I1299" s="133"/>
      <c r="J1299" s="134"/>
      <c r="K1299" s="135"/>
      <c r="L1299" s="135"/>
      <c r="M1299" s="135"/>
      <c r="N1299" s="2"/>
      <c r="O1299" s="31"/>
      <c r="P1299" s="25"/>
      <c r="Q1299" s="2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</row>
    <row r="1300" spans="1:63" ht="18" customHeight="1">
      <c r="A1300" s="35"/>
      <c r="B1300" s="31"/>
      <c r="C1300" s="133"/>
      <c r="D1300" s="133"/>
      <c r="E1300" s="133"/>
      <c r="F1300" s="133"/>
      <c r="G1300" s="133"/>
      <c r="H1300" s="133"/>
      <c r="I1300" s="133"/>
      <c r="J1300" s="134"/>
      <c r="K1300" s="135"/>
      <c r="L1300" s="135"/>
      <c r="M1300" s="135"/>
      <c r="N1300" s="2"/>
      <c r="O1300" s="31"/>
      <c r="P1300" s="25"/>
      <c r="Q1300" s="2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</row>
    <row r="1301" spans="1:63" ht="18" customHeight="1">
      <c r="A1301" s="35"/>
      <c r="B1301" s="31"/>
      <c r="C1301" s="133"/>
      <c r="D1301" s="133"/>
      <c r="E1301" s="133"/>
      <c r="F1301" s="133"/>
      <c r="G1301" s="133"/>
      <c r="H1301" s="133"/>
      <c r="I1301" s="133"/>
      <c r="J1301" s="134"/>
      <c r="K1301" s="135"/>
      <c r="L1301" s="135"/>
      <c r="M1301" s="135"/>
      <c r="N1301" s="2"/>
      <c r="O1301" s="31"/>
      <c r="P1301" s="25"/>
      <c r="Q1301" s="2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</row>
    <row r="1302" spans="1:63" ht="18" customHeight="1">
      <c r="A1302" s="35"/>
      <c r="B1302" s="31"/>
      <c r="C1302" s="133"/>
      <c r="D1302" s="133"/>
      <c r="E1302" s="133"/>
      <c r="F1302" s="133"/>
      <c r="G1302" s="133"/>
      <c r="H1302" s="133"/>
      <c r="I1302" s="133"/>
      <c r="J1302" s="134"/>
      <c r="K1302" s="135"/>
      <c r="L1302" s="135"/>
      <c r="M1302" s="135"/>
      <c r="N1302" s="2"/>
      <c r="O1302" s="31"/>
      <c r="P1302" s="25"/>
      <c r="Q1302" s="2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</row>
    <row r="1303" spans="1:63" ht="18" customHeight="1">
      <c r="A1303" s="35"/>
      <c r="B1303" s="31"/>
      <c r="C1303" s="133"/>
      <c r="D1303" s="133"/>
      <c r="E1303" s="133"/>
      <c r="F1303" s="133"/>
      <c r="G1303" s="133"/>
      <c r="H1303" s="133"/>
      <c r="I1303" s="133"/>
      <c r="J1303" s="134"/>
      <c r="K1303" s="135"/>
      <c r="L1303" s="135"/>
      <c r="M1303" s="135"/>
      <c r="N1303" s="2"/>
      <c r="O1303" s="31"/>
      <c r="P1303" s="25"/>
      <c r="Q1303" s="2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</row>
    <row r="1304" spans="1:63" ht="18" customHeight="1">
      <c r="A1304" s="35"/>
      <c r="B1304" s="31"/>
      <c r="C1304" s="133"/>
      <c r="D1304" s="133"/>
      <c r="E1304" s="133"/>
      <c r="F1304" s="133"/>
      <c r="G1304" s="133"/>
      <c r="H1304" s="133"/>
      <c r="I1304" s="133"/>
      <c r="J1304" s="134"/>
      <c r="K1304" s="135"/>
      <c r="L1304" s="135"/>
      <c r="M1304" s="135"/>
      <c r="N1304" s="2"/>
      <c r="O1304" s="31"/>
      <c r="P1304" s="25"/>
      <c r="Q1304" s="2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</row>
    <row r="1305" spans="1:63" ht="18" customHeight="1">
      <c r="A1305" s="35"/>
      <c r="B1305" s="31"/>
      <c r="C1305" s="133"/>
      <c r="D1305" s="133"/>
      <c r="E1305" s="133"/>
      <c r="F1305" s="133"/>
      <c r="G1305" s="133"/>
      <c r="H1305" s="133"/>
      <c r="I1305" s="133"/>
      <c r="J1305" s="134"/>
      <c r="K1305" s="135"/>
      <c r="L1305" s="135"/>
      <c r="M1305" s="135"/>
      <c r="N1305" s="2"/>
      <c r="O1305" s="31"/>
      <c r="P1305" s="25"/>
      <c r="Q1305" s="2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</row>
    <row r="1306" spans="1:63" ht="18" customHeight="1">
      <c r="A1306" s="35"/>
      <c r="B1306" s="31"/>
      <c r="C1306" s="133"/>
      <c r="D1306" s="133"/>
      <c r="E1306" s="133"/>
      <c r="F1306" s="133"/>
      <c r="G1306" s="133"/>
      <c r="H1306" s="133"/>
      <c r="I1306" s="133"/>
      <c r="J1306" s="134"/>
      <c r="K1306" s="135"/>
      <c r="L1306" s="135"/>
      <c r="M1306" s="135"/>
      <c r="N1306" s="2"/>
      <c r="O1306" s="31"/>
      <c r="P1306" s="25"/>
      <c r="Q1306" s="2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</row>
    <row r="1307" spans="1:63" ht="18" customHeight="1">
      <c r="A1307" s="35"/>
      <c r="B1307" s="31"/>
      <c r="C1307" s="133"/>
      <c r="D1307" s="133"/>
      <c r="E1307" s="133"/>
      <c r="F1307" s="133"/>
      <c r="G1307" s="133"/>
      <c r="H1307" s="133"/>
      <c r="I1307" s="133"/>
      <c r="J1307" s="134"/>
      <c r="K1307" s="135"/>
      <c r="L1307" s="135"/>
      <c r="M1307" s="135"/>
      <c r="N1307" s="2"/>
      <c r="O1307" s="31"/>
      <c r="P1307" s="25"/>
      <c r="Q1307" s="2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</row>
    <row r="1308" spans="1:63" ht="18" customHeight="1">
      <c r="A1308" s="35"/>
      <c r="B1308" s="31"/>
      <c r="C1308" s="133"/>
      <c r="D1308" s="133"/>
      <c r="E1308" s="133"/>
      <c r="F1308" s="133"/>
      <c r="G1308" s="133"/>
      <c r="H1308" s="133"/>
      <c r="I1308" s="133"/>
      <c r="J1308" s="134"/>
      <c r="K1308" s="135"/>
      <c r="L1308" s="135"/>
      <c r="M1308" s="135"/>
      <c r="N1308" s="2"/>
      <c r="O1308" s="31"/>
      <c r="P1308" s="25"/>
      <c r="Q1308" s="2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</row>
    <row r="1309" spans="1:63" ht="18" customHeight="1">
      <c r="A1309" s="35"/>
      <c r="B1309" s="31"/>
      <c r="C1309" s="133"/>
      <c r="D1309" s="133"/>
      <c r="E1309" s="133"/>
      <c r="F1309" s="133"/>
      <c r="G1309" s="133"/>
      <c r="H1309" s="133"/>
      <c r="I1309" s="133"/>
      <c r="J1309" s="134"/>
      <c r="K1309" s="135"/>
      <c r="L1309" s="135"/>
      <c r="M1309" s="135"/>
      <c r="N1309" s="2"/>
      <c r="O1309" s="31"/>
      <c r="P1309" s="25"/>
      <c r="Q1309" s="2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</row>
    <row r="1310" spans="1:63" ht="18" customHeight="1">
      <c r="A1310" s="35"/>
      <c r="B1310" s="31"/>
      <c r="C1310" s="133"/>
      <c r="D1310" s="133"/>
      <c r="E1310" s="133"/>
      <c r="F1310" s="133"/>
      <c r="G1310" s="133"/>
      <c r="H1310" s="133"/>
      <c r="I1310" s="133"/>
      <c r="J1310" s="134"/>
      <c r="K1310" s="135"/>
      <c r="L1310" s="135"/>
      <c r="M1310" s="135"/>
      <c r="N1310" s="2"/>
      <c r="O1310" s="31"/>
      <c r="P1310" s="25"/>
      <c r="Q1310" s="2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</row>
    <row r="1311" spans="1:63" ht="18" customHeight="1">
      <c r="A1311" s="35"/>
      <c r="B1311" s="31"/>
      <c r="C1311" s="133"/>
      <c r="D1311" s="133"/>
      <c r="E1311" s="133"/>
      <c r="F1311" s="133"/>
      <c r="G1311" s="133"/>
      <c r="H1311" s="133"/>
      <c r="I1311" s="133"/>
      <c r="J1311" s="134"/>
      <c r="K1311" s="135"/>
      <c r="L1311" s="135"/>
      <c r="M1311" s="135"/>
      <c r="N1311" s="2"/>
      <c r="O1311" s="31"/>
      <c r="P1311" s="25"/>
      <c r="Q1311" s="2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</row>
    <row r="1312" spans="1:63" ht="18" customHeight="1">
      <c r="A1312" s="35"/>
      <c r="B1312" s="31"/>
      <c r="C1312" s="133"/>
      <c r="D1312" s="133"/>
      <c r="E1312" s="133"/>
      <c r="F1312" s="133"/>
      <c r="G1312" s="133"/>
      <c r="H1312" s="133"/>
      <c r="I1312" s="133"/>
      <c r="J1312" s="134"/>
      <c r="K1312" s="135"/>
      <c r="L1312" s="135"/>
      <c r="M1312" s="135"/>
      <c r="N1312" s="2"/>
      <c r="O1312" s="31"/>
      <c r="P1312" s="25"/>
      <c r="Q1312" s="2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</row>
    <row r="1313" spans="1:63" ht="18" customHeight="1">
      <c r="A1313" s="35"/>
      <c r="B1313" s="31"/>
      <c r="C1313" s="133"/>
      <c r="D1313" s="133"/>
      <c r="E1313" s="133"/>
      <c r="F1313" s="133"/>
      <c r="G1313" s="133"/>
      <c r="H1313" s="133"/>
      <c r="I1313" s="133"/>
      <c r="J1313" s="134"/>
      <c r="K1313" s="135"/>
      <c r="L1313" s="135"/>
      <c r="M1313" s="135"/>
      <c r="N1313" s="2"/>
      <c r="O1313" s="31"/>
      <c r="P1313" s="25"/>
      <c r="Q1313" s="2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</row>
    <row r="1314" spans="1:63" ht="18" customHeight="1">
      <c r="A1314" s="35"/>
      <c r="B1314" s="31"/>
      <c r="C1314" s="133"/>
      <c r="D1314" s="133"/>
      <c r="E1314" s="133"/>
      <c r="F1314" s="133"/>
      <c r="G1314" s="133"/>
      <c r="H1314" s="133"/>
      <c r="I1314" s="133"/>
      <c r="J1314" s="134"/>
      <c r="K1314" s="135"/>
      <c r="L1314" s="135"/>
      <c r="M1314" s="135"/>
      <c r="N1314" s="2"/>
      <c r="O1314" s="31"/>
      <c r="P1314" s="25"/>
      <c r="Q1314" s="2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</row>
    <row r="1315" spans="1:63" ht="18" customHeight="1">
      <c r="A1315" s="35"/>
      <c r="B1315" s="31"/>
      <c r="C1315" s="133"/>
      <c r="D1315" s="133"/>
      <c r="E1315" s="133"/>
      <c r="F1315" s="133"/>
      <c r="G1315" s="133"/>
      <c r="H1315" s="133"/>
      <c r="I1315" s="133"/>
      <c r="J1315" s="134"/>
      <c r="K1315" s="135"/>
      <c r="L1315" s="135"/>
      <c r="M1315" s="135"/>
      <c r="N1315" s="2"/>
      <c r="O1315" s="31"/>
      <c r="P1315" s="25"/>
      <c r="Q1315" s="2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</row>
    <row r="1316" spans="1:63" ht="18" customHeight="1">
      <c r="A1316" s="35"/>
      <c r="B1316" s="31"/>
      <c r="C1316" s="133"/>
      <c r="D1316" s="133"/>
      <c r="E1316" s="133"/>
      <c r="F1316" s="133"/>
      <c r="G1316" s="133"/>
      <c r="H1316" s="133"/>
      <c r="I1316" s="133"/>
      <c r="J1316" s="134"/>
      <c r="K1316" s="135"/>
      <c r="L1316" s="135"/>
      <c r="M1316" s="135"/>
      <c r="N1316" s="2"/>
      <c r="O1316" s="31"/>
      <c r="P1316" s="25"/>
      <c r="Q1316" s="2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</row>
    <row r="1317" spans="1:63" ht="18" customHeight="1">
      <c r="A1317" s="35"/>
      <c r="B1317" s="31"/>
      <c r="C1317" s="133"/>
      <c r="D1317" s="133"/>
      <c r="E1317" s="133"/>
      <c r="F1317" s="133"/>
      <c r="G1317" s="133"/>
      <c r="H1317" s="133"/>
      <c r="I1317" s="133"/>
      <c r="J1317" s="134"/>
      <c r="K1317" s="135"/>
      <c r="L1317" s="135"/>
      <c r="M1317" s="135"/>
      <c r="N1317" s="2"/>
      <c r="O1317" s="31"/>
      <c r="P1317" s="25"/>
      <c r="Q1317" s="2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</row>
    <row r="1318" spans="1:63" ht="18" customHeight="1">
      <c r="A1318" s="35"/>
      <c r="B1318" s="31"/>
      <c r="C1318" s="133"/>
      <c r="D1318" s="133"/>
      <c r="E1318" s="133"/>
      <c r="F1318" s="133"/>
      <c r="G1318" s="133"/>
      <c r="H1318" s="133"/>
      <c r="I1318" s="133"/>
      <c r="J1318" s="134"/>
      <c r="K1318" s="135"/>
      <c r="L1318" s="135"/>
      <c r="M1318" s="135"/>
      <c r="N1318" s="2"/>
      <c r="O1318" s="31"/>
      <c r="P1318" s="25"/>
      <c r="Q1318" s="2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</row>
    <row r="1319" spans="1:63" ht="18" customHeight="1">
      <c r="A1319" s="35"/>
      <c r="B1319" s="31"/>
      <c r="C1319" s="133"/>
      <c r="D1319" s="133"/>
      <c r="E1319" s="133"/>
      <c r="F1319" s="133"/>
      <c r="G1319" s="133"/>
      <c r="H1319" s="133"/>
      <c r="I1319" s="133"/>
      <c r="J1319" s="134"/>
      <c r="K1319" s="135"/>
      <c r="L1319" s="135"/>
      <c r="M1319" s="135"/>
      <c r="N1319" s="2"/>
      <c r="O1319" s="31"/>
      <c r="P1319" s="25"/>
      <c r="Q1319" s="2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</row>
    <row r="1320" spans="1:63" ht="18" customHeight="1">
      <c r="A1320" s="35"/>
      <c r="B1320" s="31"/>
      <c r="C1320" s="133"/>
      <c r="D1320" s="133"/>
      <c r="E1320" s="133"/>
      <c r="F1320" s="133"/>
      <c r="G1320" s="133"/>
      <c r="H1320" s="133"/>
      <c r="I1320" s="133"/>
      <c r="J1320" s="134"/>
      <c r="K1320" s="135"/>
      <c r="L1320" s="135"/>
      <c r="M1320" s="135"/>
      <c r="N1320" s="2"/>
      <c r="O1320" s="31"/>
      <c r="P1320" s="25"/>
      <c r="Q1320" s="2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</row>
    <row r="1321" spans="1:63" ht="18" customHeight="1">
      <c r="A1321" s="35"/>
      <c r="B1321" s="31"/>
      <c r="C1321" s="133"/>
      <c r="D1321" s="133"/>
      <c r="E1321" s="133"/>
      <c r="F1321" s="133"/>
      <c r="G1321" s="133"/>
      <c r="H1321" s="133"/>
      <c r="I1321" s="133"/>
      <c r="J1321" s="134"/>
      <c r="K1321" s="135"/>
      <c r="L1321" s="135"/>
      <c r="M1321" s="135"/>
      <c r="N1321" s="2"/>
      <c r="O1321" s="31"/>
      <c r="P1321" s="25"/>
      <c r="Q1321" s="2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</row>
    <row r="1322" spans="1:63" ht="18" customHeight="1">
      <c r="A1322" s="35"/>
      <c r="B1322" s="31"/>
      <c r="C1322" s="133"/>
      <c r="D1322" s="133"/>
      <c r="E1322" s="133"/>
      <c r="F1322" s="133"/>
      <c r="G1322" s="133"/>
      <c r="H1322" s="133"/>
      <c r="I1322" s="133"/>
      <c r="J1322" s="134"/>
      <c r="K1322" s="135"/>
      <c r="L1322" s="135"/>
      <c r="M1322" s="135"/>
      <c r="N1322" s="2"/>
      <c r="O1322" s="31"/>
      <c r="P1322" s="25"/>
      <c r="Q1322" s="2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</row>
    <row r="1323" spans="1:63" ht="18" customHeight="1">
      <c r="A1323" s="35"/>
      <c r="B1323" s="31"/>
      <c r="C1323" s="133"/>
      <c r="D1323" s="133"/>
      <c r="E1323" s="133"/>
      <c r="F1323" s="133"/>
      <c r="G1323" s="133"/>
      <c r="H1323" s="133"/>
      <c r="I1323" s="133"/>
      <c r="J1323" s="134"/>
      <c r="K1323" s="135"/>
      <c r="L1323" s="135"/>
      <c r="M1323" s="135"/>
      <c r="N1323" s="2"/>
      <c r="O1323" s="31"/>
      <c r="P1323" s="25"/>
      <c r="Q1323" s="2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</row>
    <row r="1324" spans="1:63" ht="18" customHeight="1">
      <c r="A1324" s="35"/>
      <c r="B1324" s="31"/>
      <c r="C1324" s="133"/>
      <c r="D1324" s="133"/>
      <c r="E1324" s="133"/>
      <c r="F1324" s="133"/>
      <c r="G1324" s="133"/>
      <c r="H1324" s="133"/>
      <c r="I1324" s="133"/>
      <c r="J1324" s="134"/>
      <c r="K1324" s="135"/>
      <c r="L1324" s="135"/>
      <c r="M1324" s="135"/>
      <c r="N1324" s="2"/>
      <c r="O1324" s="31"/>
      <c r="P1324" s="25"/>
      <c r="Q1324" s="2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</row>
    <row r="1325" spans="1:63" ht="18" customHeight="1">
      <c r="A1325" s="35"/>
      <c r="B1325" s="31"/>
      <c r="C1325" s="133"/>
      <c r="D1325" s="133"/>
      <c r="E1325" s="133"/>
      <c r="F1325" s="133"/>
      <c r="G1325" s="133"/>
      <c r="H1325" s="133"/>
      <c r="I1325" s="133"/>
      <c r="J1325" s="134"/>
      <c r="K1325" s="135"/>
      <c r="L1325" s="135"/>
      <c r="M1325" s="135"/>
      <c r="N1325" s="2"/>
      <c r="O1325" s="31"/>
      <c r="P1325" s="25"/>
      <c r="Q1325" s="2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</row>
    <row r="1326" spans="1:63" ht="18" customHeight="1">
      <c r="A1326" s="35"/>
      <c r="B1326" s="31"/>
      <c r="C1326" s="133"/>
      <c r="D1326" s="133"/>
      <c r="E1326" s="133"/>
      <c r="F1326" s="133"/>
      <c r="G1326" s="133"/>
      <c r="H1326" s="133"/>
      <c r="I1326" s="133"/>
      <c r="J1326" s="134"/>
      <c r="K1326" s="135"/>
      <c r="L1326" s="135"/>
      <c r="M1326" s="135"/>
      <c r="N1326" s="2"/>
      <c r="O1326" s="31"/>
      <c r="P1326" s="25"/>
      <c r="Q1326" s="2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</row>
    <row r="1327" spans="1:63" ht="18" customHeight="1">
      <c r="A1327" s="35"/>
      <c r="B1327" s="31"/>
      <c r="C1327" s="133"/>
      <c r="D1327" s="133"/>
      <c r="E1327" s="133"/>
      <c r="F1327" s="133"/>
      <c r="G1327" s="133"/>
      <c r="H1327" s="133"/>
      <c r="I1327" s="133"/>
      <c r="J1327" s="134"/>
      <c r="K1327" s="135"/>
      <c r="L1327" s="135"/>
      <c r="M1327" s="135"/>
      <c r="N1327" s="2"/>
      <c r="O1327" s="31"/>
      <c r="P1327" s="25"/>
      <c r="Q1327" s="2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</row>
    <row r="1328" spans="1:63" ht="18" customHeight="1">
      <c r="A1328" s="35"/>
      <c r="B1328" s="31"/>
      <c r="C1328" s="133"/>
      <c r="D1328" s="133"/>
      <c r="E1328" s="133"/>
      <c r="F1328" s="133"/>
      <c r="G1328" s="133"/>
      <c r="H1328" s="133"/>
      <c r="I1328" s="133"/>
      <c r="J1328" s="134"/>
      <c r="K1328" s="135"/>
      <c r="L1328" s="135"/>
      <c r="M1328" s="135"/>
      <c r="N1328" s="2"/>
      <c r="O1328" s="31"/>
      <c r="P1328" s="25"/>
      <c r="Q1328" s="2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</row>
    <row r="1329" spans="1:63" ht="18" customHeight="1">
      <c r="A1329" s="35"/>
      <c r="B1329" s="31"/>
      <c r="C1329" s="133"/>
      <c r="D1329" s="133"/>
      <c r="E1329" s="133"/>
      <c r="F1329" s="133"/>
      <c r="G1329" s="133"/>
      <c r="H1329" s="133"/>
      <c r="I1329" s="133"/>
      <c r="J1329" s="134"/>
      <c r="K1329" s="135"/>
      <c r="L1329" s="135"/>
      <c r="M1329" s="135"/>
      <c r="N1329" s="2"/>
      <c r="O1329" s="31"/>
      <c r="P1329" s="25"/>
      <c r="Q1329" s="2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</row>
    <row r="1330" spans="1:63" ht="18" customHeight="1">
      <c r="A1330" s="35"/>
      <c r="B1330" s="31"/>
      <c r="C1330" s="133"/>
      <c r="D1330" s="133"/>
      <c r="E1330" s="133"/>
      <c r="F1330" s="133"/>
      <c r="G1330" s="133"/>
      <c r="H1330" s="133"/>
      <c r="I1330" s="133"/>
      <c r="J1330" s="134"/>
      <c r="K1330" s="135"/>
      <c r="L1330" s="135"/>
      <c r="M1330" s="135"/>
      <c r="N1330" s="2"/>
      <c r="O1330" s="31"/>
      <c r="P1330" s="25"/>
      <c r="Q1330" s="2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</row>
    <row r="1331" spans="1:63" ht="18" customHeight="1">
      <c r="A1331" s="35"/>
      <c r="B1331" s="31"/>
      <c r="C1331" s="133"/>
      <c r="D1331" s="133"/>
      <c r="E1331" s="133"/>
      <c r="F1331" s="133"/>
      <c r="G1331" s="133"/>
      <c r="H1331" s="133"/>
      <c r="I1331" s="133"/>
      <c r="J1331" s="134"/>
      <c r="K1331" s="135"/>
      <c r="L1331" s="135"/>
      <c r="M1331" s="135"/>
      <c r="N1331" s="2"/>
      <c r="O1331" s="31"/>
      <c r="P1331" s="25"/>
      <c r="Q1331" s="2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</row>
    <row r="1332" spans="1:63" ht="18" customHeight="1">
      <c r="A1332" s="35"/>
      <c r="B1332" s="31"/>
      <c r="C1332" s="133"/>
      <c r="D1332" s="133"/>
      <c r="E1332" s="133"/>
      <c r="F1332" s="133"/>
      <c r="G1332" s="133"/>
      <c r="H1332" s="133"/>
      <c r="I1332" s="133"/>
      <c r="J1332" s="134"/>
      <c r="K1332" s="135"/>
      <c r="L1332" s="135"/>
      <c r="M1332" s="135"/>
      <c r="N1332" s="2"/>
      <c r="O1332" s="31"/>
      <c r="P1332" s="25"/>
      <c r="Q1332" s="2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</row>
    <row r="1333" spans="1:63" ht="18" customHeight="1">
      <c r="A1333" s="35"/>
      <c r="B1333" s="31"/>
      <c r="C1333" s="133"/>
      <c r="D1333" s="133"/>
      <c r="E1333" s="133"/>
      <c r="F1333" s="133"/>
      <c r="G1333" s="133"/>
      <c r="H1333" s="133"/>
      <c r="I1333" s="133"/>
      <c r="J1333" s="134"/>
      <c r="K1333" s="135"/>
      <c r="L1333" s="135"/>
      <c r="M1333" s="135"/>
      <c r="N1333" s="2"/>
      <c r="O1333" s="31"/>
      <c r="P1333" s="25"/>
      <c r="Q1333" s="2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</row>
    <row r="1334" spans="1:63" ht="18" customHeight="1">
      <c r="A1334" s="35"/>
      <c r="B1334" s="31"/>
      <c r="C1334" s="133"/>
      <c r="D1334" s="133"/>
      <c r="E1334" s="133"/>
      <c r="F1334" s="133"/>
      <c r="G1334" s="133"/>
      <c r="H1334" s="133"/>
      <c r="I1334" s="133"/>
      <c r="J1334" s="134"/>
      <c r="K1334" s="135"/>
      <c r="L1334" s="135"/>
      <c r="M1334" s="135"/>
      <c r="N1334" s="2"/>
      <c r="O1334" s="31"/>
      <c r="P1334" s="25"/>
      <c r="Q1334" s="2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</row>
    <row r="1335" spans="1:63" ht="18" customHeight="1">
      <c r="A1335" s="35"/>
      <c r="B1335" s="31"/>
      <c r="C1335" s="133"/>
      <c r="D1335" s="133"/>
      <c r="E1335" s="133"/>
      <c r="F1335" s="133"/>
      <c r="G1335" s="133"/>
      <c r="H1335" s="133"/>
      <c r="I1335" s="133"/>
      <c r="J1335" s="134"/>
      <c r="K1335" s="135"/>
      <c r="L1335" s="135"/>
      <c r="M1335" s="135"/>
      <c r="N1335" s="2"/>
      <c r="O1335" s="31"/>
      <c r="P1335" s="25"/>
      <c r="Q1335" s="2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</row>
    <row r="1336" spans="1:63" ht="18" customHeight="1">
      <c r="A1336" s="35"/>
      <c r="B1336" s="31"/>
      <c r="C1336" s="133"/>
      <c r="D1336" s="133"/>
      <c r="E1336" s="133"/>
      <c r="F1336" s="133"/>
      <c r="G1336" s="133"/>
      <c r="H1336" s="133"/>
      <c r="I1336" s="133"/>
      <c r="J1336" s="134"/>
      <c r="K1336" s="135"/>
      <c r="L1336" s="135"/>
      <c r="M1336" s="135"/>
      <c r="N1336" s="2"/>
      <c r="O1336" s="31"/>
      <c r="P1336" s="25"/>
      <c r="Q1336" s="2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</row>
    <row r="1337" spans="1:63" ht="18" customHeight="1">
      <c r="A1337" s="35"/>
      <c r="B1337" s="31"/>
      <c r="C1337" s="133"/>
      <c r="D1337" s="133"/>
      <c r="E1337" s="133"/>
      <c r="F1337" s="133"/>
      <c r="G1337" s="133"/>
      <c r="H1337" s="133"/>
      <c r="I1337" s="133"/>
      <c r="J1337" s="134"/>
      <c r="K1337" s="135"/>
      <c r="L1337" s="135"/>
      <c r="M1337" s="135"/>
      <c r="N1337" s="2"/>
      <c r="O1337" s="31"/>
      <c r="P1337" s="25"/>
      <c r="Q1337" s="2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</row>
    <row r="1338" spans="1:63" ht="18" customHeight="1">
      <c r="A1338" s="35"/>
      <c r="B1338" s="31"/>
      <c r="C1338" s="133"/>
      <c r="D1338" s="133"/>
      <c r="E1338" s="133"/>
      <c r="F1338" s="133"/>
      <c r="G1338" s="133"/>
      <c r="H1338" s="133"/>
      <c r="I1338" s="133"/>
      <c r="J1338" s="134"/>
      <c r="K1338" s="135"/>
      <c r="L1338" s="135"/>
      <c r="M1338" s="135"/>
      <c r="N1338" s="2"/>
      <c r="O1338" s="31"/>
      <c r="P1338" s="25"/>
      <c r="Q1338" s="2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</row>
    <row r="1339" spans="1:63" ht="18" customHeight="1">
      <c r="A1339" s="35"/>
      <c r="B1339" s="31"/>
      <c r="C1339" s="133"/>
      <c r="D1339" s="133"/>
      <c r="E1339" s="133"/>
      <c r="F1339" s="133"/>
      <c r="G1339" s="133"/>
      <c r="H1339" s="133"/>
      <c r="I1339" s="133"/>
      <c r="J1339" s="134"/>
      <c r="K1339" s="135"/>
      <c r="L1339" s="135"/>
      <c r="M1339" s="135"/>
      <c r="N1339" s="2"/>
      <c r="O1339" s="31"/>
      <c r="P1339" s="25"/>
      <c r="Q1339" s="2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</row>
    <row r="1340" spans="1:63" ht="18" customHeight="1">
      <c r="A1340" s="35"/>
      <c r="B1340" s="31"/>
      <c r="C1340" s="133"/>
      <c r="D1340" s="133"/>
      <c r="E1340" s="133"/>
      <c r="F1340" s="133"/>
      <c r="G1340" s="133"/>
      <c r="H1340" s="133"/>
      <c r="I1340" s="133"/>
      <c r="J1340" s="134"/>
      <c r="K1340" s="135"/>
      <c r="L1340" s="135"/>
      <c r="M1340" s="135"/>
      <c r="N1340" s="2"/>
      <c r="O1340" s="31"/>
      <c r="P1340" s="25"/>
      <c r="Q1340" s="2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</row>
    <row r="1341" spans="1:63" ht="18" customHeight="1">
      <c r="A1341" s="35"/>
      <c r="B1341" s="31"/>
      <c r="C1341" s="133"/>
      <c r="D1341" s="133"/>
      <c r="E1341" s="133"/>
      <c r="F1341" s="133"/>
      <c r="G1341" s="133"/>
      <c r="H1341" s="133"/>
      <c r="I1341" s="133"/>
      <c r="J1341" s="134"/>
      <c r="K1341" s="135"/>
      <c r="L1341" s="135"/>
      <c r="M1341" s="135"/>
      <c r="N1341" s="2"/>
      <c r="O1341" s="31"/>
      <c r="P1341" s="25"/>
      <c r="Q1341" s="2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</row>
    <row r="1342" spans="1:63" ht="18" customHeight="1">
      <c r="A1342" s="35"/>
      <c r="B1342" s="31"/>
      <c r="C1342" s="133"/>
      <c r="D1342" s="133"/>
      <c r="E1342" s="133"/>
      <c r="F1342" s="133"/>
      <c r="G1342" s="133"/>
      <c r="H1342" s="133"/>
      <c r="I1342" s="133"/>
      <c r="J1342" s="134"/>
      <c r="K1342" s="135"/>
      <c r="L1342" s="135"/>
      <c r="M1342" s="135"/>
      <c r="N1342" s="2"/>
      <c r="O1342" s="31"/>
      <c r="P1342" s="25"/>
      <c r="Q1342" s="2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</row>
    <row r="1343" spans="1:63" ht="18" customHeight="1">
      <c r="A1343" s="35"/>
      <c r="B1343" s="31"/>
      <c r="C1343" s="133"/>
      <c r="D1343" s="133"/>
      <c r="E1343" s="133"/>
      <c r="F1343" s="133"/>
      <c r="G1343" s="133"/>
      <c r="H1343" s="133"/>
      <c r="I1343" s="133"/>
      <c r="J1343" s="134"/>
      <c r="K1343" s="135"/>
      <c r="L1343" s="135"/>
      <c r="M1343" s="135"/>
      <c r="N1343" s="2"/>
      <c r="O1343" s="31"/>
      <c r="P1343" s="25"/>
      <c r="Q1343" s="2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</row>
    <row r="1344" spans="1:63" ht="18" customHeight="1">
      <c r="A1344" s="35"/>
      <c r="B1344" s="31"/>
      <c r="C1344" s="133"/>
      <c r="D1344" s="133"/>
      <c r="E1344" s="133"/>
      <c r="F1344" s="133"/>
      <c r="G1344" s="133"/>
      <c r="H1344" s="133"/>
      <c r="I1344" s="133"/>
      <c r="J1344" s="134"/>
      <c r="K1344" s="135"/>
      <c r="L1344" s="135"/>
      <c r="M1344" s="135"/>
      <c r="N1344" s="2"/>
      <c r="O1344" s="31"/>
      <c r="P1344" s="25"/>
      <c r="Q1344" s="2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</row>
    <row r="1345" spans="1:63" ht="18" customHeight="1">
      <c r="A1345" s="35"/>
      <c r="B1345" s="31"/>
      <c r="C1345" s="133"/>
      <c r="D1345" s="133"/>
      <c r="E1345" s="133"/>
      <c r="F1345" s="133"/>
      <c r="G1345" s="133"/>
      <c r="H1345" s="133"/>
      <c r="I1345" s="133"/>
      <c r="J1345" s="134"/>
      <c r="K1345" s="135"/>
      <c r="L1345" s="135"/>
      <c r="M1345" s="135"/>
      <c r="N1345" s="2"/>
      <c r="O1345" s="31"/>
      <c r="P1345" s="25"/>
      <c r="Q1345" s="2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</row>
    <row r="1346" spans="1:63" ht="18" customHeight="1">
      <c r="A1346" s="35"/>
      <c r="B1346" s="31"/>
      <c r="C1346" s="133"/>
      <c r="D1346" s="133"/>
      <c r="E1346" s="133"/>
      <c r="F1346" s="133"/>
      <c r="G1346" s="133"/>
      <c r="H1346" s="133"/>
      <c r="I1346" s="133"/>
      <c r="J1346" s="134"/>
      <c r="K1346" s="135"/>
      <c r="L1346" s="135"/>
      <c r="M1346" s="135"/>
      <c r="N1346" s="2"/>
      <c r="O1346" s="31"/>
      <c r="P1346" s="25"/>
      <c r="Q1346" s="2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</row>
    <row r="1347" spans="1:63" ht="18" customHeight="1">
      <c r="A1347" s="35"/>
      <c r="B1347" s="31"/>
      <c r="C1347" s="133"/>
      <c r="D1347" s="133"/>
      <c r="E1347" s="133"/>
      <c r="F1347" s="133"/>
      <c r="G1347" s="133"/>
      <c r="H1347" s="133"/>
      <c r="I1347" s="133"/>
      <c r="J1347" s="134"/>
      <c r="K1347" s="135"/>
      <c r="L1347" s="135"/>
      <c r="M1347" s="135"/>
      <c r="N1347" s="2"/>
      <c r="O1347" s="31"/>
      <c r="P1347" s="25"/>
      <c r="Q1347" s="2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</row>
    <row r="1348" spans="1:63" ht="18" customHeight="1">
      <c r="A1348" s="35"/>
      <c r="B1348" s="31"/>
      <c r="C1348" s="133"/>
      <c r="D1348" s="133"/>
      <c r="E1348" s="133"/>
      <c r="F1348" s="133"/>
      <c r="G1348" s="133"/>
      <c r="H1348" s="133"/>
      <c r="I1348" s="133"/>
      <c r="J1348" s="134"/>
      <c r="K1348" s="135"/>
      <c r="L1348" s="135"/>
      <c r="M1348" s="135"/>
      <c r="N1348" s="2"/>
      <c r="O1348" s="31"/>
      <c r="P1348" s="25"/>
      <c r="Q1348" s="2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</row>
    <row r="1349" spans="1:63" ht="18" customHeight="1">
      <c r="A1349" s="35"/>
      <c r="B1349" s="31"/>
      <c r="C1349" s="133"/>
      <c r="D1349" s="133"/>
      <c r="E1349" s="133"/>
      <c r="F1349" s="133"/>
      <c r="G1349" s="133"/>
      <c r="H1349" s="133"/>
      <c r="I1349" s="133"/>
      <c r="J1349" s="134"/>
      <c r="K1349" s="135"/>
      <c r="L1349" s="135"/>
      <c r="M1349" s="135"/>
      <c r="N1349" s="2"/>
      <c r="O1349" s="31"/>
      <c r="P1349" s="25"/>
      <c r="Q1349" s="2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</row>
    <row r="1350" spans="1:63" ht="18" customHeight="1">
      <c r="A1350" s="35"/>
      <c r="B1350" s="31"/>
      <c r="C1350" s="133"/>
      <c r="D1350" s="133"/>
      <c r="E1350" s="133"/>
      <c r="F1350" s="133"/>
      <c r="G1350" s="133"/>
      <c r="H1350" s="133"/>
      <c r="I1350" s="133"/>
      <c r="J1350" s="134"/>
      <c r="K1350" s="135"/>
      <c r="L1350" s="135"/>
      <c r="M1350" s="135"/>
      <c r="N1350" s="2"/>
      <c r="O1350" s="31"/>
      <c r="P1350" s="25"/>
      <c r="Q1350" s="2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</row>
    <row r="1351" spans="1:63" ht="18" customHeight="1">
      <c r="A1351" s="35"/>
      <c r="B1351" s="31"/>
      <c r="C1351" s="133"/>
      <c r="D1351" s="133"/>
      <c r="E1351" s="133"/>
      <c r="F1351" s="133"/>
      <c r="G1351" s="133"/>
      <c r="H1351" s="133"/>
      <c r="I1351" s="133"/>
      <c r="J1351" s="134"/>
      <c r="K1351" s="135"/>
      <c r="L1351" s="135"/>
      <c r="M1351" s="135"/>
      <c r="N1351" s="2"/>
      <c r="O1351" s="31"/>
      <c r="P1351" s="25"/>
      <c r="Q1351" s="2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</row>
    <row r="1352" spans="1:63" ht="18" customHeight="1">
      <c r="A1352" s="35"/>
      <c r="B1352" s="31"/>
      <c r="C1352" s="133"/>
      <c r="D1352" s="133"/>
      <c r="E1352" s="133"/>
      <c r="F1352" s="133"/>
      <c r="G1352" s="133"/>
      <c r="H1352" s="133"/>
      <c r="I1352" s="133"/>
      <c r="J1352" s="134"/>
      <c r="K1352" s="135"/>
      <c r="L1352" s="135"/>
      <c r="M1352" s="135"/>
      <c r="N1352" s="2"/>
      <c r="O1352" s="31"/>
      <c r="P1352" s="25"/>
      <c r="Q1352" s="2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</row>
    <row r="1353" spans="1:63" ht="18" customHeight="1">
      <c r="A1353" s="35"/>
      <c r="B1353" s="31"/>
      <c r="C1353" s="133"/>
      <c r="D1353" s="133"/>
      <c r="E1353" s="133"/>
      <c r="F1353" s="133"/>
      <c r="G1353" s="133"/>
      <c r="H1353" s="133"/>
      <c r="I1353" s="133"/>
      <c r="J1353" s="134"/>
      <c r="K1353" s="135"/>
      <c r="L1353" s="135"/>
      <c r="M1353" s="135"/>
      <c r="N1353" s="2"/>
      <c r="O1353" s="31"/>
      <c r="P1353" s="25"/>
      <c r="Q1353" s="2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</row>
    <row r="1354" spans="1:63" ht="18" customHeight="1">
      <c r="A1354" s="35"/>
      <c r="B1354" s="31"/>
      <c r="C1354" s="133"/>
      <c r="D1354" s="133"/>
      <c r="E1354" s="133"/>
      <c r="F1354" s="133"/>
      <c r="G1354" s="133"/>
      <c r="H1354" s="133"/>
      <c r="I1354" s="133"/>
      <c r="J1354" s="134"/>
      <c r="K1354" s="135"/>
      <c r="L1354" s="135"/>
      <c r="M1354" s="135"/>
      <c r="N1354" s="2"/>
      <c r="O1354" s="31"/>
      <c r="P1354" s="25"/>
      <c r="Q1354" s="2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</row>
    <row r="1355" spans="1:63" ht="18" customHeight="1">
      <c r="A1355" s="35"/>
      <c r="B1355" s="31"/>
      <c r="C1355" s="133"/>
      <c r="D1355" s="133"/>
      <c r="E1355" s="133"/>
      <c r="F1355" s="133"/>
      <c r="G1355" s="133"/>
      <c r="H1355" s="133"/>
      <c r="I1355" s="133"/>
      <c r="J1355" s="134"/>
      <c r="K1355" s="135"/>
      <c r="L1355" s="135"/>
      <c r="M1355" s="135"/>
      <c r="N1355" s="2"/>
      <c r="O1355" s="31"/>
      <c r="P1355" s="25"/>
      <c r="Q1355" s="2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</row>
    <row r="1356" spans="1:63" ht="18" customHeight="1">
      <c r="A1356" s="35"/>
      <c r="B1356" s="31"/>
      <c r="C1356" s="133"/>
      <c r="D1356" s="133"/>
      <c r="E1356" s="133"/>
      <c r="F1356" s="133"/>
      <c r="G1356" s="133"/>
      <c r="H1356" s="133"/>
      <c r="I1356" s="133"/>
      <c r="J1356" s="134"/>
      <c r="K1356" s="135"/>
      <c r="L1356" s="135"/>
      <c r="M1356" s="135"/>
      <c r="N1356" s="2"/>
      <c r="O1356" s="31"/>
      <c r="P1356" s="25"/>
      <c r="Q1356" s="2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</row>
    <row r="1357" spans="1:63" ht="18" customHeight="1">
      <c r="A1357" s="35"/>
      <c r="B1357" s="31"/>
      <c r="C1357" s="133"/>
      <c r="D1357" s="133"/>
      <c r="E1357" s="133"/>
      <c r="F1357" s="133"/>
      <c r="G1357" s="133"/>
      <c r="H1357" s="133"/>
      <c r="I1357" s="133"/>
      <c r="J1357" s="134"/>
      <c r="K1357" s="135"/>
      <c r="L1357" s="135"/>
      <c r="M1357" s="135"/>
      <c r="N1357" s="2"/>
      <c r="O1357" s="31"/>
      <c r="P1357" s="25"/>
      <c r="Q1357" s="2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</row>
    <row r="1358" spans="1:63" ht="18" customHeight="1">
      <c r="A1358" s="35"/>
      <c r="B1358" s="31"/>
      <c r="C1358" s="133"/>
      <c r="D1358" s="133"/>
      <c r="E1358" s="133"/>
      <c r="F1358" s="133"/>
      <c r="G1358" s="133"/>
      <c r="H1358" s="133"/>
      <c r="I1358" s="133"/>
      <c r="J1358" s="134"/>
      <c r="K1358" s="135"/>
      <c r="L1358" s="135"/>
      <c r="M1358" s="135"/>
      <c r="N1358" s="2"/>
      <c r="O1358" s="31"/>
      <c r="P1358" s="25"/>
      <c r="Q1358" s="2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</row>
    <row r="1359" spans="1:63" ht="18" customHeight="1">
      <c r="A1359" s="35"/>
      <c r="B1359" s="31"/>
      <c r="C1359" s="133"/>
      <c r="D1359" s="133"/>
      <c r="E1359" s="133"/>
      <c r="F1359" s="133"/>
      <c r="G1359" s="133"/>
      <c r="H1359" s="133"/>
      <c r="I1359" s="133"/>
      <c r="J1359" s="134"/>
      <c r="K1359" s="135"/>
      <c r="L1359" s="135"/>
      <c r="M1359" s="135"/>
      <c r="N1359" s="2"/>
      <c r="O1359" s="31"/>
      <c r="P1359" s="25"/>
      <c r="Q1359" s="2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</row>
    <row r="1360" spans="1:63" ht="18" customHeight="1">
      <c r="A1360" s="35"/>
      <c r="B1360" s="31"/>
      <c r="C1360" s="133"/>
      <c r="D1360" s="133"/>
      <c r="E1360" s="133"/>
      <c r="F1360" s="133"/>
      <c r="G1360" s="133"/>
      <c r="H1360" s="133"/>
      <c r="I1360" s="133"/>
      <c r="J1360" s="134"/>
      <c r="K1360" s="135"/>
      <c r="L1360" s="135"/>
      <c r="M1360" s="135"/>
      <c r="N1360" s="2"/>
      <c r="O1360" s="31"/>
      <c r="P1360" s="25"/>
      <c r="Q1360" s="2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</row>
    <row r="1361" spans="1:63" ht="18" customHeight="1">
      <c r="A1361" s="35"/>
      <c r="B1361" s="31"/>
      <c r="C1361" s="133"/>
      <c r="D1361" s="133"/>
      <c r="E1361" s="133"/>
      <c r="F1361" s="133"/>
      <c r="G1361" s="133"/>
      <c r="H1361" s="133"/>
      <c r="I1361" s="133"/>
      <c r="J1361" s="134"/>
      <c r="K1361" s="135"/>
      <c r="L1361" s="135"/>
      <c r="M1361" s="135"/>
      <c r="N1361" s="2"/>
      <c r="O1361" s="31"/>
      <c r="P1361" s="25"/>
      <c r="Q1361" s="2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</row>
    <row r="1362" spans="1:63" ht="18" customHeight="1">
      <c r="A1362" s="35"/>
      <c r="B1362" s="31"/>
      <c r="C1362" s="133"/>
      <c r="D1362" s="133"/>
      <c r="E1362" s="133"/>
      <c r="F1362" s="133"/>
      <c r="G1362" s="133"/>
      <c r="H1362" s="133"/>
      <c r="I1362" s="133"/>
      <c r="J1362" s="134"/>
      <c r="K1362" s="135"/>
      <c r="L1362" s="135"/>
      <c r="M1362" s="135"/>
      <c r="N1362" s="2"/>
      <c r="O1362" s="31"/>
      <c r="P1362" s="25"/>
      <c r="Q1362" s="2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</row>
    <row r="1363" spans="1:63" ht="18" customHeight="1">
      <c r="A1363" s="35"/>
      <c r="B1363" s="31"/>
      <c r="C1363" s="133"/>
      <c r="D1363" s="133"/>
      <c r="E1363" s="133"/>
      <c r="F1363" s="133"/>
      <c r="G1363" s="133"/>
      <c r="H1363" s="133"/>
      <c r="I1363" s="133"/>
      <c r="J1363" s="134"/>
      <c r="K1363" s="135"/>
      <c r="L1363" s="135"/>
      <c r="M1363" s="135"/>
      <c r="N1363" s="2"/>
      <c r="O1363" s="31"/>
      <c r="P1363" s="25"/>
      <c r="Q1363" s="2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</row>
    <row r="1364" spans="1:63" ht="18" customHeight="1">
      <c r="A1364" s="35"/>
      <c r="B1364" s="31"/>
      <c r="C1364" s="133"/>
      <c r="D1364" s="133"/>
      <c r="E1364" s="133"/>
      <c r="F1364" s="133"/>
      <c r="G1364" s="133"/>
      <c r="H1364" s="133"/>
      <c r="I1364" s="133"/>
      <c r="J1364" s="134"/>
      <c r="K1364" s="135"/>
      <c r="L1364" s="135"/>
      <c r="M1364" s="135"/>
      <c r="N1364" s="2"/>
      <c r="O1364" s="31"/>
      <c r="P1364" s="25"/>
      <c r="Q1364" s="2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</row>
    <row r="1365" spans="1:63" ht="18" customHeight="1">
      <c r="A1365" s="35"/>
      <c r="B1365" s="31"/>
      <c r="C1365" s="133"/>
      <c r="D1365" s="133"/>
      <c r="E1365" s="133"/>
      <c r="F1365" s="133"/>
      <c r="G1365" s="133"/>
      <c r="H1365" s="133"/>
      <c r="I1365" s="133"/>
      <c r="J1365" s="134"/>
      <c r="K1365" s="135"/>
      <c r="L1365" s="135"/>
      <c r="M1365" s="135"/>
      <c r="N1365" s="2"/>
      <c r="O1365" s="31"/>
      <c r="P1365" s="25"/>
      <c r="Q1365" s="2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</row>
    <row r="1366" spans="1:63" ht="18" customHeight="1">
      <c r="A1366" s="35"/>
      <c r="B1366" s="31"/>
      <c r="C1366" s="133"/>
      <c r="D1366" s="133"/>
      <c r="E1366" s="133"/>
      <c r="F1366" s="133"/>
      <c r="G1366" s="133"/>
      <c r="H1366" s="133"/>
      <c r="I1366" s="133"/>
      <c r="J1366" s="134"/>
      <c r="K1366" s="135"/>
      <c r="L1366" s="135"/>
      <c r="M1366" s="135"/>
      <c r="N1366" s="2"/>
      <c r="O1366" s="31"/>
      <c r="P1366" s="25"/>
      <c r="Q1366" s="2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</row>
    <row r="1367" spans="1:63" ht="18" customHeight="1">
      <c r="A1367" s="35"/>
      <c r="B1367" s="31"/>
      <c r="C1367" s="133"/>
      <c r="D1367" s="133"/>
      <c r="E1367" s="133"/>
      <c r="F1367" s="133"/>
      <c r="G1367" s="133"/>
      <c r="H1367" s="133"/>
      <c r="I1367" s="133"/>
      <c r="J1367" s="134"/>
      <c r="K1367" s="135"/>
      <c r="L1367" s="135"/>
      <c r="M1367" s="135"/>
      <c r="N1367" s="2"/>
      <c r="O1367" s="31"/>
      <c r="P1367" s="25"/>
      <c r="Q1367" s="2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</row>
    <row r="1368" spans="1:63" ht="18" customHeight="1">
      <c r="A1368" s="35"/>
      <c r="B1368" s="31"/>
      <c r="C1368" s="133"/>
      <c r="D1368" s="133"/>
      <c r="E1368" s="133"/>
      <c r="F1368" s="133"/>
      <c r="G1368" s="133"/>
      <c r="H1368" s="133"/>
      <c r="I1368" s="133"/>
      <c r="J1368" s="134"/>
      <c r="K1368" s="135"/>
      <c r="L1368" s="135"/>
      <c r="M1368" s="135"/>
      <c r="N1368" s="2"/>
      <c r="O1368" s="31"/>
      <c r="P1368" s="25"/>
      <c r="Q1368" s="2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</row>
    <row r="1369" spans="1:63" ht="18" customHeight="1">
      <c r="A1369" s="35"/>
      <c r="B1369" s="31"/>
      <c r="C1369" s="133"/>
      <c r="D1369" s="133"/>
      <c r="E1369" s="133"/>
      <c r="F1369" s="133"/>
      <c r="G1369" s="133"/>
      <c r="H1369" s="133"/>
      <c r="I1369" s="133"/>
      <c r="J1369" s="134"/>
      <c r="K1369" s="135"/>
      <c r="L1369" s="135"/>
      <c r="M1369" s="135"/>
      <c r="N1369" s="2"/>
      <c r="O1369" s="31"/>
      <c r="P1369" s="25"/>
      <c r="Q1369" s="2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</row>
    <row r="1370" spans="1:63" ht="18" customHeight="1">
      <c r="A1370" s="35"/>
      <c r="B1370" s="31"/>
      <c r="C1370" s="133"/>
      <c r="D1370" s="133"/>
      <c r="E1370" s="133"/>
      <c r="F1370" s="133"/>
      <c r="G1370" s="133"/>
      <c r="H1370" s="133"/>
      <c r="I1370" s="133"/>
      <c r="J1370" s="134"/>
      <c r="K1370" s="135"/>
      <c r="L1370" s="135"/>
      <c r="M1370" s="135"/>
      <c r="N1370" s="2"/>
      <c r="O1370" s="31"/>
      <c r="P1370" s="25"/>
      <c r="Q1370" s="2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</row>
    <row r="1371" spans="1:63" ht="18" customHeight="1">
      <c r="A1371" s="35"/>
      <c r="B1371" s="31"/>
      <c r="C1371" s="133"/>
      <c r="D1371" s="133"/>
      <c r="E1371" s="133"/>
      <c r="F1371" s="133"/>
      <c r="G1371" s="133"/>
      <c r="H1371" s="133"/>
      <c r="I1371" s="133"/>
      <c r="J1371" s="134"/>
      <c r="K1371" s="135"/>
      <c r="L1371" s="135"/>
      <c r="M1371" s="135"/>
      <c r="N1371" s="2"/>
      <c r="O1371" s="31"/>
      <c r="P1371" s="25"/>
      <c r="Q1371" s="2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</row>
    <row r="1372" spans="1:63" ht="18" customHeight="1">
      <c r="A1372" s="35"/>
      <c r="B1372" s="31"/>
      <c r="C1372" s="133"/>
      <c r="D1372" s="133"/>
      <c r="E1372" s="133"/>
      <c r="F1372" s="133"/>
      <c r="G1372" s="133"/>
      <c r="H1372" s="133"/>
      <c r="I1372" s="133"/>
      <c r="J1372" s="134"/>
      <c r="K1372" s="135"/>
      <c r="L1372" s="135"/>
      <c r="M1372" s="135"/>
      <c r="N1372" s="2"/>
      <c r="O1372" s="31"/>
      <c r="P1372" s="25"/>
      <c r="Q1372" s="2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</row>
    <row r="1373" spans="1:63" ht="18" customHeight="1">
      <c r="A1373" s="35"/>
      <c r="B1373" s="31"/>
      <c r="C1373" s="133"/>
      <c r="D1373" s="133"/>
      <c r="E1373" s="133"/>
      <c r="F1373" s="133"/>
      <c r="G1373" s="133"/>
      <c r="H1373" s="133"/>
      <c r="I1373" s="133"/>
      <c r="J1373" s="134"/>
      <c r="K1373" s="135"/>
      <c r="L1373" s="135"/>
      <c r="M1373" s="135"/>
      <c r="N1373" s="2"/>
      <c r="O1373" s="31"/>
      <c r="P1373" s="25"/>
      <c r="Q1373" s="2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</row>
    <row r="1374" spans="1:63" ht="18" customHeight="1">
      <c r="A1374" s="35"/>
      <c r="B1374" s="31"/>
      <c r="C1374" s="133"/>
      <c r="D1374" s="133"/>
      <c r="E1374" s="133"/>
      <c r="F1374" s="133"/>
      <c r="G1374" s="133"/>
      <c r="H1374" s="133"/>
      <c r="I1374" s="133"/>
      <c r="J1374" s="134"/>
      <c r="K1374" s="135"/>
      <c r="L1374" s="135"/>
      <c r="M1374" s="135"/>
      <c r="N1374" s="2"/>
      <c r="O1374" s="31"/>
      <c r="P1374" s="25"/>
      <c r="Q1374" s="2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</row>
    <row r="1375" spans="1:63" ht="18" customHeight="1">
      <c r="A1375" s="35"/>
      <c r="B1375" s="31"/>
      <c r="C1375" s="133"/>
      <c r="D1375" s="133"/>
      <c r="E1375" s="133"/>
      <c r="F1375" s="133"/>
      <c r="G1375" s="133"/>
      <c r="H1375" s="133"/>
      <c r="I1375" s="133"/>
      <c r="J1375" s="134"/>
      <c r="K1375" s="135"/>
      <c r="L1375" s="135"/>
      <c r="M1375" s="135"/>
      <c r="N1375" s="2"/>
      <c r="O1375" s="31"/>
      <c r="P1375" s="25"/>
      <c r="Q1375" s="2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</row>
    <row r="1376" spans="1:63" ht="18" customHeight="1">
      <c r="A1376" s="35"/>
      <c r="B1376" s="31"/>
      <c r="C1376" s="133"/>
      <c r="D1376" s="133"/>
      <c r="E1376" s="133"/>
      <c r="F1376" s="133"/>
      <c r="G1376" s="133"/>
      <c r="H1376" s="133"/>
      <c r="I1376" s="133"/>
      <c r="J1376" s="134"/>
      <c r="K1376" s="135"/>
      <c r="L1376" s="135"/>
      <c r="M1376" s="135"/>
      <c r="N1376" s="2"/>
      <c r="O1376" s="31"/>
      <c r="P1376" s="25"/>
      <c r="Q1376" s="2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</row>
    <row r="1377" spans="1:63" ht="18" customHeight="1">
      <c r="A1377" s="35"/>
      <c r="B1377" s="31"/>
      <c r="C1377" s="133"/>
      <c r="D1377" s="133"/>
      <c r="E1377" s="133"/>
      <c r="F1377" s="133"/>
      <c r="G1377" s="133"/>
      <c r="H1377" s="133"/>
      <c r="I1377" s="133"/>
      <c r="J1377" s="134"/>
      <c r="K1377" s="135"/>
      <c r="L1377" s="135"/>
      <c r="M1377" s="135"/>
      <c r="N1377" s="2"/>
      <c r="O1377" s="31"/>
      <c r="P1377" s="25"/>
      <c r="Q1377" s="2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</row>
    <row r="1378" spans="1:63" ht="18" customHeight="1">
      <c r="A1378" s="35"/>
      <c r="B1378" s="31"/>
      <c r="C1378" s="133"/>
      <c r="D1378" s="133"/>
      <c r="E1378" s="133"/>
      <c r="F1378" s="133"/>
      <c r="G1378" s="133"/>
      <c r="H1378" s="133"/>
      <c r="I1378" s="133"/>
      <c r="J1378" s="134"/>
      <c r="K1378" s="135"/>
      <c r="L1378" s="135"/>
      <c r="M1378" s="135"/>
      <c r="N1378" s="2"/>
      <c r="O1378" s="31"/>
      <c r="P1378" s="25"/>
      <c r="Q1378" s="2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</row>
    <row r="1379" spans="1:63" ht="18" customHeight="1">
      <c r="A1379" s="35"/>
      <c r="B1379" s="31"/>
      <c r="C1379" s="133"/>
      <c r="D1379" s="133"/>
      <c r="E1379" s="133"/>
      <c r="F1379" s="133"/>
      <c r="G1379" s="133"/>
      <c r="H1379" s="133"/>
      <c r="I1379" s="133"/>
      <c r="J1379" s="134"/>
      <c r="K1379" s="135"/>
      <c r="L1379" s="135"/>
      <c r="M1379" s="135"/>
      <c r="N1379" s="2"/>
      <c r="O1379" s="31"/>
      <c r="P1379" s="25"/>
      <c r="Q1379" s="2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</row>
    <row r="1380" spans="1:63" ht="18" customHeight="1">
      <c r="A1380" s="35"/>
      <c r="B1380" s="31"/>
      <c r="C1380" s="133"/>
      <c r="D1380" s="133"/>
      <c r="E1380" s="133"/>
      <c r="F1380" s="133"/>
      <c r="G1380" s="133"/>
      <c r="H1380" s="133"/>
      <c r="I1380" s="133"/>
      <c r="J1380" s="134"/>
      <c r="K1380" s="135"/>
      <c r="L1380" s="135"/>
      <c r="M1380" s="135"/>
      <c r="N1380" s="2"/>
      <c r="O1380" s="31"/>
      <c r="P1380" s="25"/>
      <c r="Q1380" s="2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</row>
    <row r="1381" spans="1:63" ht="18" customHeight="1">
      <c r="A1381" s="35"/>
      <c r="B1381" s="31"/>
      <c r="C1381" s="133"/>
      <c r="D1381" s="133"/>
      <c r="E1381" s="133"/>
      <c r="F1381" s="133"/>
      <c r="G1381" s="133"/>
      <c r="H1381" s="133"/>
      <c r="I1381" s="133"/>
      <c r="J1381" s="134"/>
      <c r="K1381" s="135"/>
      <c r="L1381" s="135"/>
      <c r="M1381" s="135"/>
      <c r="N1381" s="2"/>
      <c r="O1381" s="31"/>
      <c r="P1381" s="25"/>
      <c r="Q1381" s="2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</row>
    <row r="1382" spans="1:63" ht="18" customHeight="1">
      <c r="A1382" s="35"/>
      <c r="B1382" s="31"/>
      <c r="C1382" s="133"/>
      <c r="D1382" s="133"/>
      <c r="E1382" s="133"/>
      <c r="F1382" s="133"/>
      <c r="G1382" s="133"/>
      <c r="H1382" s="133"/>
      <c r="I1382" s="133"/>
      <c r="J1382" s="134"/>
      <c r="K1382" s="135"/>
      <c r="L1382" s="135"/>
      <c r="M1382" s="135"/>
      <c r="N1382" s="2"/>
      <c r="O1382" s="31"/>
      <c r="P1382" s="25"/>
      <c r="Q1382" s="2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</row>
    <row r="1383" spans="1:63" ht="18" customHeight="1">
      <c r="A1383" s="35"/>
      <c r="B1383" s="31"/>
      <c r="C1383" s="133"/>
      <c r="D1383" s="133"/>
      <c r="E1383" s="133"/>
      <c r="F1383" s="133"/>
      <c r="G1383" s="133"/>
      <c r="H1383" s="133"/>
      <c r="I1383" s="133"/>
      <c r="J1383" s="134"/>
      <c r="K1383" s="135"/>
      <c r="L1383" s="135"/>
      <c r="M1383" s="135"/>
      <c r="N1383" s="2"/>
      <c r="O1383" s="31"/>
      <c r="P1383" s="25"/>
      <c r="Q1383" s="2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</row>
    <row r="1384" spans="1:63" ht="18" customHeight="1">
      <c r="A1384" s="35"/>
      <c r="B1384" s="31"/>
      <c r="C1384" s="133"/>
      <c r="D1384" s="133"/>
      <c r="E1384" s="133"/>
      <c r="F1384" s="133"/>
      <c r="G1384" s="133"/>
      <c r="H1384" s="133"/>
      <c r="I1384" s="133"/>
      <c r="J1384" s="134"/>
      <c r="K1384" s="135"/>
      <c r="L1384" s="135"/>
      <c r="M1384" s="135"/>
      <c r="N1384" s="2"/>
      <c r="O1384" s="31"/>
      <c r="P1384" s="25"/>
      <c r="Q1384" s="2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</row>
    <row r="1385" spans="1:63" ht="18" customHeight="1">
      <c r="A1385" s="35"/>
      <c r="B1385" s="31"/>
      <c r="C1385" s="133"/>
      <c r="D1385" s="133"/>
      <c r="E1385" s="133"/>
      <c r="F1385" s="133"/>
      <c r="G1385" s="133"/>
      <c r="H1385" s="133"/>
      <c r="I1385" s="133"/>
      <c r="J1385" s="134"/>
      <c r="K1385" s="135"/>
      <c r="L1385" s="135"/>
      <c r="M1385" s="135"/>
      <c r="N1385" s="2"/>
      <c r="O1385" s="31"/>
      <c r="P1385" s="25"/>
      <c r="Q1385" s="2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</row>
    <row r="1386" spans="1:63" ht="18" customHeight="1">
      <c r="A1386" s="35"/>
      <c r="B1386" s="31"/>
      <c r="C1386" s="133"/>
      <c r="D1386" s="133"/>
      <c r="E1386" s="133"/>
      <c r="F1386" s="133"/>
      <c r="G1386" s="133"/>
      <c r="H1386" s="133"/>
      <c r="I1386" s="133"/>
      <c r="J1386" s="134"/>
      <c r="K1386" s="135"/>
      <c r="L1386" s="135"/>
      <c r="M1386" s="135"/>
      <c r="N1386" s="2"/>
      <c r="O1386" s="31"/>
      <c r="P1386" s="25"/>
      <c r="Q1386" s="2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</row>
    <row r="1387" spans="1:63" ht="18" customHeight="1">
      <c r="A1387" s="35"/>
      <c r="B1387" s="31"/>
      <c r="C1387" s="133"/>
      <c r="D1387" s="133"/>
      <c r="E1387" s="133"/>
      <c r="F1387" s="133"/>
      <c r="G1387" s="133"/>
      <c r="H1387" s="133"/>
      <c r="I1387" s="133"/>
      <c r="J1387" s="134"/>
      <c r="K1387" s="135"/>
      <c r="L1387" s="135"/>
      <c r="M1387" s="135"/>
      <c r="N1387" s="2"/>
      <c r="O1387" s="31"/>
      <c r="P1387" s="25"/>
      <c r="Q1387" s="2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</row>
    <row r="1388" spans="1:63" ht="18" customHeight="1">
      <c r="A1388" s="35"/>
      <c r="B1388" s="31"/>
      <c r="C1388" s="133"/>
      <c r="D1388" s="133"/>
      <c r="E1388" s="133"/>
      <c r="F1388" s="133"/>
      <c r="G1388" s="133"/>
      <c r="H1388" s="133"/>
      <c r="I1388" s="133"/>
      <c r="J1388" s="134"/>
      <c r="K1388" s="135"/>
      <c r="L1388" s="135"/>
      <c r="M1388" s="135"/>
      <c r="N1388" s="2"/>
      <c r="O1388" s="31"/>
      <c r="P1388" s="25"/>
      <c r="Q1388" s="2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</row>
    <row r="1389" spans="1:63" ht="18" customHeight="1">
      <c r="A1389" s="35"/>
      <c r="B1389" s="31"/>
      <c r="C1389" s="133"/>
      <c r="D1389" s="133"/>
      <c r="E1389" s="133"/>
      <c r="F1389" s="133"/>
      <c r="G1389" s="133"/>
      <c r="H1389" s="133"/>
      <c r="I1389" s="133"/>
      <c r="J1389" s="134"/>
      <c r="K1389" s="135"/>
      <c r="L1389" s="135"/>
      <c r="M1389" s="135"/>
      <c r="N1389" s="2"/>
      <c r="O1389" s="31"/>
      <c r="P1389" s="25"/>
      <c r="Q1389" s="2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</row>
    <row r="1390" spans="1:63" ht="18" customHeight="1">
      <c r="A1390" s="35"/>
      <c r="B1390" s="31"/>
      <c r="C1390" s="133"/>
      <c r="D1390" s="133"/>
      <c r="E1390" s="133"/>
      <c r="F1390" s="133"/>
      <c r="G1390" s="133"/>
      <c r="H1390" s="133"/>
      <c r="I1390" s="133"/>
      <c r="J1390" s="134"/>
      <c r="K1390" s="135"/>
      <c r="L1390" s="135"/>
      <c r="M1390" s="135"/>
      <c r="N1390" s="2"/>
      <c r="O1390" s="31"/>
      <c r="P1390" s="25"/>
      <c r="Q1390" s="2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</row>
    <row r="1391" spans="1:63" ht="18" customHeight="1">
      <c r="A1391" s="35"/>
      <c r="B1391" s="31"/>
      <c r="C1391" s="133"/>
      <c r="D1391" s="133"/>
      <c r="E1391" s="133"/>
      <c r="F1391" s="133"/>
      <c r="G1391" s="133"/>
      <c r="H1391" s="133"/>
      <c r="I1391" s="133"/>
      <c r="J1391" s="134"/>
      <c r="K1391" s="135"/>
      <c r="L1391" s="135"/>
      <c r="M1391" s="135"/>
      <c r="N1391" s="2"/>
      <c r="O1391" s="31"/>
      <c r="P1391" s="25"/>
      <c r="Q1391" s="2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</row>
    <row r="1392" spans="1:63" ht="18" customHeight="1">
      <c r="A1392" s="35"/>
      <c r="B1392" s="31"/>
      <c r="C1392" s="133"/>
      <c r="D1392" s="133"/>
      <c r="E1392" s="133"/>
      <c r="F1392" s="133"/>
      <c r="G1392" s="133"/>
      <c r="H1392" s="133"/>
      <c r="I1392" s="133"/>
      <c r="J1392" s="134"/>
      <c r="K1392" s="135"/>
      <c r="L1392" s="135"/>
      <c r="M1392" s="135"/>
      <c r="N1392" s="2"/>
      <c r="O1392" s="31"/>
      <c r="P1392" s="25"/>
      <c r="Q1392" s="2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</row>
    <row r="1393" spans="1:63" ht="18" customHeight="1">
      <c r="A1393" s="35"/>
      <c r="B1393" s="31"/>
      <c r="C1393" s="133"/>
      <c r="D1393" s="133"/>
      <c r="E1393" s="133"/>
      <c r="F1393" s="133"/>
      <c r="G1393" s="133"/>
      <c r="H1393" s="133"/>
      <c r="I1393" s="133"/>
      <c r="J1393" s="134"/>
      <c r="K1393" s="135"/>
      <c r="L1393" s="135"/>
      <c r="M1393" s="135"/>
      <c r="N1393" s="2"/>
      <c r="O1393" s="31"/>
      <c r="P1393" s="25"/>
      <c r="Q1393" s="2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</row>
    <row r="1394" spans="1:63" ht="18" customHeight="1">
      <c r="A1394" s="35"/>
      <c r="B1394" s="31"/>
      <c r="C1394" s="133"/>
      <c r="D1394" s="133"/>
      <c r="E1394" s="133"/>
      <c r="F1394" s="133"/>
      <c r="G1394" s="133"/>
      <c r="H1394" s="133"/>
      <c r="I1394" s="133"/>
      <c r="J1394" s="134"/>
      <c r="K1394" s="135"/>
      <c r="L1394" s="135"/>
      <c r="M1394" s="135"/>
      <c r="N1394" s="2"/>
      <c r="O1394" s="31"/>
      <c r="P1394" s="25"/>
      <c r="Q1394" s="2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</row>
    <row r="1395" spans="1:63" ht="18" customHeight="1">
      <c r="A1395" s="35"/>
      <c r="B1395" s="31"/>
      <c r="C1395" s="133"/>
      <c r="D1395" s="133"/>
      <c r="E1395" s="133"/>
      <c r="F1395" s="133"/>
      <c r="G1395" s="133"/>
      <c r="H1395" s="133"/>
      <c r="I1395" s="133"/>
      <c r="J1395" s="134"/>
      <c r="K1395" s="135"/>
      <c r="L1395" s="135"/>
      <c r="M1395" s="135"/>
      <c r="N1395" s="2"/>
      <c r="O1395" s="31"/>
      <c r="P1395" s="25"/>
      <c r="Q1395" s="2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</row>
    <row r="1396" spans="1:63" ht="18" customHeight="1">
      <c r="A1396" s="35"/>
      <c r="B1396" s="31"/>
      <c r="C1396" s="133"/>
      <c r="D1396" s="133"/>
      <c r="E1396" s="133"/>
      <c r="F1396" s="133"/>
      <c r="G1396" s="133"/>
      <c r="H1396" s="133"/>
      <c r="I1396" s="133"/>
      <c r="J1396" s="134"/>
      <c r="K1396" s="135"/>
      <c r="L1396" s="135"/>
      <c r="M1396" s="135"/>
      <c r="N1396" s="2"/>
      <c r="O1396" s="31"/>
      <c r="P1396" s="25"/>
      <c r="Q1396" s="2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</row>
    <row r="1397" spans="1:63" ht="18" customHeight="1">
      <c r="A1397" s="35"/>
      <c r="B1397" s="31"/>
      <c r="C1397" s="133"/>
      <c r="D1397" s="133"/>
      <c r="E1397" s="133"/>
      <c r="F1397" s="133"/>
      <c r="G1397" s="133"/>
      <c r="H1397" s="133"/>
      <c r="I1397" s="133"/>
      <c r="J1397" s="134"/>
      <c r="K1397" s="135"/>
      <c r="L1397" s="135"/>
      <c r="M1397" s="135"/>
      <c r="N1397" s="2"/>
      <c r="O1397" s="31"/>
      <c r="P1397" s="25"/>
      <c r="Q1397" s="2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</row>
    <row r="1398" spans="1:63" ht="18" customHeight="1">
      <c r="A1398" s="35"/>
      <c r="B1398" s="31"/>
      <c r="C1398" s="133"/>
      <c r="D1398" s="133"/>
      <c r="E1398" s="133"/>
      <c r="F1398" s="133"/>
      <c r="G1398" s="133"/>
      <c r="H1398" s="133"/>
      <c r="I1398" s="133"/>
      <c r="J1398" s="134"/>
      <c r="K1398" s="135"/>
      <c r="L1398" s="135"/>
      <c r="M1398" s="135"/>
      <c r="N1398" s="2"/>
      <c r="O1398" s="31"/>
      <c r="P1398" s="25"/>
      <c r="Q1398" s="2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</row>
    <row r="1399" spans="1:63" ht="18" customHeight="1">
      <c r="A1399" s="35"/>
      <c r="B1399" s="31"/>
      <c r="C1399" s="133"/>
      <c r="D1399" s="133"/>
      <c r="E1399" s="133"/>
      <c r="F1399" s="133"/>
      <c r="G1399" s="133"/>
      <c r="H1399" s="133"/>
      <c r="I1399" s="133"/>
      <c r="J1399" s="134"/>
      <c r="K1399" s="135"/>
      <c r="L1399" s="135"/>
      <c r="M1399" s="135"/>
      <c r="N1399" s="2"/>
      <c r="O1399" s="31"/>
      <c r="P1399" s="25"/>
      <c r="Q1399" s="2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</row>
    <row r="1400" spans="1:63" ht="18" customHeight="1">
      <c r="A1400" s="35"/>
      <c r="B1400" s="31"/>
      <c r="C1400" s="133"/>
      <c r="D1400" s="133"/>
      <c r="E1400" s="133"/>
      <c r="F1400" s="133"/>
      <c r="G1400" s="133"/>
      <c r="H1400" s="133"/>
      <c r="I1400" s="133"/>
      <c r="J1400" s="134"/>
      <c r="K1400" s="135"/>
      <c r="L1400" s="135"/>
      <c r="M1400" s="135"/>
      <c r="N1400" s="2"/>
      <c r="O1400" s="31"/>
      <c r="P1400" s="25"/>
      <c r="Q1400" s="2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</row>
    <row r="1401" spans="1:63" ht="18" customHeight="1">
      <c r="A1401" s="35"/>
      <c r="B1401" s="31"/>
      <c r="C1401" s="133"/>
      <c r="D1401" s="133"/>
      <c r="E1401" s="133"/>
      <c r="F1401" s="133"/>
      <c r="G1401" s="133"/>
      <c r="H1401" s="133"/>
      <c r="I1401" s="133"/>
      <c r="J1401" s="134"/>
      <c r="K1401" s="135"/>
      <c r="L1401" s="135"/>
      <c r="M1401" s="135"/>
      <c r="N1401" s="2"/>
      <c r="O1401" s="31"/>
      <c r="P1401" s="25"/>
      <c r="Q1401" s="2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</row>
    <row r="1402" spans="1:63" ht="18" customHeight="1">
      <c r="A1402" s="35"/>
      <c r="B1402" s="31"/>
      <c r="C1402" s="133"/>
      <c r="D1402" s="133"/>
      <c r="E1402" s="133"/>
      <c r="F1402" s="133"/>
      <c r="G1402" s="133"/>
      <c r="H1402" s="133"/>
      <c r="I1402" s="133"/>
      <c r="J1402" s="134"/>
      <c r="K1402" s="135"/>
      <c r="L1402" s="135"/>
      <c r="M1402" s="135"/>
      <c r="N1402" s="2"/>
      <c r="O1402" s="31"/>
      <c r="P1402" s="25"/>
      <c r="Q1402" s="2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</row>
    <row r="1403" spans="1:63" ht="18" customHeight="1">
      <c r="A1403" s="35"/>
      <c r="B1403" s="31"/>
      <c r="C1403" s="133"/>
      <c r="D1403" s="133"/>
      <c r="E1403" s="133"/>
      <c r="F1403" s="133"/>
      <c r="G1403" s="133"/>
      <c r="H1403" s="133"/>
      <c r="I1403" s="133"/>
      <c r="J1403" s="134"/>
      <c r="K1403" s="135"/>
      <c r="L1403" s="135"/>
      <c r="M1403" s="135"/>
      <c r="N1403" s="2"/>
      <c r="O1403" s="31"/>
      <c r="P1403" s="25"/>
      <c r="Q1403" s="2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</row>
    <row r="1404" spans="1:63" ht="18" customHeight="1">
      <c r="A1404" s="35"/>
      <c r="B1404" s="31"/>
      <c r="C1404" s="133"/>
      <c r="D1404" s="133"/>
      <c r="E1404" s="133"/>
      <c r="F1404" s="133"/>
      <c r="G1404" s="133"/>
      <c r="H1404" s="133"/>
      <c r="I1404" s="133"/>
      <c r="J1404" s="134"/>
      <c r="K1404" s="135"/>
      <c r="L1404" s="135"/>
      <c r="M1404" s="135"/>
      <c r="N1404" s="2"/>
      <c r="O1404" s="31"/>
      <c r="P1404" s="25"/>
      <c r="Q1404" s="2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</row>
    <row r="1405" spans="1:63" ht="18" customHeight="1">
      <c r="A1405" s="35"/>
      <c r="B1405" s="31"/>
      <c r="C1405" s="133"/>
      <c r="D1405" s="133"/>
      <c r="E1405" s="133"/>
      <c r="F1405" s="133"/>
      <c r="G1405" s="133"/>
      <c r="H1405" s="133"/>
      <c r="I1405" s="133"/>
      <c r="J1405" s="134"/>
      <c r="K1405" s="135"/>
      <c r="L1405" s="135"/>
      <c r="M1405" s="135"/>
      <c r="N1405" s="2"/>
      <c r="O1405" s="31"/>
      <c r="P1405" s="25"/>
      <c r="Q1405" s="2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</row>
    <row r="1406" spans="1:63" ht="18" customHeight="1">
      <c r="A1406" s="35"/>
      <c r="B1406" s="31"/>
      <c r="C1406" s="133"/>
      <c r="D1406" s="133"/>
      <c r="E1406" s="133"/>
      <c r="F1406" s="133"/>
      <c r="G1406" s="133"/>
      <c r="H1406" s="133"/>
      <c r="I1406" s="133"/>
      <c r="J1406" s="134"/>
      <c r="K1406" s="135"/>
      <c r="L1406" s="135"/>
      <c r="M1406" s="135"/>
      <c r="N1406" s="2"/>
      <c r="O1406" s="31"/>
      <c r="P1406" s="25"/>
      <c r="Q1406" s="2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</row>
    <row r="1407" spans="1:63" ht="18" customHeight="1">
      <c r="A1407" s="35"/>
      <c r="B1407" s="31"/>
      <c r="C1407" s="133"/>
      <c r="D1407" s="133"/>
      <c r="E1407" s="133"/>
      <c r="F1407" s="133"/>
      <c r="G1407" s="133"/>
      <c r="H1407" s="133"/>
      <c r="I1407" s="133"/>
      <c r="J1407" s="134"/>
      <c r="K1407" s="135"/>
      <c r="L1407" s="135"/>
      <c r="M1407" s="135"/>
      <c r="N1407" s="2"/>
      <c r="O1407" s="31"/>
      <c r="P1407" s="25"/>
      <c r="Q1407" s="2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</row>
    <row r="1408" spans="1:63" ht="18" customHeight="1">
      <c r="A1408" s="35"/>
      <c r="B1408" s="31"/>
      <c r="C1408" s="133"/>
      <c r="D1408" s="133"/>
      <c r="E1408" s="133"/>
      <c r="F1408" s="133"/>
      <c r="G1408" s="133"/>
      <c r="H1408" s="133"/>
      <c r="I1408" s="133"/>
      <c r="J1408" s="134"/>
      <c r="K1408" s="135"/>
      <c r="L1408" s="135"/>
      <c r="M1408" s="135"/>
      <c r="N1408" s="2"/>
      <c r="O1408" s="31"/>
      <c r="P1408" s="25"/>
      <c r="Q1408" s="2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</row>
    <row r="1409" spans="1:63" ht="18" customHeight="1">
      <c r="A1409" s="35"/>
      <c r="B1409" s="31"/>
      <c r="C1409" s="133"/>
      <c r="D1409" s="133"/>
      <c r="E1409" s="133"/>
      <c r="F1409" s="133"/>
      <c r="G1409" s="133"/>
      <c r="H1409" s="133"/>
      <c r="I1409" s="133"/>
      <c r="J1409" s="134"/>
      <c r="K1409" s="135"/>
      <c r="L1409" s="135"/>
      <c r="M1409" s="135"/>
      <c r="N1409" s="2"/>
      <c r="O1409" s="31"/>
      <c r="P1409" s="25"/>
      <c r="Q1409" s="2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</row>
    <row r="1410" spans="1:63" ht="18" customHeight="1">
      <c r="A1410" s="35"/>
      <c r="B1410" s="31"/>
      <c r="C1410" s="133"/>
      <c r="D1410" s="133"/>
      <c r="E1410" s="133"/>
      <c r="F1410" s="133"/>
      <c r="G1410" s="133"/>
      <c r="H1410" s="133"/>
      <c r="I1410" s="133"/>
      <c r="J1410" s="134"/>
      <c r="K1410" s="135"/>
      <c r="L1410" s="135"/>
      <c r="M1410" s="135"/>
      <c r="N1410" s="2"/>
      <c r="O1410" s="31"/>
      <c r="P1410" s="25"/>
      <c r="Q1410" s="2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</row>
    <row r="1411" spans="1:63" ht="18" customHeight="1">
      <c r="A1411" s="35"/>
      <c r="B1411" s="31"/>
      <c r="C1411" s="133"/>
      <c r="D1411" s="133"/>
      <c r="E1411" s="133"/>
      <c r="F1411" s="133"/>
      <c r="G1411" s="133"/>
      <c r="H1411" s="133"/>
      <c r="I1411" s="133"/>
      <c r="J1411" s="134"/>
      <c r="K1411" s="135"/>
      <c r="L1411" s="135"/>
      <c r="M1411" s="135"/>
      <c r="N1411" s="2"/>
      <c r="O1411" s="31"/>
      <c r="P1411" s="25"/>
      <c r="Q1411" s="2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</row>
    <row r="1412" spans="1:63" ht="18" customHeight="1">
      <c r="A1412" s="35"/>
      <c r="B1412" s="31"/>
      <c r="C1412" s="133"/>
      <c r="D1412" s="133"/>
      <c r="E1412" s="133"/>
      <c r="F1412" s="133"/>
      <c r="G1412" s="133"/>
      <c r="H1412" s="133"/>
      <c r="I1412" s="133"/>
      <c r="J1412" s="134"/>
      <c r="K1412" s="135"/>
      <c r="L1412" s="135"/>
      <c r="M1412" s="135"/>
      <c r="N1412" s="2"/>
      <c r="O1412" s="31"/>
      <c r="P1412" s="25"/>
      <c r="Q1412" s="2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</row>
    <row r="1413" spans="1:63" ht="18" customHeight="1">
      <c r="A1413" s="35"/>
      <c r="B1413" s="31"/>
      <c r="C1413" s="133"/>
      <c r="D1413" s="133"/>
      <c r="E1413" s="133"/>
      <c r="F1413" s="133"/>
      <c r="G1413" s="133"/>
      <c r="H1413" s="133"/>
      <c r="I1413" s="133"/>
      <c r="J1413" s="134"/>
      <c r="K1413" s="135"/>
      <c r="L1413" s="135"/>
      <c r="M1413" s="135"/>
      <c r="N1413" s="2"/>
      <c r="O1413" s="31"/>
      <c r="P1413" s="25"/>
      <c r="Q1413" s="2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</row>
    <row r="1414" spans="1:63" ht="18" customHeight="1">
      <c r="A1414" s="35"/>
      <c r="B1414" s="31"/>
      <c r="C1414" s="133"/>
      <c r="D1414" s="133"/>
      <c r="E1414" s="133"/>
      <c r="F1414" s="133"/>
      <c r="G1414" s="133"/>
      <c r="H1414" s="133"/>
      <c r="I1414" s="133"/>
      <c r="J1414" s="134"/>
      <c r="K1414" s="135"/>
      <c r="L1414" s="135"/>
      <c r="M1414" s="135"/>
      <c r="N1414" s="2"/>
      <c r="O1414" s="31"/>
      <c r="P1414" s="25"/>
      <c r="Q1414" s="2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</row>
    <row r="1415" spans="1:63" ht="18" customHeight="1">
      <c r="A1415" s="35"/>
      <c r="B1415" s="31"/>
      <c r="C1415" s="133"/>
      <c r="D1415" s="133"/>
      <c r="E1415" s="133"/>
      <c r="F1415" s="133"/>
      <c r="G1415" s="133"/>
      <c r="H1415" s="133"/>
      <c r="I1415" s="133"/>
      <c r="J1415" s="134"/>
      <c r="K1415" s="135"/>
      <c r="L1415" s="135"/>
      <c r="M1415" s="135"/>
      <c r="N1415" s="2"/>
      <c r="O1415" s="31"/>
      <c r="P1415" s="25"/>
      <c r="Q1415" s="2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</row>
    <row r="1416" spans="1:63" ht="18" customHeight="1">
      <c r="A1416" s="35"/>
      <c r="B1416" s="31"/>
      <c r="C1416" s="133"/>
      <c r="D1416" s="133"/>
      <c r="E1416" s="133"/>
      <c r="F1416" s="133"/>
      <c r="G1416" s="133"/>
      <c r="H1416" s="133"/>
      <c r="I1416" s="133"/>
      <c r="J1416" s="134"/>
      <c r="K1416" s="135"/>
      <c r="L1416" s="135"/>
      <c r="M1416" s="135"/>
      <c r="N1416" s="2"/>
      <c r="O1416" s="31"/>
      <c r="P1416" s="25"/>
      <c r="Q1416" s="2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</row>
    <row r="1417" spans="1:63" ht="18" customHeight="1">
      <c r="A1417" s="35"/>
      <c r="B1417" s="31"/>
      <c r="C1417" s="133"/>
      <c r="D1417" s="133"/>
      <c r="E1417" s="133"/>
      <c r="F1417" s="133"/>
      <c r="G1417" s="133"/>
      <c r="H1417" s="133"/>
      <c r="I1417" s="133"/>
      <c r="J1417" s="134"/>
      <c r="K1417" s="135"/>
      <c r="L1417" s="135"/>
      <c r="M1417" s="135"/>
      <c r="N1417" s="2"/>
      <c r="O1417" s="31"/>
      <c r="P1417" s="25"/>
      <c r="Q1417" s="2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</row>
    <row r="1418" spans="1:63" ht="18" customHeight="1">
      <c r="A1418" s="35"/>
      <c r="B1418" s="31"/>
      <c r="C1418" s="133"/>
      <c r="D1418" s="133"/>
      <c r="E1418" s="133"/>
      <c r="F1418" s="133"/>
      <c r="G1418" s="133"/>
      <c r="H1418" s="133"/>
      <c r="I1418" s="133"/>
      <c r="J1418" s="134"/>
      <c r="K1418" s="135"/>
      <c r="L1418" s="135"/>
      <c r="M1418" s="135"/>
      <c r="N1418" s="2"/>
      <c r="O1418" s="31"/>
      <c r="P1418" s="25"/>
      <c r="Q1418" s="2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</row>
    <row r="1419" spans="1:63" ht="18" customHeight="1">
      <c r="A1419" s="35"/>
      <c r="B1419" s="31"/>
      <c r="C1419" s="133"/>
      <c r="D1419" s="133"/>
      <c r="E1419" s="133"/>
      <c r="F1419" s="133"/>
      <c r="G1419" s="133"/>
      <c r="H1419" s="133"/>
      <c r="I1419" s="133"/>
      <c r="J1419" s="134"/>
      <c r="K1419" s="135"/>
      <c r="L1419" s="135"/>
      <c r="M1419" s="135"/>
      <c r="N1419" s="2"/>
      <c r="O1419" s="31"/>
      <c r="P1419" s="25"/>
      <c r="Q1419" s="2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</row>
    <row r="1420" spans="1:63" ht="18" customHeight="1">
      <c r="A1420" s="35"/>
      <c r="B1420" s="31"/>
      <c r="C1420" s="133"/>
      <c r="D1420" s="133"/>
      <c r="E1420" s="133"/>
      <c r="F1420" s="133"/>
      <c r="G1420" s="133"/>
      <c r="H1420" s="133"/>
      <c r="I1420" s="133"/>
      <c r="J1420" s="134"/>
      <c r="K1420" s="135"/>
      <c r="L1420" s="135"/>
      <c r="M1420" s="135"/>
      <c r="N1420" s="2"/>
      <c r="O1420" s="31"/>
      <c r="P1420" s="25"/>
      <c r="Q1420" s="2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</row>
    <row r="1421" spans="1:63" ht="18" customHeight="1">
      <c r="A1421" s="35"/>
      <c r="B1421" s="31"/>
      <c r="C1421" s="133"/>
      <c r="D1421" s="133"/>
      <c r="E1421" s="133"/>
      <c r="F1421" s="133"/>
      <c r="G1421" s="133"/>
      <c r="H1421" s="133"/>
      <c r="I1421" s="133"/>
      <c r="J1421" s="134"/>
      <c r="K1421" s="135"/>
      <c r="L1421" s="135"/>
      <c r="M1421" s="135"/>
      <c r="N1421" s="2"/>
      <c r="O1421" s="31"/>
      <c r="P1421" s="25"/>
      <c r="Q1421" s="2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</row>
    <row r="1422" spans="1:63" ht="18" customHeight="1">
      <c r="A1422" s="35"/>
      <c r="B1422" s="31"/>
      <c r="C1422" s="133"/>
      <c r="D1422" s="133"/>
      <c r="E1422" s="133"/>
      <c r="F1422" s="133"/>
      <c r="G1422" s="133"/>
      <c r="H1422" s="133"/>
      <c r="I1422" s="133"/>
      <c r="J1422" s="134"/>
      <c r="K1422" s="135"/>
      <c r="L1422" s="135"/>
      <c r="M1422" s="135"/>
      <c r="N1422" s="2"/>
      <c r="O1422" s="31"/>
      <c r="P1422" s="25"/>
      <c r="Q1422" s="2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</row>
    <row r="1423" spans="1:63" ht="18" customHeight="1">
      <c r="A1423" s="35"/>
      <c r="B1423" s="31"/>
      <c r="C1423" s="133"/>
      <c r="D1423" s="133"/>
      <c r="E1423" s="133"/>
      <c r="F1423" s="133"/>
      <c r="G1423" s="133"/>
      <c r="H1423" s="133"/>
      <c r="I1423" s="133"/>
      <c r="J1423" s="134"/>
      <c r="K1423" s="135"/>
      <c r="L1423" s="135"/>
      <c r="M1423" s="135"/>
      <c r="N1423" s="2"/>
      <c r="O1423" s="31"/>
      <c r="P1423" s="25"/>
      <c r="Q1423" s="2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</row>
    <row r="1424" spans="1:63" ht="18" customHeight="1">
      <c r="A1424" s="35"/>
      <c r="B1424" s="31"/>
      <c r="C1424" s="133"/>
      <c r="D1424" s="133"/>
      <c r="E1424" s="133"/>
      <c r="F1424" s="133"/>
      <c r="G1424" s="133"/>
      <c r="H1424" s="133"/>
      <c r="I1424" s="133"/>
      <c r="J1424" s="134"/>
      <c r="K1424" s="135"/>
      <c r="L1424" s="135"/>
      <c r="M1424" s="135"/>
      <c r="N1424" s="2"/>
      <c r="O1424" s="31"/>
      <c r="P1424" s="25"/>
      <c r="Q1424" s="2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</row>
    <row r="1425" spans="1:63" ht="18" customHeight="1">
      <c r="A1425" s="35"/>
      <c r="B1425" s="31"/>
      <c r="C1425" s="133"/>
      <c r="D1425" s="133"/>
      <c r="E1425" s="133"/>
      <c r="F1425" s="133"/>
      <c r="G1425" s="133"/>
      <c r="H1425" s="133"/>
      <c r="I1425" s="133"/>
      <c r="J1425" s="134"/>
      <c r="K1425" s="135"/>
      <c r="L1425" s="135"/>
      <c r="M1425" s="135"/>
      <c r="N1425" s="2"/>
      <c r="O1425" s="31"/>
      <c r="P1425" s="25"/>
      <c r="Q1425" s="2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</row>
    <row r="1426" spans="1:63" ht="18" customHeight="1">
      <c r="A1426" s="35"/>
      <c r="B1426" s="31"/>
      <c r="C1426" s="133"/>
      <c r="D1426" s="133"/>
      <c r="E1426" s="133"/>
      <c r="F1426" s="133"/>
      <c r="G1426" s="133"/>
      <c r="H1426" s="133"/>
      <c r="I1426" s="133"/>
      <c r="J1426" s="134"/>
      <c r="K1426" s="135"/>
      <c r="L1426" s="135"/>
      <c r="M1426" s="135"/>
      <c r="N1426" s="2"/>
      <c r="O1426" s="31"/>
      <c r="P1426" s="25"/>
      <c r="Q1426" s="2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</row>
    <row r="1427" spans="1:63" ht="18" customHeight="1">
      <c r="A1427" s="35"/>
      <c r="B1427" s="31"/>
      <c r="C1427" s="133"/>
      <c r="D1427" s="133"/>
      <c r="E1427" s="133"/>
      <c r="F1427" s="133"/>
      <c r="G1427" s="133"/>
      <c r="H1427" s="133"/>
      <c r="I1427" s="133"/>
      <c r="J1427" s="134"/>
      <c r="K1427" s="135"/>
      <c r="L1427" s="135"/>
      <c r="M1427" s="135"/>
      <c r="N1427" s="2"/>
      <c r="O1427" s="31"/>
      <c r="P1427" s="25"/>
      <c r="Q1427" s="2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</row>
    <row r="1428" spans="1:63" ht="18" customHeight="1">
      <c r="A1428" s="35"/>
      <c r="B1428" s="31"/>
      <c r="C1428" s="133"/>
      <c r="D1428" s="133"/>
      <c r="E1428" s="133"/>
      <c r="F1428" s="133"/>
      <c r="G1428" s="133"/>
      <c r="H1428" s="133"/>
      <c r="I1428" s="133"/>
      <c r="J1428" s="134"/>
      <c r="K1428" s="135"/>
      <c r="L1428" s="135"/>
      <c r="M1428" s="135"/>
      <c r="N1428" s="2"/>
      <c r="O1428" s="31"/>
      <c r="P1428" s="25"/>
      <c r="Q1428" s="2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</row>
    <row r="1429" spans="1:63" ht="18" customHeight="1">
      <c r="A1429" s="35"/>
      <c r="B1429" s="31"/>
      <c r="C1429" s="133"/>
      <c r="D1429" s="133"/>
      <c r="E1429" s="133"/>
      <c r="F1429" s="133"/>
      <c r="G1429" s="133"/>
      <c r="H1429" s="133"/>
      <c r="I1429" s="133"/>
      <c r="J1429" s="134"/>
      <c r="K1429" s="135"/>
      <c r="L1429" s="135"/>
      <c r="M1429" s="135"/>
      <c r="N1429" s="2"/>
      <c r="O1429" s="31"/>
      <c r="P1429" s="25"/>
      <c r="Q1429" s="2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</row>
    <row r="1430" spans="1:63" ht="18" customHeight="1">
      <c r="A1430" s="35"/>
      <c r="B1430" s="31"/>
      <c r="C1430" s="133"/>
      <c r="D1430" s="133"/>
      <c r="E1430" s="133"/>
      <c r="F1430" s="133"/>
      <c r="G1430" s="133"/>
      <c r="H1430" s="133"/>
      <c r="I1430" s="133"/>
      <c r="J1430" s="134"/>
      <c r="K1430" s="135"/>
      <c r="L1430" s="135"/>
      <c r="M1430" s="135"/>
      <c r="N1430" s="2"/>
      <c r="O1430" s="31"/>
      <c r="P1430" s="25"/>
      <c r="Q1430" s="2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</row>
    <row r="1431" spans="1:63" ht="18" customHeight="1">
      <c r="A1431" s="35"/>
      <c r="B1431" s="31"/>
      <c r="C1431" s="133"/>
      <c r="D1431" s="133"/>
      <c r="E1431" s="133"/>
      <c r="F1431" s="133"/>
      <c r="G1431" s="133"/>
      <c r="H1431" s="133"/>
      <c r="I1431" s="133"/>
      <c r="J1431" s="134"/>
      <c r="K1431" s="135"/>
      <c r="L1431" s="135"/>
      <c r="M1431" s="135"/>
      <c r="N1431" s="2"/>
      <c r="O1431" s="31"/>
      <c r="P1431" s="25"/>
      <c r="Q1431" s="2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</row>
    <row r="1432" spans="1:63" ht="18" customHeight="1">
      <c r="A1432" s="35"/>
      <c r="B1432" s="31"/>
      <c r="C1432" s="133"/>
      <c r="D1432" s="133"/>
      <c r="E1432" s="133"/>
      <c r="F1432" s="133"/>
      <c r="G1432" s="133"/>
      <c r="H1432" s="133"/>
      <c r="I1432" s="133"/>
      <c r="J1432" s="134"/>
      <c r="K1432" s="135"/>
      <c r="L1432" s="135"/>
      <c r="M1432" s="135"/>
      <c r="N1432" s="2"/>
      <c r="O1432" s="31"/>
      <c r="P1432" s="25"/>
      <c r="Q1432" s="2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</row>
    <row r="1433" spans="1:63" ht="18" customHeight="1">
      <c r="A1433" s="35"/>
      <c r="B1433" s="31"/>
      <c r="C1433" s="133"/>
      <c r="D1433" s="133"/>
      <c r="E1433" s="133"/>
      <c r="F1433" s="133"/>
      <c r="G1433" s="133"/>
      <c r="H1433" s="133"/>
      <c r="I1433" s="133"/>
      <c r="J1433" s="134"/>
      <c r="K1433" s="135"/>
      <c r="L1433" s="135"/>
      <c r="M1433" s="135"/>
      <c r="N1433" s="2"/>
      <c r="O1433" s="31"/>
      <c r="P1433" s="25"/>
      <c r="Q1433" s="2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</row>
    <row r="1434" spans="1:63" ht="18" customHeight="1">
      <c r="A1434" s="35"/>
      <c r="B1434" s="31"/>
      <c r="C1434" s="133"/>
      <c r="D1434" s="133"/>
      <c r="E1434" s="133"/>
      <c r="F1434" s="133"/>
      <c r="G1434" s="133"/>
      <c r="H1434" s="133"/>
      <c r="I1434" s="133"/>
      <c r="J1434" s="134"/>
      <c r="K1434" s="135"/>
      <c r="L1434" s="135"/>
      <c r="M1434" s="135"/>
      <c r="N1434" s="2"/>
      <c r="O1434" s="31"/>
      <c r="P1434" s="25"/>
      <c r="Q1434" s="2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</row>
    <row r="1435" spans="1:63" ht="18" customHeight="1">
      <c r="A1435" s="35"/>
      <c r="B1435" s="31"/>
      <c r="C1435" s="133"/>
      <c r="D1435" s="133"/>
      <c r="E1435" s="133"/>
      <c r="F1435" s="133"/>
      <c r="G1435" s="133"/>
      <c r="H1435" s="133"/>
      <c r="I1435" s="133"/>
      <c r="J1435" s="134"/>
      <c r="K1435" s="135"/>
      <c r="L1435" s="135"/>
      <c r="M1435" s="135"/>
      <c r="N1435" s="2"/>
      <c r="O1435" s="31"/>
      <c r="P1435" s="25"/>
      <c r="Q1435" s="2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</row>
    <row r="1436" spans="1:63" ht="18" customHeight="1">
      <c r="A1436" s="35"/>
      <c r="B1436" s="31"/>
      <c r="C1436" s="133"/>
      <c r="D1436" s="133"/>
      <c r="E1436" s="133"/>
      <c r="F1436" s="133"/>
      <c r="G1436" s="133"/>
      <c r="H1436" s="133"/>
      <c r="I1436" s="133"/>
      <c r="J1436" s="134"/>
      <c r="K1436" s="135"/>
      <c r="L1436" s="135"/>
      <c r="M1436" s="135"/>
      <c r="N1436" s="2"/>
      <c r="O1436" s="31"/>
      <c r="P1436" s="25"/>
      <c r="Q1436" s="2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</row>
    <row r="1437" spans="1:63" ht="18" customHeight="1">
      <c r="A1437" s="35"/>
      <c r="B1437" s="31"/>
      <c r="C1437" s="133"/>
      <c r="D1437" s="133"/>
      <c r="E1437" s="133"/>
      <c r="F1437" s="133"/>
      <c r="G1437" s="133"/>
      <c r="H1437" s="133"/>
      <c r="I1437" s="133"/>
      <c r="J1437" s="134"/>
      <c r="K1437" s="135"/>
      <c r="L1437" s="135"/>
      <c r="M1437" s="135"/>
      <c r="N1437" s="2"/>
      <c r="O1437" s="31"/>
      <c r="P1437" s="25"/>
      <c r="Q1437" s="2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</row>
    <row r="1438" spans="1:63" ht="18" customHeight="1">
      <c r="A1438" s="35"/>
      <c r="B1438" s="31"/>
      <c r="C1438" s="133"/>
      <c r="D1438" s="133"/>
      <c r="E1438" s="133"/>
      <c r="F1438" s="133"/>
      <c r="G1438" s="133"/>
      <c r="H1438" s="133"/>
      <c r="I1438" s="133"/>
      <c r="J1438" s="134"/>
      <c r="K1438" s="135"/>
      <c r="L1438" s="135"/>
      <c r="M1438" s="135"/>
      <c r="N1438" s="2"/>
      <c r="O1438" s="31"/>
      <c r="P1438" s="25"/>
      <c r="Q1438" s="2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</row>
    <row r="1439" spans="1:63" ht="18" customHeight="1">
      <c r="A1439" s="35"/>
      <c r="B1439" s="31"/>
      <c r="C1439" s="133"/>
      <c r="D1439" s="133"/>
      <c r="E1439" s="133"/>
      <c r="F1439" s="133"/>
      <c r="G1439" s="133"/>
      <c r="H1439" s="133"/>
      <c r="I1439" s="133"/>
      <c r="J1439" s="134"/>
      <c r="K1439" s="135"/>
      <c r="L1439" s="135"/>
      <c r="M1439" s="135"/>
      <c r="N1439" s="2"/>
      <c r="O1439" s="31"/>
      <c r="P1439" s="25"/>
      <c r="Q1439" s="2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</row>
    <row r="1440" spans="1:63" ht="18" customHeight="1">
      <c r="A1440" s="35"/>
      <c r="B1440" s="31"/>
      <c r="C1440" s="133"/>
      <c r="D1440" s="133"/>
      <c r="E1440" s="133"/>
      <c r="F1440" s="133"/>
      <c r="G1440" s="133"/>
      <c r="H1440" s="133"/>
      <c r="I1440" s="133"/>
      <c r="J1440" s="134"/>
      <c r="K1440" s="135"/>
      <c r="L1440" s="135"/>
      <c r="M1440" s="135"/>
      <c r="N1440" s="2"/>
      <c r="O1440" s="31"/>
      <c r="P1440" s="25"/>
      <c r="Q1440" s="2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</row>
    <row r="1441" spans="1:63" ht="18" customHeight="1">
      <c r="A1441" s="35"/>
      <c r="B1441" s="31"/>
      <c r="C1441" s="133"/>
      <c r="D1441" s="133"/>
      <c r="E1441" s="133"/>
      <c r="F1441" s="133"/>
      <c r="G1441" s="133"/>
      <c r="H1441" s="133"/>
      <c r="I1441" s="133"/>
      <c r="J1441" s="134"/>
      <c r="K1441" s="135"/>
      <c r="L1441" s="135"/>
      <c r="M1441" s="135"/>
      <c r="N1441" s="2"/>
      <c r="O1441" s="31"/>
      <c r="P1441" s="25"/>
      <c r="Q1441" s="2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</row>
    <row r="1442" spans="1:63" ht="18" customHeight="1">
      <c r="A1442" s="35"/>
      <c r="B1442" s="31"/>
      <c r="C1442" s="133"/>
      <c r="D1442" s="133"/>
      <c r="E1442" s="133"/>
      <c r="F1442" s="133"/>
      <c r="G1442" s="133"/>
      <c r="H1442" s="133"/>
      <c r="I1442" s="133"/>
      <c r="J1442" s="134"/>
      <c r="K1442" s="135"/>
      <c r="L1442" s="135"/>
      <c r="M1442" s="135"/>
      <c r="N1442" s="2"/>
      <c r="O1442" s="31"/>
      <c r="P1442" s="25"/>
      <c r="Q1442" s="2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</row>
    <row r="1443" spans="1:63" ht="18" customHeight="1">
      <c r="A1443" s="35"/>
      <c r="B1443" s="31"/>
      <c r="C1443" s="133"/>
      <c r="D1443" s="133"/>
      <c r="E1443" s="133"/>
      <c r="F1443" s="133"/>
      <c r="G1443" s="133"/>
      <c r="H1443" s="133"/>
      <c r="I1443" s="133"/>
      <c r="J1443" s="134"/>
      <c r="K1443" s="135"/>
      <c r="L1443" s="135"/>
      <c r="M1443" s="135"/>
      <c r="N1443" s="2"/>
      <c r="O1443" s="31"/>
      <c r="P1443" s="25"/>
      <c r="Q1443" s="2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</row>
    <row r="1444" spans="1:63" ht="18" customHeight="1">
      <c r="A1444" s="35"/>
      <c r="B1444" s="31"/>
      <c r="C1444" s="133"/>
      <c r="D1444" s="133"/>
      <c r="E1444" s="133"/>
      <c r="F1444" s="133"/>
      <c r="G1444" s="133"/>
      <c r="H1444" s="133"/>
      <c r="I1444" s="133"/>
      <c r="J1444" s="134"/>
      <c r="K1444" s="135"/>
      <c r="L1444" s="135"/>
      <c r="M1444" s="135"/>
      <c r="N1444" s="2"/>
      <c r="O1444" s="31"/>
      <c r="P1444" s="25"/>
      <c r="Q1444" s="2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</row>
    <row r="1445" spans="1:63" ht="18" customHeight="1">
      <c r="A1445" s="35"/>
      <c r="B1445" s="31"/>
      <c r="C1445" s="133"/>
      <c r="D1445" s="133"/>
      <c r="E1445" s="133"/>
      <c r="F1445" s="133"/>
      <c r="G1445" s="133"/>
      <c r="H1445" s="133"/>
      <c r="I1445" s="133"/>
      <c r="J1445" s="134"/>
      <c r="K1445" s="135"/>
      <c r="L1445" s="135"/>
      <c r="M1445" s="135"/>
      <c r="N1445" s="2"/>
      <c r="O1445" s="31"/>
      <c r="P1445" s="25"/>
      <c r="Q1445" s="2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</row>
    <row r="1446" spans="1:63" ht="18" customHeight="1">
      <c r="A1446" s="35"/>
      <c r="B1446" s="31"/>
      <c r="C1446" s="133"/>
      <c r="D1446" s="133"/>
      <c r="E1446" s="133"/>
      <c r="F1446" s="133"/>
      <c r="G1446" s="133"/>
      <c r="H1446" s="133"/>
      <c r="I1446" s="133"/>
      <c r="J1446" s="134"/>
      <c r="K1446" s="135"/>
      <c r="L1446" s="135"/>
      <c r="M1446" s="135"/>
      <c r="N1446" s="2"/>
      <c r="O1446" s="31"/>
      <c r="P1446" s="25"/>
      <c r="Q1446" s="2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</row>
    <row r="1447" spans="1:63" ht="18" customHeight="1">
      <c r="A1447" s="35"/>
      <c r="B1447" s="31"/>
      <c r="C1447" s="133"/>
      <c r="D1447" s="133"/>
      <c r="E1447" s="133"/>
      <c r="F1447" s="133"/>
      <c r="G1447" s="133"/>
      <c r="H1447" s="133"/>
      <c r="I1447" s="133"/>
      <c r="J1447" s="134"/>
      <c r="K1447" s="135"/>
      <c r="L1447" s="135"/>
      <c r="M1447" s="135"/>
      <c r="N1447" s="2"/>
      <c r="O1447" s="31"/>
      <c r="P1447" s="25"/>
      <c r="Q1447" s="2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</row>
    <row r="1448" spans="1:63" ht="18" customHeight="1">
      <c r="A1448" s="35"/>
      <c r="B1448" s="31"/>
      <c r="C1448" s="133"/>
      <c r="D1448" s="133"/>
      <c r="E1448" s="133"/>
      <c r="F1448" s="133"/>
      <c r="G1448" s="133"/>
      <c r="H1448" s="133"/>
      <c r="I1448" s="133"/>
      <c r="J1448" s="134"/>
      <c r="K1448" s="135"/>
      <c r="L1448" s="135"/>
      <c r="M1448" s="135"/>
      <c r="N1448" s="2"/>
      <c r="O1448" s="31"/>
      <c r="P1448" s="25"/>
      <c r="Q1448" s="2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  <c r="BB1448" s="31"/>
      <c r="BC1448" s="31"/>
      <c r="BD1448" s="31"/>
      <c r="BE1448" s="31"/>
      <c r="BF1448" s="31"/>
      <c r="BG1448" s="31"/>
      <c r="BH1448" s="31"/>
      <c r="BI1448" s="31"/>
      <c r="BJ1448" s="31"/>
      <c r="BK1448" s="31"/>
    </row>
    <row r="1449" spans="1:63" ht="18" customHeight="1">
      <c r="A1449" s="35"/>
      <c r="B1449" s="31"/>
      <c r="C1449" s="133"/>
      <c r="D1449" s="133"/>
      <c r="E1449" s="133"/>
      <c r="F1449" s="133"/>
      <c r="G1449" s="133"/>
      <c r="H1449" s="133"/>
      <c r="I1449" s="133"/>
      <c r="J1449" s="134"/>
      <c r="K1449" s="135"/>
      <c r="L1449" s="135"/>
      <c r="M1449" s="135"/>
      <c r="N1449" s="2"/>
      <c r="O1449" s="31"/>
      <c r="P1449" s="25"/>
      <c r="Q1449" s="2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  <c r="BB1449" s="31"/>
      <c r="BC1449" s="31"/>
      <c r="BD1449" s="31"/>
      <c r="BE1449" s="31"/>
      <c r="BF1449" s="31"/>
      <c r="BG1449" s="31"/>
      <c r="BH1449" s="31"/>
      <c r="BI1449" s="31"/>
      <c r="BJ1449" s="31"/>
      <c r="BK1449" s="31"/>
    </row>
    <row r="1450" spans="1:63" ht="18" customHeight="1">
      <c r="A1450" s="35"/>
      <c r="B1450" s="31"/>
      <c r="C1450" s="133"/>
      <c r="D1450" s="133"/>
      <c r="E1450" s="133"/>
      <c r="F1450" s="133"/>
      <c r="G1450" s="133"/>
      <c r="H1450" s="133"/>
      <c r="I1450" s="133"/>
      <c r="J1450" s="134"/>
      <c r="K1450" s="135"/>
      <c r="L1450" s="135"/>
      <c r="M1450" s="135"/>
      <c r="N1450" s="2"/>
      <c r="O1450" s="31"/>
      <c r="P1450" s="25"/>
      <c r="Q1450" s="2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  <c r="BB1450" s="31"/>
      <c r="BC1450" s="31"/>
      <c r="BD1450" s="31"/>
      <c r="BE1450" s="31"/>
      <c r="BF1450" s="31"/>
      <c r="BG1450" s="31"/>
      <c r="BH1450" s="31"/>
      <c r="BI1450" s="31"/>
      <c r="BJ1450" s="31"/>
      <c r="BK1450" s="31"/>
    </row>
    <row r="1451" spans="1:63" ht="18" customHeight="1">
      <c r="A1451" s="35"/>
      <c r="B1451" s="31"/>
      <c r="C1451" s="133"/>
      <c r="D1451" s="133"/>
      <c r="E1451" s="133"/>
      <c r="F1451" s="133"/>
      <c r="G1451" s="133"/>
      <c r="H1451" s="133"/>
      <c r="I1451" s="133"/>
      <c r="J1451" s="134"/>
      <c r="K1451" s="135"/>
      <c r="L1451" s="135"/>
      <c r="M1451" s="135"/>
      <c r="N1451" s="2"/>
      <c r="O1451" s="31"/>
      <c r="P1451" s="25"/>
      <c r="Q1451" s="2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31"/>
      <c r="BC1451" s="31"/>
      <c r="BD1451" s="31"/>
      <c r="BE1451" s="31"/>
      <c r="BF1451" s="31"/>
      <c r="BG1451" s="31"/>
      <c r="BH1451" s="31"/>
      <c r="BI1451" s="31"/>
      <c r="BJ1451" s="31"/>
      <c r="BK1451" s="31"/>
    </row>
    <row r="1452" spans="1:63" ht="18" customHeight="1">
      <c r="A1452" s="35"/>
      <c r="B1452" s="31"/>
      <c r="C1452" s="133"/>
      <c r="D1452" s="133"/>
      <c r="E1452" s="133"/>
      <c r="F1452" s="133"/>
      <c r="G1452" s="133"/>
      <c r="H1452" s="133"/>
      <c r="I1452" s="133"/>
      <c r="J1452" s="134"/>
      <c r="K1452" s="135"/>
      <c r="L1452" s="135"/>
      <c r="M1452" s="135"/>
      <c r="N1452" s="2"/>
      <c r="O1452" s="31"/>
      <c r="P1452" s="25"/>
      <c r="Q1452" s="2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  <c r="BB1452" s="31"/>
      <c r="BC1452" s="31"/>
      <c r="BD1452" s="31"/>
      <c r="BE1452" s="31"/>
      <c r="BF1452" s="31"/>
      <c r="BG1452" s="31"/>
      <c r="BH1452" s="31"/>
      <c r="BI1452" s="31"/>
      <c r="BJ1452" s="31"/>
      <c r="BK1452" s="31"/>
    </row>
    <row r="1453" spans="1:63" ht="18" customHeight="1">
      <c r="A1453" s="35"/>
      <c r="B1453" s="31"/>
      <c r="C1453" s="133"/>
      <c r="D1453" s="133"/>
      <c r="E1453" s="133"/>
      <c r="F1453" s="133"/>
      <c r="G1453" s="133"/>
      <c r="H1453" s="133"/>
      <c r="I1453" s="133"/>
      <c r="J1453" s="134"/>
      <c r="K1453" s="135"/>
      <c r="L1453" s="135"/>
      <c r="M1453" s="135"/>
      <c r="N1453" s="2"/>
      <c r="O1453" s="31"/>
      <c r="P1453" s="25"/>
      <c r="Q1453" s="2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  <c r="BB1453" s="31"/>
      <c r="BC1453" s="31"/>
      <c r="BD1453" s="31"/>
      <c r="BE1453" s="31"/>
      <c r="BF1453" s="31"/>
      <c r="BG1453" s="31"/>
      <c r="BH1453" s="31"/>
      <c r="BI1453" s="31"/>
      <c r="BJ1453" s="31"/>
      <c r="BK1453" s="31"/>
    </row>
    <row r="1454" spans="1:63" ht="18" customHeight="1">
      <c r="A1454" s="35"/>
      <c r="B1454" s="31"/>
      <c r="C1454" s="133"/>
      <c r="D1454" s="133"/>
      <c r="E1454" s="133"/>
      <c r="F1454" s="133"/>
      <c r="G1454" s="133"/>
      <c r="H1454" s="133"/>
      <c r="I1454" s="133"/>
      <c r="J1454" s="134"/>
      <c r="K1454" s="135"/>
      <c r="L1454" s="135"/>
      <c r="M1454" s="135"/>
      <c r="N1454" s="2"/>
      <c r="O1454" s="31"/>
      <c r="P1454" s="25"/>
      <c r="Q1454" s="2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  <c r="BB1454" s="31"/>
      <c r="BC1454" s="31"/>
      <c r="BD1454" s="31"/>
      <c r="BE1454" s="31"/>
      <c r="BF1454" s="31"/>
      <c r="BG1454" s="31"/>
      <c r="BH1454" s="31"/>
      <c r="BI1454" s="31"/>
      <c r="BJ1454" s="31"/>
      <c r="BK1454" s="31"/>
    </row>
    <row r="1455" spans="1:63" ht="18" customHeight="1">
      <c r="A1455" s="35"/>
      <c r="B1455" s="31"/>
      <c r="C1455" s="133"/>
      <c r="D1455" s="133"/>
      <c r="E1455" s="133"/>
      <c r="F1455" s="133"/>
      <c r="G1455" s="133"/>
      <c r="H1455" s="133"/>
      <c r="I1455" s="133"/>
      <c r="J1455" s="134"/>
      <c r="K1455" s="135"/>
      <c r="L1455" s="135"/>
      <c r="M1455" s="135"/>
      <c r="N1455" s="2"/>
      <c r="O1455" s="31"/>
      <c r="P1455" s="25"/>
      <c r="Q1455" s="2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  <c r="BB1455" s="31"/>
      <c r="BC1455" s="31"/>
      <c r="BD1455" s="31"/>
      <c r="BE1455" s="31"/>
      <c r="BF1455" s="31"/>
      <c r="BG1455" s="31"/>
      <c r="BH1455" s="31"/>
      <c r="BI1455" s="31"/>
      <c r="BJ1455" s="31"/>
      <c r="BK1455" s="31"/>
    </row>
    <row r="1456" spans="1:63" ht="18" customHeight="1">
      <c r="A1456" s="35"/>
      <c r="B1456" s="31"/>
      <c r="C1456" s="133"/>
      <c r="D1456" s="133"/>
      <c r="E1456" s="133"/>
      <c r="F1456" s="133"/>
      <c r="G1456" s="133"/>
      <c r="H1456" s="133"/>
      <c r="I1456" s="133"/>
      <c r="J1456" s="134"/>
      <c r="K1456" s="135"/>
      <c r="L1456" s="135"/>
      <c r="M1456" s="135"/>
      <c r="N1456" s="2"/>
      <c r="O1456" s="31"/>
      <c r="P1456" s="25"/>
      <c r="Q1456" s="2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  <c r="BB1456" s="31"/>
      <c r="BC1456" s="31"/>
      <c r="BD1456" s="31"/>
      <c r="BE1456" s="31"/>
      <c r="BF1456" s="31"/>
      <c r="BG1456" s="31"/>
      <c r="BH1456" s="31"/>
      <c r="BI1456" s="31"/>
      <c r="BJ1456" s="31"/>
      <c r="BK1456" s="31"/>
    </row>
    <row r="1457" spans="1:63" ht="18" customHeight="1">
      <c r="A1457" s="35"/>
      <c r="B1457" s="31"/>
      <c r="C1457" s="133"/>
      <c r="D1457" s="133"/>
      <c r="E1457" s="133"/>
      <c r="F1457" s="133"/>
      <c r="G1457" s="133"/>
      <c r="H1457" s="133"/>
      <c r="I1457" s="133"/>
      <c r="J1457" s="134"/>
      <c r="K1457" s="135"/>
      <c r="L1457" s="135"/>
      <c r="M1457" s="135"/>
      <c r="N1457" s="2"/>
      <c r="O1457" s="31"/>
      <c r="P1457" s="25"/>
      <c r="Q1457" s="2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  <c r="BB1457" s="31"/>
      <c r="BC1457" s="31"/>
      <c r="BD1457" s="31"/>
      <c r="BE1457" s="31"/>
      <c r="BF1457" s="31"/>
      <c r="BG1457" s="31"/>
      <c r="BH1457" s="31"/>
      <c r="BI1457" s="31"/>
      <c r="BJ1457" s="31"/>
      <c r="BK1457" s="31"/>
    </row>
    <row r="1458" spans="1:63" ht="18" customHeight="1">
      <c r="A1458" s="35"/>
      <c r="B1458" s="31"/>
      <c r="C1458" s="133"/>
      <c r="D1458" s="133"/>
      <c r="E1458" s="133"/>
      <c r="F1458" s="133"/>
      <c r="G1458" s="133"/>
      <c r="H1458" s="133"/>
      <c r="I1458" s="133"/>
      <c r="J1458" s="134"/>
      <c r="K1458" s="135"/>
      <c r="L1458" s="135"/>
      <c r="M1458" s="135"/>
      <c r="N1458" s="2"/>
      <c r="O1458" s="31"/>
      <c r="P1458" s="25"/>
      <c r="Q1458" s="2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  <c r="BB1458" s="31"/>
      <c r="BC1458" s="31"/>
      <c r="BD1458" s="31"/>
      <c r="BE1458" s="31"/>
      <c r="BF1458" s="31"/>
      <c r="BG1458" s="31"/>
      <c r="BH1458" s="31"/>
      <c r="BI1458" s="31"/>
      <c r="BJ1458" s="31"/>
      <c r="BK1458" s="31"/>
    </row>
    <row r="1459" spans="1:63" ht="18" customHeight="1">
      <c r="A1459" s="35"/>
      <c r="B1459" s="31"/>
      <c r="C1459" s="133"/>
      <c r="D1459" s="133"/>
      <c r="E1459" s="133"/>
      <c r="F1459" s="133"/>
      <c r="G1459" s="133"/>
      <c r="H1459" s="133"/>
      <c r="I1459" s="133"/>
      <c r="J1459" s="134"/>
      <c r="K1459" s="135"/>
      <c r="L1459" s="135"/>
      <c r="M1459" s="135"/>
      <c r="N1459" s="2"/>
      <c r="O1459" s="31"/>
      <c r="P1459" s="25"/>
      <c r="Q1459" s="2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  <c r="BB1459" s="31"/>
      <c r="BC1459" s="31"/>
      <c r="BD1459" s="31"/>
      <c r="BE1459" s="31"/>
      <c r="BF1459" s="31"/>
      <c r="BG1459" s="31"/>
      <c r="BH1459" s="31"/>
      <c r="BI1459" s="31"/>
      <c r="BJ1459" s="31"/>
      <c r="BK1459" s="31"/>
    </row>
    <row r="1460" spans="1:63" ht="18" customHeight="1">
      <c r="A1460" s="35"/>
      <c r="B1460" s="31"/>
      <c r="C1460" s="133"/>
      <c r="D1460" s="133"/>
      <c r="E1460" s="133"/>
      <c r="F1460" s="133"/>
      <c r="G1460" s="133"/>
      <c r="H1460" s="133"/>
      <c r="I1460" s="133"/>
      <c r="J1460" s="134"/>
      <c r="K1460" s="135"/>
      <c r="L1460" s="135"/>
      <c r="M1460" s="135"/>
      <c r="N1460" s="2"/>
      <c r="O1460" s="31"/>
      <c r="P1460" s="25"/>
      <c r="Q1460" s="2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  <c r="BB1460" s="31"/>
      <c r="BC1460" s="31"/>
      <c r="BD1460" s="31"/>
      <c r="BE1460" s="31"/>
      <c r="BF1460" s="31"/>
      <c r="BG1460" s="31"/>
      <c r="BH1460" s="31"/>
      <c r="BI1460" s="31"/>
      <c r="BJ1460" s="31"/>
      <c r="BK1460" s="31"/>
    </row>
    <row r="1461" spans="1:63" ht="18" customHeight="1">
      <c r="A1461" s="35"/>
      <c r="B1461" s="31"/>
      <c r="C1461" s="133"/>
      <c r="D1461" s="133"/>
      <c r="E1461" s="133"/>
      <c r="F1461" s="133"/>
      <c r="G1461" s="133"/>
      <c r="H1461" s="133"/>
      <c r="I1461" s="133"/>
      <c r="J1461" s="134"/>
      <c r="K1461" s="135"/>
      <c r="L1461" s="135"/>
      <c r="M1461" s="135"/>
      <c r="N1461" s="2"/>
      <c r="O1461" s="31"/>
      <c r="P1461" s="25"/>
      <c r="Q1461" s="2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  <c r="BB1461" s="31"/>
      <c r="BC1461" s="31"/>
      <c r="BD1461" s="31"/>
      <c r="BE1461" s="31"/>
      <c r="BF1461" s="31"/>
      <c r="BG1461" s="31"/>
      <c r="BH1461" s="31"/>
      <c r="BI1461" s="31"/>
      <c r="BJ1461" s="31"/>
      <c r="BK1461" s="31"/>
    </row>
    <row r="1462" spans="1:63" ht="18" customHeight="1">
      <c r="A1462" s="35"/>
      <c r="B1462" s="31"/>
      <c r="C1462" s="133"/>
      <c r="D1462" s="133"/>
      <c r="E1462" s="133"/>
      <c r="F1462" s="133"/>
      <c r="G1462" s="133"/>
      <c r="H1462" s="133"/>
      <c r="I1462" s="133"/>
      <c r="J1462" s="134"/>
      <c r="K1462" s="135"/>
      <c r="L1462" s="135"/>
      <c r="M1462" s="135"/>
      <c r="N1462" s="2"/>
      <c r="O1462" s="31"/>
      <c r="P1462" s="25"/>
      <c r="Q1462" s="2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  <c r="BB1462" s="31"/>
      <c r="BC1462" s="31"/>
      <c r="BD1462" s="31"/>
      <c r="BE1462" s="31"/>
      <c r="BF1462" s="31"/>
      <c r="BG1462" s="31"/>
      <c r="BH1462" s="31"/>
      <c r="BI1462" s="31"/>
      <c r="BJ1462" s="31"/>
      <c r="BK1462" s="31"/>
    </row>
    <row r="1463" spans="1:63" ht="18" customHeight="1">
      <c r="A1463" s="35"/>
      <c r="B1463" s="31"/>
      <c r="C1463" s="133"/>
      <c r="D1463" s="133"/>
      <c r="E1463" s="133"/>
      <c r="F1463" s="133"/>
      <c r="G1463" s="133"/>
      <c r="H1463" s="133"/>
      <c r="I1463" s="133"/>
      <c r="J1463" s="134"/>
      <c r="K1463" s="135"/>
      <c r="L1463" s="135"/>
      <c r="M1463" s="135"/>
      <c r="N1463" s="2"/>
      <c r="O1463" s="31"/>
      <c r="P1463" s="25"/>
      <c r="Q1463" s="2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  <c r="BB1463" s="31"/>
      <c r="BC1463" s="31"/>
      <c r="BD1463" s="31"/>
      <c r="BE1463" s="31"/>
      <c r="BF1463" s="31"/>
      <c r="BG1463" s="31"/>
      <c r="BH1463" s="31"/>
      <c r="BI1463" s="31"/>
      <c r="BJ1463" s="31"/>
      <c r="BK1463" s="31"/>
    </row>
    <row r="1464" spans="1:63" ht="18" customHeight="1">
      <c r="A1464" s="35"/>
      <c r="B1464" s="31"/>
      <c r="C1464" s="133"/>
      <c r="D1464" s="133"/>
      <c r="E1464" s="133"/>
      <c r="F1464" s="133"/>
      <c r="G1464" s="133"/>
      <c r="H1464" s="133"/>
      <c r="I1464" s="133"/>
      <c r="J1464" s="134"/>
      <c r="K1464" s="135"/>
      <c r="L1464" s="135"/>
      <c r="M1464" s="135"/>
      <c r="N1464" s="2"/>
      <c r="O1464" s="31"/>
      <c r="P1464" s="25"/>
      <c r="Q1464" s="2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  <c r="BB1464" s="31"/>
      <c r="BC1464" s="31"/>
      <c r="BD1464" s="31"/>
      <c r="BE1464" s="31"/>
      <c r="BF1464" s="31"/>
      <c r="BG1464" s="31"/>
      <c r="BH1464" s="31"/>
      <c r="BI1464" s="31"/>
      <c r="BJ1464" s="31"/>
      <c r="BK1464" s="31"/>
    </row>
    <row r="1465" spans="1:63" ht="18" customHeight="1">
      <c r="A1465" s="35"/>
      <c r="B1465" s="31"/>
      <c r="C1465" s="133"/>
      <c r="D1465" s="133"/>
      <c r="E1465" s="133"/>
      <c r="F1465" s="133"/>
      <c r="G1465" s="133"/>
      <c r="H1465" s="133"/>
      <c r="I1465" s="133"/>
      <c r="J1465" s="134"/>
      <c r="K1465" s="135"/>
      <c r="L1465" s="135"/>
      <c r="M1465" s="135"/>
      <c r="N1465" s="2"/>
      <c r="O1465" s="31"/>
      <c r="P1465" s="25"/>
      <c r="Q1465" s="2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  <c r="BB1465" s="31"/>
      <c r="BC1465" s="31"/>
      <c r="BD1465" s="31"/>
      <c r="BE1465" s="31"/>
      <c r="BF1465" s="31"/>
      <c r="BG1465" s="31"/>
      <c r="BH1465" s="31"/>
      <c r="BI1465" s="31"/>
      <c r="BJ1465" s="31"/>
      <c r="BK1465" s="31"/>
    </row>
    <row r="1466" spans="1:63" ht="18" customHeight="1">
      <c r="A1466" s="35"/>
      <c r="B1466" s="31"/>
      <c r="C1466" s="133"/>
      <c r="D1466" s="133"/>
      <c r="E1466" s="133"/>
      <c r="F1466" s="133"/>
      <c r="G1466" s="133"/>
      <c r="H1466" s="133"/>
      <c r="I1466" s="133"/>
      <c r="J1466" s="134"/>
      <c r="K1466" s="135"/>
      <c r="L1466" s="135"/>
      <c r="M1466" s="135"/>
      <c r="N1466" s="2"/>
      <c r="O1466" s="31"/>
      <c r="P1466" s="25"/>
      <c r="Q1466" s="2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  <c r="BB1466" s="31"/>
      <c r="BC1466" s="31"/>
      <c r="BD1466" s="31"/>
      <c r="BE1466" s="31"/>
      <c r="BF1466" s="31"/>
      <c r="BG1466" s="31"/>
      <c r="BH1466" s="31"/>
      <c r="BI1466" s="31"/>
      <c r="BJ1466" s="31"/>
      <c r="BK1466" s="31"/>
    </row>
    <row r="1467" spans="1:63" ht="18" customHeight="1">
      <c r="A1467" s="35"/>
      <c r="B1467" s="31"/>
      <c r="C1467" s="133"/>
      <c r="D1467" s="133"/>
      <c r="E1467" s="133"/>
      <c r="F1467" s="133"/>
      <c r="G1467" s="133"/>
      <c r="H1467" s="133"/>
      <c r="I1467" s="133"/>
      <c r="J1467" s="134"/>
      <c r="K1467" s="135"/>
      <c r="L1467" s="135"/>
      <c r="M1467" s="135"/>
      <c r="N1467" s="2"/>
      <c r="O1467" s="31"/>
      <c r="P1467" s="25"/>
      <c r="Q1467" s="2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  <c r="BB1467" s="31"/>
      <c r="BC1467" s="31"/>
      <c r="BD1467" s="31"/>
      <c r="BE1467" s="31"/>
      <c r="BF1467" s="31"/>
      <c r="BG1467" s="31"/>
      <c r="BH1467" s="31"/>
      <c r="BI1467" s="31"/>
      <c r="BJ1467" s="31"/>
      <c r="BK1467" s="31"/>
    </row>
    <row r="1468" spans="1:63" ht="18" customHeight="1">
      <c r="A1468" s="35"/>
      <c r="B1468" s="31"/>
      <c r="C1468" s="133"/>
      <c r="D1468" s="133"/>
      <c r="E1468" s="133"/>
      <c r="F1468" s="133"/>
      <c r="G1468" s="133"/>
      <c r="H1468" s="133"/>
      <c r="I1468" s="133"/>
      <c r="J1468" s="134"/>
      <c r="K1468" s="135"/>
      <c r="L1468" s="135"/>
      <c r="M1468" s="135"/>
      <c r="N1468" s="2"/>
      <c r="O1468" s="31"/>
      <c r="P1468" s="25"/>
      <c r="Q1468" s="2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  <c r="BB1468" s="31"/>
      <c r="BC1468" s="31"/>
      <c r="BD1468" s="31"/>
      <c r="BE1468" s="31"/>
      <c r="BF1468" s="31"/>
      <c r="BG1468" s="31"/>
      <c r="BH1468" s="31"/>
      <c r="BI1468" s="31"/>
      <c r="BJ1468" s="31"/>
      <c r="BK1468" s="31"/>
    </row>
    <row r="1469" spans="1:63" ht="18" customHeight="1">
      <c r="A1469" s="35"/>
      <c r="B1469" s="31"/>
      <c r="C1469" s="133"/>
      <c r="D1469" s="133"/>
      <c r="E1469" s="133"/>
      <c r="F1469" s="133"/>
      <c r="G1469" s="133"/>
      <c r="H1469" s="133"/>
      <c r="I1469" s="133"/>
      <c r="J1469" s="134"/>
      <c r="K1469" s="135"/>
      <c r="L1469" s="135"/>
      <c r="M1469" s="135"/>
      <c r="N1469" s="2"/>
      <c r="O1469" s="31"/>
      <c r="P1469" s="25"/>
      <c r="Q1469" s="2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  <c r="BB1469" s="31"/>
      <c r="BC1469" s="31"/>
      <c r="BD1469" s="31"/>
      <c r="BE1469" s="31"/>
      <c r="BF1469" s="31"/>
      <c r="BG1469" s="31"/>
      <c r="BH1469" s="31"/>
      <c r="BI1469" s="31"/>
      <c r="BJ1469" s="31"/>
      <c r="BK1469" s="31"/>
    </row>
    <row r="1470" spans="1:63" ht="18" customHeight="1">
      <c r="A1470" s="35"/>
      <c r="B1470" s="31"/>
      <c r="C1470" s="133"/>
      <c r="D1470" s="133"/>
      <c r="E1470" s="133"/>
      <c r="F1470" s="133"/>
      <c r="G1470" s="133"/>
      <c r="H1470" s="133"/>
      <c r="I1470" s="133"/>
      <c r="J1470" s="134"/>
      <c r="K1470" s="135"/>
      <c r="L1470" s="135"/>
      <c r="M1470" s="135"/>
      <c r="N1470" s="2"/>
      <c r="O1470" s="31"/>
      <c r="P1470" s="25"/>
      <c r="Q1470" s="2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  <c r="BB1470" s="31"/>
      <c r="BC1470" s="31"/>
      <c r="BD1470" s="31"/>
      <c r="BE1470" s="31"/>
      <c r="BF1470" s="31"/>
      <c r="BG1470" s="31"/>
      <c r="BH1470" s="31"/>
      <c r="BI1470" s="31"/>
      <c r="BJ1470" s="31"/>
      <c r="BK1470" s="31"/>
    </row>
    <row r="1471" spans="1:63" ht="18" customHeight="1">
      <c r="A1471" s="35"/>
      <c r="B1471" s="31"/>
      <c r="C1471" s="133"/>
      <c r="D1471" s="133"/>
      <c r="E1471" s="133"/>
      <c r="F1471" s="133"/>
      <c r="G1471" s="133"/>
      <c r="H1471" s="133"/>
      <c r="I1471" s="133"/>
      <c r="J1471" s="134"/>
      <c r="K1471" s="135"/>
      <c r="L1471" s="135"/>
      <c r="M1471" s="135"/>
      <c r="N1471" s="2"/>
      <c r="O1471" s="31"/>
      <c r="P1471" s="25"/>
      <c r="Q1471" s="2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</row>
    <row r="1472" spans="1:63" ht="18" customHeight="1">
      <c r="A1472" s="35"/>
      <c r="B1472" s="31"/>
      <c r="C1472" s="133"/>
      <c r="D1472" s="133"/>
      <c r="E1472" s="133"/>
      <c r="F1472" s="133"/>
      <c r="G1472" s="133"/>
      <c r="H1472" s="133"/>
      <c r="I1472" s="133"/>
      <c r="J1472" s="134"/>
      <c r="K1472" s="135"/>
      <c r="L1472" s="135"/>
      <c r="M1472" s="135"/>
      <c r="N1472" s="2"/>
      <c r="O1472" s="31"/>
      <c r="P1472" s="25"/>
      <c r="Q1472" s="2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</row>
    <row r="1473" spans="1:63" ht="18" customHeight="1">
      <c r="A1473" s="35"/>
      <c r="B1473" s="31"/>
      <c r="C1473" s="133"/>
      <c r="D1473" s="133"/>
      <c r="E1473" s="133"/>
      <c r="F1473" s="133"/>
      <c r="G1473" s="133"/>
      <c r="H1473" s="133"/>
      <c r="I1473" s="133"/>
      <c r="J1473" s="134"/>
      <c r="K1473" s="135"/>
      <c r="L1473" s="135"/>
      <c r="M1473" s="135"/>
      <c r="N1473" s="2"/>
      <c r="O1473" s="31"/>
      <c r="P1473" s="25"/>
      <c r="Q1473" s="2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  <c r="BB1473" s="31"/>
      <c r="BC1473" s="31"/>
      <c r="BD1473" s="31"/>
      <c r="BE1473" s="31"/>
      <c r="BF1473" s="31"/>
      <c r="BG1473" s="31"/>
      <c r="BH1473" s="31"/>
      <c r="BI1473" s="31"/>
      <c r="BJ1473" s="31"/>
      <c r="BK1473" s="31"/>
    </row>
    <row r="1474" spans="1:63" ht="18" customHeight="1">
      <c r="A1474" s="35"/>
      <c r="B1474" s="31"/>
      <c r="C1474" s="133"/>
      <c r="D1474" s="133"/>
      <c r="E1474" s="133"/>
      <c r="F1474" s="133"/>
      <c r="G1474" s="133"/>
      <c r="H1474" s="133"/>
      <c r="I1474" s="133"/>
      <c r="J1474" s="134"/>
      <c r="K1474" s="135"/>
      <c r="L1474" s="135"/>
      <c r="M1474" s="135"/>
      <c r="N1474" s="2"/>
      <c r="O1474" s="31"/>
      <c r="P1474" s="25"/>
      <c r="Q1474" s="2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</row>
    <row r="1475" spans="1:63" ht="18" customHeight="1">
      <c r="A1475" s="35"/>
      <c r="B1475" s="31"/>
      <c r="C1475" s="133"/>
      <c r="D1475" s="133"/>
      <c r="E1475" s="133"/>
      <c r="F1475" s="133"/>
      <c r="G1475" s="133"/>
      <c r="H1475" s="133"/>
      <c r="I1475" s="133"/>
      <c r="J1475" s="134"/>
      <c r="K1475" s="135"/>
      <c r="L1475" s="135"/>
      <c r="M1475" s="135"/>
      <c r="N1475" s="2"/>
      <c r="O1475" s="31"/>
      <c r="P1475" s="25"/>
      <c r="Q1475" s="2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</row>
    <row r="1476" spans="1:63" ht="18" customHeight="1">
      <c r="A1476" s="35"/>
      <c r="B1476" s="31"/>
      <c r="C1476" s="133"/>
      <c r="D1476" s="133"/>
      <c r="E1476" s="133"/>
      <c r="F1476" s="133"/>
      <c r="G1476" s="133"/>
      <c r="H1476" s="133"/>
      <c r="I1476" s="133"/>
      <c r="J1476" s="134"/>
      <c r="K1476" s="135"/>
      <c r="L1476" s="135"/>
      <c r="M1476" s="135"/>
      <c r="N1476" s="2"/>
      <c r="O1476" s="31"/>
      <c r="P1476" s="25"/>
      <c r="Q1476" s="2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  <c r="BB1476" s="31"/>
      <c r="BC1476" s="31"/>
      <c r="BD1476" s="31"/>
      <c r="BE1476" s="31"/>
      <c r="BF1476" s="31"/>
      <c r="BG1476" s="31"/>
      <c r="BH1476" s="31"/>
      <c r="BI1476" s="31"/>
      <c r="BJ1476" s="31"/>
      <c r="BK1476" s="31"/>
    </row>
    <row r="1477" spans="1:63" ht="18" customHeight="1">
      <c r="A1477" s="35"/>
      <c r="B1477" s="31"/>
      <c r="C1477" s="133"/>
      <c r="D1477" s="133"/>
      <c r="E1477" s="133"/>
      <c r="F1477" s="133"/>
      <c r="G1477" s="133"/>
      <c r="H1477" s="133"/>
      <c r="I1477" s="133"/>
      <c r="J1477" s="134"/>
      <c r="K1477" s="135"/>
      <c r="L1477" s="135"/>
      <c r="M1477" s="135"/>
      <c r="N1477" s="2"/>
      <c r="O1477" s="31"/>
      <c r="P1477" s="25"/>
      <c r="Q1477" s="2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</row>
    <row r="1478" spans="1:63" ht="18" customHeight="1">
      <c r="A1478" s="35"/>
      <c r="B1478" s="31"/>
      <c r="C1478" s="133"/>
      <c r="D1478" s="133"/>
      <c r="E1478" s="133"/>
      <c r="F1478" s="133"/>
      <c r="G1478" s="133"/>
      <c r="H1478" s="133"/>
      <c r="I1478" s="133"/>
      <c r="J1478" s="134"/>
      <c r="K1478" s="135"/>
      <c r="L1478" s="135"/>
      <c r="M1478" s="135"/>
      <c r="N1478" s="2"/>
      <c r="O1478" s="31"/>
      <c r="P1478" s="25"/>
      <c r="Q1478" s="2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</row>
    <row r="1479" spans="1:63" ht="18" customHeight="1">
      <c r="A1479" s="35"/>
      <c r="B1479" s="31"/>
      <c r="C1479" s="133"/>
      <c r="D1479" s="133"/>
      <c r="E1479" s="133"/>
      <c r="F1479" s="133"/>
      <c r="G1479" s="133"/>
      <c r="H1479" s="133"/>
      <c r="I1479" s="133"/>
      <c r="J1479" s="134"/>
      <c r="K1479" s="135"/>
      <c r="L1479" s="135"/>
      <c r="M1479" s="135"/>
      <c r="N1479" s="2"/>
      <c r="O1479" s="31"/>
      <c r="P1479" s="25"/>
      <c r="Q1479" s="2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  <c r="BB1479" s="31"/>
      <c r="BC1479" s="31"/>
      <c r="BD1479" s="31"/>
      <c r="BE1479" s="31"/>
      <c r="BF1479" s="31"/>
      <c r="BG1479" s="31"/>
      <c r="BH1479" s="31"/>
      <c r="BI1479" s="31"/>
      <c r="BJ1479" s="31"/>
      <c r="BK1479" s="31"/>
    </row>
    <row r="1480" spans="1:63" ht="18" customHeight="1">
      <c r="A1480" s="35"/>
      <c r="B1480" s="31"/>
      <c r="C1480" s="133"/>
      <c r="D1480" s="133"/>
      <c r="E1480" s="133"/>
      <c r="F1480" s="133"/>
      <c r="G1480" s="133"/>
      <c r="H1480" s="133"/>
      <c r="I1480" s="133"/>
      <c r="J1480" s="134"/>
      <c r="K1480" s="135"/>
      <c r="L1480" s="135"/>
      <c r="M1480" s="135"/>
      <c r="N1480" s="2"/>
      <c r="O1480" s="31"/>
      <c r="P1480" s="25"/>
      <c r="Q1480" s="2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</row>
    <row r="1481" spans="1:63" ht="18" customHeight="1">
      <c r="A1481" s="35"/>
      <c r="B1481" s="31"/>
      <c r="C1481" s="133"/>
      <c r="D1481" s="133"/>
      <c r="E1481" s="133"/>
      <c r="F1481" s="133"/>
      <c r="G1481" s="133"/>
      <c r="H1481" s="133"/>
      <c r="I1481" s="133"/>
      <c r="J1481" s="134"/>
      <c r="K1481" s="135"/>
      <c r="L1481" s="135"/>
      <c r="M1481" s="135"/>
      <c r="N1481" s="2"/>
      <c r="O1481" s="31"/>
      <c r="P1481" s="25"/>
      <c r="Q1481" s="2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</row>
    <row r="1482" spans="1:63" ht="18" customHeight="1">
      <c r="A1482" s="35"/>
      <c r="B1482" s="31"/>
      <c r="C1482" s="133"/>
      <c r="D1482" s="133"/>
      <c r="E1482" s="133"/>
      <c r="F1482" s="133"/>
      <c r="G1482" s="133"/>
      <c r="H1482" s="133"/>
      <c r="I1482" s="133"/>
      <c r="J1482" s="134"/>
      <c r="K1482" s="135"/>
      <c r="L1482" s="135"/>
      <c r="M1482" s="135"/>
      <c r="N1482" s="2"/>
      <c r="O1482" s="31"/>
      <c r="P1482" s="25"/>
      <c r="Q1482" s="2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  <c r="BB1482" s="31"/>
      <c r="BC1482" s="31"/>
      <c r="BD1482" s="31"/>
      <c r="BE1482" s="31"/>
      <c r="BF1482" s="31"/>
      <c r="BG1482" s="31"/>
      <c r="BH1482" s="31"/>
      <c r="BI1482" s="31"/>
      <c r="BJ1482" s="31"/>
      <c r="BK1482" s="31"/>
    </row>
    <row r="1483" spans="1:63" ht="18" customHeight="1">
      <c r="A1483" s="35"/>
      <c r="B1483" s="31"/>
      <c r="C1483" s="133"/>
      <c r="D1483" s="133"/>
      <c r="E1483" s="133"/>
      <c r="F1483" s="133"/>
      <c r="G1483" s="133"/>
      <c r="H1483" s="133"/>
      <c r="I1483" s="133"/>
      <c r="J1483" s="134"/>
      <c r="K1483" s="135"/>
      <c r="L1483" s="135"/>
      <c r="M1483" s="135"/>
      <c r="N1483" s="2"/>
      <c r="O1483" s="31"/>
      <c r="P1483" s="25"/>
      <c r="Q1483" s="2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</row>
    <row r="1484" spans="1:63" ht="18" customHeight="1">
      <c r="A1484" s="35"/>
      <c r="B1484" s="31"/>
      <c r="C1484" s="133"/>
      <c r="D1484" s="133"/>
      <c r="E1484" s="133"/>
      <c r="F1484" s="133"/>
      <c r="G1484" s="133"/>
      <c r="H1484" s="133"/>
      <c r="I1484" s="133"/>
      <c r="J1484" s="134"/>
      <c r="K1484" s="135"/>
      <c r="L1484" s="135"/>
      <c r="M1484" s="135"/>
      <c r="N1484" s="2"/>
      <c r="O1484" s="31"/>
      <c r="P1484" s="25"/>
      <c r="Q1484" s="2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</row>
    <row r="1485" spans="1:63" ht="18" customHeight="1">
      <c r="A1485" s="35"/>
      <c r="B1485" s="31"/>
      <c r="C1485" s="133"/>
      <c r="D1485" s="133"/>
      <c r="E1485" s="133"/>
      <c r="F1485" s="133"/>
      <c r="G1485" s="133"/>
      <c r="H1485" s="133"/>
      <c r="I1485" s="133"/>
      <c r="J1485" s="134"/>
      <c r="K1485" s="135"/>
      <c r="L1485" s="135"/>
      <c r="M1485" s="135"/>
      <c r="N1485" s="2"/>
      <c r="O1485" s="31"/>
      <c r="P1485" s="25"/>
      <c r="Q1485" s="2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</row>
    <row r="1486" spans="1:63" ht="18" customHeight="1">
      <c r="A1486" s="35"/>
      <c r="B1486" s="31"/>
      <c r="C1486" s="133"/>
      <c r="D1486" s="133"/>
      <c r="E1486" s="133"/>
      <c r="F1486" s="133"/>
      <c r="G1486" s="133"/>
      <c r="H1486" s="133"/>
      <c r="I1486" s="133"/>
      <c r="J1486" s="134"/>
      <c r="K1486" s="135"/>
      <c r="L1486" s="135"/>
      <c r="M1486" s="135"/>
      <c r="N1486" s="2"/>
      <c r="O1486" s="31"/>
      <c r="P1486" s="25"/>
      <c r="Q1486" s="2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</row>
    <row r="1487" spans="1:63" ht="18" customHeight="1">
      <c r="A1487" s="35"/>
      <c r="B1487" s="31"/>
      <c r="C1487" s="133"/>
      <c r="D1487" s="133"/>
      <c r="E1487" s="133"/>
      <c r="F1487" s="133"/>
      <c r="G1487" s="133"/>
      <c r="H1487" s="133"/>
      <c r="I1487" s="133"/>
      <c r="J1487" s="134"/>
      <c r="K1487" s="135"/>
      <c r="L1487" s="135"/>
      <c r="M1487" s="135"/>
      <c r="N1487" s="2"/>
      <c r="O1487" s="31"/>
      <c r="P1487" s="25"/>
      <c r="Q1487" s="2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  <c r="BB1487" s="31"/>
      <c r="BC1487" s="31"/>
      <c r="BD1487" s="31"/>
      <c r="BE1487" s="31"/>
      <c r="BF1487" s="31"/>
      <c r="BG1487" s="31"/>
      <c r="BH1487" s="31"/>
      <c r="BI1487" s="31"/>
      <c r="BJ1487" s="31"/>
      <c r="BK1487" s="31"/>
    </row>
    <row r="1488" spans="1:63" ht="18" customHeight="1">
      <c r="A1488" s="35"/>
      <c r="B1488" s="31"/>
      <c r="C1488" s="133"/>
      <c r="D1488" s="133"/>
      <c r="E1488" s="133"/>
      <c r="F1488" s="133"/>
      <c r="G1488" s="133"/>
      <c r="H1488" s="133"/>
      <c r="I1488" s="133"/>
      <c r="J1488" s="134"/>
      <c r="K1488" s="135"/>
      <c r="L1488" s="135"/>
      <c r="M1488" s="135"/>
      <c r="N1488" s="2"/>
      <c r="O1488" s="31"/>
      <c r="P1488" s="25"/>
      <c r="Q1488" s="2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</row>
    <row r="1489" spans="1:63" ht="18" customHeight="1">
      <c r="A1489" s="35"/>
      <c r="B1489" s="31"/>
      <c r="C1489" s="133"/>
      <c r="D1489" s="133"/>
      <c r="E1489" s="133"/>
      <c r="F1489" s="133"/>
      <c r="G1489" s="133"/>
      <c r="H1489" s="133"/>
      <c r="I1489" s="133"/>
      <c r="J1489" s="134"/>
      <c r="K1489" s="135"/>
      <c r="L1489" s="135"/>
      <c r="M1489" s="135"/>
      <c r="N1489" s="2"/>
      <c r="O1489" s="31"/>
      <c r="P1489" s="25"/>
      <c r="Q1489" s="2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</row>
    <row r="1490" spans="1:63" ht="18" customHeight="1">
      <c r="A1490" s="35"/>
      <c r="B1490" s="31"/>
      <c r="C1490" s="133"/>
      <c r="D1490" s="133"/>
      <c r="E1490" s="133"/>
      <c r="F1490" s="133"/>
      <c r="G1490" s="133"/>
      <c r="H1490" s="133"/>
      <c r="I1490" s="133"/>
      <c r="J1490" s="134"/>
      <c r="K1490" s="135"/>
      <c r="L1490" s="135"/>
      <c r="M1490" s="135"/>
      <c r="N1490" s="2"/>
      <c r="O1490" s="31"/>
      <c r="P1490" s="25"/>
      <c r="Q1490" s="2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</row>
    <row r="1491" spans="1:63" ht="18" customHeight="1">
      <c r="A1491" s="35"/>
      <c r="B1491" s="31"/>
      <c r="C1491" s="133"/>
      <c r="D1491" s="133"/>
      <c r="E1491" s="133"/>
      <c r="F1491" s="133"/>
      <c r="G1491" s="133"/>
      <c r="H1491" s="133"/>
      <c r="I1491" s="133"/>
      <c r="J1491" s="134"/>
      <c r="K1491" s="135"/>
      <c r="L1491" s="135"/>
      <c r="M1491" s="135"/>
      <c r="N1491" s="2"/>
      <c r="O1491" s="31"/>
      <c r="P1491" s="25"/>
      <c r="Q1491" s="2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  <c r="BB1491" s="31"/>
      <c r="BC1491" s="31"/>
      <c r="BD1491" s="31"/>
      <c r="BE1491" s="31"/>
      <c r="BF1491" s="31"/>
      <c r="BG1491" s="31"/>
      <c r="BH1491" s="31"/>
      <c r="BI1491" s="31"/>
      <c r="BJ1491" s="31"/>
      <c r="BK1491" s="31"/>
    </row>
    <row r="1492" spans="1:63" ht="18" customHeight="1">
      <c r="A1492" s="35"/>
      <c r="B1492" s="31"/>
      <c r="C1492" s="133"/>
      <c r="D1492" s="133"/>
      <c r="E1492" s="133"/>
      <c r="F1492" s="133"/>
      <c r="G1492" s="133"/>
      <c r="H1492" s="133"/>
      <c r="I1492" s="133"/>
      <c r="J1492" s="134"/>
      <c r="K1492" s="135"/>
      <c r="L1492" s="135"/>
      <c r="M1492" s="135"/>
      <c r="N1492" s="2"/>
      <c r="O1492" s="31"/>
      <c r="P1492" s="25"/>
      <c r="Q1492" s="2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</row>
    <row r="1493" spans="1:63" ht="18" customHeight="1">
      <c r="A1493" s="35"/>
      <c r="B1493" s="31"/>
      <c r="C1493" s="133"/>
      <c r="D1493" s="133"/>
      <c r="E1493" s="133"/>
      <c r="F1493" s="133"/>
      <c r="G1493" s="133"/>
      <c r="H1493" s="133"/>
      <c r="I1493" s="133"/>
      <c r="J1493" s="134"/>
      <c r="K1493" s="135"/>
      <c r="L1493" s="135"/>
      <c r="M1493" s="135"/>
      <c r="N1493" s="2"/>
      <c r="O1493" s="31"/>
      <c r="P1493" s="25"/>
      <c r="Q1493" s="2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</row>
    <row r="1494" spans="1:63" ht="18" customHeight="1">
      <c r="A1494" s="35"/>
      <c r="B1494" s="31"/>
      <c r="C1494" s="133"/>
      <c r="D1494" s="133"/>
      <c r="E1494" s="133"/>
      <c r="F1494" s="133"/>
      <c r="G1494" s="133"/>
      <c r="H1494" s="133"/>
      <c r="I1494" s="133"/>
      <c r="J1494" s="134"/>
      <c r="K1494" s="135"/>
      <c r="L1494" s="135"/>
      <c r="M1494" s="135"/>
      <c r="N1494" s="2"/>
      <c r="O1494" s="31"/>
      <c r="P1494" s="25"/>
      <c r="Q1494" s="2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</row>
    <row r="1495" spans="1:63" ht="18" customHeight="1">
      <c r="A1495" s="35"/>
      <c r="B1495" s="31"/>
      <c r="C1495" s="133"/>
      <c r="D1495" s="133"/>
      <c r="E1495" s="133"/>
      <c r="F1495" s="133"/>
      <c r="G1495" s="133"/>
      <c r="H1495" s="133"/>
      <c r="I1495" s="133"/>
      <c r="J1495" s="134"/>
      <c r="K1495" s="135"/>
      <c r="L1495" s="135"/>
      <c r="M1495" s="135"/>
      <c r="N1495" s="2"/>
      <c r="O1495" s="31"/>
      <c r="P1495" s="25"/>
      <c r="Q1495" s="2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</row>
    <row r="1496" spans="1:63" ht="18" customHeight="1">
      <c r="A1496" s="35"/>
      <c r="B1496" s="31"/>
      <c r="C1496" s="133"/>
      <c r="D1496" s="133"/>
      <c r="E1496" s="133"/>
      <c r="F1496" s="133"/>
      <c r="G1496" s="133"/>
      <c r="H1496" s="133"/>
      <c r="I1496" s="133"/>
      <c r="J1496" s="134"/>
      <c r="K1496" s="135"/>
      <c r="L1496" s="135"/>
      <c r="M1496" s="135"/>
      <c r="N1496" s="2"/>
      <c r="O1496" s="31"/>
      <c r="P1496" s="25"/>
      <c r="Q1496" s="2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</row>
    <row r="1497" spans="1:63" ht="18" customHeight="1">
      <c r="A1497" s="35"/>
      <c r="B1497" s="31"/>
      <c r="C1497" s="133"/>
      <c r="D1497" s="133"/>
      <c r="E1497" s="133"/>
      <c r="F1497" s="133"/>
      <c r="G1497" s="133"/>
      <c r="H1497" s="133"/>
      <c r="I1497" s="133"/>
      <c r="J1497" s="134"/>
      <c r="K1497" s="135"/>
      <c r="L1497" s="135"/>
      <c r="M1497" s="135"/>
      <c r="N1497" s="2"/>
      <c r="O1497" s="31"/>
      <c r="P1497" s="25"/>
      <c r="Q1497" s="2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</row>
    <row r="1498" spans="1:63" ht="18" customHeight="1">
      <c r="A1498" s="35"/>
      <c r="B1498" s="31"/>
      <c r="C1498" s="133"/>
      <c r="D1498" s="133"/>
      <c r="E1498" s="133"/>
      <c r="F1498" s="133"/>
      <c r="G1498" s="133"/>
      <c r="H1498" s="133"/>
      <c r="I1498" s="133"/>
      <c r="J1498" s="134"/>
      <c r="K1498" s="135"/>
      <c r="L1498" s="135"/>
      <c r="M1498" s="135"/>
      <c r="N1498" s="2"/>
      <c r="O1498" s="31"/>
      <c r="P1498" s="25"/>
      <c r="Q1498" s="2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</row>
    <row r="1499" spans="1:63" ht="18" customHeight="1">
      <c r="A1499" s="35"/>
      <c r="B1499" s="31"/>
      <c r="C1499" s="133"/>
      <c r="D1499" s="133"/>
      <c r="E1499" s="133"/>
      <c r="F1499" s="133"/>
      <c r="G1499" s="133"/>
      <c r="H1499" s="133"/>
      <c r="I1499" s="133"/>
      <c r="J1499" s="134"/>
      <c r="K1499" s="135"/>
      <c r="L1499" s="135"/>
      <c r="M1499" s="135"/>
      <c r="N1499" s="2"/>
      <c r="O1499" s="31"/>
      <c r="P1499" s="25"/>
      <c r="Q1499" s="2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</row>
    <row r="1500" spans="1:63" ht="18" customHeight="1">
      <c r="A1500" s="35"/>
      <c r="B1500" s="31"/>
      <c r="C1500" s="133"/>
      <c r="D1500" s="133"/>
      <c r="E1500" s="133"/>
      <c r="F1500" s="133"/>
      <c r="G1500" s="133"/>
      <c r="H1500" s="133"/>
      <c r="I1500" s="133"/>
      <c r="J1500" s="134"/>
      <c r="K1500" s="135"/>
      <c r="L1500" s="135"/>
      <c r="M1500" s="135"/>
      <c r="N1500" s="2"/>
      <c r="O1500" s="31"/>
      <c r="P1500" s="25"/>
      <c r="Q1500" s="2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</row>
    <row r="1501" spans="1:63" ht="18" customHeight="1">
      <c r="A1501" s="35"/>
      <c r="B1501" s="31"/>
      <c r="C1501" s="133"/>
      <c r="D1501" s="133"/>
      <c r="E1501" s="133"/>
      <c r="F1501" s="133"/>
      <c r="G1501" s="133"/>
      <c r="H1501" s="133"/>
      <c r="I1501" s="133"/>
      <c r="J1501" s="134"/>
      <c r="K1501" s="135"/>
      <c r="L1501" s="135"/>
      <c r="M1501" s="135"/>
      <c r="N1501" s="2"/>
      <c r="O1501" s="31"/>
      <c r="P1501" s="25"/>
      <c r="Q1501" s="2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</row>
    <row r="1502" spans="1:63" ht="18" customHeight="1">
      <c r="A1502" s="35"/>
      <c r="B1502" s="31"/>
      <c r="C1502" s="133"/>
      <c r="D1502" s="133"/>
      <c r="E1502" s="133"/>
      <c r="F1502" s="133"/>
      <c r="G1502" s="133"/>
      <c r="H1502" s="133"/>
      <c r="I1502" s="133"/>
      <c r="J1502" s="134"/>
      <c r="K1502" s="135"/>
      <c r="L1502" s="135"/>
      <c r="M1502" s="135"/>
      <c r="N1502" s="2"/>
      <c r="O1502" s="31"/>
      <c r="P1502" s="25"/>
      <c r="Q1502" s="2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</row>
    <row r="1503" spans="1:63" ht="18" customHeight="1">
      <c r="A1503" s="35"/>
      <c r="B1503" s="31"/>
      <c r="C1503" s="133"/>
      <c r="D1503" s="133"/>
      <c r="E1503" s="133"/>
      <c r="F1503" s="133"/>
      <c r="G1503" s="133"/>
      <c r="H1503" s="133"/>
      <c r="I1503" s="133"/>
      <c r="J1503" s="134"/>
      <c r="K1503" s="135"/>
      <c r="L1503" s="135"/>
      <c r="M1503" s="135"/>
      <c r="N1503" s="2"/>
      <c r="O1503" s="31"/>
      <c r="P1503" s="25"/>
      <c r="Q1503" s="2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</row>
    <row r="1504" spans="1:63" ht="18" customHeight="1">
      <c r="A1504" s="35"/>
      <c r="B1504" s="31"/>
      <c r="C1504" s="133"/>
      <c r="D1504" s="133"/>
      <c r="E1504" s="133"/>
      <c r="F1504" s="133"/>
      <c r="G1504" s="133"/>
      <c r="H1504" s="133"/>
      <c r="I1504" s="133"/>
      <c r="J1504" s="134"/>
      <c r="K1504" s="135"/>
      <c r="L1504" s="135"/>
      <c r="M1504" s="135"/>
      <c r="N1504" s="2"/>
      <c r="O1504" s="31"/>
      <c r="P1504" s="25"/>
      <c r="Q1504" s="2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</row>
    <row r="1505" spans="1:63" ht="18" customHeight="1">
      <c r="A1505" s="35"/>
      <c r="B1505" s="31"/>
      <c r="C1505" s="133"/>
      <c r="D1505" s="133"/>
      <c r="E1505" s="133"/>
      <c r="F1505" s="133"/>
      <c r="G1505" s="133"/>
      <c r="H1505" s="133"/>
      <c r="I1505" s="133"/>
      <c r="J1505" s="134"/>
      <c r="K1505" s="135"/>
      <c r="L1505" s="135"/>
      <c r="M1505" s="135"/>
      <c r="N1505" s="2"/>
      <c r="O1505" s="31"/>
      <c r="P1505" s="25"/>
      <c r="Q1505" s="2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</row>
    <row r="1506" spans="1:63" ht="18" customHeight="1">
      <c r="A1506" s="35"/>
      <c r="B1506" s="31"/>
      <c r="C1506" s="133"/>
      <c r="D1506" s="133"/>
      <c r="E1506" s="133"/>
      <c r="F1506" s="133"/>
      <c r="G1506" s="133"/>
      <c r="H1506" s="133"/>
      <c r="I1506" s="133"/>
      <c r="J1506" s="134"/>
      <c r="K1506" s="135"/>
      <c r="L1506" s="135"/>
      <c r="M1506" s="135"/>
      <c r="N1506" s="2"/>
      <c r="O1506" s="31"/>
      <c r="P1506" s="25"/>
      <c r="Q1506" s="2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</row>
    <row r="1507" spans="1:63" ht="18" customHeight="1">
      <c r="A1507" s="35"/>
      <c r="B1507" s="31"/>
      <c r="C1507" s="133"/>
      <c r="D1507" s="133"/>
      <c r="E1507" s="133"/>
      <c r="F1507" s="133"/>
      <c r="G1507" s="133"/>
      <c r="H1507" s="133"/>
      <c r="I1507" s="133"/>
      <c r="J1507" s="134"/>
      <c r="K1507" s="135"/>
      <c r="L1507" s="135"/>
      <c r="M1507" s="135"/>
      <c r="N1507" s="2"/>
      <c r="O1507" s="31"/>
      <c r="P1507" s="25"/>
      <c r="Q1507" s="2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</row>
    <row r="1508" spans="1:63" ht="18" customHeight="1">
      <c r="A1508" s="35"/>
      <c r="B1508" s="31"/>
      <c r="C1508" s="133"/>
      <c r="D1508" s="133"/>
      <c r="E1508" s="133"/>
      <c r="F1508" s="133"/>
      <c r="G1508" s="133"/>
      <c r="H1508" s="133"/>
      <c r="I1508" s="133"/>
      <c r="J1508" s="134"/>
      <c r="K1508" s="135"/>
      <c r="L1508" s="135"/>
      <c r="M1508" s="135"/>
      <c r="N1508" s="2"/>
      <c r="O1508" s="31"/>
      <c r="P1508" s="25"/>
      <c r="Q1508" s="2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</row>
    <row r="1509" spans="1:63" ht="18" customHeight="1">
      <c r="A1509" s="35"/>
      <c r="B1509" s="31"/>
      <c r="C1509" s="133"/>
      <c r="D1509" s="133"/>
      <c r="E1509" s="133"/>
      <c r="F1509" s="133"/>
      <c r="G1509" s="133"/>
      <c r="H1509" s="133"/>
      <c r="I1509" s="133"/>
      <c r="J1509" s="134"/>
      <c r="K1509" s="135"/>
      <c r="L1509" s="135"/>
      <c r="M1509" s="135"/>
      <c r="N1509" s="2"/>
      <c r="O1509" s="31"/>
      <c r="P1509" s="25"/>
      <c r="Q1509" s="2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</row>
    <row r="1510" spans="1:63" ht="18" customHeight="1">
      <c r="A1510" s="35"/>
      <c r="B1510" s="31"/>
      <c r="C1510" s="133"/>
      <c r="D1510" s="133"/>
      <c r="E1510" s="133"/>
      <c r="F1510" s="133"/>
      <c r="G1510" s="133"/>
      <c r="H1510" s="133"/>
      <c r="I1510" s="133"/>
      <c r="J1510" s="134"/>
      <c r="K1510" s="135"/>
      <c r="L1510" s="135"/>
      <c r="M1510" s="135"/>
      <c r="N1510" s="2"/>
      <c r="O1510" s="31"/>
      <c r="P1510" s="25"/>
      <c r="Q1510" s="2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</row>
    <row r="1511" spans="1:63" ht="18" customHeight="1">
      <c r="A1511" s="35"/>
      <c r="B1511" s="31"/>
      <c r="C1511" s="133"/>
      <c r="D1511" s="133"/>
      <c r="E1511" s="133"/>
      <c r="F1511" s="133"/>
      <c r="G1511" s="133"/>
      <c r="H1511" s="133"/>
      <c r="I1511" s="133"/>
      <c r="J1511" s="134"/>
      <c r="K1511" s="135"/>
      <c r="L1511" s="135"/>
      <c r="M1511" s="135"/>
      <c r="N1511" s="2"/>
      <c r="O1511" s="31"/>
      <c r="P1511" s="25"/>
      <c r="Q1511" s="2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  <c r="BB1511" s="31"/>
      <c r="BC1511" s="31"/>
      <c r="BD1511" s="31"/>
      <c r="BE1511" s="31"/>
      <c r="BF1511" s="31"/>
      <c r="BG1511" s="31"/>
      <c r="BH1511" s="31"/>
      <c r="BI1511" s="31"/>
      <c r="BJ1511" s="31"/>
      <c r="BK1511" s="31"/>
    </row>
    <row r="1512" spans="1:63" ht="18" customHeight="1">
      <c r="A1512" s="35"/>
      <c r="B1512" s="31"/>
      <c r="C1512" s="133"/>
      <c r="D1512" s="133"/>
      <c r="E1512" s="133"/>
      <c r="F1512" s="133"/>
      <c r="G1512" s="133"/>
      <c r="H1512" s="133"/>
      <c r="I1512" s="133"/>
      <c r="J1512" s="134"/>
      <c r="K1512" s="135"/>
      <c r="L1512" s="135"/>
      <c r="M1512" s="135"/>
      <c r="N1512" s="2"/>
      <c r="O1512" s="31"/>
      <c r="P1512" s="25"/>
      <c r="Q1512" s="2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  <c r="BB1512" s="31"/>
      <c r="BC1512" s="31"/>
      <c r="BD1512" s="31"/>
      <c r="BE1512" s="31"/>
      <c r="BF1512" s="31"/>
      <c r="BG1512" s="31"/>
      <c r="BH1512" s="31"/>
      <c r="BI1512" s="31"/>
      <c r="BJ1512" s="31"/>
      <c r="BK1512" s="31"/>
    </row>
    <row r="1513" spans="1:63" ht="18" customHeight="1">
      <c r="A1513" s="35"/>
      <c r="B1513" s="31"/>
      <c r="C1513" s="133"/>
      <c r="D1513" s="133"/>
      <c r="E1513" s="133"/>
      <c r="F1513" s="133"/>
      <c r="G1513" s="133"/>
      <c r="H1513" s="133"/>
      <c r="I1513" s="133"/>
      <c r="J1513" s="134"/>
      <c r="K1513" s="135"/>
      <c r="L1513" s="135"/>
      <c r="M1513" s="135"/>
      <c r="N1513" s="2"/>
      <c r="O1513" s="31"/>
      <c r="P1513" s="25"/>
      <c r="Q1513" s="2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</row>
    <row r="1514" spans="1:63" ht="18" customHeight="1">
      <c r="A1514" s="35"/>
      <c r="B1514" s="31"/>
      <c r="C1514" s="133"/>
      <c r="D1514" s="133"/>
      <c r="E1514" s="133"/>
      <c r="F1514" s="133"/>
      <c r="G1514" s="133"/>
      <c r="H1514" s="133"/>
      <c r="I1514" s="133"/>
      <c r="J1514" s="134"/>
      <c r="K1514" s="135"/>
      <c r="L1514" s="135"/>
      <c r="M1514" s="135"/>
      <c r="N1514" s="2"/>
      <c r="O1514" s="31"/>
      <c r="P1514" s="25"/>
      <c r="Q1514" s="2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  <c r="BB1514" s="31"/>
      <c r="BC1514" s="31"/>
      <c r="BD1514" s="31"/>
      <c r="BE1514" s="31"/>
      <c r="BF1514" s="31"/>
      <c r="BG1514" s="31"/>
      <c r="BH1514" s="31"/>
      <c r="BI1514" s="31"/>
      <c r="BJ1514" s="31"/>
      <c r="BK1514" s="31"/>
    </row>
    <row r="1515" spans="1:63" ht="18" customHeight="1">
      <c r="A1515" s="35"/>
      <c r="B1515" s="31"/>
      <c r="C1515" s="133"/>
      <c r="D1515" s="133"/>
      <c r="E1515" s="133"/>
      <c r="F1515" s="133"/>
      <c r="G1515" s="133"/>
      <c r="H1515" s="133"/>
      <c r="I1515" s="133"/>
      <c r="J1515" s="134"/>
      <c r="K1515" s="135"/>
      <c r="L1515" s="135"/>
      <c r="M1515" s="135"/>
      <c r="N1515" s="2"/>
      <c r="O1515" s="31"/>
      <c r="P1515" s="25"/>
      <c r="Q1515" s="2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  <c r="BB1515" s="31"/>
      <c r="BC1515" s="31"/>
      <c r="BD1515" s="31"/>
      <c r="BE1515" s="31"/>
      <c r="BF1515" s="31"/>
      <c r="BG1515" s="31"/>
      <c r="BH1515" s="31"/>
      <c r="BI1515" s="31"/>
      <c r="BJ1515" s="31"/>
      <c r="BK1515" s="31"/>
    </row>
    <row r="1516" spans="1:63" ht="18" customHeight="1">
      <c r="A1516" s="35"/>
      <c r="B1516" s="31"/>
      <c r="C1516" s="133"/>
      <c r="D1516" s="133"/>
      <c r="E1516" s="133"/>
      <c r="F1516" s="133"/>
      <c r="G1516" s="133"/>
      <c r="H1516" s="133"/>
      <c r="I1516" s="133"/>
      <c r="J1516" s="134"/>
      <c r="K1516" s="135"/>
      <c r="L1516" s="135"/>
      <c r="M1516" s="135"/>
      <c r="N1516" s="2"/>
      <c r="O1516" s="31"/>
      <c r="P1516" s="25"/>
      <c r="Q1516" s="2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</row>
    <row r="1517" spans="1:63" ht="18" customHeight="1">
      <c r="A1517" s="35"/>
      <c r="B1517" s="31"/>
      <c r="C1517" s="133"/>
      <c r="D1517" s="133"/>
      <c r="E1517" s="133"/>
      <c r="F1517" s="133"/>
      <c r="G1517" s="133"/>
      <c r="H1517" s="133"/>
      <c r="I1517" s="133"/>
      <c r="J1517" s="134"/>
      <c r="K1517" s="135"/>
      <c r="L1517" s="135"/>
      <c r="M1517" s="135"/>
      <c r="N1517" s="2"/>
      <c r="O1517" s="31"/>
      <c r="P1517" s="25"/>
      <c r="Q1517" s="2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</row>
    <row r="1518" spans="1:63" ht="18" customHeight="1">
      <c r="A1518" s="35"/>
      <c r="B1518" s="31"/>
      <c r="C1518" s="133"/>
      <c r="D1518" s="133"/>
      <c r="E1518" s="133"/>
      <c r="F1518" s="133"/>
      <c r="G1518" s="133"/>
      <c r="H1518" s="133"/>
      <c r="I1518" s="133"/>
      <c r="J1518" s="134"/>
      <c r="K1518" s="135"/>
      <c r="L1518" s="135"/>
      <c r="M1518" s="135"/>
      <c r="N1518" s="2"/>
      <c r="O1518" s="31"/>
      <c r="P1518" s="25"/>
      <c r="Q1518" s="2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</row>
    <row r="1519" spans="1:63" ht="18" customHeight="1">
      <c r="A1519" s="35"/>
      <c r="B1519" s="31"/>
      <c r="C1519" s="133"/>
      <c r="D1519" s="133"/>
      <c r="E1519" s="133"/>
      <c r="F1519" s="133"/>
      <c r="G1519" s="133"/>
      <c r="H1519" s="133"/>
      <c r="I1519" s="133"/>
      <c r="J1519" s="134"/>
      <c r="K1519" s="135"/>
      <c r="L1519" s="135"/>
      <c r="M1519" s="135"/>
      <c r="N1519" s="2"/>
      <c r="O1519" s="31"/>
      <c r="P1519" s="25"/>
      <c r="Q1519" s="2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31"/>
      <c r="BC1519" s="31"/>
      <c r="BD1519" s="31"/>
      <c r="BE1519" s="31"/>
      <c r="BF1519" s="31"/>
      <c r="BG1519" s="31"/>
      <c r="BH1519" s="31"/>
      <c r="BI1519" s="31"/>
      <c r="BJ1519" s="31"/>
      <c r="BK1519" s="31"/>
    </row>
    <row r="1520" spans="1:63" ht="18" customHeight="1">
      <c r="A1520" s="35"/>
      <c r="B1520" s="31"/>
      <c r="C1520" s="133"/>
      <c r="D1520" s="133"/>
      <c r="E1520" s="133"/>
      <c r="F1520" s="133"/>
      <c r="G1520" s="133"/>
      <c r="H1520" s="133"/>
      <c r="I1520" s="133"/>
      <c r="J1520" s="134"/>
      <c r="K1520" s="135"/>
      <c r="L1520" s="135"/>
      <c r="M1520" s="135"/>
      <c r="N1520" s="2"/>
      <c r="O1520" s="31"/>
      <c r="P1520" s="25"/>
      <c r="Q1520" s="2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</row>
    <row r="1521" spans="1:63" ht="18" customHeight="1">
      <c r="A1521" s="35"/>
      <c r="B1521" s="31"/>
      <c r="C1521" s="133"/>
      <c r="D1521" s="133"/>
      <c r="E1521" s="133"/>
      <c r="F1521" s="133"/>
      <c r="G1521" s="133"/>
      <c r="H1521" s="133"/>
      <c r="I1521" s="133"/>
      <c r="J1521" s="134"/>
      <c r="K1521" s="135"/>
      <c r="L1521" s="135"/>
      <c r="M1521" s="135"/>
      <c r="N1521" s="2"/>
      <c r="O1521" s="31"/>
      <c r="P1521" s="25"/>
      <c r="Q1521" s="2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</row>
    <row r="1522" spans="1:63" ht="18" customHeight="1">
      <c r="A1522" s="35"/>
      <c r="B1522" s="31"/>
      <c r="C1522" s="133"/>
      <c r="D1522" s="133"/>
      <c r="E1522" s="133"/>
      <c r="F1522" s="133"/>
      <c r="G1522" s="133"/>
      <c r="H1522" s="133"/>
      <c r="I1522" s="133"/>
      <c r="J1522" s="134"/>
      <c r="K1522" s="135"/>
      <c r="L1522" s="135"/>
      <c r="M1522" s="135"/>
      <c r="N1522" s="2"/>
      <c r="O1522" s="31"/>
      <c r="P1522" s="25"/>
      <c r="Q1522" s="2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</row>
    <row r="1523" spans="1:63" ht="18" customHeight="1">
      <c r="A1523" s="35"/>
      <c r="B1523" s="31"/>
      <c r="C1523" s="133"/>
      <c r="D1523" s="133"/>
      <c r="E1523" s="133"/>
      <c r="F1523" s="133"/>
      <c r="G1523" s="133"/>
      <c r="H1523" s="133"/>
      <c r="I1523" s="133"/>
      <c r="J1523" s="134"/>
      <c r="K1523" s="135"/>
      <c r="L1523" s="135"/>
      <c r="M1523" s="135"/>
      <c r="N1523" s="2"/>
      <c r="O1523" s="31"/>
      <c r="P1523" s="25"/>
      <c r="Q1523" s="2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</row>
    <row r="1524" spans="1:63" ht="18" customHeight="1">
      <c r="A1524" s="35"/>
      <c r="B1524" s="31"/>
      <c r="C1524" s="133"/>
      <c r="D1524" s="133"/>
      <c r="E1524" s="133"/>
      <c r="F1524" s="133"/>
      <c r="G1524" s="133"/>
      <c r="H1524" s="133"/>
      <c r="I1524" s="133"/>
      <c r="J1524" s="134"/>
      <c r="K1524" s="135"/>
      <c r="L1524" s="135"/>
      <c r="M1524" s="135"/>
      <c r="N1524" s="2"/>
      <c r="O1524" s="31"/>
      <c r="P1524" s="25"/>
      <c r="Q1524" s="2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</row>
    <row r="1525" spans="1:63" ht="18" customHeight="1">
      <c r="A1525" s="35"/>
      <c r="B1525" s="31"/>
      <c r="C1525" s="133"/>
      <c r="D1525" s="133"/>
      <c r="E1525" s="133"/>
      <c r="F1525" s="133"/>
      <c r="G1525" s="133"/>
      <c r="H1525" s="133"/>
      <c r="I1525" s="133"/>
      <c r="J1525" s="134"/>
      <c r="K1525" s="135"/>
      <c r="L1525" s="135"/>
      <c r="M1525" s="135"/>
      <c r="N1525" s="2"/>
      <c r="O1525" s="31"/>
      <c r="P1525" s="25"/>
      <c r="Q1525" s="2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</row>
    <row r="1526" spans="1:63" ht="18" customHeight="1">
      <c r="A1526" s="35"/>
      <c r="B1526" s="31"/>
      <c r="C1526" s="133"/>
      <c r="D1526" s="133"/>
      <c r="E1526" s="133"/>
      <c r="F1526" s="133"/>
      <c r="G1526" s="133"/>
      <c r="H1526" s="133"/>
      <c r="I1526" s="133"/>
      <c r="J1526" s="134"/>
      <c r="K1526" s="135"/>
      <c r="L1526" s="135"/>
      <c r="M1526" s="135"/>
      <c r="N1526" s="2"/>
      <c r="O1526" s="31"/>
      <c r="P1526" s="25"/>
      <c r="Q1526" s="2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</row>
    <row r="1527" spans="1:63" ht="18" customHeight="1">
      <c r="A1527" s="35"/>
      <c r="B1527" s="31"/>
      <c r="C1527" s="133"/>
      <c r="D1527" s="133"/>
      <c r="E1527" s="133"/>
      <c r="F1527" s="133"/>
      <c r="G1527" s="133"/>
      <c r="H1527" s="133"/>
      <c r="I1527" s="133"/>
      <c r="J1527" s="134"/>
      <c r="K1527" s="135"/>
      <c r="L1527" s="135"/>
      <c r="M1527" s="135"/>
      <c r="N1527" s="2"/>
      <c r="O1527" s="31"/>
      <c r="P1527" s="25"/>
      <c r="Q1527" s="2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</row>
    <row r="1528" spans="1:63" ht="18" customHeight="1">
      <c r="A1528" s="35"/>
      <c r="B1528" s="31"/>
      <c r="C1528" s="133"/>
      <c r="D1528" s="133"/>
      <c r="E1528" s="133"/>
      <c r="F1528" s="133"/>
      <c r="G1528" s="133"/>
      <c r="H1528" s="133"/>
      <c r="I1528" s="133"/>
      <c r="J1528" s="134"/>
      <c r="K1528" s="135"/>
      <c r="L1528" s="135"/>
      <c r="M1528" s="135"/>
      <c r="N1528" s="2"/>
      <c r="O1528" s="31"/>
      <c r="P1528" s="25"/>
      <c r="Q1528" s="2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</row>
    <row r="1529" spans="1:63" ht="18" customHeight="1">
      <c r="A1529" s="35"/>
      <c r="B1529" s="31"/>
      <c r="C1529" s="133"/>
      <c r="D1529" s="133"/>
      <c r="E1529" s="133"/>
      <c r="F1529" s="133"/>
      <c r="G1529" s="133"/>
      <c r="H1529" s="133"/>
      <c r="I1529" s="133"/>
      <c r="J1529" s="134"/>
      <c r="K1529" s="135"/>
      <c r="L1529" s="135"/>
      <c r="M1529" s="135"/>
      <c r="N1529" s="2"/>
      <c r="O1529" s="31"/>
      <c r="P1529" s="25"/>
      <c r="Q1529" s="2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</row>
    <row r="1530" spans="1:63" ht="18" customHeight="1">
      <c r="A1530" s="35"/>
      <c r="B1530" s="31"/>
      <c r="C1530" s="133"/>
      <c r="D1530" s="133"/>
      <c r="E1530" s="133"/>
      <c r="F1530" s="133"/>
      <c r="G1530" s="133"/>
      <c r="H1530" s="133"/>
      <c r="I1530" s="133"/>
      <c r="J1530" s="134"/>
      <c r="K1530" s="135"/>
      <c r="L1530" s="135"/>
      <c r="M1530" s="135"/>
      <c r="N1530" s="2"/>
      <c r="O1530" s="31"/>
      <c r="P1530" s="25"/>
      <c r="Q1530" s="2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</row>
    <row r="1531" spans="1:63" ht="18" customHeight="1">
      <c r="A1531" s="35"/>
      <c r="B1531" s="31"/>
      <c r="C1531" s="133"/>
      <c r="D1531" s="133"/>
      <c r="E1531" s="133"/>
      <c r="F1531" s="133"/>
      <c r="G1531" s="133"/>
      <c r="H1531" s="133"/>
      <c r="I1531" s="133"/>
      <c r="J1531" s="134"/>
      <c r="K1531" s="135"/>
      <c r="L1531" s="135"/>
      <c r="M1531" s="135"/>
      <c r="N1531" s="2"/>
      <c r="O1531" s="31"/>
      <c r="P1531" s="25"/>
      <c r="Q1531" s="2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</row>
    <row r="1532" spans="1:63" ht="18" customHeight="1">
      <c r="A1532" s="35"/>
      <c r="B1532" s="31"/>
      <c r="C1532" s="133"/>
      <c r="D1532" s="133"/>
      <c r="E1532" s="133"/>
      <c r="F1532" s="133"/>
      <c r="G1532" s="133"/>
      <c r="H1532" s="133"/>
      <c r="I1532" s="133"/>
      <c r="J1532" s="134"/>
      <c r="K1532" s="135"/>
      <c r="L1532" s="135"/>
      <c r="M1532" s="135"/>
      <c r="N1532" s="2"/>
      <c r="O1532" s="31"/>
      <c r="P1532" s="25"/>
      <c r="Q1532" s="2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</row>
    <row r="1533" spans="1:63" ht="18" customHeight="1">
      <c r="A1533" s="35"/>
      <c r="B1533" s="31"/>
      <c r="C1533" s="133"/>
      <c r="D1533" s="133"/>
      <c r="E1533" s="133"/>
      <c r="F1533" s="133"/>
      <c r="G1533" s="133"/>
      <c r="H1533" s="133"/>
      <c r="I1533" s="133"/>
      <c r="J1533" s="134"/>
      <c r="K1533" s="135"/>
      <c r="L1533" s="135"/>
      <c r="M1533" s="135"/>
      <c r="N1533" s="2"/>
      <c r="O1533" s="31"/>
      <c r="P1533" s="25"/>
      <c r="Q1533" s="2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</row>
    <row r="1534" spans="1:63" ht="18" customHeight="1">
      <c r="A1534" s="35"/>
      <c r="B1534" s="31"/>
      <c r="C1534" s="133"/>
      <c r="D1534" s="133"/>
      <c r="E1534" s="133"/>
      <c r="F1534" s="133"/>
      <c r="G1534" s="133"/>
      <c r="H1534" s="133"/>
      <c r="I1534" s="133"/>
      <c r="J1534" s="134"/>
      <c r="K1534" s="135"/>
      <c r="L1534" s="135"/>
      <c r="M1534" s="135"/>
      <c r="N1534" s="2"/>
      <c r="O1534" s="31"/>
      <c r="P1534" s="25"/>
      <c r="Q1534" s="2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</row>
    <row r="1535" spans="1:63" ht="18" customHeight="1">
      <c r="A1535" s="35"/>
      <c r="B1535" s="31"/>
      <c r="C1535" s="133"/>
      <c r="D1535" s="133"/>
      <c r="E1535" s="133"/>
      <c r="F1535" s="133"/>
      <c r="G1535" s="133"/>
      <c r="H1535" s="133"/>
      <c r="I1535" s="133"/>
      <c r="J1535" s="134"/>
      <c r="K1535" s="135"/>
      <c r="L1535" s="135"/>
      <c r="M1535" s="135"/>
      <c r="N1535" s="2"/>
      <c r="O1535" s="31"/>
      <c r="P1535" s="25"/>
      <c r="Q1535" s="2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</row>
    <row r="1536" spans="1:63" ht="18" customHeight="1">
      <c r="A1536" s="35"/>
      <c r="B1536" s="31"/>
      <c r="C1536" s="133"/>
      <c r="D1536" s="133"/>
      <c r="E1536" s="133"/>
      <c r="F1536" s="133"/>
      <c r="G1536" s="133"/>
      <c r="H1536" s="133"/>
      <c r="I1536" s="133"/>
      <c r="J1536" s="134"/>
      <c r="K1536" s="135"/>
      <c r="L1536" s="135"/>
      <c r="M1536" s="135"/>
      <c r="N1536" s="2"/>
      <c r="O1536" s="31"/>
      <c r="P1536" s="25"/>
      <c r="Q1536" s="2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</row>
    <row r="1537" spans="1:63" ht="18" customHeight="1">
      <c r="A1537" s="35"/>
      <c r="B1537" s="31"/>
      <c r="C1537" s="133"/>
      <c r="D1537" s="133"/>
      <c r="E1537" s="133"/>
      <c r="F1537" s="133"/>
      <c r="G1537" s="133"/>
      <c r="H1537" s="133"/>
      <c r="I1537" s="133"/>
      <c r="J1537" s="134"/>
      <c r="K1537" s="135"/>
      <c r="L1537" s="135"/>
      <c r="M1537" s="135"/>
      <c r="N1537" s="2"/>
      <c r="O1537" s="31"/>
      <c r="P1537" s="25"/>
      <c r="Q1537" s="2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</row>
    <row r="1538" spans="1:63" ht="18" customHeight="1">
      <c r="A1538" s="35"/>
      <c r="B1538" s="31"/>
      <c r="C1538" s="133"/>
      <c r="D1538" s="133"/>
      <c r="E1538" s="133"/>
      <c r="F1538" s="133"/>
      <c r="G1538" s="133"/>
      <c r="H1538" s="133"/>
      <c r="I1538" s="133"/>
      <c r="J1538" s="134"/>
      <c r="K1538" s="135"/>
      <c r="L1538" s="135"/>
      <c r="M1538" s="135"/>
      <c r="N1538" s="2"/>
      <c r="O1538" s="31"/>
      <c r="P1538" s="25"/>
      <c r="Q1538" s="2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</row>
    <row r="1539" spans="1:63" ht="18" customHeight="1">
      <c r="A1539" s="35"/>
      <c r="B1539" s="31"/>
      <c r="C1539" s="133"/>
      <c r="D1539" s="133"/>
      <c r="E1539" s="133"/>
      <c r="F1539" s="133"/>
      <c r="G1539" s="133"/>
      <c r="H1539" s="133"/>
      <c r="I1539" s="133"/>
      <c r="J1539" s="134"/>
      <c r="K1539" s="135"/>
      <c r="L1539" s="135"/>
      <c r="M1539" s="135"/>
      <c r="N1539" s="2"/>
      <c r="O1539" s="31"/>
      <c r="P1539" s="25"/>
      <c r="Q1539" s="2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</row>
    <row r="1540" spans="1:63" ht="18" customHeight="1">
      <c r="A1540" s="35"/>
      <c r="B1540" s="31"/>
      <c r="C1540" s="133"/>
      <c r="D1540" s="133"/>
      <c r="E1540" s="133"/>
      <c r="F1540" s="133"/>
      <c r="G1540" s="133"/>
      <c r="H1540" s="133"/>
      <c r="I1540" s="133"/>
      <c r="J1540" s="134"/>
      <c r="K1540" s="135"/>
      <c r="L1540" s="135"/>
      <c r="M1540" s="135"/>
      <c r="N1540" s="2"/>
      <c r="O1540" s="31"/>
      <c r="P1540" s="25"/>
      <c r="Q1540" s="2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</row>
    <row r="1541" spans="1:63" ht="18" customHeight="1">
      <c r="A1541" s="35"/>
      <c r="B1541" s="31"/>
      <c r="C1541" s="133"/>
      <c r="D1541" s="133"/>
      <c r="E1541" s="133"/>
      <c r="F1541" s="133"/>
      <c r="G1541" s="133"/>
      <c r="H1541" s="133"/>
      <c r="I1541" s="133"/>
      <c r="J1541" s="134"/>
      <c r="K1541" s="135"/>
      <c r="L1541" s="135"/>
      <c r="M1541" s="135"/>
      <c r="N1541" s="2"/>
      <c r="O1541" s="31"/>
      <c r="P1541" s="25"/>
      <c r="Q1541" s="2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</row>
    <row r="1542" spans="1:63" ht="18" customHeight="1">
      <c r="A1542" s="35"/>
      <c r="B1542" s="31"/>
      <c r="C1542" s="133"/>
      <c r="D1542" s="133"/>
      <c r="E1542" s="133"/>
      <c r="F1542" s="133"/>
      <c r="G1542" s="133"/>
      <c r="H1542" s="133"/>
      <c r="I1542" s="133"/>
      <c r="J1542" s="134"/>
      <c r="K1542" s="135"/>
      <c r="L1542" s="135"/>
      <c r="M1542" s="135"/>
      <c r="N1542" s="2"/>
      <c r="O1542" s="31"/>
      <c r="P1542" s="25"/>
      <c r="Q1542" s="2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</row>
    <row r="1543" spans="1:63" ht="18" customHeight="1">
      <c r="A1543" s="35"/>
      <c r="B1543" s="31"/>
      <c r="C1543" s="133"/>
      <c r="D1543" s="133"/>
      <c r="E1543" s="133"/>
      <c r="F1543" s="133"/>
      <c r="G1543" s="133"/>
      <c r="H1543" s="133"/>
      <c r="I1543" s="133"/>
      <c r="J1543" s="134"/>
      <c r="K1543" s="135"/>
      <c r="L1543" s="135"/>
      <c r="M1543" s="135"/>
      <c r="N1543" s="2"/>
      <c r="O1543" s="31"/>
      <c r="P1543" s="25"/>
      <c r="Q1543" s="2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</row>
    <row r="1544" spans="1:63" ht="18" customHeight="1">
      <c r="A1544" s="35"/>
      <c r="B1544" s="31"/>
      <c r="C1544" s="133"/>
      <c r="D1544" s="133"/>
      <c r="E1544" s="133"/>
      <c r="F1544" s="133"/>
      <c r="G1544" s="133"/>
      <c r="H1544" s="133"/>
      <c r="I1544" s="133"/>
      <c r="J1544" s="134"/>
      <c r="K1544" s="135"/>
      <c r="L1544" s="135"/>
      <c r="M1544" s="135"/>
      <c r="N1544" s="2"/>
      <c r="O1544" s="31"/>
      <c r="P1544" s="25"/>
      <c r="Q1544" s="2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</row>
    <row r="1545" spans="1:63" ht="18" customHeight="1">
      <c r="A1545" s="35"/>
      <c r="B1545" s="31"/>
      <c r="C1545" s="133"/>
      <c r="D1545" s="133"/>
      <c r="E1545" s="133"/>
      <c r="F1545" s="133"/>
      <c r="G1545" s="133"/>
      <c r="H1545" s="133"/>
      <c r="I1545" s="133"/>
      <c r="J1545" s="134"/>
      <c r="K1545" s="135"/>
      <c r="L1545" s="135"/>
      <c r="M1545" s="135"/>
      <c r="N1545" s="2"/>
      <c r="O1545" s="31"/>
      <c r="P1545" s="25"/>
      <c r="Q1545" s="2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</row>
    <row r="1546" spans="1:63" ht="18" customHeight="1">
      <c r="A1546" s="35"/>
      <c r="B1546" s="31"/>
      <c r="C1546" s="133"/>
      <c r="D1546" s="133"/>
      <c r="E1546" s="133"/>
      <c r="F1546" s="133"/>
      <c r="G1546" s="133"/>
      <c r="H1546" s="133"/>
      <c r="I1546" s="133"/>
      <c r="J1546" s="134"/>
      <c r="K1546" s="135"/>
      <c r="L1546" s="135"/>
      <c r="M1546" s="135"/>
      <c r="N1546" s="2"/>
      <c r="O1546" s="31"/>
      <c r="P1546" s="25"/>
      <c r="Q1546" s="2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</row>
    <row r="1547" spans="1:63" ht="18" customHeight="1">
      <c r="A1547" s="35"/>
      <c r="B1547" s="31"/>
      <c r="C1547" s="133"/>
      <c r="D1547" s="133"/>
      <c r="E1547" s="133"/>
      <c r="F1547" s="133"/>
      <c r="G1547" s="133"/>
      <c r="H1547" s="133"/>
      <c r="I1547" s="133"/>
      <c r="J1547" s="134"/>
      <c r="K1547" s="135"/>
      <c r="L1547" s="135"/>
      <c r="M1547" s="135"/>
      <c r="N1547" s="2"/>
      <c r="O1547" s="31"/>
      <c r="P1547" s="25"/>
      <c r="Q1547" s="2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</row>
    <row r="1548" spans="1:63" ht="18" customHeight="1">
      <c r="A1548" s="35"/>
      <c r="B1548" s="31"/>
      <c r="C1548" s="133"/>
      <c r="D1548" s="133"/>
      <c r="E1548" s="133"/>
      <c r="F1548" s="133"/>
      <c r="G1548" s="133"/>
      <c r="H1548" s="133"/>
      <c r="I1548" s="133"/>
      <c r="J1548" s="134"/>
      <c r="K1548" s="135"/>
      <c r="L1548" s="135"/>
      <c r="M1548" s="135"/>
      <c r="N1548" s="2"/>
      <c r="O1548" s="31"/>
      <c r="P1548" s="25"/>
      <c r="Q1548" s="2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</row>
    <row r="1549" spans="1:63" ht="18" customHeight="1">
      <c r="A1549" s="35"/>
      <c r="B1549" s="31"/>
      <c r="C1549" s="133"/>
      <c r="D1549" s="133"/>
      <c r="E1549" s="133"/>
      <c r="F1549" s="133"/>
      <c r="G1549" s="133"/>
      <c r="H1549" s="133"/>
      <c r="I1549" s="133"/>
      <c r="J1549" s="134"/>
      <c r="K1549" s="135"/>
      <c r="L1549" s="135"/>
      <c r="M1549" s="135"/>
      <c r="N1549" s="2"/>
      <c r="O1549" s="31"/>
      <c r="P1549" s="25"/>
      <c r="Q1549" s="2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</row>
    <row r="1550" spans="1:63" ht="18" customHeight="1">
      <c r="A1550" s="35"/>
      <c r="B1550" s="31"/>
      <c r="C1550" s="133"/>
      <c r="D1550" s="133"/>
      <c r="E1550" s="133"/>
      <c r="F1550" s="133"/>
      <c r="G1550" s="133"/>
      <c r="H1550" s="133"/>
      <c r="I1550" s="133"/>
      <c r="J1550" s="134"/>
      <c r="K1550" s="135"/>
      <c r="L1550" s="135"/>
      <c r="M1550" s="135"/>
      <c r="N1550" s="2"/>
      <c r="O1550" s="31"/>
      <c r="P1550" s="25"/>
      <c r="Q1550" s="2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</row>
    <row r="1551" spans="1:63" ht="18" customHeight="1">
      <c r="A1551" s="35"/>
      <c r="B1551" s="31"/>
      <c r="C1551" s="133"/>
      <c r="D1551" s="133"/>
      <c r="E1551" s="133"/>
      <c r="F1551" s="133"/>
      <c r="G1551" s="133"/>
      <c r="H1551" s="133"/>
      <c r="I1551" s="133"/>
      <c r="J1551" s="134"/>
      <c r="K1551" s="135"/>
      <c r="L1551" s="135"/>
      <c r="M1551" s="135"/>
      <c r="N1551" s="2"/>
      <c r="O1551" s="31"/>
      <c r="P1551" s="25"/>
      <c r="Q1551" s="2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</row>
    <row r="1552" spans="1:63" ht="18" customHeight="1">
      <c r="A1552" s="35"/>
      <c r="B1552" s="31"/>
      <c r="C1552" s="133"/>
      <c r="D1552" s="133"/>
      <c r="E1552" s="133"/>
      <c r="F1552" s="133"/>
      <c r="G1552" s="133"/>
      <c r="H1552" s="133"/>
      <c r="I1552" s="133"/>
      <c r="J1552" s="134"/>
      <c r="K1552" s="135"/>
      <c r="L1552" s="135"/>
      <c r="M1552" s="135"/>
      <c r="N1552" s="2"/>
      <c r="O1552" s="31"/>
      <c r="P1552" s="25"/>
      <c r="Q1552" s="2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</row>
    <row r="1553" spans="1:63" ht="18" customHeight="1">
      <c r="A1553" s="35"/>
      <c r="B1553" s="31"/>
      <c r="C1553" s="133"/>
      <c r="D1553" s="133"/>
      <c r="E1553" s="133"/>
      <c r="F1553" s="133"/>
      <c r="G1553" s="133"/>
      <c r="H1553" s="133"/>
      <c r="I1553" s="133"/>
      <c r="J1553" s="134"/>
      <c r="K1553" s="135"/>
      <c r="L1553" s="135"/>
      <c r="M1553" s="135"/>
      <c r="N1553" s="2"/>
      <c r="O1553" s="31"/>
      <c r="P1553" s="25"/>
      <c r="Q1553" s="2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</row>
    <row r="1554" spans="1:63" ht="18" customHeight="1">
      <c r="A1554" s="35"/>
      <c r="B1554" s="31"/>
      <c r="C1554" s="133"/>
      <c r="D1554" s="133"/>
      <c r="E1554" s="133"/>
      <c r="F1554" s="133"/>
      <c r="G1554" s="133"/>
      <c r="H1554" s="133"/>
      <c r="I1554" s="133"/>
      <c r="J1554" s="134"/>
      <c r="K1554" s="135"/>
      <c r="L1554" s="135"/>
      <c r="M1554" s="135"/>
      <c r="N1554" s="2"/>
      <c r="O1554" s="31"/>
      <c r="P1554" s="25"/>
      <c r="Q1554" s="2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</row>
    <row r="1555" spans="1:63" ht="18" customHeight="1">
      <c r="A1555" s="35"/>
      <c r="B1555" s="31"/>
      <c r="C1555" s="133"/>
      <c r="D1555" s="133"/>
      <c r="E1555" s="133"/>
      <c r="F1555" s="133"/>
      <c r="G1555" s="133"/>
      <c r="H1555" s="133"/>
      <c r="I1555" s="133"/>
      <c r="J1555" s="134"/>
      <c r="K1555" s="135"/>
      <c r="L1555" s="135"/>
      <c r="M1555" s="135"/>
      <c r="N1555" s="2"/>
      <c r="O1555" s="31"/>
      <c r="P1555" s="25"/>
      <c r="Q1555" s="2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</row>
    <row r="1556" spans="1:63" ht="18" customHeight="1">
      <c r="A1556" s="35"/>
      <c r="B1556" s="31"/>
      <c r="C1556" s="133"/>
      <c r="D1556" s="133"/>
      <c r="E1556" s="133"/>
      <c r="F1556" s="133"/>
      <c r="G1556" s="133"/>
      <c r="H1556" s="133"/>
      <c r="I1556" s="133"/>
      <c r="J1556" s="134"/>
      <c r="K1556" s="135"/>
      <c r="L1556" s="135"/>
      <c r="M1556" s="135"/>
      <c r="N1556" s="2"/>
      <c r="O1556" s="31"/>
      <c r="P1556" s="25"/>
      <c r="Q1556" s="2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</row>
    <row r="1557" spans="1:63" ht="18" customHeight="1">
      <c r="A1557" s="35"/>
      <c r="B1557" s="31"/>
      <c r="C1557" s="133"/>
      <c r="D1557" s="133"/>
      <c r="E1557" s="133"/>
      <c r="F1557" s="133"/>
      <c r="G1557" s="133"/>
      <c r="H1557" s="133"/>
      <c r="I1557" s="133"/>
      <c r="J1557" s="134"/>
      <c r="K1557" s="135"/>
      <c r="L1557" s="135"/>
      <c r="M1557" s="135"/>
      <c r="N1557" s="2"/>
      <c r="O1557" s="31"/>
      <c r="P1557" s="25"/>
      <c r="Q1557" s="2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</row>
    <row r="1558" spans="1:63" ht="18" customHeight="1">
      <c r="A1558" s="35"/>
      <c r="B1558" s="31"/>
      <c r="C1558" s="133"/>
      <c r="D1558" s="133"/>
      <c r="E1558" s="133"/>
      <c r="F1558" s="133"/>
      <c r="G1558" s="133"/>
      <c r="H1558" s="133"/>
      <c r="I1558" s="133"/>
      <c r="J1558" s="134"/>
      <c r="K1558" s="135"/>
      <c r="L1558" s="135"/>
      <c r="M1558" s="135"/>
      <c r="N1558" s="2"/>
      <c r="O1558" s="31"/>
      <c r="P1558" s="25"/>
      <c r="Q1558" s="2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</row>
    <row r="1559" spans="1:63" ht="18" customHeight="1">
      <c r="A1559" s="35"/>
      <c r="B1559" s="31"/>
      <c r="C1559" s="133"/>
      <c r="D1559" s="133"/>
      <c r="E1559" s="133"/>
      <c r="F1559" s="133"/>
      <c r="G1559" s="133"/>
      <c r="H1559" s="133"/>
      <c r="I1559" s="133"/>
      <c r="J1559" s="134"/>
      <c r="K1559" s="135"/>
      <c r="L1559" s="135"/>
      <c r="M1559" s="135"/>
      <c r="N1559" s="2"/>
      <c r="O1559" s="31"/>
      <c r="P1559" s="25"/>
      <c r="Q1559" s="2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</row>
    <row r="1560" spans="1:63" ht="18" customHeight="1">
      <c r="A1560" s="35"/>
      <c r="B1560" s="31"/>
      <c r="C1560" s="133"/>
      <c r="D1560" s="133"/>
      <c r="E1560" s="133"/>
      <c r="F1560" s="133"/>
      <c r="G1560" s="133"/>
      <c r="H1560" s="133"/>
      <c r="I1560" s="133"/>
      <c r="J1560" s="134"/>
      <c r="K1560" s="135"/>
      <c r="L1560" s="135"/>
      <c r="M1560" s="135"/>
      <c r="N1560" s="2"/>
      <c r="O1560" s="31"/>
      <c r="P1560" s="25"/>
      <c r="Q1560" s="2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</row>
    <row r="1561" spans="1:63" ht="18" customHeight="1">
      <c r="A1561" s="35"/>
      <c r="B1561" s="31"/>
      <c r="C1561" s="133"/>
      <c r="D1561" s="133"/>
      <c r="E1561" s="133"/>
      <c r="F1561" s="133"/>
      <c r="G1561" s="133"/>
      <c r="H1561" s="133"/>
      <c r="I1561" s="133"/>
      <c r="J1561" s="134"/>
      <c r="K1561" s="135"/>
      <c r="L1561" s="135"/>
      <c r="M1561" s="135"/>
      <c r="N1561" s="2"/>
      <c r="O1561" s="31"/>
      <c r="P1561" s="25"/>
      <c r="Q1561" s="2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</row>
    <row r="1562" spans="1:63" ht="18" customHeight="1">
      <c r="A1562" s="35"/>
      <c r="B1562" s="31"/>
      <c r="C1562" s="133"/>
      <c r="D1562" s="133"/>
      <c r="E1562" s="133"/>
      <c r="F1562" s="133"/>
      <c r="G1562" s="133"/>
      <c r="H1562" s="133"/>
      <c r="I1562" s="133"/>
      <c r="J1562" s="134"/>
      <c r="K1562" s="135"/>
      <c r="L1562" s="135"/>
      <c r="M1562" s="135"/>
      <c r="N1562" s="2"/>
      <c r="O1562" s="31"/>
      <c r="P1562" s="25"/>
      <c r="Q1562" s="2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</row>
    <row r="1563" spans="1:63" ht="18" customHeight="1">
      <c r="A1563" s="35"/>
      <c r="B1563" s="31"/>
      <c r="C1563" s="133"/>
      <c r="D1563" s="133"/>
      <c r="E1563" s="133"/>
      <c r="F1563" s="133"/>
      <c r="G1563" s="133"/>
      <c r="H1563" s="133"/>
      <c r="I1563" s="133"/>
      <c r="J1563" s="134"/>
      <c r="K1563" s="135"/>
      <c r="L1563" s="135"/>
      <c r="M1563" s="135"/>
      <c r="N1563" s="2"/>
      <c r="O1563" s="31"/>
      <c r="P1563" s="25"/>
      <c r="Q1563" s="2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</row>
    <row r="1564" spans="1:63" ht="18" customHeight="1">
      <c r="A1564" s="35"/>
      <c r="B1564" s="31"/>
      <c r="C1564" s="133"/>
      <c r="D1564" s="133"/>
      <c r="E1564" s="133"/>
      <c r="F1564" s="133"/>
      <c r="G1564" s="133"/>
      <c r="H1564" s="133"/>
      <c r="I1564" s="133"/>
      <c r="J1564" s="134"/>
      <c r="K1564" s="135"/>
      <c r="L1564" s="135"/>
      <c r="M1564" s="135"/>
      <c r="N1564" s="2"/>
      <c r="O1564" s="31"/>
      <c r="P1564" s="25"/>
      <c r="Q1564" s="2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</row>
    <row r="1565" spans="1:63" ht="18" customHeight="1">
      <c r="A1565" s="35"/>
      <c r="B1565" s="31"/>
      <c r="C1565" s="133"/>
      <c r="D1565" s="133"/>
      <c r="E1565" s="133"/>
      <c r="F1565" s="133"/>
      <c r="G1565" s="133"/>
      <c r="H1565" s="133"/>
      <c r="I1565" s="133"/>
      <c r="J1565" s="134"/>
      <c r="K1565" s="135"/>
      <c r="L1565" s="135"/>
      <c r="M1565" s="135"/>
      <c r="N1565" s="2"/>
      <c r="O1565" s="31"/>
      <c r="P1565" s="25"/>
      <c r="Q1565" s="2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</row>
    <row r="1566" spans="1:63" ht="18" customHeight="1">
      <c r="A1566" s="35"/>
      <c r="B1566" s="31"/>
      <c r="C1566" s="133"/>
      <c r="D1566" s="133"/>
      <c r="E1566" s="133"/>
      <c r="F1566" s="133"/>
      <c r="G1566" s="133"/>
      <c r="H1566" s="133"/>
      <c r="I1566" s="133"/>
      <c r="J1566" s="134"/>
      <c r="K1566" s="135"/>
      <c r="L1566" s="135"/>
      <c r="M1566" s="135"/>
      <c r="N1566" s="2"/>
      <c r="O1566" s="31"/>
      <c r="P1566" s="25"/>
      <c r="Q1566" s="2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</row>
    <row r="1567" spans="1:63" ht="18" customHeight="1">
      <c r="A1567" s="35"/>
      <c r="B1567" s="31"/>
      <c r="C1567" s="133"/>
      <c r="D1567" s="133"/>
      <c r="E1567" s="133"/>
      <c r="F1567" s="133"/>
      <c r="G1567" s="133"/>
      <c r="H1567" s="133"/>
      <c r="I1567" s="133"/>
      <c r="J1567" s="134"/>
      <c r="K1567" s="135"/>
      <c r="L1567" s="135"/>
      <c r="M1567" s="135"/>
      <c r="N1567" s="2"/>
      <c r="O1567" s="31"/>
      <c r="P1567" s="25"/>
      <c r="Q1567" s="2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</row>
    <row r="1568" spans="1:63" ht="18" customHeight="1">
      <c r="A1568" s="35"/>
      <c r="B1568" s="31"/>
      <c r="C1568" s="133"/>
      <c r="D1568" s="133"/>
      <c r="E1568" s="133"/>
      <c r="F1568" s="133"/>
      <c r="G1568" s="133"/>
      <c r="H1568" s="133"/>
      <c r="I1568" s="133"/>
      <c r="J1568" s="134"/>
      <c r="K1568" s="135"/>
      <c r="L1568" s="135"/>
      <c r="M1568" s="135"/>
      <c r="N1568" s="2"/>
      <c r="O1568" s="31"/>
      <c r="P1568" s="25"/>
      <c r="Q1568" s="2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</row>
    <row r="1569" spans="1:63" ht="18" customHeight="1">
      <c r="A1569" s="35"/>
      <c r="B1569" s="31"/>
      <c r="C1569" s="133"/>
      <c r="D1569" s="133"/>
      <c r="E1569" s="133"/>
      <c r="F1569" s="133"/>
      <c r="G1569" s="133"/>
      <c r="H1569" s="133"/>
      <c r="I1569" s="133"/>
      <c r="J1569" s="134"/>
      <c r="K1569" s="135"/>
      <c r="L1569" s="135"/>
      <c r="M1569" s="135"/>
      <c r="N1569" s="2"/>
      <c r="O1569" s="31"/>
      <c r="P1569" s="25"/>
      <c r="Q1569" s="2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</row>
    <row r="1570" spans="1:63" ht="18" customHeight="1">
      <c r="A1570" s="35"/>
      <c r="B1570" s="31"/>
      <c r="C1570" s="133"/>
      <c r="D1570" s="133"/>
      <c r="E1570" s="133"/>
      <c r="F1570" s="133"/>
      <c r="G1570" s="133"/>
      <c r="H1570" s="133"/>
      <c r="I1570" s="133"/>
      <c r="J1570" s="134"/>
      <c r="K1570" s="135"/>
      <c r="L1570" s="135"/>
      <c r="M1570" s="135"/>
      <c r="N1570" s="2"/>
      <c r="O1570" s="31"/>
      <c r="P1570" s="25"/>
      <c r="Q1570" s="2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</row>
    <row r="1571" spans="1:63" ht="18" customHeight="1">
      <c r="A1571" s="35"/>
      <c r="B1571" s="31"/>
      <c r="C1571" s="133"/>
      <c r="D1571" s="133"/>
      <c r="E1571" s="133"/>
      <c r="F1571" s="133"/>
      <c r="G1571" s="133"/>
      <c r="H1571" s="133"/>
      <c r="I1571" s="133"/>
      <c r="J1571" s="134"/>
      <c r="K1571" s="135"/>
      <c r="L1571" s="135"/>
      <c r="M1571" s="135"/>
      <c r="N1571" s="2"/>
      <c r="O1571" s="31"/>
      <c r="P1571" s="25"/>
      <c r="Q1571" s="2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</row>
    <row r="1572" spans="1:63" ht="18" customHeight="1">
      <c r="A1572" s="35"/>
      <c r="B1572" s="31"/>
      <c r="C1572" s="133"/>
      <c r="D1572" s="133"/>
      <c r="E1572" s="133"/>
      <c r="F1572" s="133"/>
      <c r="G1572" s="133"/>
      <c r="H1572" s="133"/>
      <c r="I1572" s="133"/>
      <c r="J1572" s="134"/>
      <c r="K1572" s="135"/>
      <c r="L1572" s="135"/>
      <c r="M1572" s="135"/>
      <c r="N1572" s="2"/>
      <c r="O1572" s="31"/>
      <c r="P1572" s="25"/>
      <c r="Q1572" s="2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</row>
    <row r="1573" spans="1:63" ht="18" customHeight="1">
      <c r="A1573" s="35"/>
      <c r="B1573" s="31"/>
      <c r="C1573" s="133"/>
      <c r="D1573" s="133"/>
      <c r="E1573" s="133"/>
      <c r="F1573" s="133"/>
      <c r="G1573" s="133"/>
      <c r="H1573" s="133"/>
      <c r="I1573" s="133"/>
      <c r="J1573" s="134"/>
      <c r="K1573" s="135"/>
      <c r="L1573" s="135"/>
      <c r="M1573" s="135"/>
      <c r="N1573" s="2"/>
      <c r="O1573" s="31"/>
      <c r="P1573" s="25"/>
      <c r="Q1573" s="2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</row>
    <row r="1574" spans="1:63" ht="18" customHeight="1">
      <c r="A1574" s="35"/>
      <c r="B1574" s="31"/>
      <c r="C1574" s="133"/>
      <c r="D1574" s="133"/>
      <c r="E1574" s="133"/>
      <c r="F1574" s="133"/>
      <c r="G1574" s="133"/>
      <c r="H1574" s="133"/>
      <c r="I1574" s="133"/>
      <c r="J1574" s="134"/>
      <c r="K1574" s="135"/>
      <c r="L1574" s="135"/>
      <c r="M1574" s="135"/>
      <c r="N1574" s="2"/>
      <c r="O1574" s="31"/>
      <c r="P1574" s="25"/>
      <c r="Q1574" s="2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</row>
    <row r="1575" spans="1:63" ht="18" customHeight="1">
      <c r="A1575" s="35"/>
      <c r="B1575" s="31"/>
      <c r="C1575" s="133"/>
      <c r="D1575" s="133"/>
      <c r="E1575" s="133"/>
      <c r="F1575" s="133"/>
      <c r="G1575" s="133"/>
      <c r="H1575" s="133"/>
      <c r="I1575" s="133"/>
      <c r="J1575" s="134"/>
      <c r="K1575" s="135"/>
      <c r="L1575" s="135"/>
      <c r="M1575" s="135"/>
      <c r="N1575" s="2"/>
      <c r="O1575" s="31"/>
      <c r="P1575" s="25"/>
      <c r="Q1575" s="2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</row>
    <row r="1576" spans="1:63" ht="18" customHeight="1">
      <c r="A1576" s="35"/>
      <c r="B1576" s="31"/>
      <c r="C1576" s="133"/>
      <c r="D1576" s="133"/>
      <c r="E1576" s="133"/>
      <c r="F1576" s="133"/>
      <c r="G1576" s="133"/>
      <c r="H1576" s="133"/>
      <c r="I1576" s="133"/>
      <c r="J1576" s="134"/>
      <c r="K1576" s="135"/>
      <c r="L1576" s="135"/>
      <c r="M1576" s="135"/>
      <c r="N1576" s="2"/>
      <c r="O1576" s="31"/>
      <c r="P1576" s="25"/>
      <c r="Q1576" s="2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</row>
    <row r="1577" spans="1:63" ht="18" customHeight="1">
      <c r="A1577" s="35"/>
      <c r="B1577" s="31"/>
      <c r="C1577" s="133"/>
      <c r="D1577" s="133"/>
      <c r="E1577" s="133"/>
      <c r="F1577" s="133"/>
      <c r="G1577" s="133"/>
      <c r="H1577" s="133"/>
      <c r="I1577" s="133"/>
      <c r="J1577" s="134"/>
      <c r="K1577" s="135"/>
      <c r="L1577" s="135"/>
      <c r="M1577" s="135"/>
      <c r="N1577" s="2"/>
      <c r="O1577" s="31"/>
      <c r="P1577" s="25"/>
      <c r="Q1577" s="2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</row>
    <row r="1578" spans="1:63" ht="18" customHeight="1">
      <c r="A1578" s="35"/>
      <c r="B1578" s="31"/>
      <c r="C1578" s="133"/>
      <c r="D1578" s="133"/>
      <c r="E1578" s="133"/>
      <c r="F1578" s="133"/>
      <c r="G1578" s="133"/>
      <c r="H1578" s="133"/>
      <c r="I1578" s="133"/>
      <c r="J1578" s="134"/>
      <c r="K1578" s="135"/>
      <c r="L1578" s="135"/>
      <c r="M1578" s="135"/>
      <c r="N1578" s="2"/>
      <c r="O1578" s="31"/>
      <c r="P1578" s="25"/>
      <c r="Q1578" s="2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</row>
    <row r="1579" spans="1:63" ht="18" customHeight="1">
      <c r="A1579" s="35"/>
      <c r="B1579" s="31"/>
      <c r="C1579" s="133"/>
      <c r="D1579" s="133"/>
      <c r="E1579" s="133"/>
      <c r="F1579" s="133"/>
      <c r="G1579" s="133"/>
      <c r="H1579" s="133"/>
      <c r="I1579" s="133"/>
      <c r="J1579" s="134"/>
      <c r="K1579" s="135"/>
      <c r="L1579" s="135"/>
      <c r="M1579" s="135"/>
      <c r="N1579" s="2"/>
      <c r="O1579" s="31"/>
      <c r="P1579" s="25"/>
      <c r="Q1579" s="2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</row>
    <row r="1580" spans="1:63" ht="18" customHeight="1">
      <c r="A1580" s="35"/>
      <c r="B1580" s="31"/>
      <c r="C1580" s="133"/>
      <c r="D1580" s="133"/>
      <c r="E1580" s="133"/>
      <c r="F1580" s="133"/>
      <c r="G1580" s="133"/>
      <c r="H1580" s="133"/>
      <c r="I1580" s="133"/>
      <c r="J1580" s="134"/>
      <c r="K1580" s="135"/>
      <c r="L1580" s="135"/>
      <c r="M1580" s="135"/>
      <c r="N1580" s="2"/>
      <c r="O1580" s="31"/>
      <c r="P1580" s="25"/>
      <c r="Q1580" s="2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</row>
    <row r="1581" spans="1:63" ht="18" customHeight="1">
      <c r="A1581" s="35"/>
      <c r="B1581" s="31"/>
      <c r="C1581" s="133"/>
      <c r="D1581" s="133"/>
      <c r="E1581" s="133"/>
      <c r="F1581" s="133"/>
      <c r="G1581" s="133"/>
      <c r="H1581" s="133"/>
      <c r="I1581" s="133"/>
      <c r="J1581" s="134"/>
      <c r="K1581" s="135"/>
      <c r="L1581" s="135"/>
      <c r="M1581" s="135"/>
      <c r="N1581" s="2"/>
      <c r="O1581" s="31"/>
      <c r="P1581" s="25"/>
      <c r="Q1581" s="2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</row>
    <row r="1582" spans="1:63" ht="18" customHeight="1">
      <c r="A1582" s="35"/>
      <c r="B1582" s="31"/>
      <c r="C1582" s="133"/>
      <c r="D1582" s="133"/>
      <c r="E1582" s="133"/>
      <c r="F1582" s="133"/>
      <c r="G1582" s="133"/>
      <c r="H1582" s="133"/>
      <c r="I1582" s="133"/>
      <c r="J1582" s="134"/>
      <c r="K1582" s="135"/>
      <c r="L1582" s="135"/>
      <c r="M1582" s="135"/>
      <c r="N1582" s="2"/>
      <c r="O1582" s="31"/>
      <c r="P1582" s="25"/>
      <c r="Q1582" s="2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</row>
    <row r="1583" spans="1:63" ht="18" customHeight="1">
      <c r="A1583" s="35"/>
      <c r="B1583" s="31"/>
      <c r="C1583" s="133"/>
      <c r="D1583" s="133"/>
      <c r="E1583" s="133"/>
      <c r="F1583" s="133"/>
      <c r="G1583" s="133"/>
      <c r="H1583" s="133"/>
      <c r="I1583" s="133"/>
      <c r="J1583" s="134"/>
      <c r="K1583" s="135"/>
      <c r="L1583" s="135"/>
      <c r="M1583" s="135"/>
      <c r="N1583" s="2"/>
      <c r="O1583" s="31"/>
      <c r="P1583" s="25"/>
      <c r="Q1583" s="2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</row>
    <row r="1584" spans="1:63" ht="18" customHeight="1">
      <c r="A1584" s="35"/>
      <c r="B1584" s="31"/>
      <c r="C1584" s="133"/>
      <c r="D1584" s="133"/>
      <c r="E1584" s="133"/>
      <c r="F1584" s="133"/>
      <c r="G1584" s="133"/>
      <c r="H1584" s="133"/>
      <c r="I1584" s="133"/>
      <c r="J1584" s="134"/>
      <c r="K1584" s="135"/>
      <c r="L1584" s="135"/>
      <c r="M1584" s="135"/>
      <c r="N1584" s="2"/>
      <c r="O1584" s="31"/>
      <c r="P1584" s="25"/>
      <c r="Q1584" s="2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</row>
    <row r="1585" spans="1:63" ht="18" customHeight="1">
      <c r="A1585" s="35"/>
      <c r="B1585" s="31"/>
      <c r="C1585" s="133"/>
      <c r="D1585" s="133"/>
      <c r="E1585" s="133"/>
      <c r="F1585" s="133"/>
      <c r="G1585" s="133"/>
      <c r="H1585" s="133"/>
      <c r="I1585" s="133"/>
      <c r="J1585" s="134"/>
      <c r="K1585" s="135"/>
      <c r="L1585" s="135"/>
      <c r="M1585" s="135"/>
      <c r="N1585" s="2"/>
      <c r="O1585" s="31"/>
      <c r="P1585" s="25"/>
      <c r="Q1585" s="2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</row>
    <row r="1586" spans="1:63" ht="18" customHeight="1">
      <c r="A1586" s="35"/>
      <c r="B1586" s="31"/>
      <c r="C1586" s="133"/>
      <c r="D1586" s="133"/>
      <c r="E1586" s="133"/>
      <c r="F1586" s="133"/>
      <c r="G1586" s="133"/>
      <c r="H1586" s="133"/>
      <c r="I1586" s="133"/>
      <c r="J1586" s="134"/>
      <c r="K1586" s="135"/>
      <c r="L1586" s="135"/>
      <c r="M1586" s="135"/>
      <c r="N1586" s="2"/>
      <c r="O1586" s="31"/>
      <c r="P1586" s="25"/>
      <c r="Q1586" s="2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</row>
    <row r="1587" spans="1:63" ht="18" customHeight="1">
      <c r="A1587" s="35"/>
      <c r="B1587" s="31"/>
      <c r="C1587" s="133"/>
      <c r="D1587" s="133"/>
      <c r="E1587" s="133"/>
      <c r="F1587" s="133"/>
      <c r="G1587" s="133"/>
      <c r="H1587" s="133"/>
      <c r="I1587" s="133"/>
      <c r="J1587" s="134"/>
      <c r="K1587" s="135"/>
      <c r="L1587" s="135"/>
      <c r="M1587" s="135"/>
      <c r="N1587" s="2"/>
      <c r="O1587" s="31"/>
      <c r="P1587" s="25"/>
      <c r="Q1587" s="2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</row>
    <row r="1588" spans="1:63" ht="18" customHeight="1">
      <c r="A1588" s="35"/>
      <c r="B1588" s="31"/>
      <c r="C1588" s="133"/>
      <c r="D1588" s="133"/>
      <c r="E1588" s="133"/>
      <c r="F1588" s="133"/>
      <c r="G1588" s="133"/>
      <c r="H1588" s="133"/>
      <c r="I1588" s="133"/>
      <c r="J1588" s="134"/>
      <c r="K1588" s="135"/>
      <c r="L1588" s="135"/>
      <c r="M1588" s="135"/>
      <c r="N1588" s="2"/>
      <c r="O1588" s="31"/>
      <c r="P1588" s="25"/>
      <c r="Q1588" s="2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</row>
    <row r="1589" spans="1:63" ht="18" customHeight="1">
      <c r="A1589" s="35"/>
      <c r="B1589" s="31"/>
      <c r="C1589" s="133"/>
      <c r="D1589" s="133"/>
      <c r="E1589" s="133"/>
      <c r="F1589" s="133"/>
      <c r="G1589" s="133"/>
      <c r="H1589" s="133"/>
      <c r="I1589" s="133"/>
      <c r="J1589" s="134"/>
      <c r="K1589" s="135"/>
      <c r="L1589" s="135"/>
      <c r="M1589" s="135"/>
      <c r="N1589" s="2"/>
      <c r="O1589" s="31"/>
      <c r="P1589" s="25"/>
      <c r="Q1589" s="2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</row>
    <row r="1590" spans="1:63" ht="18" customHeight="1">
      <c r="A1590" s="35"/>
      <c r="B1590" s="31"/>
      <c r="C1590" s="133"/>
      <c r="D1590" s="133"/>
      <c r="E1590" s="133"/>
      <c r="F1590" s="133"/>
      <c r="G1590" s="133"/>
      <c r="H1590" s="133"/>
      <c r="I1590" s="133"/>
      <c r="J1590" s="134"/>
      <c r="K1590" s="135"/>
      <c r="L1590" s="135"/>
      <c r="M1590" s="135"/>
      <c r="N1590" s="2"/>
      <c r="O1590" s="31"/>
      <c r="P1590" s="25"/>
      <c r="Q1590" s="2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</row>
    <row r="1591" spans="1:63" ht="18" customHeight="1">
      <c r="A1591" s="35"/>
      <c r="B1591" s="31"/>
      <c r="C1591" s="133"/>
      <c r="D1591" s="133"/>
      <c r="E1591" s="133"/>
      <c r="F1591" s="133"/>
      <c r="G1591" s="133"/>
      <c r="H1591" s="133"/>
      <c r="I1591" s="133"/>
      <c r="J1591" s="134"/>
      <c r="K1591" s="135"/>
      <c r="L1591" s="135"/>
      <c r="M1591" s="135"/>
      <c r="N1591" s="2"/>
      <c r="O1591" s="31"/>
      <c r="P1591" s="25"/>
      <c r="Q1591" s="2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</row>
    <row r="1592" spans="1:63" ht="18" customHeight="1">
      <c r="A1592" s="35"/>
      <c r="B1592" s="31"/>
      <c r="C1592" s="133"/>
      <c r="D1592" s="133"/>
      <c r="E1592" s="133"/>
      <c r="F1592" s="133"/>
      <c r="G1592" s="133"/>
      <c r="H1592" s="133"/>
      <c r="I1592" s="133"/>
      <c r="J1592" s="134"/>
      <c r="K1592" s="135"/>
      <c r="L1592" s="135"/>
      <c r="M1592" s="135"/>
      <c r="N1592" s="2"/>
      <c r="O1592" s="31"/>
      <c r="P1592" s="25"/>
      <c r="Q1592" s="2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</row>
    <row r="1593" spans="1:63" ht="18" customHeight="1">
      <c r="A1593" s="35"/>
      <c r="B1593" s="31"/>
      <c r="C1593" s="133"/>
      <c r="D1593" s="133"/>
      <c r="E1593" s="133"/>
      <c r="F1593" s="133"/>
      <c r="G1593" s="133"/>
      <c r="H1593" s="133"/>
      <c r="I1593" s="133"/>
      <c r="J1593" s="134"/>
      <c r="K1593" s="135"/>
      <c r="L1593" s="135"/>
      <c r="M1593" s="135"/>
      <c r="N1593" s="2"/>
      <c r="O1593" s="31"/>
      <c r="P1593" s="25"/>
      <c r="Q1593" s="2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</row>
    <row r="1594" spans="1:63" ht="18" customHeight="1">
      <c r="A1594" s="35"/>
      <c r="B1594" s="31"/>
      <c r="C1594" s="133"/>
      <c r="D1594" s="133"/>
      <c r="E1594" s="133"/>
      <c r="F1594" s="133"/>
      <c r="G1594" s="133"/>
      <c r="H1594" s="133"/>
      <c r="I1594" s="133"/>
      <c r="J1594" s="134"/>
      <c r="K1594" s="135"/>
      <c r="L1594" s="135"/>
      <c r="M1594" s="135"/>
      <c r="N1594" s="2"/>
      <c r="O1594" s="31"/>
      <c r="P1594" s="25"/>
      <c r="Q1594" s="2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</row>
    <row r="1595" spans="1:63" ht="18" customHeight="1">
      <c r="A1595" s="35"/>
      <c r="B1595" s="31"/>
      <c r="C1595" s="133"/>
      <c r="D1595" s="133"/>
      <c r="E1595" s="133"/>
      <c r="F1595" s="133"/>
      <c r="G1595" s="133"/>
      <c r="H1595" s="133"/>
      <c r="I1595" s="133"/>
      <c r="J1595" s="134"/>
      <c r="K1595" s="135"/>
      <c r="L1595" s="135"/>
      <c r="M1595" s="135"/>
      <c r="N1595" s="2"/>
      <c r="O1595" s="31"/>
      <c r="P1595" s="25"/>
      <c r="Q1595" s="2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</row>
    <row r="1596" spans="1:63" ht="18" customHeight="1">
      <c r="A1596" s="35"/>
      <c r="B1596" s="31"/>
      <c r="C1596" s="133"/>
      <c r="D1596" s="133"/>
      <c r="E1596" s="133"/>
      <c r="F1596" s="133"/>
      <c r="G1596" s="133"/>
      <c r="H1596" s="133"/>
      <c r="I1596" s="133"/>
      <c r="J1596" s="134"/>
      <c r="K1596" s="135"/>
      <c r="L1596" s="135"/>
      <c r="M1596" s="135"/>
      <c r="N1596" s="2"/>
      <c r="O1596" s="31"/>
      <c r="P1596" s="25"/>
      <c r="Q1596" s="2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</row>
    <row r="1597" spans="1:63" ht="18" customHeight="1">
      <c r="A1597" s="35"/>
      <c r="B1597" s="31"/>
      <c r="C1597" s="133"/>
      <c r="D1597" s="133"/>
      <c r="E1597" s="133"/>
      <c r="F1597" s="133"/>
      <c r="G1597" s="133"/>
      <c r="H1597" s="133"/>
      <c r="I1597" s="133"/>
      <c r="J1597" s="134"/>
      <c r="K1597" s="135"/>
      <c r="L1597" s="135"/>
      <c r="M1597" s="135"/>
      <c r="N1597" s="2"/>
      <c r="O1597" s="31"/>
      <c r="P1597" s="25"/>
      <c r="Q1597" s="2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</row>
    <row r="1598" spans="1:63" ht="18" customHeight="1">
      <c r="A1598" s="35"/>
      <c r="B1598" s="31"/>
      <c r="C1598" s="133"/>
      <c r="D1598" s="133"/>
      <c r="E1598" s="133"/>
      <c r="F1598" s="133"/>
      <c r="G1598" s="133"/>
      <c r="H1598" s="133"/>
      <c r="I1598" s="133"/>
      <c r="J1598" s="134"/>
      <c r="K1598" s="135"/>
      <c r="L1598" s="135"/>
      <c r="M1598" s="135"/>
      <c r="N1598" s="2"/>
      <c r="O1598" s="31"/>
      <c r="P1598" s="25"/>
      <c r="Q1598" s="2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</row>
    <row r="1599" spans="1:63" ht="18" customHeight="1">
      <c r="A1599" s="35"/>
      <c r="B1599" s="31"/>
      <c r="C1599" s="133"/>
      <c r="D1599" s="133"/>
      <c r="E1599" s="133"/>
      <c r="F1599" s="133"/>
      <c r="G1599" s="133"/>
      <c r="H1599" s="133"/>
      <c r="I1599" s="133"/>
      <c r="J1599" s="134"/>
      <c r="K1599" s="135"/>
      <c r="L1599" s="135"/>
      <c r="M1599" s="135"/>
      <c r="N1599" s="2"/>
      <c r="O1599" s="31"/>
      <c r="P1599" s="25"/>
      <c r="Q1599" s="2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</row>
    <row r="1600" spans="1:63" ht="18" customHeight="1">
      <c r="A1600" s="35"/>
      <c r="B1600" s="31"/>
      <c r="C1600" s="133"/>
      <c r="D1600" s="133"/>
      <c r="E1600" s="133"/>
      <c r="F1600" s="133"/>
      <c r="G1600" s="133"/>
      <c r="H1600" s="133"/>
      <c r="I1600" s="133"/>
      <c r="J1600" s="134"/>
      <c r="K1600" s="135"/>
      <c r="L1600" s="135"/>
      <c r="M1600" s="135"/>
      <c r="N1600" s="2"/>
      <c r="O1600" s="31"/>
      <c r="P1600" s="25"/>
      <c r="Q1600" s="2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</row>
    <row r="1601" spans="1:63" ht="18" customHeight="1">
      <c r="A1601" s="35"/>
      <c r="B1601" s="31"/>
      <c r="C1601" s="133"/>
      <c r="D1601" s="133"/>
      <c r="E1601" s="133"/>
      <c r="F1601" s="133"/>
      <c r="G1601" s="133"/>
      <c r="H1601" s="133"/>
      <c r="I1601" s="133"/>
      <c r="J1601" s="134"/>
      <c r="K1601" s="135"/>
      <c r="L1601" s="135"/>
      <c r="M1601" s="135"/>
      <c r="N1601" s="2"/>
      <c r="O1601" s="31"/>
      <c r="P1601" s="25"/>
      <c r="Q1601" s="2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</row>
    <row r="1602" spans="1:63" ht="18" customHeight="1">
      <c r="A1602" s="35"/>
      <c r="B1602" s="31"/>
      <c r="C1602" s="133"/>
      <c r="D1602" s="133"/>
      <c r="E1602" s="133"/>
      <c r="F1602" s="133"/>
      <c r="G1602" s="133"/>
      <c r="H1602" s="133"/>
      <c r="I1602" s="133"/>
      <c r="J1602" s="134"/>
      <c r="K1602" s="135"/>
      <c r="L1602" s="135"/>
      <c r="M1602" s="135"/>
      <c r="N1602" s="2"/>
      <c r="O1602" s="31"/>
      <c r="P1602" s="25"/>
      <c r="Q1602" s="2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</row>
    <row r="1603" spans="1:63" ht="18" customHeight="1">
      <c r="A1603" s="35"/>
      <c r="B1603" s="31"/>
      <c r="C1603" s="133"/>
      <c r="D1603" s="133"/>
      <c r="E1603" s="133"/>
      <c r="F1603" s="133"/>
      <c r="G1603" s="133"/>
      <c r="H1603" s="133"/>
      <c r="I1603" s="133"/>
      <c r="J1603" s="134"/>
      <c r="K1603" s="135"/>
      <c r="L1603" s="135"/>
      <c r="M1603" s="135"/>
      <c r="N1603" s="2"/>
      <c r="O1603" s="31"/>
      <c r="P1603" s="25"/>
      <c r="Q1603" s="2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</row>
    <row r="1604" spans="1:63" ht="18" customHeight="1">
      <c r="A1604" s="35"/>
      <c r="B1604" s="31"/>
      <c r="C1604" s="133"/>
      <c r="D1604" s="133"/>
      <c r="E1604" s="133"/>
      <c r="F1604" s="133"/>
      <c r="G1604" s="133"/>
      <c r="H1604" s="133"/>
      <c r="I1604" s="133"/>
      <c r="J1604" s="134"/>
      <c r="K1604" s="135"/>
      <c r="L1604" s="135"/>
      <c r="M1604" s="135"/>
      <c r="N1604" s="2"/>
      <c r="O1604" s="31"/>
      <c r="P1604" s="25"/>
      <c r="Q1604" s="2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</row>
    <row r="1605" spans="1:63" ht="18" customHeight="1">
      <c r="A1605" s="35"/>
      <c r="B1605" s="31"/>
      <c r="C1605" s="133"/>
      <c r="D1605" s="133"/>
      <c r="E1605" s="133"/>
      <c r="F1605" s="133"/>
      <c r="G1605" s="133"/>
      <c r="H1605" s="133"/>
      <c r="I1605" s="133"/>
      <c r="J1605" s="134"/>
      <c r="K1605" s="135"/>
      <c r="L1605" s="135"/>
      <c r="M1605" s="135"/>
      <c r="N1605" s="2"/>
      <c r="O1605" s="31"/>
      <c r="P1605" s="25"/>
      <c r="Q1605" s="2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</row>
    <row r="1606" spans="1:63" ht="18" customHeight="1">
      <c r="A1606" s="35"/>
      <c r="B1606" s="31"/>
      <c r="C1606" s="133"/>
      <c r="D1606" s="133"/>
      <c r="E1606" s="133"/>
      <c r="F1606" s="133"/>
      <c r="G1606" s="133"/>
      <c r="H1606" s="133"/>
      <c r="I1606" s="133"/>
      <c r="J1606" s="134"/>
      <c r="K1606" s="135"/>
      <c r="L1606" s="135"/>
      <c r="M1606" s="135"/>
      <c r="N1606" s="2"/>
      <c r="O1606" s="31"/>
      <c r="P1606" s="25"/>
      <c r="Q1606" s="2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</row>
    <row r="1607" spans="1:63" ht="18" customHeight="1">
      <c r="A1607" s="35"/>
      <c r="B1607" s="31"/>
      <c r="C1607" s="133"/>
      <c r="D1607" s="133"/>
      <c r="E1607" s="133"/>
      <c r="F1607" s="133"/>
      <c r="G1607" s="133"/>
      <c r="H1607" s="133"/>
      <c r="I1607" s="133"/>
      <c r="J1607" s="134"/>
      <c r="K1607" s="135"/>
      <c r="L1607" s="135"/>
      <c r="M1607" s="135"/>
      <c r="N1607" s="2"/>
      <c r="O1607" s="31"/>
      <c r="P1607" s="25"/>
      <c r="Q1607" s="2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</row>
    <row r="1608" spans="1:63" ht="18" customHeight="1">
      <c r="A1608" s="35"/>
      <c r="B1608" s="31"/>
      <c r="C1608" s="133"/>
      <c r="D1608" s="133"/>
      <c r="E1608" s="133"/>
      <c r="F1608" s="133"/>
      <c r="G1608" s="133"/>
      <c r="H1608" s="133"/>
      <c r="I1608" s="133"/>
      <c r="J1608" s="134"/>
      <c r="K1608" s="135"/>
      <c r="L1608" s="135"/>
      <c r="M1608" s="135"/>
      <c r="N1608" s="2"/>
      <c r="O1608" s="31"/>
      <c r="P1608" s="25"/>
      <c r="Q1608" s="2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</row>
    <row r="1609" spans="1:63" ht="18" customHeight="1">
      <c r="A1609" s="35"/>
      <c r="B1609" s="31"/>
      <c r="C1609" s="133"/>
      <c r="D1609" s="133"/>
      <c r="E1609" s="133"/>
      <c r="F1609" s="133"/>
      <c r="G1609" s="133"/>
      <c r="H1609" s="133"/>
      <c r="I1609" s="133"/>
      <c r="J1609" s="134"/>
      <c r="K1609" s="135"/>
      <c r="L1609" s="135"/>
      <c r="M1609" s="135"/>
      <c r="N1609" s="2"/>
      <c r="O1609" s="31"/>
      <c r="P1609" s="25"/>
      <c r="Q1609" s="2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</row>
    <row r="1610" spans="1:63" ht="18" customHeight="1">
      <c r="A1610" s="35"/>
      <c r="B1610" s="31"/>
      <c r="C1610" s="133"/>
      <c r="D1610" s="133"/>
      <c r="E1610" s="133"/>
      <c r="F1610" s="133"/>
      <c r="G1610" s="133"/>
      <c r="H1610" s="133"/>
      <c r="I1610" s="133"/>
      <c r="J1610" s="134"/>
      <c r="K1610" s="135"/>
      <c r="L1610" s="135"/>
      <c r="M1610" s="135"/>
      <c r="N1610" s="2"/>
      <c r="O1610" s="31"/>
      <c r="P1610" s="25"/>
      <c r="Q1610" s="2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</row>
    <row r="1611" spans="1:63" ht="18" customHeight="1">
      <c r="A1611" s="35"/>
      <c r="B1611" s="31"/>
      <c r="C1611" s="133"/>
      <c r="D1611" s="133"/>
      <c r="E1611" s="133"/>
      <c r="F1611" s="133"/>
      <c r="G1611" s="133"/>
      <c r="H1611" s="133"/>
      <c r="I1611" s="133"/>
      <c r="J1611" s="134"/>
      <c r="K1611" s="135"/>
      <c r="L1611" s="135"/>
      <c r="M1611" s="135"/>
      <c r="N1611" s="2"/>
      <c r="O1611" s="31"/>
      <c r="P1611" s="25"/>
      <c r="Q1611" s="2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</row>
    <row r="1612" spans="1:63" ht="18" customHeight="1">
      <c r="A1612" s="35"/>
      <c r="B1612" s="31"/>
      <c r="C1612" s="133"/>
      <c r="D1612" s="133"/>
      <c r="E1612" s="133"/>
      <c r="F1612" s="133"/>
      <c r="G1612" s="133"/>
      <c r="H1612" s="133"/>
      <c r="I1612" s="133"/>
      <c r="J1612" s="134"/>
      <c r="K1612" s="135"/>
      <c r="L1612" s="135"/>
      <c r="M1612" s="135"/>
      <c r="N1612" s="2"/>
      <c r="O1612" s="31"/>
      <c r="P1612" s="25"/>
      <c r="Q1612" s="2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</row>
    <row r="1613" spans="1:63" ht="18" customHeight="1">
      <c r="A1613" s="35"/>
      <c r="B1613" s="31"/>
      <c r="C1613" s="133"/>
      <c r="D1613" s="133"/>
      <c r="E1613" s="133"/>
      <c r="F1613" s="133"/>
      <c r="G1613" s="133"/>
      <c r="H1613" s="133"/>
      <c r="I1613" s="133"/>
      <c r="J1613" s="134"/>
      <c r="K1613" s="135"/>
      <c r="L1613" s="135"/>
      <c r="M1613" s="135"/>
      <c r="N1613" s="2"/>
      <c r="O1613" s="31"/>
      <c r="P1613" s="25"/>
      <c r="Q1613" s="2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</row>
    <row r="1614" spans="1:63" ht="18" customHeight="1">
      <c r="A1614" s="35"/>
      <c r="B1614" s="31"/>
      <c r="C1614" s="133"/>
      <c r="D1614" s="133"/>
      <c r="E1614" s="133"/>
      <c r="F1614" s="133"/>
      <c r="G1614" s="133"/>
      <c r="H1614" s="133"/>
      <c r="I1614" s="133"/>
      <c r="J1614" s="134"/>
      <c r="K1614" s="135"/>
      <c r="L1614" s="135"/>
      <c r="M1614" s="135"/>
      <c r="N1614" s="2"/>
      <c r="O1614" s="31"/>
      <c r="P1614" s="25"/>
      <c r="Q1614" s="2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</row>
    <row r="1615" spans="1:63" ht="18" customHeight="1">
      <c r="A1615" s="35"/>
      <c r="B1615" s="31"/>
      <c r="C1615" s="133"/>
      <c r="D1615" s="133"/>
      <c r="E1615" s="133"/>
      <c r="F1615" s="133"/>
      <c r="G1615" s="133"/>
      <c r="H1615" s="133"/>
      <c r="I1615" s="133"/>
      <c r="J1615" s="134"/>
      <c r="K1615" s="135"/>
      <c r="L1615" s="135"/>
      <c r="M1615" s="135"/>
      <c r="N1615" s="2"/>
      <c r="O1615" s="31"/>
      <c r="P1615" s="25"/>
      <c r="Q1615" s="2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</row>
    <row r="1616" spans="1:63" ht="18" customHeight="1">
      <c r="A1616" s="35"/>
      <c r="B1616" s="31"/>
      <c r="C1616" s="133"/>
      <c r="D1616" s="133"/>
      <c r="E1616" s="133"/>
      <c r="F1616" s="133"/>
      <c r="G1616" s="133"/>
      <c r="H1616" s="133"/>
      <c r="I1616" s="133"/>
      <c r="J1616" s="134"/>
      <c r="K1616" s="135"/>
      <c r="L1616" s="135"/>
      <c r="M1616" s="135"/>
      <c r="N1616" s="2"/>
      <c r="O1616" s="31"/>
      <c r="P1616" s="25"/>
      <c r="Q1616" s="2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</row>
    <row r="1617" spans="1:63" ht="18" customHeight="1">
      <c r="A1617" s="35"/>
      <c r="B1617" s="31"/>
      <c r="C1617" s="133"/>
      <c r="D1617" s="133"/>
      <c r="E1617" s="133"/>
      <c r="F1617" s="133"/>
      <c r="G1617" s="133"/>
      <c r="H1617" s="133"/>
      <c r="I1617" s="133"/>
      <c r="J1617" s="134"/>
      <c r="K1617" s="135"/>
      <c r="L1617" s="135"/>
      <c r="M1617" s="135"/>
      <c r="N1617" s="2"/>
      <c r="O1617" s="31"/>
      <c r="P1617" s="25"/>
      <c r="Q1617" s="2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</row>
    <row r="1618" spans="1:63" ht="18" customHeight="1">
      <c r="A1618" s="35"/>
      <c r="B1618" s="31"/>
      <c r="C1618" s="133"/>
      <c r="D1618" s="133"/>
      <c r="E1618" s="133"/>
      <c r="F1618" s="133"/>
      <c r="G1618" s="133"/>
      <c r="H1618" s="133"/>
      <c r="I1618" s="133"/>
      <c r="J1618" s="134"/>
      <c r="K1618" s="135"/>
      <c r="L1618" s="135"/>
      <c r="M1618" s="135"/>
      <c r="N1618" s="2"/>
      <c r="O1618" s="31"/>
      <c r="P1618" s="25"/>
      <c r="Q1618" s="2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</row>
    <row r="1619" spans="1:63" ht="18" customHeight="1">
      <c r="A1619" s="35"/>
      <c r="B1619" s="31"/>
      <c r="C1619" s="133"/>
      <c r="D1619" s="133"/>
      <c r="E1619" s="133"/>
      <c r="F1619" s="133"/>
      <c r="G1619" s="133"/>
      <c r="H1619" s="133"/>
      <c r="I1619" s="133"/>
      <c r="J1619" s="134"/>
      <c r="K1619" s="135"/>
      <c r="L1619" s="135"/>
      <c r="M1619" s="135"/>
      <c r="N1619" s="2"/>
      <c r="O1619" s="31"/>
      <c r="P1619" s="25"/>
      <c r="Q1619" s="2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</row>
    <row r="1620" spans="1:63" ht="18" customHeight="1">
      <c r="A1620" s="35"/>
      <c r="B1620" s="31"/>
      <c r="C1620" s="133"/>
      <c r="D1620" s="133"/>
      <c r="E1620" s="133"/>
      <c r="F1620" s="133"/>
      <c r="G1620" s="133"/>
      <c r="H1620" s="133"/>
      <c r="I1620" s="133"/>
      <c r="J1620" s="134"/>
      <c r="K1620" s="135"/>
      <c r="L1620" s="135"/>
      <c r="M1620" s="135"/>
      <c r="N1620" s="2"/>
      <c r="O1620" s="31"/>
      <c r="P1620" s="25"/>
      <c r="Q1620" s="2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</row>
    <row r="1621" spans="1:63" ht="18" customHeight="1">
      <c r="A1621" s="35"/>
      <c r="B1621" s="31"/>
      <c r="C1621" s="133"/>
      <c r="D1621" s="133"/>
      <c r="E1621" s="133"/>
      <c r="F1621" s="133"/>
      <c r="G1621" s="133"/>
      <c r="H1621" s="133"/>
      <c r="I1621" s="133"/>
      <c r="J1621" s="134"/>
      <c r="K1621" s="135"/>
      <c r="L1621" s="135"/>
      <c r="M1621" s="135"/>
      <c r="N1621" s="2"/>
      <c r="O1621" s="31"/>
      <c r="P1621" s="25"/>
      <c r="Q1621" s="2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</row>
    <row r="1622" spans="1:63" ht="18" customHeight="1">
      <c r="A1622" s="35"/>
      <c r="B1622" s="31"/>
      <c r="C1622" s="133"/>
      <c r="D1622" s="133"/>
      <c r="E1622" s="133"/>
      <c r="F1622" s="133"/>
      <c r="G1622" s="133"/>
      <c r="H1622" s="133"/>
      <c r="I1622" s="133"/>
      <c r="J1622" s="134"/>
      <c r="K1622" s="135"/>
      <c r="L1622" s="135"/>
      <c r="M1622" s="135"/>
      <c r="N1622" s="2"/>
      <c r="O1622" s="31"/>
      <c r="P1622" s="25"/>
      <c r="Q1622" s="2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</row>
    <row r="1623" spans="1:63" ht="18" customHeight="1">
      <c r="A1623" s="35"/>
      <c r="B1623" s="31"/>
      <c r="C1623" s="133"/>
      <c r="D1623" s="133"/>
      <c r="E1623" s="133"/>
      <c r="F1623" s="133"/>
      <c r="G1623" s="133"/>
      <c r="H1623" s="133"/>
      <c r="I1623" s="133"/>
      <c r="J1623" s="134"/>
      <c r="K1623" s="135"/>
      <c r="L1623" s="135"/>
      <c r="M1623" s="135"/>
      <c r="N1623" s="2"/>
      <c r="O1623" s="31"/>
      <c r="P1623" s="25"/>
      <c r="Q1623" s="2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</row>
    <row r="1624" spans="1:63" ht="18" customHeight="1">
      <c r="A1624" s="35"/>
      <c r="B1624" s="31"/>
      <c r="C1624" s="133"/>
      <c r="D1624" s="133"/>
      <c r="E1624" s="133"/>
      <c r="F1624" s="133"/>
      <c r="G1624" s="133"/>
      <c r="H1624" s="133"/>
      <c r="I1624" s="133"/>
      <c r="J1624" s="134"/>
      <c r="K1624" s="135"/>
      <c r="L1624" s="135"/>
      <c r="M1624" s="135"/>
      <c r="N1624" s="2"/>
      <c r="O1624" s="31"/>
      <c r="P1624" s="25"/>
      <c r="Q1624" s="2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</row>
    <row r="1625" spans="1:63" ht="18" customHeight="1">
      <c r="A1625" s="35"/>
      <c r="B1625" s="31"/>
      <c r="C1625" s="133"/>
      <c r="D1625" s="133"/>
      <c r="E1625" s="133"/>
      <c r="F1625" s="133"/>
      <c r="G1625" s="133"/>
      <c r="H1625" s="133"/>
      <c r="I1625" s="133"/>
      <c r="J1625" s="134"/>
      <c r="K1625" s="135"/>
      <c r="L1625" s="135"/>
      <c r="M1625" s="135"/>
      <c r="N1625" s="2"/>
      <c r="O1625" s="31"/>
      <c r="P1625" s="25"/>
      <c r="Q1625" s="2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</row>
    <row r="1626" spans="1:63" ht="18" customHeight="1">
      <c r="A1626" s="35"/>
      <c r="B1626" s="31"/>
      <c r="C1626" s="133"/>
      <c r="D1626" s="133"/>
      <c r="E1626" s="133"/>
      <c r="F1626" s="133"/>
      <c r="G1626" s="133"/>
      <c r="H1626" s="133"/>
      <c r="I1626" s="133"/>
      <c r="J1626" s="134"/>
      <c r="K1626" s="135"/>
      <c r="L1626" s="135"/>
      <c r="M1626" s="135"/>
      <c r="N1626" s="2"/>
      <c r="O1626" s="31"/>
      <c r="P1626" s="25"/>
      <c r="Q1626" s="2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</row>
    <row r="1627" spans="1:63" ht="18" customHeight="1">
      <c r="A1627" s="35"/>
      <c r="B1627" s="31"/>
      <c r="C1627" s="133"/>
      <c r="D1627" s="133"/>
      <c r="E1627" s="133"/>
      <c r="F1627" s="133"/>
      <c r="G1627" s="133"/>
      <c r="H1627" s="133"/>
      <c r="I1627" s="133"/>
      <c r="J1627" s="134"/>
      <c r="K1627" s="135"/>
      <c r="L1627" s="135"/>
      <c r="M1627" s="135"/>
      <c r="N1627" s="2"/>
      <c r="O1627" s="31"/>
      <c r="P1627" s="25"/>
      <c r="Q1627" s="2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</row>
    <row r="1628" spans="1:63" ht="18" customHeight="1">
      <c r="A1628" s="35"/>
      <c r="B1628" s="31"/>
      <c r="C1628" s="133"/>
      <c r="D1628" s="133"/>
      <c r="E1628" s="133"/>
      <c r="F1628" s="133"/>
      <c r="G1628" s="133"/>
      <c r="H1628" s="133"/>
      <c r="I1628" s="133"/>
      <c r="J1628" s="134"/>
      <c r="K1628" s="135"/>
      <c r="L1628" s="135"/>
      <c r="M1628" s="135"/>
      <c r="N1628" s="2"/>
      <c r="O1628" s="31"/>
      <c r="P1628" s="25"/>
      <c r="Q1628" s="2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</row>
    <row r="1629" spans="1:63" ht="18" customHeight="1">
      <c r="A1629" s="35"/>
      <c r="B1629" s="31"/>
      <c r="C1629" s="133"/>
      <c r="D1629" s="133"/>
      <c r="E1629" s="133"/>
      <c r="F1629" s="133"/>
      <c r="G1629" s="133"/>
      <c r="H1629" s="133"/>
      <c r="I1629" s="133"/>
      <c r="J1629" s="134"/>
      <c r="K1629" s="135"/>
      <c r="L1629" s="135"/>
      <c r="M1629" s="135"/>
      <c r="N1629" s="2"/>
      <c r="O1629" s="31"/>
      <c r="P1629" s="25"/>
      <c r="Q1629" s="2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</row>
    <row r="1630" spans="1:63" ht="18" customHeight="1">
      <c r="A1630" s="35"/>
      <c r="B1630" s="31"/>
      <c r="C1630" s="133"/>
      <c r="D1630" s="133"/>
      <c r="E1630" s="133"/>
      <c r="F1630" s="133"/>
      <c r="G1630" s="133"/>
      <c r="H1630" s="133"/>
      <c r="I1630" s="133"/>
      <c r="J1630" s="134"/>
      <c r="K1630" s="135"/>
      <c r="L1630" s="135"/>
      <c r="M1630" s="135"/>
      <c r="N1630" s="2"/>
      <c r="O1630" s="31"/>
      <c r="P1630" s="25"/>
      <c r="Q1630" s="2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</row>
    <row r="1631" spans="1:63" ht="18" customHeight="1">
      <c r="A1631" s="35"/>
      <c r="B1631" s="31"/>
      <c r="C1631" s="133"/>
      <c r="D1631" s="133"/>
      <c r="E1631" s="133"/>
      <c r="F1631" s="133"/>
      <c r="G1631" s="133"/>
      <c r="H1631" s="133"/>
      <c r="I1631" s="133"/>
      <c r="J1631" s="134"/>
      <c r="K1631" s="135"/>
      <c r="L1631" s="135"/>
      <c r="M1631" s="135"/>
      <c r="N1631" s="2"/>
      <c r="O1631" s="31"/>
      <c r="P1631" s="25"/>
      <c r="Q1631" s="2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</row>
    <row r="1632" spans="1:63" ht="18" customHeight="1">
      <c r="A1632" s="35"/>
      <c r="B1632" s="31"/>
      <c r="C1632" s="133"/>
      <c r="D1632" s="133"/>
      <c r="E1632" s="133"/>
      <c r="F1632" s="133"/>
      <c r="G1632" s="133"/>
      <c r="H1632" s="133"/>
      <c r="I1632" s="133"/>
      <c r="J1632" s="134"/>
      <c r="K1632" s="135"/>
      <c r="L1632" s="135"/>
      <c r="M1632" s="135"/>
      <c r="N1632" s="2"/>
      <c r="O1632" s="31"/>
      <c r="P1632" s="25"/>
      <c r="Q1632" s="2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</row>
    <row r="1633" spans="1:63" ht="18" customHeight="1">
      <c r="A1633" s="35"/>
      <c r="B1633" s="31"/>
      <c r="C1633" s="133"/>
      <c r="D1633" s="133"/>
      <c r="E1633" s="133"/>
      <c r="F1633" s="133"/>
      <c r="G1633" s="133"/>
      <c r="H1633" s="133"/>
      <c r="I1633" s="133"/>
      <c r="J1633" s="134"/>
      <c r="K1633" s="135"/>
      <c r="L1633" s="135"/>
      <c r="M1633" s="135"/>
      <c r="N1633" s="2"/>
      <c r="O1633" s="31"/>
      <c r="P1633" s="25"/>
      <c r="Q1633" s="2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</row>
    <row r="1634" spans="1:63" ht="18" customHeight="1">
      <c r="A1634" s="35"/>
      <c r="B1634" s="31"/>
      <c r="C1634" s="133"/>
      <c r="D1634" s="133"/>
      <c r="E1634" s="133"/>
      <c r="F1634" s="133"/>
      <c r="G1634" s="133"/>
      <c r="H1634" s="133"/>
      <c r="I1634" s="133"/>
      <c r="J1634" s="134"/>
      <c r="K1634" s="135"/>
      <c r="L1634" s="135"/>
      <c r="M1634" s="135"/>
      <c r="N1634" s="2"/>
      <c r="O1634" s="31"/>
      <c r="P1634" s="25"/>
      <c r="Q1634" s="2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</row>
    <row r="1635" spans="1:63" ht="18" customHeight="1">
      <c r="A1635" s="35"/>
      <c r="B1635" s="31"/>
      <c r="C1635" s="133"/>
      <c r="D1635" s="133"/>
      <c r="E1635" s="133"/>
      <c r="F1635" s="133"/>
      <c r="G1635" s="133"/>
      <c r="H1635" s="133"/>
      <c r="I1635" s="133"/>
      <c r="J1635" s="134"/>
      <c r="K1635" s="135"/>
      <c r="L1635" s="135"/>
      <c r="M1635" s="135"/>
      <c r="N1635" s="2"/>
      <c r="O1635" s="31"/>
      <c r="P1635" s="25"/>
      <c r="Q1635" s="2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</row>
    <row r="1636" spans="1:63" ht="18" customHeight="1">
      <c r="A1636" s="35"/>
      <c r="B1636" s="31"/>
      <c r="C1636" s="133"/>
      <c r="D1636" s="133"/>
      <c r="E1636" s="133"/>
      <c r="F1636" s="133"/>
      <c r="G1636" s="133"/>
      <c r="H1636" s="133"/>
      <c r="I1636" s="133"/>
      <c r="J1636" s="134"/>
      <c r="K1636" s="135"/>
      <c r="L1636" s="135"/>
      <c r="M1636" s="135"/>
      <c r="N1636" s="2"/>
      <c r="O1636" s="31"/>
      <c r="P1636" s="25"/>
      <c r="Q1636" s="2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</row>
    <row r="1637" spans="1:63" ht="18" customHeight="1">
      <c r="A1637" s="35"/>
      <c r="B1637" s="31"/>
      <c r="C1637" s="133"/>
      <c r="D1637" s="133"/>
      <c r="E1637" s="133"/>
      <c r="F1637" s="133"/>
      <c r="G1637" s="133"/>
      <c r="H1637" s="133"/>
      <c r="I1637" s="133"/>
      <c r="J1637" s="134"/>
      <c r="K1637" s="135"/>
      <c r="L1637" s="135"/>
      <c r="M1637" s="135"/>
      <c r="N1637" s="2"/>
      <c r="O1637" s="31"/>
      <c r="P1637" s="25"/>
      <c r="Q1637" s="2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</row>
    <row r="1638" spans="1:63" ht="18" customHeight="1">
      <c r="A1638" s="35"/>
      <c r="B1638" s="31"/>
      <c r="C1638" s="133"/>
      <c r="D1638" s="133"/>
      <c r="E1638" s="133"/>
      <c r="F1638" s="133"/>
      <c r="G1638" s="133"/>
      <c r="H1638" s="133"/>
      <c r="I1638" s="133"/>
      <c r="J1638" s="134"/>
      <c r="K1638" s="135"/>
      <c r="L1638" s="135"/>
      <c r="M1638" s="135"/>
      <c r="N1638" s="2"/>
      <c r="O1638" s="31"/>
      <c r="P1638" s="25"/>
      <c r="Q1638" s="2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</row>
    <row r="1639" spans="1:63" ht="18" customHeight="1">
      <c r="A1639" s="35"/>
      <c r="B1639" s="31"/>
      <c r="C1639" s="133"/>
      <c r="D1639" s="133"/>
      <c r="E1639" s="133"/>
      <c r="F1639" s="133"/>
      <c r="G1639" s="133"/>
      <c r="H1639" s="133"/>
      <c r="I1639" s="133"/>
      <c r="J1639" s="134"/>
      <c r="K1639" s="135"/>
      <c r="L1639" s="135"/>
      <c r="M1639" s="135"/>
      <c r="N1639" s="2"/>
      <c r="O1639" s="31"/>
      <c r="P1639" s="25"/>
      <c r="Q1639" s="2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</row>
    <row r="1640" spans="1:63" ht="18" customHeight="1">
      <c r="A1640" s="35"/>
      <c r="B1640" s="31"/>
      <c r="C1640" s="133"/>
      <c r="D1640" s="133"/>
      <c r="E1640" s="133"/>
      <c r="F1640" s="133"/>
      <c r="G1640" s="133"/>
      <c r="H1640" s="133"/>
      <c r="I1640" s="133"/>
      <c r="J1640" s="134"/>
      <c r="K1640" s="135"/>
      <c r="L1640" s="135"/>
      <c r="M1640" s="135"/>
      <c r="N1640" s="2"/>
      <c r="O1640" s="31"/>
      <c r="P1640" s="25"/>
      <c r="Q1640" s="2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</row>
    <row r="1641" spans="1:63" ht="18" customHeight="1">
      <c r="A1641" s="35"/>
      <c r="B1641" s="31"/>
      <c r="C1641" s="133"/>
      <c r="D1641" s="133"/>
      <c r="E1641" s="133"/>
      <c r="F1641" s="133"/>
      <c r="G1641" s="133"/>
      <c r="H1641" s="133"/>
      <c r="I1641" s="133"/>
      <c r="J1641" s="134"/>
      <c r="K1641" s="135"/>
      <c r="L1641" s="135"/>
      <c r="M1641" s="135"/>
      <c r="N1641" s="2"/>
      <c r="O1641" s="31"/>
      <c r="P1641" s="25"/>
      <c r="Q1641" s="2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</row>
    <row r="1642" spans="1:63" ht="18" customHeight="1">
      <c r="A1642" s="35"/>
      <c r="B1642" s="31"/>
      <c r="C1642" s="133"/>
      <c r="D1642" s="133"/>
      <c r="E1642" s="133"/>
      <c r="F1642" s="133"/>
      <c r="G1642" s="133"/>
      <c r="H1642" s="133"/>
      <c r="I1642" s="133"/>
      <c r="J1642" s="134"/>
      <c r="K1642" s="135"/>
      <c r="L1642" s="135"/>
      <c r="M1642" s="135"/>
      <c r="N1642" s="2"/>
      <c r="O1642" s="31"/>
      <c r="P1642" s="25"/>
      <c r="Q1642" s="2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</row>
    <row r="1643" spans="1:63" ht="18" customHeight="1">
      <c r="A1643" s="35"/>
      <c r="B1643" s="31"/>
      <c r="C1643" s="133"/>
      <c r="D1643" s="133"/>
      <c r="E1643" s="133"/>
      <c r="F1643" s="133"/>
      <c r="G1643" s="133"/>
      <c r="H1643" s="133"/>
      <c r="I1643" s="133"/>
      <c r="J1643" s="134"/>
      <c r="K1643" s="135"/>
      <c r="L1643" s="135"/>
      <c r="M1643" s="135"/>
      <c r="N1643" s="2"/>
      <c r="O1643" s="31"/>
      <c r="P1643" s="25"/>
      <c r="Q1643" s="2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</row>
    <row r="1644" spans="1:63" ht="18" customHeight="1">
      <c r="A1644" s="35"/>
      <c r="B1644" s="31"/>
      <c r="C1644" s="133"/>
      <c r="D1644" s="133"/>
      <c r="E1644" s="133"/>
      <c r="F1644" s="133"/>
      <c r="G1644" s="133"/>
      <c r="H1644" s="133"/>
      <c r="I1644" s="133"/>
      <c r="J1644" s="134"/>
      <c r="K1644" s="135"/>
      <c r="L1644" s="135"/>
      <c r="M1644" s="135"/>
      <c r="N1644" s="2"/>
      <c r="O1644" s="31"/>
      <c r="P1644" s="25"/>
      <c r="Q1644" s="2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</row>
    <row r="1645" spans="1:63" ht="18" customHeight="1">
      <c r="A1645" s="35"/>
      <c r="B1645" s="31"/>
      <c r="C1645" s="133"/>
      <c r="D1645" s="133"/>
      <c r="E1645" s="133"/>
      <c r="F1645" s="133"/>
      <c r="G1645" s="133"/>
      <c r="H1645" s="133"/>
      <c r="I1645" s="133"/>
      <c r="J1645" s="134"/>
      <c r="K1645" s="135"/>
      <c r="L1645" s="135"/>
      <c r="M1645" s="135"/>
      <c r="N1645" s="2"/>
      <c r="O1645" s="31"/>
      <c r="P1645" s="25"/>
      <c r="Q1645" s="2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</row>
    <row r="1646" spans="1:63" ht="18" customHeight="1">
      <c r="A1646" s="35"/>
      <c r="B1646" s="31"/>
      <c r="C1646" s="133"/>
      <c r="D1646" s="133"/>
      <c r="E1646" s="133"/>
      <c r="F1646" s="133"/>
      <c r="G1646" s="133"/>
      <c r="H1646" s="133"/>
      <c r="I1646" s="133"/>
      <c r="J1646" s="134"/>
      <c r="K1646" s="135"/>
      <c r="L1646" s="135"/>
      <c r="M1646" s="135"/>
      <c r="N1646" s="2"/>
      <c r="O1646" s="31"/>
      <c r="P1646" s="25"/>
      <c r="Q1646" s="2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</row>
    <row r="1647" spans="1:63" ht="18" customHeight="1">
      <c r="A1647" s="35"/>
      <c r="B1647" s="31"/>
      <c r="C1647" s="133"/>
      <c r="D1647" s="133"/>
      <c r="E1647" s="133"/>
      <c r="F1647" s="133"/>
      <c r="G1647" s="133"/>
      <c r="H1647" s="133"/>
      <c r="I1647" s="133"/>
      <c r="J1647" s="134"/>
      <c r="K1647" s="135"/>
      <c r="L1647" s="135"/>
      <c r="M1647" s="135"/>
      <c r="N1647" s="2"/>
      <c r="O1647" s="31"/>
      <c r="P1647" s="25"/>
      <c r="Q1647" s="2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</row>
    <row r="1648" spans="1:63" ht="18" customHeight="1">
      <c r="A1648" s="35"/>
      <c r="B1648" s="31"/>
      <c r="C1648" s="133"/>
      <c r="D1648" s="133"/>
      <c r="E1648" s="133"/>
      <c r="F1648" s="133"/>
      <c r="G1648" s="133"/>
      <c r="H1648" s="133"/>
      <c r="I1648" s="133"/>
      <c r="J1648" s="134"/>
      <c r="K1648" s="135"/>
      <c r="L1648" s="135"/>
      <c r="M1648" s="135"/>
      <c r="N1648" s="2"/>
      <c r="O1648" s="31"/>
      <c r="P1648" s="25"/>
      <c r="Q1648" s="2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</row>
    <row r="1649" spans="1:63" ht="18" customHeight="1">
      <c r="A1649" s="35"/>
      <c r="B1649" s="31"/>
      <c r="C1649" s="133"/>
      <c r="D1649" s="133"/>
      <c r="E1649" s="133"/>
      <c r="F1649" s="133"/>
      <c r="G1649" s="133"/>
      <c r="H1649" s="133"/>
      <c r="I1649" s="133"/>
      <c r="J1649" s="134"/>
      <c r="K1649" s="135"/>
      <c r="L1649" s="135"/>
      <c r="M1649" s="135"/>
      <c r="N1649" s="2"/>
      <c r="O1649" s="31"/>
      <c r="P1649" s="25"/>
      <c r="Q1649" s="2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  <c r="BB1649" s="31"/>
      <c r="BC1649" s="31"/>
      <c r="BD1649" s="31"/>
      <c r="BE1649" s="31"/>
      <c r="BF1649" s="31"/>
      <c r="BG1649" s="31"/>
      <c r="BH1649" s="31"/>
      <c r="BI1649" s="31"/>
      <c r="BJ1649" s="31"/>
      <c r="BK1649" s="31"/>
    </row>
    <row r="1650" spans="1:63" ht="18" customHeight="1">
      <c r="A1650" s="35"/>
      <c r="B1650" s="31"/>
      <c r="C1650" s="133"/>
      <c r="D1650" s="133"/>
      <c r="E1650" s="133"/>
      <c r="F1650" s="133"/>
      <c r="G1650" s="133"/>
      <c r="H1650" s="133"/>
      <c r="I1650" s="133"/>
      <c r="J1650" s="134"/>
      <c r="K1650" s="135"/>
      <c r="L1650" s="135"/>
      <c r="M1650" s="135"/>
      <c r="N1650" s="2"/>
      <c r="O1650" s="31"/>
      <c r="P1650" s="25"/>
      <c r="Q1650" s="2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</row>
    <row r="1651" spans="1:63" ht="18" customHeight="1">
      <c r="A1651" s="35"/>
      <c r="B1651" s="31"/>
      <c r="C1651" s="133"/>
      <c r="D1651" s="133"/>
      <c r="E1651" s="133"/>
      <c r="F1651" s="133"/>
      <c r="G1651" s="133"/>
      <c r="H1651" s="133"/>
      <c r="I1651" s="133"/>
      <c r="J1651" s="134"/>
      <c r="K1651" s="135"/>
      <c r="L1651" s="135"/>
      <c r="M1651" s="135"/>
      <c r="N1651" s="2"/>
      <c r="O1651" s="31"/>
      <c r="P1651" s="25"/>
      <c r="Q1651" s="2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  <c r="BB1651" s="31"/>
      <c r="BC1651" s="31"/>
      <c r="BD1651" s="31"/>
      <c r="BE1651" s="31"/>
      <c r="BF1651" s="31"/>
      <c r="BG1651" s="31"/>
      <c r="BH1651" s="31"/>
      <c r="BI1651" s="31"/>
      <c r="BJ1651" s="31"/>
      <c r="BK1651" s="31"/>
    </row>
    <row r="1652" spans="1:63" ht="18" customHeight="1">
      <c r="A1652" s="35"/>
      <c r="B1652" s="31"/>
      <c r="C1652" s="133"/>
      <c r="D1652" s="133"/>
      <c r="E1652" s="133"/>
      <c r="F1652" s="133"/>
      <c r="G1652" s="133"/>
      <c r="H1652" s="133"/>
      <c r="I1652" s="133"/>
      <c r="J1652" s="134"/>
      <c r="K1652" s="135"/>
      <c r="L1652" s="135"/>
      <c r="M1652" s="135"/>
      <c r="N1652" s="2"/>
      <c r="O1652" s="31"/>
      <c r="P1652" s="25"/>
      <c r="Q1652" s="2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</row>
    <row r="1653" spans="1:63" ht="18" customHeight="1">
      <c r="A1653" s="35"/>
      <c r="B1653" s="31"/>
      <c r="C1653" s="133"/>
      <c r="D1653" s="133"/>
      <c r="E1653" s="133"/>
      <c r="F1653" s="133"/>
      <c r="G1653" s="133"/>
      <c r="H1653" s="133"/>
      <c r="I1653" s="133"/>
      <c r="J1653" s="134"/>
      <c r="K1653" s="135"/>
      <c r="L1653" s="135"/>
      <c r="M1653" s="135"/>
      <c r="N1653" s="2"/>
      <c r="O1653" s="31"/>
      <c r="P1653" s="25"/>
      <c r="Q1653" s="2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</row>
    <row r="1654" spans="1:63" ht="18" customHeight="1">
      <c r="A1654" s="35"/>
      <c r="B1654" s="31"/>
      <c r="C1654" s="133"/>
      <c r="D1654" s="133"/>
      <c r="E1654" s="133"/>
      <c r="F1654" s="133"/>
      <c r="G1654" s="133"/>
      <c r="H1654" s="133"/>
      <c r="I1654" s="133"/>
      <c r="J1654" s="134"/>
      <c r="K1654" s="135"/>
      <c r="L1654" s="135"/>
      <c r="M1654" s="135"/>
      <c r="N1654" s="2"/>
      <c r="O1654" s="31"/>
      <c r="P1654" s="25"/>
      <c r="Q1654" s="2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</row>
    <row r="1655" spans="1:63" ht="18" customHeight="1">
      <c r="A1655" s="35"/>
      <c r="B1655" s="31"/>
      <c r="C1655" s="133"/>
      <c r="D1655" s="133"/>
      <c r="E1655" s="133"/>
      <c r="F1655" s="133"/>
      <c r="G1655" s="133"/>
      <c r="H1655" s="133"/>
      <c r="I1655" s="133"/>
      <c r="J1655" s="134"/>
      <c r="K1655" s="135"/>
      <c r="L1655" s="135"/>
      <c r="M1655" s="135"/>
      <c r="N1655" s="2"/>
      <c r="O1655" s="31"/>
      <c r="P1655" s="25"/>
      <c r="Q1655" s="2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</row>
    <row r="1656" spans="1:63" ht="18" customHeight="1">
      <c r="A1656" s="35"/>
      <c r="B1656" s="31"/>
      <c r="C1656" s="133"/>
      <c r="D1656" s="133"/>
      <c r="E1656" s="133"/>
      <c r="F1656" s="133"/>
      <c r="G1656" s="133"/>
      <c r="H1656" s="133"/>
      <c r="I1656" s="133"/>
      <c r="J1656" s="134"/>
      <c r="K1656" s="135"/>
      <c r="L1656" s="135"/>
      <c r="M1656" s="135"/>
      <c r="N1656" s="2"/>
      <c r="O1656" s="31"/>
      <c r="P1656" s="25"/>
      <c r="Q1656" s="2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</row>
    <row r="1657" spans="1:63" ht="18" customHeight="1">
      <c r="A1657" s="35"/>
      <c r="B1657" s="31"/>
      <c r="C1657" s="133"/>
      <c r="D1657" s="133"/>
      <c r="E1657" s="133"/>
      <c r="F1657" s="133"/>
      <c r="G1657" s="133"/>
      <c r="H1657" s="133"/>
      <c r="I1657" s="133"/>
      <c r="J1657" s="134"/>
      <c r="K1657" s="135"/>
      <c r="L1657" s="135"/>
      <c r="M1657" s="135"/>
      <c r="N1657" s="2"/>
      <c r="O1657" s="31"/>
      <c r="P1657" s="25"/>
      <c r="Q1657" s="2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</row>
    <row r="1658" spans="1:63" ht="18" customHeight="1">
      <c r="A1658" s="35"/>
      <c r="B1658" s="31"/>
      <c r="C1658" s="133"/>
      <c r="D1658" s="133"/>
      <c r="E1658" s="133"/>
      <c r="F1658" s="133"/>
      <c r="G1658" s="133"/>
      <c r="H1658" s="133"/>
      <c r="I1658" s="133"/>
      <c r="J1658" s="134"/>
      <c r="K1658" s="135"/>
      <c r="L1658" s="135"/>
      <c r="M1658" s="135"/>
      <c r="N1658" s="2"/>
      <c r="O1658" s="31"/>
      <c r="P1658" s="25"/>
      <c r="Q1658" s="2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</row>
    <row r="1659" spans="1:63" ht="18" customHeight="1">
      <c r="A1659" s="35"/>
      <c r="B1659" s="31"/>
      <c r="C1659" s="133"/>
      <c r="D1659" s="133"/>
      <c r="E1659" s="133"/>
      <c r="F1659" s="133"/>
      <c r="G1659" s="133"/>
      <c r="H1659" s="133"/>
      <c r="I1659" s="133"/>
      <c r="J1659" s="134"/>
      <c r="K1659" s="135"/>
      <c r="L1659" s="135"/>
      <c r="M1659" s="135"/>
      <c r="N1659" s="2"/>
      <c r="O1659" s="31"/>
      <c r="P1659" s="25"/>
      <c r="Q1659" s="2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  <c r="BB1659" s="31"/>
      <c r="BC1659" s="31"/>
      <c r="BD1659" s="31"/>
      <c r="BE1659" s="31"/>
      <c r="BF1659" s="31"/>
      <c r="BG1659" s="31"/>
      <c r="BH1659" s="31"/>
      <c r="BI1659" s="31"/>
      <c r="BJ1659" s="31"/>
      <c r="BK1659" s="31"/>
    </row>
    <row r="1660" spans="1:63" ht="18" customHeight="1">
      <c r="A1660" s="35"/>
      <c r="B1660" s="31"/>
      <c r="C1660" s="133"/>
      <c r="D1660" s="133"/>
      <c r="E1660" s="133"/>
      <c r="F1660" s="133"/>
      <c r="G1660" s="133"/>
      <c r="H1660" s="133"/>
      <c r="I1660" s="133"/>
      <c r="J1660" s="134"/>
      <c r="K1660" s="135"/>
      <c r="L1660" s="135"/>
      <c r="M1660" s="135"/>
      <c r="N1660" s="2"/>
      <c r="O1660" s="31"/>
      <c r="P1660" s="25"/>
      <c r="Q1660" s="2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</row>
    <row r="1661" spans="1:63" ht="18" customHeight="1">
      <c r="A1661" s="35"/>
      <c r="B1661" s="31"/>
      <c r="C1661" s="133"/>
      <c r="D1661" s="133"/>
      <c r="E1661" s="133"/>
      <c r="F1661" s="133"/>
      <c r="G1661" s="133"/>
      <c r="H1661" s="133"/>
      <c r="I1661" s="133"/>
      <c r="J1661" s="134"/>
      <c r="K1661" s="135"/>
      <c r="L1661" s="135"/>
      <c r="M1661" s="135"/>
      <c r="N1661" s="2"/>
      <c r="O1661" s="31"/>
      <c r="P1661" s="25"/>
      <c r="Q1661" s="2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</row>
    <row r="1662" spans="1:63" ht="18" customHeight="1">
      <c r="A1662" s="35"/>
      <c r="B1662" s="31"/>
      <c r="C1662" s="133"/>
      <c r="D1662" s="133"/>
      <c r="E1662" s="133"/>
      <c r="F1662" s="133"/>
      <c r="G1662" s="133"/>
      <c r="H1662" s="133"/>
      <c r="I1662" s="133"/>
      <c r="J1662" s="134"/>
      <c r="K1662" s="135"/>
      <c r="L1662" s="135"/>
      <c r="M1662" s="135"/>
      <c r="N1662" s="2"/>
      <c r="O1662" s="31"/>
      <c r="P1662" s="25"/>
      <c r="Q1662" s="2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</row>
    <row r="1663" spans="1:63" ht="18" customHeight="1">
      <c r="A1663" s="35"/>
      <c r="B1663" s="31"/>
      <c r="C1663" s="133"/>
      <c r="D1663" s="133"/>
      <c r="E1663" s="133"/>
      <c r="F1663" s="133"/>
      <c r="G1663" s="133"/>
      <c r="H1663" s="133"/>
      <c r="I1663" s="133"/>
      <c r="J1663" s="134"/>
      <c r="K1663" s="135"/>
      <c r="L1663" s="135"/>
      <c r="M1663" s="135"/>
      <c r="N1663" s="2"/>
      <c r="O1663" s="31"/>
      <c r="P1663" s="25"/>
      <c r="Q1663" s="2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</row>
    <row r="1664" spans="1:63" ht="18" customHeight="1">
      <c r="A1664" s="35"/>
      <c r="B1664" s="31"/>
      <c r="C1664" s="133"/>
      <c r="D1664" s="133"/>
      <c r="E1664" s="133"/>
      <c r="F1664" s="133"/>
      <c r="G1664" s="133"/>
      <c r="H1664" s="133"/>
      <c r="I1664" s="133"/>
      <c r="J1664" s="134"/>
      <c r="K1664" s="135"/>
      <c r="L1664" s="135"/>
      <c r="M1664" s="135"/>
      <c r="N1664" s="2"/>
      <c r="O1664" s="31"/>
      <c r="P1664" s="25"/>
      <c r="Q1664" s="2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</row>
    <row r="1665" spans="1:63" ht="18" customHeight="1">
      <c r="A1665" s="35"/>
      <c r="B1665" s="31"/>
      <c r="C1665" s="133"/>
      <c r="D1665" s="133"/>
      <c r="E1665" s="133"/>
      <c r="F1665" s="133"/>
      <c r="G1665" s="133"/>
      <c r="H1665" s="133"/>
      <c r="I1665" s="133"/>
      <c r="J1665" s="134"/>
      <c r="K1665" s="135"/>
      <c r="L1665" s="135"/>
      <c r="M1665" s="135"/>
      <c r="N1665" s="2"/>
      <c r="O1665" s="31"/>
      <c r="P1665" s="25"/>
      <c r="Q1665" s="2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</row>
    <row r="1666" spans="1:63" ht="18" customHeight="1">
      <c r="A1666" s="35"/>
      <c r="B1666" s="31"/>
      <c r="C1666" s="133"/>
      <c r="D1666" s="133"/>
      <c r="E1666" s="133"/>
      <c r="F1666" s="133"/>
      <c r="G1666" s="133"/>
      <c r="H1666" s="133"/>
      <c r="I1666" s="133"/>
      <c r="J1666" s="134"/>
      <c r="K1666" s="135"/>
      <c r="L1666" s="135"/>
      <c r="M1666" s="135"/>
      <c r="N1666" s="2"/>
      <c r="O1666" s="31"/>
      <c r="P1666" s="25"/>
      <c r="Q1666" s="2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</row>
    <row r="1667" spans="1:63" ht="18" customHeight="1">
      <c r="A1667" s="35"/>
      <c r="B1667" s="31"/>
      <c r="C1667" s="133"/>
      <c r="D1667" s="133"/>
      <c r="E1667" s="133"/>
      <c r="F1667" s="133"/>
      <c r="G1667" s="133"/>
      <c r="H1667" s="133"/>
      <c r="I1667" s="133"/>
      <c r="J1667" s="134"/>
      <c r="K1667" s="135"/>
      <c r="L1667" s="135"/>
      <c r="M1667" s="135"/>
      <c r="N1667" s="2"/>
      <c r="O1667" s="31"/>
      <c r="P1667" s="25"/>
      <c r="Q1667" s="2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</row>
    <row r="1668" spans="1:63" ht="18" customHeight="1">
      <c r="A1668" s="35"/>
      <c r="B1668" s="31"/>
      <c r="C1668" s="133"/>
      <c r="D1668" s="133"/>
      <c r="E1668" s="133"/>
      <c r="F1668" s="133"/>
      <c r="G1668" s="133"/>
      <c r="H1668" s="133"/>
      <c r="I1668" s="133"/>
      <c r="J1668" s="134"/>
      <c r="K1668" s="135"/>
      <c r="L1668" s="135"/>
      <c r="M1668" s="135"/>
      <c r="N1668" s="2"/>
      <c r="O1668" s="31"/>
      <c r="P1668" s="25"/>
      <c r="Q1668" s="2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</row>
    <row r="1669" spans="1:63" ht="18" customHeight="1">
      <c r="A1669" s="35"/>
      <c r="B1669" s="31"/>
      <c r="C1669" s="133"/>
      <c r="D1669" s="133"/>
      <c r="E1669" s="133"/>
      <c r="F1669" s="133"/>
      <c r="G1669" s="133"/>
      <c r="H1669" s="133"/>
      <c r="I1669" s="133"/>
      <c r="J1669" s="134"/>
      <c r="K1669" s="135"/>
      <c r="L1669" s="135"/>
      <c r="M1669" s="135"/>
      <c r="N1669" s="2"/>
      <c r="O1669" s="31"/>
      <c r="P1669" s="25"/>
      <c r="Q1669" s="2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</row>
    <row r="1670" spans="1:63" ht="18" customHeight="1">
      <c r="A1670" s="35"/>
      <c r="B1670" s="31"/>
      <c r="C1670" s="133"/>
      <c r="D1670" s="133"/>
      <c r="E1670" s="133"/>
      <c r="F1670" s="133"/>
      <c r="G1670" s="133"/>
      <c r="H1670" s="133"/>
      <c r="I1670" s="133"/>
      <c r="J1670" s="134"/>
      <c r="K1670" s="135"/>
      <c r="L1670" s="135"/>
      <c r="M1670" s="135"/>
      <c r="N1670" s="2"/>
      <c r="O1670" s="31"/>
      <c r="P1670" s="25"/>
      <c r="Q1670" s="2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</row>
    <row r="1671" spans="1:63" ht="18" customHeight="1">
      <c r="A1671" s="35"/>
      <c r="B1671" s="31"/>
      <c r="C1671" s="133"/>
      <c r="D1671" s="133"/>
      <c r="E1671" s="133"/>
      <c r="F1671" s="133"/>
      <c r="G1671" s="133"/>
      <c r="H1671" s="133"/>
      <c r="I1671" s="133"/>
      <c r="J1671" s="134"/>
      <c r="K1671" s="135"/>
      <c r="L1671" s="135"/>
      <c r="M1671" s="135"/>
      <c r="N1671" s="2"/>
      <c r="O1671" s="31"/>
      <c r="P1671" s="25"/>
      <c r="Q1671" s="2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</row>
    <row r="1672" spans="1:63" ht="18" customHeight="1">
      <c r="A1672" s="35"/>
      <c r="B1672" s="31"/>
      <c r="C1672" s="133"/>
      <c r="D1672" s="133"/>
      <c r="E1672" s="133"/>
      <c r="F1672" s="133"/>
      <c r="G1672" s="133"/>
      <c r="H1672" s="133"/>
      <c r="I1672" s="133"/>
      <c r="J1672" s="134"/>
      <c r="K1672" s="135"/>
      <c r="L1672" s="135"/>
      <c r="M1672" s="135"/>
      <c r="N1672" s="2"/>
      <c r="O1672" s="31"/>
      <c r="P1672" s="25"/>
      <c r="Q1672" s="2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</row>
    <row r="1673" spans="1:63" ht="18" customHeight="1">
      <c r="A1673" s="35"/>
      <c r="B1673" s="31"/>
      <c r="C1673" s="133"/>
      <c r="D1673" s="133"/>
      <c r="E1673" s="133"/>
      <c r="F1673" s="133"/>
      <c r="G1673" s="133"/>
      <c r="H1673" s="133"/>
      <c r="I1673" s="133"/>
      <c r="J1673" s="134"/>
      <c r="K1673" s="135"/>
      <c r="L1673" s="135"/>
      <c r="M1673" s="135"/>
      <c r="N1673" s="2"/>
      <c r="O1673" s="31"/>
      <c r="P1673" s="25"/>
      <c r="Q1673" s="2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</row>
    <row r="1674" spans="1:63" ht="18" customHeight="1">
      <c r="A1674" s="35"/>
      <c r="B1674" s="31"/>
      <c r="C1674" s="133"/>
      <c r="D1674" s="133"/>
      <c r="E1674" s="133"/>
      <c r="F1674" s="133"/>
      <c r="G1674" s="133"/>
      <c r="H1674" s="133"/>
      <c r="I1674" s="133"/>
      <c r="J1674" s="134"/>
      <c r="K1674" s="135"/>
      <c r="L1674" s="135"/>
      <c r="M1674" s="135"/>
      <c r="N1674" s="2"/>
      <c r="O1674" s="31"/>
      <c r="P1674" s="25"/>
      <c r="Q1674" s="2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</row>
    <row r="1675" spans="1:63" ht="18" customHeight="1">
      <c r="A1675" s="35"/>
      <c r="B1675" s="31"/>
      <c r="C1675" s="133"/>
      <c r="D1675" s="133"/>
      <c r="E1675" s="133"/>
      <c r="F1675" s="133"/>
      <c r="G1675" s="133"/>
      <c r="H1675" s="133"/>
      <c r="I1675" s="133"/>
      <c r="J1675" s="134"/>
      <c r="K1675" s="135"/>
      <c r="L1675" s="135"/>
      <c r="M1675" s="135"/>
      <c r="N1675" s="2"/>
      <c r="O1675" s="31"/>
      <c r="P1675" s="25"/>
      <c r="Q1675" s="2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</row>
    <row r="1676" spans="1:63" ht="18" customHeight="1">
      <c r="A1676" s="35"/>
      <c r="B1676" s="31"/>
      <c r="C1676" s="133"/>
      <c r="D1676" s="133"/>
      <c r="E1676" s="133"/>
      <c r="F1676" s="133"/>
      <c r="G1676" s="133"/>
      <c r="H1676" s="133"/>
      <c r="I1676" s="133"/>
      <c r="J1676" s="134"/>
      <c r="K1676" s="135"/>
      <c r="L1676" s="135"/>
      <c r="M1676" s="135"/>
      <c r="N1676" s="2"/>
      <c r="O1676" s="31"/>
      <c r="P1676" s="25"/>
      <c r="Q1676" s="2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</row>
    <row r="1677" spans="1:63" ht="18" customHeight="1">
      <c r="A1677" s="35"/>
      <c r="B1677" s="31"/>
      <c r="C1677" s="133"/>
      <c r="D1677" s="133"/>
      <c r="E1677" s="133"/>
      <c r="F1677" s="133"/>
      <c r="G1677" s="133"/>
      <c r="H1677" s="133"/>
      <c r="I1677" s="133"/>
      <c r="J1677" s="134"/>
      <c r="K1677" s="135"/>
      <c r="L1677" s="135"/>
      <c r="M1677" s="135"/>
      <c r="N1677" s="2"/>
      <c r="O1677" s="31"/>
      <c r="P1677" s="25"/>
      <c r="Q1677" s="2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</row>
    <row r="1678" spans="1:63" ht="18" customHeight="1">
      <c r="A1678" s="35"/>
      <c r="B1678" s="31"/>
      <c r="C1678" s="133"/>
      <c r="D1678" s="133"/>
      <c r="E1678" s="133"/>
      <c r="F1678" s="133"/>
      <c r="G1678" s="133"/>
      <c r="H1678" s="133"/>
      <c r="I1678" s="133"/>
      <c r="J1678" s="134"/>
      <c r="K1678" s="135"/>
      <c r="L1678" s="135"/>
      <c r="M1678" s="135"/>
      <c r="N1678" s="2"/>
      <c r="O1678" s="31"/>
      <c r="P1678" s="25"/>
      <c r="Q1678" s="2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</row>
    <row r="1679" spans="1:63" ht="18" customHeight="1">
      <c r="A1679" s="35"/>
      <c r="B1679" s="31"/>
      <c r="C1679" s="133"/>
      <c r="D1679" s="133"/>
      <c r="E1679" s="133"/>
      <c r="F1679" s="133"/>
      <c r="G1679" s="133"/>
      <c r="H1679" s="133"/>
      <c r="I1679" s="133"/>
      <c r="J1679" s="134"/>
      <c r="K1679" s="135"/>
      <c r="L1679" s="135"/>
      <c r="M1679" s="135"/>
      <c r="N1679" s="2"/>
      <c r="O1679" s="31"/>
      <c r="P1679" s="25"/>
      <c r="Q1679" s="2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</row>
    <row r="1680" spans="1:63" ht="18" customHeight="1">
      <c r="A1680" s="35"/>
      <c r="B1680" s="31"/>
      <c r="C1680" s="133"/>
      <c r="D1680" s="133"/>
      <c r="E1680" s="133"/>
      <c r="F1680" s="133"/>
      <c r="G1680" s="133"/>
      <c r="H1680" s="133"/>
      <c r="I1680" s="133"/>
      <c r="J1680" s="134"/>
      <c r="K1680" s="135"/>
      <c r="L1680" s="135"/>
      <c r="M1680" s="135"/>
      <c r="N1680" s="2"/>
      <c r="O1680" s="31"/>
      <c r="P1680" s="25"/>
      <c r="Q1680" s="2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  <c r="BB1680" s="31"/>
      <c r="BC1680" s="31"/>
      <c r="BD1680" s="31"/>
      <c r="BE1680" s="31"/>
      <c r="BF1680" s="31"/>
      <c r="BG1680" s="31"/>
      <c r="BH1680" s="31"/>
      <c r="BI1680" s="31"/>
      <c r="BJ1680" s="31"/>
      <c r="BK1680" s="31"/>
    </row>
    <row r="1681" spans="1:63" ht="18" customHeight="1">
      <c r="A1681" s="35"/>
      <c r="B1681" s="31"/>
      <c r="C1681" s="133"/>
      <c r="D1681" s="133"/>
      <c r="E1681" s="133"/>
      <c r="F1681" s="133"/>
      <c r="G1681" s="133"/>
      <c r="H1681" s="133"/>
      <c r="I1681" s="133"/>
      <c r="J1681" s="134"/>
      <c r="K1681" s="135"/>
      <c r="L1681" s="135"/>
      <c r="M1681" s="135"/>
      <c r="N1681" s="2"/>
      <c r="O1681" s="31"/>
      <c r="P1681" s="25"/>
      <c r="Q1681" s="2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</row>
    <row r="1682" spans="1:63" ht="18" customHeight="1">
      <c r="A1682" s="35"/>
      <c r="B1682" s="31"/>
      <c r="C1682" s="133"/>
      <c r="D1682" s="133"/>
      <c r="E1682" s="133"/>
      <c r="F1682" s="133"/>
      <c r="G1682" s="133"/>
      <c r="H1682" s="133"/>
      <c r="I1682" s="133"/>
      <c r="J1682" s="134"/>
      <c r="K1682" s="135"/>
      <c r="L1682" s="135"/>
      <c r="M1682" s="135"/>
      <c r="N1682" s="2"/>
      <c r="O1682" s="31"/>
      <c r="P1682" s="25"/>
      <c r="Q1682" s="2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</row>
    <row r="1683" spans="1:63" ht="18" customHeight="1">
      <c r="A1683" s="35"/>
      <c r="B1683" s="31"/>
      <c r="C1683" s="133"/>
      <c r="D1683" s="133"/>
      <c r="E1683" s="133"/>
      <c r="F1683" s="133"/>
      <c r="G1683" s="133"/>
      <c r="H1683" s="133"/>
      <c r="I1683" s="133"/>
      <c r="J1683" s="134"/>
      <c r="K1683" s="135"/>
      <c r="L1683" s="135"/>
      <c r="M1683" s="135"/>
      <c r="N1683" s="2"/>
      <c r="O1683" s="31"/>
      <c r="P1683" s="25"/>
      <c r="Q1683" s="2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</row>
    <row r="1684" spans="1:63" ht="18" customHeight="1">
      <c r="A1684" s="35"/>
      <c r="B1684" s="31"/>
      <c r="C1684" s="133"/>
      <c r="D1684" s="133"/>
      <c r="E1684" s="133"/>
      <c r="F1684" s="133"/>
      <c r="G1684" s="133"/>
      <c r="H1684" s="133"/>
      <c r="I1684" s="133"/>
      <c r="J1684" s="134"/>
      <c r="K1684" s="135"/>
      <c r="L1684" s="135"/>
      <c r="M1684" s="135"/>
      <c r="N1684" s="2"/>
      <c r="O1684" s="31"/>
      <c r="P1684" s="25"/>
      <c r="Q1684" s="2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</row>
    <row r="1685" spans="1:63" ht="18" customHeight="1">
      <c r="A1685" s="35"/>
      <c r="B1685" s="31"/>
      <c r="C1685" s="133"/>
      <c r="D1685" s="133"/>
      <c r="E1685" s="133"/>
      <c r="F1685" s="133"/>
      <c r="G1685" s="133"/>
      <c r="H1685" s="133"/>
      <c r="I1685" s="133"/>
      <c r="J1685" s="134"/>
      <c r="K1685" s="135"/>
      <c r="L1685" s="135"/>
      <c r="M1685" s="135"/>
      <c r="N1685" s="2"/>
      <c r="O1685" s="31"/>
      <c r="P1685" s="25"/>
      <c r="Q1685" s="2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</row>
    <row r="1686" spans="1:63" ht="18" customHeight="1">
      <c r="A1686" s="35"/>
      <c r="B1686" s="31"/>
      <c r="C1686" s="133"/>
      <c r="D1686" s="133"/>
      <c r="E1686" s="133"/>
      <c r="F1686" s="133"/>
      <c r="G1686" s="133"/>
      <c r="H1686" s="133"/>
      <c r="I1686" s="133"/>
      <c r="J1686" s="134"/>
      <c r="K1686" s="135"/>
      <c r="L1686" s="135"/>
      <c r="M1686" s="135"/>
      <c r="N1686" s="2"/>
      <c r="O1686" s="31"/>
      <c r="P1686" s="25"/>
      <c r="Q1686" s="2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</row>
    <row r="1687" spans="1:63" ht="18" customHeight="1">
      <c r="A1687" s="35"/>
      <c r="B1687" s="31"/>
      <c r="C1687" s="133"/>
      <c r="D1687" s="133"/>
      <c r="E1687" s="133"/>
      <c r="F1687" s="133"/>
      <c r="G1687" s="133"/>
      <c r="H1687" s="133"/>
      <c r="I1687" s="133"/>
      <c r="J1687" s="134"/>
      <c r="K1687" s="135"/>
      <c r="L1687" s="135"/>
      <c r="M1687" s="135"/>
      <c r="N1687" s="2"/>
      <c r="O1687" s="31"/>
      <c r="P1687" s="25"/>
      <c r="Q1687" s="2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</row>
    <row r="1688" spans="1:63" ht="18" customHeight="1">
      <c r="A1688" s="35"/>
      <c r="B1688" s="31"/>
      <c r="C1688" s="133"/>
      <c r="D1688" s="133"/>
      <c r="E1688" s="133"/>
      <c r="F1688" s="133"/>
      <c r="G1688" s="133"/>
      <c r="H1688" s="133"/>
      <c r="I1688" s="133"/>
      <c r="J1688" s="134"/>
      <c r="K1688" s="135"/>
      <c r="L1688" s="135"/>
      <c r="M1688" s="135"/>
      <c r="N1688" s="2"/>
      <c r="O1688" s="31"/>
      <c r="P1688" s="25"/>
      <c r="Q1688" s="2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</row>
    <row r="1689" spans="1:63" ht="18" customHeight="1">
      <c r="A1689" s="35"/>
      <c r="B1689" s="31"/>
      <c r="C1689" s="133"/>
      <c r="D1689" s="133"/>
      <c r="E1689" s="133"/>
      <c r="F1689" s="133"/>
      <c r="G1689" s="133"/>
      <c r="H1689" s="133"/>
      <c r="I1689" s="133"/>
      <c r="J1689" s="134"/>
      <c r="K1689" s="135"/>
      <c r="L1689" s="135"/>
      <c r="M1689" s="135"/>
      <c r="N1689" s="2"/>
      <c r="O1689" s="31"/>
      <c r="P1689" s="25"/>
      <c r="Q1689" s="2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</row>
    <row r="1690" spans="1:63" ht="18" customHeight="1">
      <c r="A1690" s="35"/>
      <c r="B1690" s="31"/>
      <c r="C1690" s="133"/>
      <c r="D1690" s="133"/>
      <c r="E1690" s="133"/>
      <c r="F1690" s="133"/>
      <c r="G1690" s="133"/>
      <c r="H1690" s="133"/>
      <c r="I1690" s="133"/>
      <c r="J1690" s="134"/>
      <c r="K1690" s="135"/>
      <c r="L1690" s="135"/>
      <c r="M1690" s="135"/>
      <c r="N1690" s="2"/>
      <c r="O1690" s="31"/>
      <c r="P1690" s="25"/>
      <c r="Q1690" s="2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</row>
    <row r="1691" spans="1:63" ht="18" customHeight="1">
      <c r="A1691" s="35"/>
      <c r="B1691" s="31"/>
      <c r="C1691" s="133"/>
      <c r="D1691" s="133"/>
      <c r="E1691" s="133"/>
      <c r="F1691" s="133"/>
      <c r="G1691" s="133"/>
      <c r="H1691" s="133"/>
      <c r="I1691" s="133"/>
      <c r="J1691" s="134"/>
      <c r="K1691" s="135"/>
      <c r="L1691" s="135"/>
      <c r="M1691" s="135"/>
      <c r="N1691" s="2"/>
      <c r="O1691" s="31"/>
      <c r="P1691" s="25"/>
      <c r="Q1691" s="2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</row>
    <row r="1692" spans="1:63" ht="18" customHeight="1">
      <c r="A1692" s="35"/>
      <c r="B1692" s="31"/>
      <c r="C1692" s="133"/>
      <c r="D1692" s="133"/>
      <c r="E1692" s="133"/>
      <c r="F1692" s="133"/>
      <c r="G1692" s="133"/>
      <c r="H1692" s="133"/>
      <c r="I1692" s="133"/>
      <c r="J1692" s="134"/>
      <c r="K1692" s="135"/>
      <c r="L1692" s="135"/>
      <c r="M1692" s="135"/>
      <c r="N1692" s="2"/>
      <c r="O1692" s="31"/>
      <c r="P1692" s="25"/>
      <c r="Q1692" s="2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</row>
    <row r="1693" spans="1:63" ht="18" customHeight="1">
      <c r="A1693" s="35"/>
      <c r="B1693" s="31"/>
      <c r="C1693" s="133"/>
      <c r="D1693" s="133"/>
      <c r="E1693" s="133"/>
      <c r="F1693" s="133"/>
      <c r="G1693" s="133"/>
      <c r="H1693" s="133"/>
      <c r="I1693" s="133"/>
      <c r="J1693" s="134"/>
      <c r="K1693" s="135"/>
      <c r="L1693" s="135"/>
      <c r="M1693" s="135"/>
      <c r="N1693" s="2"/>
      <c r="O1693" s="31"/>
      <c r="P1693" s="25"/>
      <c r="Q1693" s="2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</row>
    <row r="1694" spans="1:63" ht="18" customHeight="1">
      <c r="A1694" s="35"/>
      <c r="B1694" s="31"/>
      <c r="C1694" s="133"/>
      <c r="D1694" s="133"/>
      <c r="E1694" s="133"/>
      <c r="F1694" s="133"/>
      <c r="G1694" s="133"/>
      <c r="H1694" s="133"/>
      <c r="I1694" s="133"/>
      <c r="J1694" s="134"/>
      <c r="K1694" s="135"/>
      <c r="L1694" s="135"/>
      <c r="M1694" s="135"/>
      <c r="N1694" s="2"/>
      <c r="O1694" s="31"/>
      <c r="P1694" s="25"/>
      <c r="Q1694" s="2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</row>
    <row r="1695" spans="1:63" ht="18" customHeight="1">
      <c r="A1695" s="35"/>
      <c r="B1695" s="31"/>
      <c r="C1695" s="133"/>
      <c r="D1695" s="133"/>
      <c r="E1695" s="133"/>
      <c r="F1695" s="133"/>
      <c r="G1695" s="133"/>
      <c r="H1695" s="133"/>
      <c r="I1695" s="133"/>
      <c r="J1695" s="134"/>
      <c r="K1695" s="135"/>
      <c r="L1695" s="135"/>
      <c r="M1695" s="135"/>
      <c r="N1695" s="2"/>
      <c r="O1695" s="31"/>
      <c r="P1695" s="25"/>
      <c r="Q1695" s="2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  <c r="BB1695" s="31"/>
      <c r="BC1695" s="31"/>
      <c r="BD1695" s="31"/>
      <c r="BE1695" s="31"/>
      <c r="BF1695" s="31"/>
      <c r="BG1695" s="31"/>
      <c r="BH1695" s="31"/>
      <c r="BI1695" s="31"/>
      <c r="BJ1695" s="31"/>
      <c r="BK1695" s="31"/>
    </row>
    <row r="1696" spans="1:63" ht="18" customHeight="1">
      <c r="A1696" s="35"/>
      <c r="B1696" s="31"/>
      <c r="C1696" s="133"/>
      <c r="D1696" s="133"/>
      <c r="E1696" s="133"/>
      <c r="F1696" s="133"/>
      <c r="G1696" s="133"/>
      <c r="H1696" s="133"/>
      <c r="I1696" s="133"/>
      <c r="J1696" s="134"/>
      <c r="K1696" s="135"/>
      <c r="L1696" s="135"/>
      <c r="M1696" s="135"/>
      <c r="N1696" s="2"/>
      <c r="O1696" s="31"/>
      <c r="P1696" s="25"/>
      <c r="Q1696" s="2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</row>
    <row r="1697" spans="1:63" ht="18" customHeight="1">
      <c r="A1697" s="35"/>
      <c r="B1697" s="31"/>
      <c r="C1697" s="133"/>
      <c r="D1697" s="133"/>
      <c r="E1697" s="133"/>
      <c r="F1697" s="133"/>
      <c r="G1697" s="133"/>
      <c r="H1697" s="133"/>
      <c r="I1697" s="133"/>
      <c r="J1697" s="134"/>
      <c r="K1697" s="135"/>
      <c r="L1697" s="135"/>
      <c r="M1697" s="135"/>
      <c r="N1697" s="2"/>
      <c r="O1697" s="31"/>
      <c r="P1697" s="25"/>
      <c r="Q1697" s="2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</row>
    <row r="1698" spans="1:63" ht="18" customHeight="1">
      <c r="A1698" s="35"/>
      <c r="B1698" s="31"/>
      <c r="C1698" s="133"/>
      <c r="D1698" s="133"/>
      <c r="E1698" s="133"/>
      <c r="F1698" s="133"/>
      <c r="G1698" s="133"/>
      <c r="H1698" s="133"/>
      <c r="I1698" s="133"/>
      <c r="J1698" s="134"/>
      <c r="K1698" s="135"/>
      <c r="L1698" s="135"/>
      <c r="M1698" s="135"/>
      <c r="N1698" s="2"/>
      <c r="O1698" s="31"/>
      <c r="P1698" s="25"/>
      <c r="Q1698" s="2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</row>
    <row r="1699" spans="1:63" ht="18" customHeight="1">
      <c r="A1699" s="35"/>
      <c r="B1699" s="31"/>
      <c r="C1699" s="133"/>
      <c r="D1699" s="133"/>
      <c r="E1699" s="133"/>
      <c r="F1699" s="133"/>
      <c r="G1699" s="133"/>
      <c r="H1699" s="133"/>
      <c r="I1699" s="133"/>
      <c r="J1699" s="134"/>
      <c r="K1699" s="135"/>
      <c r="L1699" s="135"/>
      <c r="M1699" s="135"/>
      <c r="N1699" s="2"/>
      <c r="O1699" s="31"/>
      <c r="P1699" s="25"/>
      <c r="Q1699" s="2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</row>
    <row r="1700" spans="1:63" ht="18" customHeight="1">
      <c r="A1700" s="35"/>
      <c r="B1700" s="31"/>
      <c r="C1700" s="133"/>
      <c r="D1700" s="133"/>
      <c r="E1700" s="133"/>
      <c r="F1700" s="133"/>
      <c r="G1700" s="133"/>
      <c r="H1700" s="133"/>
      <c r="I1700" s="133"/>
      <c r="J1700" s="134"/>
      <c r="K1700" s="135"/>
      <c r="L1700" s="135"/>
      <c r="M1700" s="135"/>
      <c r="N1700" s="2"/>
      <c r="O1700" s="31"/>
      <c r="P1700" s="25"/>
      <c r="Q1700" s="2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</row>
    <row r="1701" spans="1:63" ht="18" customHeight="1">
      <c r="A1701" s="35"/>
      <c r="B1701" s="31"/>
      <c r="C1701" s="133"/>
      <c r="D1701" s="133"/>
      <c r="E1701" s="133"/>
      <c r="F1701" s="133"/>
      <c r="G1701" s="133"/>
      <c r="H1701" s="133"/>
      <c r="I1701" s="133"/>
      <c r="J1701" s="134"/>
      <c r="K1701" s="135"/>
      <c r="L1701" s="135"/>
      <c r="M1701" s="135"/>
      <c r="N1701" s="2"/>
      <c r="O1701" s="31"/>
      <c r="P1701" s="25"/>
      <c r="Q1701" s="2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</row>
    <row r="1702" spans="1:63" ht="18" customHeight="1">
      <c r="A1702" s="35"/>
      <c r="B1702" s="31"/>
      <c r="C1702" s="133"/>
      <c r="D1702" s="133"/>
      <c r="E1702" s="133"/>
      <c r="F1702" s="133"/>
      <c r="G1702" s="133"/>
      <c r="H1702" s="133"/>
      <c r="I1702" s="133"/>
      <c r="J1702" s="134"/>
      <c r="K1702" s="135"/>
      <c r="L1702" s="135"/>
      <c r="M1702" s="135"/>
      <c r="N1702" s="2"/>
      <c r="O1702" s="31"/>
      <c r="P1702" s="25"/>
      <c r="Q1702" s="2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</row>
    <row r="1703" spans="1:63" ht="18" customHeight="1">
      <c r="A1703" s="35"/>
      <c r="B1703" s="31"/>
      <c r="C1703" s="133"/>
      <c r="D1703" s="133"/>
      <c r="E1703" s="133"/>
      <c r="F1703" s="133"/>
      <c r="G1703" s="133"/>
      <c r="H1703" s="133"/>
      <c r="I1703" s="133"/>
      <c r="J1703" s="134"/>
      <c r="K1703" s="135"/>
      <c r="L1703" s="135"/>
      <c r="M1703" s="135"/>
      <c r="N1703" s="2"/>
      <c r="O1703" s="31"/>
      <c r="P1703" s="25"/>
      <c r="Q1703" s="2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</row>
    <row r="1704" spans="1:63" ht="18" customHeight="1">
      <c r="A1704" s="35"/>
      <c r="B1704" s="31"/>
      <c r="C1704" s="133"/>
      <c r="D1704" s="133"/>
      <c r="E1704" s="133"/>
      <c r="F1704" s="133"/>
      <c r="G1704" s="133"/>
      <c r="H1704" s="133"/>
      <c r="I1704" s="133"/>
      <c r="J1704" s="134"/>
      <c r="K1704" s="135"/>
      <c r="L1704" s="135"/>
      <c r="M1704" s="135"/>
      <c r="N1704" s="2"/>
      <c r="O1704" s="31"/>
      <c r="P1704" s="25"/>
      <c r="Q1704" s="2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  <c r="BB1704" s="31"/>
      <c r="BC1704" s="31"/>
      <c r="BD1704" s="31"/>
      <c r="BE1704" s="31"/>
      <c r="BF1704" s="31"/>
      <c r="BG1704" s="31"/>
      <c r="BH1704" s="31"/>
      <c r="BI1704" s="31"/>
      <c r="BJ1704" s="31"/>
      <c r="BK1704" s="31"/>
    </row>
    <row r="1705" spans="1:63" ht="18" customHeight="1">
      <c r="A1705" s="35"/>
      <c r="B1705" s="31"/>
      <c r="C1705" s="133"/>
      <c r="D1705" s="133"/>
      <c r="E1705" s="133"/>
      <c r="F1705" s="133"/>
      <c r="G1705" s="133"/>
      <c r="H1705" s="133"/>
      <c r="I1705" s="133"/>
      <c r="J1705" s="134"/>
      <c r="K1705" s="135"/>
      <c r="L1705" s="135"/>
      <c r="M1705" s="135"/>
      <c r="N1705" s="2"/>
      <c r="O1705" s="31"/>
      <c r="P1705" s="25"/>
      <c r="Q1705" s="2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</row>
    <row r="1706" spans="1:63" ht="18" customHeight="1">
      <c r="A1706" s="35"/>
      <c r="B1706" s="31"/>
      <c r="C1706" s="133"/>
      <c r="D1706" s="133"/>
      <c r="E1706" s="133"/>
      <c r="F1706" s="133"/>
      <c r="G1706" s="133"/>
      <c r="H1706" s="133"/>
      <c r="I1706" s="133"/>
      <c r="J1706" s="134"/>
      <c r="K1706" s="135"/>
      <c r="L1706" s="135"/>
      <c r="M1706" s="135"/>
      <c r="N1706" s="2"/>
      <c r="O1706" s="31"/>
      <c r="P1706" s="25"/>
      <c r="Q1706" s="2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</row>
    <row r="1707" spans="1:63" ht="18" customHeight="1">
      <c r="A1707" s="35"/>
      <c r="B1707" s="31"/>
      <c r="C1707" s="133"/>
      <c r="D1707" s="133"/>
      <c r="E1707" s="133"/>
      <c r="F1707" s="133"/>
      <c r="G1707" s="133"/>
      <c r="H1707" s="133"/>
      <c r="I1707" s="133"/>
      <c r="J1707" s="134"/>
      <c r="K1707" s="135"/>
      <c r="L1707" s="135"/>
      <c r="M1707" s="135"/>
      <c r="N1707" s="2"/>
      <c r="O1707" s="31"/>
      <c r="P1707" s="25"/>
      <c r="Q1707" s="2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31"/>
      <c r="BC1707" s="31"/>
      <c r="BD1707" s="31"/>
      <c r="BE1707" s="31"/>
      <c r="BF1707" s="31"/>
      <c r="BG1707" s="31"/>
      <c r="BH1707" s="31"/>
      <c r="BI1707" s="31"/>
      <c r="BJ1707" s="31"/>
      <c r="BK1707" s="31"/>
    </row>
    <row r="1708" spans="1:63" ht="18" customHeight="1">
      <c r="A1708" s="35"/>
      <c r="B1708" s="31"/>
      <c r="C1708" s="133"/>
      <c r="D1708" s="133"/>
      <c r="E1708" s="133"/>
      <c r="F1708" s="133"/>
      <c r="G1708" s="133"/>
      <c r="H1708" s="133"/>
      <c r="I1708" s="133"/>
      <c r="J1708" s="134"/>
      <c r="K1708" s="135"/>
      <c r="L1708" s="135"/>
      <c r="M1708" s="135"/>
      <c r="N1708" s="2"/>
      <c r="O1708" s="31"/>
      <c r="P1708" s="25"/>
      <c r="Q1708" s="2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</row>
    <row r="1709" spans="1:63" ht="18" customHeight="1">
      <c r="A1709" s="35"/>
      <c r="B1709" s="31"/>
      <c r="C1709" s="133"/>
      <c r="D1709" s="133"/>
      <c r="E1709" s="133"/>
      <c r="F1709" s="133"/>
      <c r="G1709" s="133"/>
      <c r="H1709" s="133"/>
      <c r="I1709" s="133"/>
      <c r="J1709" s="134"/>
      <c r="K1709" s="135"/>
      <c r="L1709" s="135"/>
      <c r="M1709" s="135"/>
      <c r="N1709" s="2"/>
      <c r="O1709" s="31"/>
      <c r="P1709" s="25"/>
      <c r="Q1709" s="2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31"/>
      <c r="BC1709" s="31"/>
      <c r="BD1709" s="31"/>
      <c r="BE1709" s="31"/>
      <c r="BF1709" s="31"/>
      <c r="BG1709" s="31"/>
      <c r="BH1709" s="31"/>
      <c r="BI1709" s="31"/>
      <c r="BJ1709" s="31"/>
      <c r="BK1709" s="31"/>
    </row>
    <row r="1710" spans="1:63" ht="18" customHeight="1">
      <c r="A1710" s="35"/>
      <c r="B1710" s="31"/>
      <c r="C1710" s="133"/>
      <c r="D1710" s="133"/>
      <c r="E1710" s="133"/>
      <c r="F1710" s="133"/>
      <c r="G1710" s="133"/>
      <c r="H1710" s="133"/>
      <c r="I1710" s="133"/>
      <c r="J1710" s="134"/>
      <c r="K1710" s="135"/>
      <c r="L1710" s="135"/>
      <c r="M1710" s="135"/>
      <c r="N1710" s="2"/>
      <c r="O1710" s="31"/>
      <c r="P1710" s="25"/>
      <c r="Q1710" s="2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  <c r="BB1710" s="31"/>
      <c r="BC1710" s="31"/>
      <c r="BD1710" s="31"/>
      <c r="BE1710" s="31"/>
      <c r="BF1710" s="31"/>
      <c r="BG1710" s="31"/>
      <c r="BH1710" s="31"/>
      <c r="BI1710" s="31"/>
      <c r="BJ1710" s="31"/>
      <c r="BK1710" s="31"/>
    </row>
    <row r="1711" spans="1:63" ht="18" customHeight="1">
      <c r="A1711" s="35"/>
      <c r="B1711" s="31"/>
      <c r="C1711" s="133"/>
      <c r="D1711" s="133"/>
      <c r="E1711" s="133"/>
      <c r="F1711" s="133"/>
      <c r="G1711" s="133"/>
      <c r="H1711" s="133"/>
      <c r="I1711" s="133"/>
      <c r="J1711" s="134"/>
      <c r="K1711" s="135"/>
      <c r="L1711" s="135"/>
      <c r="M1711" s="135"/>
      <c r="N1711" s="2"/>
      <c r="O1711" s="31"/>
      <c r="P1711" s="25"/>
      <c r="Q1711" s="2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  <c r="BB1711" s="31"/>
      <c r="BC1711" s="31"/>
      <c r="BD1711" s="31"/>
      <c r="BE1711" s="31"/>
      <c r="BF1711" s="31"/>
      <c r="BG1711" s="31"/>
      <c r="BH1711" s="31"/>
      <c r="BI1711" s="31"/>
      <c r="BJ1711" s="31"/>
      <c r="BK1711" s="31"/>
    </row>
    <row r="1712" spans="1:63" ht="18" customHeight="1">
      <c r="A1712" s="35"/>
      <c r="B1712" s="31"/>
      <c r="C1712" s="133"/>
      <c r="D1712" s="133"/>
      <c r="E1712" s="133"/>
      <c r="F1712" s="133"/>
      <c r="G1712" s="133"/>
      <c r="H1712" s="133"/>
      <c r="I1712" s="133"/>
      <c r="J1712" s="134"/>
      <c r="K1712" s="135"/>
      <c r="L1712" s="135"/>
      <c r="M1712" s="135"/>
      <c r="N1712" s="2"/>
      <c r="O1712" s="31"/>
      <c r="P1712" s="25"/>
      <c r="Q1712" s="2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  <c r="BB1712" s="31"/>
      <c r="BC1712" s="31"/>
      <c r="BD1712" s="31"/>
      <c r="BE1712" s="31"/>
      <c r="BF1712" s="31"/>
      <c r="BG1712" s="31"/>
      <c r="BH1712" s="31"/>
      <c r="BI1712" s="31"/>
      <c r="BJ1712" s="31"/>
      <c r="BK1712" s="31"/>
    </row>
    <row r="1713" spans="1:63" ht="18" customHeight="1">
      <c r="A1713" s="35"/>
      <c r="B1713" s="31"/>
      <c r="C1713" s="133"/>
      <c r="D1713" s="133"/>
      <c r="E1713" s="133"/>
      <c r="F1713" s="133"/>
      <c r="G1713" s="133"/>
      <c r="H1713" s="133"/>
      <c r="I1713" s="133"/>
      <c r="J1713" s="134"/>
      <c r="K1713" s="135"/>
      <c r="L1713" s="135"/>
      <c r="M1713" s="135"/>
      <c r="N1713" s="2"/>
      <c r="O1713" s="31"/>
      <c r="P1713" s="25"/>
      <c r="Q1713" s="2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</row>
    <row r="1714" spans="1:63" ht="18" customHeight="1">
      <c r="A1714" s="35"/>
      <c r="B1714" s="31"/>
      <c r="C1714" s="133"/>
      <c r="D1714" s="133"/>
      <c r="E1714" s="133"/>
      <c r="F1714" s="133"/>
      <c r="G1714" s="133"/>
      <c r="H1714" s="133"/>
      <c r="I1714" s="133"/>
      <c r="J1714" s="134"/>
      <c r="K1714" s="135"/>
      <c r="L1714" s="135"/>
      <c r="M1714" s="135"/>
      <c r="N1714" s="2"/>
      <c r="O1714" s="31"/>
      <c r="P1714" s="25"/>
      <c r="Q1714" s="2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  <c r="BB1714" s="31"/>
      <c r="BC1714" s="31"/>
      <c r="BD1714" s="31"/>
      <c r="BE1714" s="31"/>
      <c r="BF1714" s="31"/>
      <c r="BG1714" s="31"/>
      <c r="BH1714" s="31"/>
      <c r="BI1714" s="31"/>
      <c r="BJ1714" s="31"/>
      <c r="BK1714" s="31"/>
    </row>
    <row r="1715" spans="1:63" ht="18" customHeight="1">
      <c r="A1715" s="35"/>
      <c r="B1715" s="31"/>
      <c r="C1715" s="133"/>
      <c r="D1715" s="133"/>
      <c r="E1715" s="133"/>
      <c r="F1715" s="133"/>
      <c r="G1715" s="133"/>
      <c r="H1715" s="133"/>
      <c r="I1715" s="133"/>
      <c r="J1715" s="134"/>
      <c r="K1715" s="135"/>
      <c r="L1715" s="135"/>
      <c r="M1715" s="135"/>
      <c r="N1715" s="2"/>
      <c r="O1715" s="31"/>
      <c r="P1715" s="25"/>
      <c r="Q1715" s="2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</row>
    <row r="1716" spans="1:63" ht="18" customHeight="1">
      <c r="A1716" s="35"/>
      <c r="B1716" s="31"/>
      <c r="C1716" s="133"/>
      <c r="D1716" s="133"/>
      <c r="E1716" s="133"/>
      <c r="F1716" s="133"/>
      <c r="G1716" s="133"/>
      <c r="H1716" s="133"/>
      <c r="I1716" s="133"/>
      <c r="J1716" s="134"/>
      <c r="K1716" s="135"/>
      <c r="L1716" s="135"/>
      <c r="M1716" s="135"/>
      <c r="N1716" s="2"/>
      <c r="O1716" s="31"/>
      <c r="P1716" s="25"/>
      <c r="Q1716" s="2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</row>
    <row r="1717" spans="1:63" ht="18" customHeight="1">
      <c r="A1717" s="35"/>
      <c r="B1717" s="31"/>
      <c r="C1717" s="133"/>
      <c r="D1717" s="133"/>
      <c r="E1717" s="133"/>
      <c r="F1717" s="133"/>
      <c r="G1717" s="133"/>
      <c r="H1717" s="133"/>
      <c r="I1717" s="133"/>
      <c r="J1717" s="134"/>
      <c r="K1717" s="135"/>
      <c r="L1717" s="135"/>
      <c r="M1717" s="135"/>
      <c r="N1717" s="2"/>
      <c r="O1717" s="31"/>
      <c r="P1717" s="25"/>
      <c r="Q1717" s="2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  <c r="BB1717" s="31"/>
      <c r="BC1717" s="31"/>
      <c r="BD1717" s="31"/>
      <c r="BE1717" s="31"/>
      <c r="BF1717" s="31"/>
      <c r="BG1717" s="31"/>
      <c r="BH1717" s="31"/>
      <c r="BI1717" s="31"/>
      <c r="BJ1717" s="31"/>
      <c r="BK1717" s="31"/>
    </row>
    <row r="1718" spans="1:63" ht="18" customHeight="1">
      <c r="A1718" s="35"/>
      <c r="B1718" s="31"/>
      <c r="C1718" s="133"/>
      <c r="D1718" s="133"/>
      <c r="E1718" s="133"/>
      <c r="F1718" s="133"/>
      <c r="G1718" s="133"/>
      <c r="H1718" s="133"/>
      <c r="I1718" s="133"/>
      <c r="J1718" s="134"/>
      <c r="K1718" s="135"/>
      <c r="L1718" s="135"/>
      <c r="M1718" s="135"/>
      <c r="N1718" s="2"/>
      <c r="O1718" s="31"/>
      <c r="P1718" s="25"/>
      <c r="Q1718" s="2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</row>
    <row r="1719" spans="1:63" ht="18" customHeight="1">
      <c r="A1719" s="35"/>
      <c r="B1719" s="31"/>
      <c r="C1719" s="133"/>
      <c r="D1719" s="133"/>
      <c r="E1719" s="133"/>
      <c r="F1719" s="133"/>
      <c r="G1719" s="133"/>
      <c r="H1719" s="133"/>
      <c r="I1719" s="133"/>
      <c r="J1719" s="134"/>
      <c r="K1719" s="135"/>
      <c r="L1719" s="135"/>
      <c r="M1719" s="135"/>
      <c r="N1719" s="2"/>
      <c r="O1719" s="31"/>
      <c r="P1719" s="25"/>
      <c r="Q1719" s="2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</row>
    <row r="1720" spans="1:63" ht="18" customHeight="1">
      <c r="A1720" s="35"/>
      <c r="B1720" s="31"/>
      <c r="C1720" s="133"/>
      <c r="D1720" s="133"/>
      <c r="E1720" s="133"/>
      <c r="F1720" s="133"/>
      <c r="G1720" s="133"/>
      <c r="H1720" s="133"/>
      <c r="I1720" s="133"/>
      <c r="J1720" s="134"/>
      <c r="K1720" s="135"/>
      <c r="L1720" s="135"/>
      <c r="M1720" s="135"/>
      <c r="N1720" s="2"/>
      <c r="O1720" s="31"/>
      <c r="P1720" s="25"/>
      <c r="Q1720" s="2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</row>
    <row r="1721" spans="1:63" ht="18" customHeight="1">
      <c r="A1721" s="35"/>
      <c r="B1721" s="31"/>
      <c r="C1721" s="133"/>
      <c r="D1721" s="133"/>
      <c r="E1721" s="133"/>
      <c r="F1721" s="133"/>
      <c r="G1721" s="133"/>
      <c r="H1721" s="133"/>
      <c r="I1721" s="133"/>
      <c r="J1721" s="134"/>
      <c r="K1721" s="135"/>
      <c r="L1721" s="135"/>
      <c r="M1721" s="135"/>
      <c r="N1721" s="2"/>
      <c r="O1721" s="31"/>
      <c r="P1721" s="25"/>
      <c r="Q1721" s="2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</row>
    <row r="1722" spans="1:63" ht="18" customHeight="1">
      <c r="A1722" s="35"/>
      <c r="B1722" s="31"/>
      <c r="C1722" s="133"/>
      <c r="D1722" s="133"/>
      <c r="E1722" s="133"/>
      <c r="F1722" s="133"/>
      <c r="G1722" s="133"/>
      <c r="H1722" s="133"/>
      <c r="I1722" s="133"/>
      <c r="J1722" s="134"/>
      <c r="K1722" s="135"/>
      <c r="L1722" s="135"/>
      <c r="M1722" s="135"/>
      <c r="N1722" s="2"/>
      <c r="O1722" s="31"/>
      <c r="P1722" s="25"/>
      <c r="Q1722" s="2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  <c r="BB1722" s="31"/>
      <c r="BC1722" s="31"/>
      <c r="BD1722" s="31"/>
      <c r="BE1722" s="31"/>
      <c r="BF1722" s="31"/>
      <c r="BG1722" s="31"/>
      <c r="BH1722" s="31"/>
      <c r="BI1722" s="31"/>
      <c r="BJ1722" s="31"/>
      <c r="BK1722" s="31"/>
    </row>
    <row r="1723" spans="1:63" ht="18" customHeight="1">
      <c r="A1723" s="35"/>
      <c r="B1723" s="31"/>
      <c r="C1723" s="133"/>
      <c r="D1723" s="133"/>
      <c r="E1723" s="133"/>
      <c r="F1723" s="133"/>
      <c r="G1723" s="133"/>
      <c r="H1723" s="133"/>
      <c r="I1723" s="133"/>
      <c r="J1723" s="134"/>
      <c r="K1723" s="135"/>
      <c r="L1723" s="135"/>
      <c r="M1723" s="135"/>
      <c r="N1723" s="2"/>
      <c r="O1723" s="31"/>
      <c r="P1723" s="25"/>
      <c r="Q1723" s="2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</row>
    <row r="1724" spans="1:63" ht="18" customHeight="1">
      <c r="A1724" s="35"/>
      <c r="B1724" s="31"/>
      <c r="C1724" s="133"/>
      <c r="D1724" s="133"/>
      <c r="E1724" s="133"/>
      <c r="F1724" s="133"/>
      <c r="G1724" s="133"/>
      <c r="H1724" s="133"/>
      <c r="I1724" s="133"/>
      <c r="J1724" s="134"/>
      <c r="K1724" s="135"/>
      <c r="L1724" s="135"/>
      <c r="M1724" s="135"/>
      <c r="N1724" s="2"/>
      <c r="O1724" s="31"/>
      <c r="P1724" s="25"/>
      <c r="Q1724" s="2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</row>
    <row r="1725" spans="1:63" ht="18" customHeight="1">
      <c r="A1725" s="35"/>
      <c r="B1725" s="31"/>
      <c r="C1725" s="133"/>
      <c r="D1725" s="133"/>
      <c r="E1725" s="133"/>
      <c r="F1725" s="133"/>
      <c r="G1725" s="133"/>
      <c r="H1725" s="133"/>
      <c r="I1725" s="133"/>
      <c r="J1725" s="134"/>
      <c r="K1725" s="135"/>
      <c r="L1725" s="135"/>
      <c r="M1725" s="135"/>
      <c r="N1725" s="2"/>
      <c r="O1725" s="31"/>
      <c r="P1725" s="25"/>
      <c r="Q1725" s="2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</row>
    <row r="1726" spans="1:63" ht="18" customHeight="1">
      <c r="A1726" s="35"/>
      <c r="B1726" s="31"/>
      <c r="C1726" s="133"/>
      <c r="D1726" s="133"/>
      <c r="E1726" s="133"/>
      <c r="F1726" s="133"/>
      <c r="G1726" s="133"/>
      <c r="H1726" s="133"/>
      <c r="I1726" s="133"/>
      <c r="J1726" s="134"/>
      <c r="K1726" s="135"/>
      <c r="L1726" s="135"/>
      <c r="M1726" s="135"/>
      <c r="N1726" s="2"/>
      <c r="O1726" s="31"/>
      <c r="P1726" s="25"/>
      <c r="Q1726" s="2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</row>
    <row r="1727" spans="1:63" ht="18" customHeight="1">
      <c r="A1727" s="35"/>
      <c r="B1727" s="31"/>
      <c r="C1727" s="133"/>
      <c r="D1727" s="133"/>
      <c r="E1727" s="133"/>
      <c r="F1727" s="133"/>
      <c r="G1727" s="133"/>
      <c r="H1727" s="133"/>
      <c r="I1727" s="133"/>
      <c r="J1727" s="134"/>
      <c r="K1727" s="135"/>
      <c r="L1727" s="135"/>
      <c r="M1727" s="135"/>
      <c r="N1727" s="2"/>
      <c r="O1727" s="31"/>
      <c r="P1727" s="25"/>
      <c r="Q1727" s="2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31"/>
      <c r="BC1727" s="31"/>
      <c r="BD1727" s="31"/>
      <c r="BE1727" s="31"/>
      <c r="BF1727" s="31"/>
      <c r="BG1727" s="31"/>
      <c r="BH1727" s="31"/>
      <c r="BI1727" s="31"/>
      <c r="BJ1727" s="31"/>
      <c r="BK1727" s="31"/>
    </row>
    <row r="1728" spans="1:63" ht="18" customHeight="1">
      <c r="A1728" s="35"/>
      <c r="B1728" s="31"/>
      <c r="C1728" s="133"/>
      <c r="D1728" s="133"/>
      <c r="E1728" s="133"/>
      <c r="F1728" s="133"/>
      <c r="G1728" s="133"/>
      <c r="H1728" s="133"/>
      <c r="I1728" s="133"/>
      <c r="J1728" s="134"/>
      <c r="K1728" s="135"/>
      <c r="L1728" s="135"/>
      <c r="M1728" s="135"/>
      <c r="N1728" s="2"/>
      <c r="O1728" s="31"/>
      <c r="P1728" s="25"/>
      <c r="Q1728" s="2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</row>
    <row r="1729" spans="1:63" ht="18" customHeight="1">
      <c r="A1729" s="35"/>
      <c r="B1729" s="31"/>
      <c r="C1729" s="133"/>
      <c r="D1729" s="133"/>
      <c r="E1729" s="133"/>
      <c r="F1729" s="133"/>
      <c r="G1729" s="133"/>
      <c r="H1729" s="133"/>
      <c r="I1729" s="133"/>
      <c r="J1729" s="134"/>
      <c r="K1729" s="135"/>
      <c r="L1729" s="135"/>
      <c r="M1729" s="135"/>
      <c r="N1729" s="2"/>
      <c r="O1729" s="31"/>
      <c r="P1729" s="25"/>
      <c r="Q1729" s="2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</row>
    <row r="1730" spans="1:63" ht="18" customHeight="1">
      <c r="A1730" s="35"/>
      <c r="B1730" s="31"/>
      <c r="C1730" s="133"/>
      <c r="D1730" s="133"/>
      <c r="E1730" s="133"/>
      <c r="F1730" s="133"/>
      <c r="G1730" s="133"/>
      <c r="H1730" s="133"/>
      <c r="I1730" s="133"/>
      <c r="J1730" s="134"/>
      <c r="K1730" s="135"/>
      <c r="L1730" s="135"/>
      <c r="M1730" s="135"/>
      <c r="N1730" s="2"/>
      <c r="O1730" s="31"/>
      <c r="P1730" s="25"/>
      <c r="Q1730" s="2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</row>
    <row r="1731" spans="1:63" ht="18" customHeight="1">
      <c r="A1731" s="35"/>
      <c r="B1731" s="31"/>
      <c r="C1731" s="133"/>
      <c r="D1731" s="133"/>
      <c r="E1731" s="133"/>
      <c r="F1731" s="133"/>
      <c r="G1731" s="133"/>
      <c r="H1731" s="133"/>
      <c r="I1731" s="133"/>
      <c r="J1731" s="134"/>
      <c r="K1731" s="135"/>
      <c r="L1731" s="135"/>
      <c r="M1731" s="135"/>
      <c r="N1731" s="2"/>
      <c r="O1731" s="31"/>
      <c r="P1731" s="25"/>
      <c r="Q1731" s="2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</row>
    <row r="1732" spans="1:63" ht="18" customHeight="1">
      <c r="A1732" s="35"/>
      <c r="B1732" s="31"/>
      <c r="C1732" s="133"/>
      <c r="D1732" s="133"/>
      <c r="E1732" s="133"/>
      <c r="F1732" s="133"/>
      <c r="G1732" s="133"/>
      <c r="H1732" s="133"/>
      <c r="I1732" s="133"/>
      <c r="J1732" s="134"/>
      <c r="K1732" s="135"/>
      <c r="L1732" s="135"/>
      <c r="M1732" s="135"/>
      <c r="N1732" s="2"/>
      <c r="O1732" s="31"/>
      <c r="P1732" s="25"/>
      <c r="Q1732" s="2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  <c r="BB1732" s="31"/>
      <c r="BC1732" s="31"/>
      <c r="BD1732" s="31"/>
      <c r="BE1732" s="31"/>
      <c r="BF1732" s="31"/>
      <c r="BG1732" s="31"/>
      <c r="BH1732" s="31"/>
      <c r="BI1732" s="31"/>
      <c r="BJ1732" s="31"/>
      <c r="BK1732" s="31"/>
    </row>
    <row r="1733" spans="1:63" ht="18" customHeight="1">
      <c r="A1733" s="35"/>
      <c r="B1733" s="31"/>
      <c r="C1733" s="133"/>
      <c r="D1733" s="133"/>
      <c r="E1733" s="133"/>
      <c r="F1733" s="133"/>
      <c r="G1733" s="133"/>
      <c r="H1733" s="133"/>
      <c r="I1733" s="133"/>
      <c r="J1733" s="134"/>
      <c r="K1733" s="135"/>
      <c r="L1733" s="135"/>
      <c r="M1733" s="135"/>
      <c r="N1733" s="2"/>
      <c r="O1733" s="31"/>
      <c r="P1733" s="25"/>
      <c r="Q1733" s="2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31"/>
      <c r="BC1733" s="31"/>
      <c r="BD1733" s="31"/>
      <c r="BE1733" s="31"/>
      <c r="BF1733" s="31"/>
      <c r="BG1733" s="31"/>
      <c r="BH1733" s="31"/>
      <c r="BI1733" s="31"/>
      <c r="BJ1733" s="31"/>
      <c r="BK1733" s="31"/>
    </row>
    <row r="1734" spans="1:63" ht="18" customHeight="1">
      <c r="A1734" s="35"/>
      <c r="B1734" s="31"/>
      <c r="C1734" s="133"/>
      <c r="D1734" s="133"/>
      <c r="E1734" s="133"/>
      <c r="F1734" s="133"/>
      <c r="G1734" s="133"/>
      <c r="H1734" s="133"/>
      <c r="I1734" s="133"/>
      <c r="J1734" s="134"/>
      <c r="K1734" s="135"/>
      <c r="L1734" s="135"/>
      <c r="M1734" s="135"/>
      <c r="N1734" s="2"/>
      <c r="O1734" s="31"/>
      <c r="P1734" s="25"/>
      <c r="Q1734" s="2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</row>
    <row r="1735" spans="1:63" ht="18" customHeight="1">
      <c r="A1735" s="35"/>
      <c r="B1735" s="31"/>
      <c r="C1735" s="133"/>
      <c r="D1735" s="133"/>
      <c r="E1735" s="133"/>
      <c r="F1735" s="133"/>
      <c r="G1735" s="133"/>
      <c r="H1735" s="133"/>
      <c r="I1735" s="133"/>
      <c r="J1735" s="134"/>
      <c r="K1735" s="135"/>
      <c r="L1735" s="135"/>
      <c r="M1735" s="135"/>
      <c r="N1735" s="2"/>
      <c r="O1735" s="31"/>
      <c r="P1735" s="25"/>
      <c r="Q1735" s="2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  <c r="BB1735" s="31"/>
      <c r="BC1735" s="31"/>
      <c r="BD1735" s="31"/>
      <c r="BE1735" s="31"/>
      <c r="BF1735" s="31"/>
      <c r="BG1735" s="31"/>
      <c r="BH1735" s="31"/>
      <c r="BI1735" s="31"/>
      <c r="BJ1735" s="31"/>
      <c r="BK1735" s="31"/>
    </row>
    <row r="1736" spans="1:63" ht="18" customHeight="1">
      <c r="A1736" s="35"/>
      <c r="B1736" s="31"/>
      <c r="C1736" s="133"/>
      <c r="D1736" s="133"/>
      <c r="E1736" s="133"/>
      <c r="F1736" s="133"/>
      <c r="G1736" s="133"/>
      <c r="H1736" s="133"/>
      <c r="I1736" s="133"/>
      <c r="J1736" s="134"/>
      <c r="K1736" s="135"/>
      <c r="L1736" s="135"/>
      <c r="M1736" s="135"/>
      <c r="N1736" s="2"/>
      <c r="O1736" s="31"/>
      <c r="P1736" s="25"/>
      <c r="Q1736" s="2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  <c r="BB1736" s="31"/>
      <c r="BC1736" s="31"/>
      <c r="BD1736" s="31"/>
      <c r="BE1736" s="31"/>
      <c r="BF1736" s="31"/>
      <c r="BG1736" s="31"/>
      <c r="BH1736" s="31"/>
      <c r="BI1736" s="31"/>
      <c r="BJ1736" s="31"/>
      <c r="BK1736" s="31"/>
    </row>
    <row r="1737" spans="1:63" ht="18" customHeight="1">
      <c r="A1737" s="35"/>
      <c r="B1737" s="31"/>
      <c r="C1737" s="133"/>
      <c r="D1737" s="133"/>
      <c r="E1737" s="133"/>
      <c r="F1737" s="133"/>
      <c r="G1737" s="133"/>
      <c r="H1737" s="133"/>
      <c r="I1737" s="133"/>
      <c r="J1737" s="134"/>
      <c r="K1737" s="135"/>
      <c r="L1737" s="135"/>
      <c r="M1737" s="135"/>
      <c r="N1737" s="2"/>
      <c r="O1737" s="31"/>
      <c r="P1737" s="25"/>
      <c r="Q1737" s="2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</row>
    <row r="1738" spans="1:63" ht="18" customHeight="1">
      <c r="A1738" s="35"/>
      <c r="B1738" s="31"/>
      <c r="C1738" s="133"/>
      <c r="D1738" s="133"/>
      <c r="E1738" s="133"/>
      <c r="F1738" s="133"/>
      <c r="G1738" s="133"/>
      <c r="H1738" s="133"/>
      <c r="I1738" s="133"/>
      <c r="J1738" s="134"/>
      <c r="K1738" s="135"/>
      <c r="L1738" s="135"/>
      <c r="M1738" s="135"/>
      <c r="N1738" s="2"/>
      <c r="O1738" s="31"/>
      <c r="P1738" s="25"/>
      <c r="Q1738" s="2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</row>
    <row r="1739" spans="1:63" ht="18" customHeight="1">
      <c r="A1739" s="35"/>
      <c r="B1739" s="31"/>
      <c r="C1739" s="133"/>
      <c r="D1739" s="133"/>
      <c r="E1739" s="133"/>
      <c r="F1739" s="133"/>
      <c r="G1739" s="133"/>
      <c r="H1739" s="133"/>
      <c r="I1739" s="133"/>
      <c r="J1739" s="134"/>
      <c r="K1739" s="135"/>
      <c r="L1739" s="135"/>
      <c r="M1739" s="135"/>
      <c r="N1739" s="2"/>
      <c r="O1739" s="31"/>
      <c r="P1739" s="25"/>
      <c r="Q1739" s="2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</row>
    <row r="1740" spans="1:63" ht="18" customHeight="1">
      <c r="A1740" s="35"/>
      <c r="B1740" s="31"/>
      <c r="C1740" s="133"/>
      <c r="D1740" s="133"/>
      <c r="E1740" s="133"/>
      <c r="F1740" s="133"/>
      <c r="G1740" s="133"/>
      <c r="H1740" s="133"/>
      <c r="I1740" s="133"/>
      <c r="J1740" s="134"/>
      <c r="K1740" s="135"/>
      <c r="L1740" s="135"/>
      <c r="M1740" s="135"/>
      <c r="N1740" s="2"/>
      <c r="O1740" s="31"/>
      <c r="P1740" s="25"/>
      <c r="Q1740" s="2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  <c r="BB1740" s="31"/>
      <c r="BC1740" s="31"/>
      <c r="BD1740" s="31"/>
      <c r="BE1740" s="31"/>
      <c r="BF1740" s="31"/>
      <c r="BG1740" s="31"/>
      <c r="BH1740" s="31"/>
      <c r="BI1740" s="31"/>
      <c r="BJ1740" s="31"/>
      <c r="BK1740" s="31"/>
    </row>
    <row r="1741" spans="1:63" ht="18" customHeight="1">
      <c r="A1741" s="35"/>
      <c r="B1741" s="31"/>
      <c r="C1741" s="133"/>
      <c r="D1741" s="133"/>
      <c r="E1741" s="133"/>
      <c r="F1741" s="133"/>
      <c r="G1741" s="133"/>
      <c r="H1741" s="133"/>
      <c r="I1741" s="133"/>
      <c r="J1741" s="134"/>
      <c r="K1741" s="135"/>
      <c r="L1741" s="135"/>
      <c r="M1741" s="135"/>
      <c r="N1741" s="2"/>
      <c r="O1741" s="31"/>
      <c r="P1741" s="25"/>
      <c r="Q1741" s="2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</row>
    <row r="1742" spans="1:63" ht="18" customHeight="1">
      <c r="A1742" s="35"/>
      <c r="B1742" s="31"/>
      <c r="C1742" s="133"/>
      <c r="D1742" s="133"/>
      <c r="E1742" s="133"/>
      <c r="F1742" s="133"/>
      <c r="G1742" s="133"/>
      <c r="H1742" s="133"/>
      <c r="I1742" s="133"/>
      <c r="J1742" s="134"/>
      <c r="K1742" s="135"/>
      <c r="L1742" s="135"/>
      <c r="M1742" s="135"/>
      <c r="N1742" s="2"/>
      <c r="O1742" s="31"/>
      <c r="P1742" s="25"/>
      <c r="Q1742" s="2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</row>
    <row r="1743" spans="1:63" ht="18" customHeight="1">
      <c r="A1743" s="35"/>
      <c r="B1743" s="31"/>
      <c r="C1743" s="133"/>
      <c r="D1743" s="133"/>
      <c r="E1743" s="133"/>
      <c r="F1743" s="133"/>
      <c r="G1743" s="133"/>
      <c r="H1743" s="133"/>
      <c r="I1743" s="133"/>
      <c r="J1743" s="134"/>
      <c r="K1743" s="135"/>
      <c r="L1743" s="135"/>
      <c r="M1743" s="135"/>
      <c r="N1743" s="2"/>
      <c r="O1743" s="31"/>
      <c r="P1743" s="25"/>
      <c r="Q1743" s="2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  <c r="BB1743" s="31"/>
      <c r="BC1743" s="31"/>
      <c r="BD1743" s="31"/>
      <c r="BE1743" s="31"/>
      <c r="BF1743" s="31"/>
      <c r="BG1743" s="31"/>
      <c r="BH1743" s="31"/>
      <c r="BI1743" s="31"/>
      <c r="BJ1743" s="31"/>
      <c r="BK1743" s="31"/>
    </row>
    <row r="1744" spans="1:63" ht="18" customHeight="1">
      <c r="A1744" s="35"/>
      <c r="B1744" s="31"/>
      <c r="C1744" s="133"/>
      <c r="D1744" s="133"/>
      <c r="E1744" s="133"/>
      <c r="F1744" s="133"/>
      <c r="G1744" s="133"/>
      <c r="H1744" s="133"/>
      <c r="I1744" s="133"/>
      <c r="J1744" s="134"/>
      <c r="K1744" s="135"/>
      <c r="L1744" s="135"/>
      <c r="M1744" s="135"/>
      <c r="N1744" s="2"/>
      <c r="O1744" s="31"/>
      <c r="P1744" s="25"/>
      <c r="Q1744" s="2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</row>
    <row r="1745" spans="1:63" ht="18" customHeight="1">
      <c r="A1745" s="35"/>
      <c r="B1745" s="31"/>
      <c r="C1745" s="133"/>
      <c r="D1745" s="133"/>
      <c r="E1745" s="133"/>
      <c r="F1745" s="133"/>
      <c r="G1745" s="133"/>
      <c r="H1745" s="133"/>
      <c r="I1745" s="133"/>
      <c r="J1745" s="134"/>
      <c r="K1745" s="135"/>
      <c r="L1745" s="135"/>
      <c r="M1745" s="135"/>
      <c r="N1745" s="2"/>
      <c r="O1745" s="31"/>
      <c r="P1745" s="25"/>
      <c r="Q1745" s="2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</row>
    <row r="1746" spans="1:63" ht="18" customHeight="1">
      <c r="A1746" s="35"/>
      <c r="B1746" s="31"/>
      <c r="C1746" s="133"/>
      <c r="D1746" s="133"/>
      <c r="E1746" s="133"/>
      <c r="F1746" s="133"/>
      <c r="G1746" s="133"/>
      <c r="H1746" s="133"/>
      <c r="I1746" s="133"/>
      <c r="J1746" s="134"/>
      <c r="K1746" s="135"/>
      <c r="L1746" s="135"/>
      <c r="M1746" s="135"/>
      <c r="N1746" s="2"/>
      <c r="O1746" s="31"/>
      <c r="P1746" s="25"/>
      <c r="Q1746" s="2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  <c r="BB1746" s="31"/>
      <c r="BC1746" s="31"/>
      <c r="BD1746" s="31"/>
      <c r="BE1746" s="31"/>
      <c r="BF1746" s="31"/>
      <c r="BG1746" s="31"/>
      <c r="BH1746" s="31"/>
      <c r="BI1746" s="31"/>
      <c r="BJ1746" s="31"/>
      <c r="BK1746" s="31"/>
    </row>
    <row r="1747" spans="1:63" ht="18" customHeight="1">
      <c r="A1747" s="35"/>
      <c r="B1747" s="31"/>
      <c r="C1747" s="133"/>
      <c r="D1747" s="133"/>
      <c r="E1747" s="133"/>
      <c r="F1747" s="133"/>
      <c r="G1747" s="133"/>
      <c r="H1747" s="133"/>
      <c r="I1747" s="133"/>
      <c r="J1747" s="134"/>
      <c r="K1747" s="135"/>
      <c r="L1747" s="135"/>
      <c r="M1747" s="135"/>
      <c r="N1747" s="2"/>
      <c r="O1747" s="31"/>
      <c r="P1747" s="25"/>
      <c r="Q1747" s="2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</row>
    <row r="1748" spans="1:63" ht="18" customHeight="1">
      <c r="A1748" s="35"/>
      <c r="B1748" s="31"/>
      <c r="C1748" s="133"/>
      <c r="D1748" s="133"/>
      <c r="E1748" s="133"/>
      <c r="F1748" s="133"/>
      <c r="G1748" s="133"/>
      <c r="H1748" s="133"/>
      <c r="I1748" s="133"/>
      <c r="J1748" s="134"/>
      <c r="K1748" s="135"/>
      <c r="L1748" s="135"/>
      <c r="M1748" s="135"/>
      <c r="N1748" s="2"/>
      <c r="O1748" s="31"/>
      <c r="P1748" s="25"/>
      <c r="Q1748" s="2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  <c r="BB1748" s="31"/>
      <c r="BC1748" s="31"/>
      <c r="BD1748" s="31"/>
      <c r="BE1748" s="31"/>
      <c r="BF1748" s="31"/>
      <c r="BG1748" s="31"/>
      <c r="BH1748" s="31"/>
      <c r="BI1748" s="31"/>
      <c r="BJ1748" s="31"/>
      <c r="BK1748" s="31"/>
    </row>
    <row r="1749" spans="1:63" ht="18" customHeight="1">
      <c r="A1749" s="35"/>
      <c r="B1749" s="31"/>
      <c r="C1749" s="133"/>
      <c r="D1749" s="133"/>
      <c r="E1749" s="133"/>
      <c r="F1749" s="133"/>
      <c r="G1749" s="133"/>
      <c r="H1749" s="133"/>
      <c r="I1749" s="133"/>
      <c r="J1749" s="134"/>
      <c r="K1749" s="135"/>
      <c r="L1749" s="135"/>
      <c r="M1749" s="135"/>
      <c r="N1749" s="2"/>
      <c r="O1749" s="31"/>
      <c r="P1749" s="25"/>
      <c r="Q1749" s="2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</row>
    <row r="1750" spans="1:63" ht="18" customHeight="1">
      <c r="A1750" s="35"/>
      <c r="B1750" s="31"/>
      <c r="C1750" s="133"/>
      <c r="D1750" s="133"/>
      <c r="E1750" s="133"/>
      <c r="F1750" s="133"/>
      <c r="G1750" s="133"/>
      <c r="H1750" s="133"/>
      <c r="I1750" s="133"/>
      <c r="J1750" s="134"/>
      <c r="K1750" s="135"/>
      <c r="L1750" s="135"/>
      <c r="M1750" s="135"/>
      <c r="N1750" s="2"/>
      <c r="O1750" s="31"/>
      <c r="P1750" s="25"/>
      <c r="Q1750" s="2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</row>
    <row r="1751" spans="1:63" ht="18" customHeight="1">
      <c r="A1751" s="35"/>
      <c r="B1751" s="31"/>
      <c r="C1751" s="133"/>
      <c r="D1751" s="133"/>
      <c r="E1751" s="133"/>
      <c r="F1751" s="133"/>
      <c r="G1751" s="133"/>
      <c r="H1751" s="133"/>
      <c r="I1751" s="133"/>
      <c r="J1751" s="134"/>
      <c r="K1751" s="135"/>
      <c r="L1751" s="135"/>
      <c r="M1751" s="135"/>
      <c r="N1751" s="2"/>
      <c r="O1751" s="31"/>
      <c r="P1751" s="25"/>
      <c r="Q1751" s="2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  <c r="BB1751" s="31"/>
      <c r="BC1751" s="31"/>
      <c r="BD1751" s="31"/>
      <c r="BE1751" s="31"/>
      <c r="BF1751" s="31"/>
      <c r="BG1751" s="31"/>
      <c r="BH1751" s="31"/>
      <c r="BI1751" s="31"/>
      <c r="BJ1751" s="31"/>
      <c r="BK1751" s="31"/>
    </row>
    <row r="1752" spans="1:63" ht="18" customHeight="1">
      <c r="A1752" s="35"/>
      <c r="B1752" s="31"/>
      <c r="C1752" s="133"/>
      <c r="D1752" s="133"/>
      <c r="E1752" s="133"/>
      <c r="F1752" s="133"/>
      <c r="G1752" s="133"/>
      <c r="H1752" s="133"/>
      <c r="I1752" s="133"/>
      <c r="J1752" s="134"/>
      <c r="K1752" s="135"/>
      <c r="L1752" s="135"/>
      <c r="M1752" s="135"/>
      <c r="N1752" s="2"/>
      <c r="O1752" s="31"/>
      <c r="P1752" s="25"/>
      <c r="Q1752" s="2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</row>
    <row r="1753" spans="1:63" ht="18" customHeight="1">
      <c r="A1753" s="35"/>
      <c r="B1753" s="31"/>
      <c r="C1753" s="133"/>
      <c r="D1753" s="133"/>
      <c r="E1753" s="133"/>
      <c r="F1753" s="133"/>
      <c r="G1753" s="133"/>
      <c r="H1753" s="133"/>
      <c r="I1753" s="133"/>
      <c r="J1753" s="134"/>
      <c r="K1753" s="135"/>
      <c r="L1753" s="135"/>
      <c r="M1753" s="135"/>
      <c r="N1753" s="2"/>
      <c r="O1753" s="31"/>
      <c r="P1753" s="25"/>
      <c r="Q1753" s="2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</row>
    <row r="1754" spans="1:63" ht="18" customHeight="1">
      <c r="A1754" s="35"/>
      <c r="B1754" s="31"/>
      <c r="C1754" s="133"/>
      <c r="D1754" s="133"/>
      <c r="E1754" s="133"/>
      <c r="F1754" s="133"/>
      <c r="G1754" s="133"/>
      <c r="H1754" s="133"/>
      <c r="I1754" s="133"/>
      <c r="J1754" s="134"/>
      <c r="K1754" s="135"/>
      <c r="L1754" s="135"/>
      <c r="M1754" s="135"/>
      <c r="N1754" s="2"/>
      <c r="O1754" s="31"/>
      <c r="P1754" s="25"/>
      <c r="Q1754" s="2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  <c r="BB1754" s="31"/>
      <c r="BC1754" s="31"/>
      <c r="BD1754" s="31"/>
      <c r="BE1754" s="31"/>
      <c r="BF1754" s="31"/>
      <c r="BG1754" s="31"/>
      <c r="BH1754" s="31"/>
      <c r="BI1754" s="31"/>
      <c r="BJ1754" s="31"/>
      <c r="BK1754" s="31"/>
    </row>
    <row r="1755" spans="1:63" ht="18" customHeight="1">
      <c r="A1755" s="35"/>
      <c r="B1755" s="31"/>
      <c r="C1755" s="133"/>
      <c r="D1755" s="133"/>
      <c r="E1755" s="133"/>
      <c r="F1755" s="133"/>
      <c r="G1755" s="133"/>
      <c r="H1755" s="133"/>
      <c r="I1755" s="133"/>
      <c r="J1755" s="134"/>
      <c r="K1755" s="135"/>
      <c r="L1755" s="135"/>
      <c r="M1755" s="135"/>
      <c r="N1755" s="2"/>
      <c r="O1755" s="31"/>
      <c r="P1755" s="25"/>
      <c r="Q1755" s="2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  <c r="BB1755" s="31"/>
      <c r="BC1755" s="31"/>
      <c r="BD1755" s="31"/>
      <c r="BE1755" s="31"/>
      <c r="BF1755" s="31"/>
      <c r="BG1755" s="31"/>
      <c r="BH1755" s="31"/>
      <c r="BI1755" s="31"/>
      <c r="BJ1755" s="31"/>
      <c r="BK1755" s="31"/>
    </row>
    <row r="1756" spans="1:63" ht="18" customHeight="1">
      <c r="A1756" s="35"/>
      <c r="B1756" s="31"/>
      <c r="C1756" s="133"/>
      <c r="D1756" s="133"/>
      <c r="E1756" s="133"/>
      <c r="F1756" s="133"/>
      <c r="G1756" s="133"/>
      <c r="H1756" s="133"/>
      <c r="I1756" s="133"/>
      <c r="J1756" s="134"/>
      <c r="K1756" s="135"/>
      <c r="L1756" s="135"/>
      <c r="M1756" s="135"/>
      <c r="N1756" s="2"/>
      <c r="O1756" s="31"/>
      <c r="P1756" s="25"/>
      <c r="Q1756" s="2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</row>
    <row r="1757" spans="1:63" ht="18" customHeight="1">
      <c r="A1757" s="35"/>
      <c r="B1757" s="31"/>
      <c r="C1757" s="133"/>
      <c r="D1757" s="133"/>
      <c r="E1757" s="133"/>
      <c r="F1757" s="133"/>
      <c r="G1757" s="133"/>
      <c r="H1757" s="133"/>
      <c r="I1757" s="133"/>
      <c r="J1757" s="134"/>
      <c r="K1757" s="135"/>
      <c r="L1757" s="135"/>
      <c r="M1757" s="135"/>
      <c r="N1757" s="2"/>
      <c r="O1757" s="31"/>
      <c r="P1757" s="25"/>
      <c r="Q1757" s="2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</row>
    <row r="1758" spans="1:63" ht="18" customHeight="1">
      <c r="A1758" s="35"/>
      <c r="B1758" s="31"/>
      <c r="C1758" s="133"/>
      <c r="D1758" s="133"/>
      <c r="E1758" s="133"/>
      <c r="F1758" s="133"/>
      <c r="G1758" s="133"/>
      <c r="H1758" s="133"/>
      <c r="I1758" s="133"/>
      <c r="J1758" s="134"/>
      <c r="K1758" s="135"/>
      <c r="L1758" s="135"/>
      <c r="M1758" s="135"/>
      <c r="N1758" s="2"/>
      <c r="O1758" s="31"/>
      <c r="P1758" s="25"/>
      <c r="Q1758" s="2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  <c r="BB1758" s="31"/>
      <c r="BC1758" s="31"/>
      <c r="BD1758" s="31"/>
      <c r="BE1758" s="31"/>
      <c r="BF1758" s="31"/>
      <c r="BG1758" s="31"/>
      <c r="BH1758" s="31"/>
      <c r="BI1758" s="31"/>
      <c r="BJ1758" s="31"/>
      <c r="BK1758" s="31"/>
    </row>
    <row r="1759" spans="1:63" ht="18" customHeight="1">
      <c r="A1759" s="35"/>
      <c r="B1759" s="31"/>
      <c r="C1759" s="133"/>
      <c r="D1759" s="133"/>
      <c r="E1759" s="133"/>
      <c r="F1759" s="133"/>
      <c r="G1759" s="133"/>
      <c r="H1759" s="133"/>
      <c r="I1759" s="133"/>
      <c r="J1759" s="134"/>
      <c r="K1759" s="135"/>
      <c r="L1759" s="135"/>
      <c r="M1759" s="135"/>
      <c r="N1759" s="2"/>
      <c r="O1759" s="31"/>
      <c r="P1759" s="25"/>
      <c r="Q1759" s="2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</row>
    <row r="1760" spans="1:63" ht="18" customHeight="1">
      <c r="A1760" s="35"/>
      <c r="B1760" s="31"/>
      <c r="C1760" s="133"/>
      <c r="D1760" s="133"/>
      <c r="E1760" s="133"/>
      <c r="F1760" s="133"/>
      <c r="G1760" s="133"/>
      <c r="H1760" s="133"/>
      <c r="I1760" s="133"/>
      <c r="J1760" s="134"/>
      <c r="K1760" s="135"/>
      <c r="L1760" s="135"/>
      <c r="M1760" s="135"/>
      <c r="N1760" s="2"/>
      <c r="O1760" s="31"/>
      <c r="P1760" s="25"/>
      <c r="Q1760" s="2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</row>
    <row r="1761" spans="1:63" ht="18" customHeight="1">
      <c r="A1761" s="35"/>
      <c r="B1761" s="31"/>
      <c r="C1761" s="133"/>
      <c r="D1761" s="133"/>
      <c r="E1761" s="133"/>
      <c r="F1761" s="133"/>
      <c r="G1761" s="133"/>
      <c r="H1761" s="133"/>
      <c r="I1761" s="133"/>
      <c r="J1761" s="134"/>
      <c r="K1761" s="135"/>
      <c r="L1761" s="135"/>
      <c r="M1761" s="135"/>
      <c r="N1761" s="2"/>
      <c r="O1761" s="31"/>
      <c r="P1761" s="25"/>
      <c r="Q1761" s="2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</row>
    <row r="1762" spans="1:63" ht="18" customHeight="1">
      <c r="A1762" s="35"/>
      <c r="B1762" s="31"/>
      <c r="C1762" s="133"/>
      <c r="D1762" s="133"/>
      <c r="E1762" s="133"/>
      <c r="F1762" s="133"/>
      <c r="G1762" s="133"/>
      <c r="H1762" s="133"/>
      <c r="I1762" s="133"/>
      <c r="J1762" s="134"/>
      <c r="K1762" s="135"/>
      <c r="L1762" s="135"/>
      <c r="M1762" s="135"/>
      <c r="N1762" s="2"/>
      <c r="O1762" s="31"/>
      <c r="P1762" s="25"/>
      <c r="Q1762" s="2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  <c r="BB1762" s="31"/>
      <c r="BC1762" s="31"/>
      <c r="BD1762" s="31"/>
      <c r="BE1762" s="31"/>
      <c r="BF1762" s="31"/>
      <c r="BG1762" s="31"/>
      <c r="BH1762" s="31"/>
      <c r="BI1762" s="31"/>
      <c r="BJ1762" s="31"/>
      <c r="BK1762" s="31"/>
    </row>
    <row r="1763" spans="1:63" ht="18" customHeight="1">
      <c r="A1763" s="35"/>
      <c r="B1763" s="31"/>
      <c r="C1763" s="133"/>
      <c r="D1763" s="133"/>
      <c r="E1763" s="133"/>
      <c r="F1763" s="133"/>
      <c r="G1763" s="133"/>
      <c r="H1763" s="133"/>
      <c r="I1763" s="133"/>
      <c r="J1763" s="134"/>
      <c r="K1763" s="135"/>
      <c r="L1763" s="135"/>
      <c r="M1763" s="135"/>
      <c r="N1763" s="2"/>
      <c r="O1763" s="31"/>
      <c r="P1763" s="25"/>
      <c r="Q1763" s="2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</row>
    <row r="1764" spans="1:63" ht="18" customHeight="1">
      <c r="A1764" s="35"/>
      <c r="B1764" s="31"/>
      <c r="C1764" s="133"/>
      <c r="D1764" s="133"/>
      <c r="E1764" s="133"/>
      <c r="F1764" s="133"/>
      <c r="G1764" s="133"/>
      <c r="H1764" s="133"/>
      <c r="I1764" s="133"/>
      <c r="J1764" s="134"/>
      <c r="K1764" s="135"/>
      <c r="L1764" s="135"/>
      <c r="M1764" s="135"/>
      <c r="N1764" s="2"/>
      <c r="O1764" s="31"/>
      <c r="P1764" s="25"/>
      <c r="Q1764" s="2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</row>
    <row r="1765" spans="1:63" ht="18" customHeight="1">
      <c r="A1765" s="35"/>
      <c r="B1765" s="31"/>
      <c r="C1765" s="133"/>
      <c r="D1765" s="133"/>
      <c r="E1765" s="133"/>
      <c r="F1765" s="133"/>
      <c r="G1765" s="133"/>
      <c r="H1765" s="133"/>
      <c r="I1765" s="133"/>
      <c r="J1765" s="134"/>
      <c r="K1765" s="135"/>
      <c r="L1765" s="135"/>
      <c r="M1765" s="135"/>
      <c r="N1765" s="2"/>
      <c r="O1765" s="31"/>
      <c r="P1765" s="25"/>
      <c r="Q1765" s="2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  <c r="BB1765" s="31"/>
      <c r="BC1765" s="31"/>
      <c r="BD1765" s="31"/>
      <c r="BE1765" s="31"/>
      <c r="BF1765" s="31"/>
      <c r="BG1765" s="31"/>
      <c r="BH1765" s="31"/>
      <c r="BI1765" s="31"/>
      <c r="BJ1765" s="31"/>
      <c r="BK1765" s="31"/>
    </row>
    <row r="1766" spans="1:63" ht="18" customHeight="1">
      <c r="A1766" s="35"/>
      <c r="B1766" s="31"/>
      <c r="C1766" s="133"/>
      <c r="D1766" s="133"/>
      <c r="E1766" s="133"/>
      <c r="F1766" s="133"/>
      <c r="G1766" s="133"/>
      <c r="H1766" s="133"/>
      <c r="I1766" s="133"/>
      <c r="J1766" s="134"/>
      <c r="K1766" s="135"/>
      <c r="L1766" s="135"/>
      <c r="M1766" s="135"/>
      <c r="N1766" s="2"/>
      <c r="O1766" s="31"/>
      <c r="P1766" s="25"/>
      <c r="Q1766" s="2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</row>
    <row r="1767" spans="1:63" ht="18" customHeight="1">
      <c r="A1767" s="35"/>
      <c r="B1767" s="31"/>
      <c r="C1767" s="133"/>
      <c r="D1767" s="133"/>
      <c r="E1767" s="133"/>
      <c r="F1767" s="133"/>
      <c r="G1767" s="133"/>
      <c r="H1767" s="133"/>
      <c r="I1767" s="133"/>
      <c r="J1767" s="134"/>
      <c r="K1767" s="135"/>
      <c r="L1767" s="135"/>
      <c r="M1767" s="135"/>
      <c r="N1767" s="2"/>
      <c r="O1767" s="31"/>
      <c r="P1767" s="25"/>
      <c r="Q1767" s="2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</row>
    <row r="1768" spans="1:63" ht="18" customHeight="1">
      <c r="A1768" s="35"/>
      <c r="B1768" s="31"/>
      <c r="C1768" s="133"/>
      <c r="D1768" s="133"/>
      <c r="E1768" s="133"/>
      <c r="F1768" s="133"/>
      <c r="G1768" s="133"/>
      <c r="H1768" s="133"/>
      <c r="I1768" s="133"/>
      <c r="J1768" s="134"/>
      <c r="K1768" s="135"/>
      <c r="L1768" s="135"/>
      <c r="M1768" s="135"/>
      <c r="N1768" s="2"/>
      <c r="O1768" s="31"/>
      <c r="P1768" s="25"/>
      <c r="Q1768" s="2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  <c r="BB1768" s="31"/>
      <c r="BC1768" s="31"/>
      <c r="BD1768" s="31"/>
      <c r="BE1768" s="31"/>
      <c r="BF1768" s="31"/>
      <c r="BG1768" s="31"/>
      <c r="BH1768" s="31"/>
      <c r="BI1768" s="31"/>
      <c r="BJ1768" s="31"/>
      <c r="BK1768" s="31"/>
    </row>
    <row r="1769" spans="1:63" ht="18" customHeight="1">
      <c r="A1769" s="35"/>
      <c r="B1769" s="31"/>
      <c r="C1769" s="133"/>
      <c r="D1769" s="133"/>
      <c r="E1769" s="133"/>
      <c r="F1769" s="133"/>
      <c r="G1769" s="133"/>
      <c r="H1769" s="133"/>
      <c r="I1769" s="133"/>
      <c r="J1769" s="134"/>
      <c r="K1769" s="135"/>
      <c r="L1769" s="135"/>
      <c r="M1769" s="135"/>
      <c r="N1769" s="2"/>
      <c r="O1769" s="31"/>
      <c r="P1769" s="25"/>
      <c r="Q1769" s="2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</row>
    <row r="1770" spans="1:63" ht="18" customHeight="1">
      <c r="A1770" s="35"/>
      <c r="B1770" s="31"/>
      <c r="C1770" s="133"/>
      <c r="D1770" s="133"/>
      <c r="E1770" s="133"/>
      <c r="F1770" s="133"/>
      <c r="G1770" s="133"/>
      <c r="H1770" s="133"/>
      <c r="I1770" s="133"/>
      <c r="J1770" s="134"/>
      <c r="K1770" s="135"/>
      <c r="L1770" s="135"/>
      <c r="M1770" s="135"/>
      <c r="N1770" s="2"/>
      <c r="O1770" s="31"/>
      <c r="P1770" s="25"/>
      <c r="Q1770" s="2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</row>
    <row r="1771" spans="1:63" ht="18" customHeight="1">
      <c r="A1771" s="35"/>
      <c r="B1771" s="31"/>
      <c r="C1771" s="133"/>
      <c r="D1771" s="133"/>
      <c r="E1771" s="133"/>
      <c r="F1771" s="133"/>
      <c r="G1771" s="133"/>
      <c r="H1771" s="133"/>
      <c r="I1771" s="133"/>
      <c r="J1771" s="134"/>
      <c r="K1771" s="135"/>
      <c r="L1771" s="135"/>
      <c r="M1771" s="135"/>
      <c r="N1771" s="2"/>
      <c r="O1771" s="31"/>
      <c r="P1771" s="25"/>
      <c r="Q1771" s="2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  <c r="BB1771" s="31"/>
      <c r="BC1771" s="31"/>
      <c r="BD1771" s="31"/>
      <c r="BE1771" s="31"/>
      <c r="BF1771" s="31"/>
      <c r="BG1771" s="31"/>
      <c r="BH1771" s="31"/>
      <c r="BI1771" s="31"/>
      <c r="BJ1771" s="31"/>
      <c r="BK1771" s="31"/>
    </row>
    <row r="1772" spans="1:63" ht="18" customHeight="1">
      <c r="A1772" s="35"/>
      <c r="B1772" s="31"/>
      <c r="C1772" s="133"/>
      <c r="D1772" s="133"/>
      <c r="E1772" s="133"/>
      <c r="F1772" s="133"/>
      <c r="G1772" s="133"/>
      <c r="H1772" s="133"/>
      <c r="I1772" s="133"/>
      <c r="J1772" s="134"/>
      <c r="K1772" s="135"/>
      <c r="L1772" s="135"/>
      <c r="M1772" s="135"/>
      <c r="N1772" s="2"/>
      <c r="O1772" s="31"/>
      <c r="P1772" s="25"/>
      <c r="Q1772" s="2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</row>
    <row r="1773" spans="1:63" ht="18" customHeight="1">
      <c r="A1773" s="35"/>
      <c r="B1773" s="31"/>
      <c r="C1773" s="133"/>
      <c r="D1773" s="133"/>
      <c r="E1773" s="133"/>
      <c r="F1773" s="133"/>
      <c r="G1773" s="133"/>
      <c r="H1773" s="133"/>
      <c r="I1773" s="133"/>
      <c r="J1773" s="134"/>
      <c r="K1773" s="135"/>
      <c r="L1773" s="135"/>
      <c r="M1773" s="135"/>
      <c r="N1773" s="2"/>
      <c r="O1773" s="31"/>
      <c r="P1773" s="25"/>
      <c r="Q1773" s="2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</row>
    <row r="1774" spans="1:63" ht="18" customHeight="1">
      <c r="A1774" s="35"/>
      <c r="B1774" s="31"/>
      <c r="C1774" s="133"/>
      <c r="D1774" s="133"/>
      <c r="E1774" s="133"/>
      <c r="F1774" s="133"/>
      <c r="G1774" s="133"/>
      <c r="H1774" s="133"/>
      <c r="I1774" s="133"/>
      <c r="J1774" s="134"/>
      <c r="K1774" s="135"/>
      <c r="L1774" s="135"/>
      <c r="M1774" s="135"/>
      <c r="N1774" s="2"/>
      <c r="O1774" s="31"/>
      <c r="P1774" s="25"/>
      <c r="Q1774" s="2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</row>
    <row r="1775" spans="1:63" ht="18" customHeight="1">
      <c r="A1775" s="35"/>
      <c r="B1775" s="31"/>
      <c r="C1775" s="133"/>
      <c r="D1775" s="133"/>
      <c r="E1775" s="133"/>
      <c r="F1775" s="133"/>
      <c r="G1775" s="133"/>
      <c r="H1775" s="133"/>
      <c r="I1775" s="133"/>
      <c r="J1775" s="134"/>
      <c r="K1775" s="135"/>
      <c r="L1775" s="135"/>
      <c r="M1775" s="135"/>
      <c r="N1775" s="2"/>
      <c r="O1775" s="31"/>
      <c r="P1775" s="25"/>
      <c r="Q1775" s="2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</row>
    <row r="1776" spans="1:63" ht="18" customHeight="1">
      <c r="A1776" s="35"/>
      <c r="B1776" s="31"/>
      <c r="C1776" s="133"/>
      <c r="D1776" s="133"/>
      <c r="E1776" s="133"/>
      <c r="F1776" s="133"/>
      <c r="G1776" s="133"/>
      <c r="H1776" s="133"/>
      <c r="I1776" s="133"/>
      <c r="J1776" s="134"/>
      <c r="K1776" s="135"/>
      <c r="L1776" s="135"/>
      <c r="M1776" s="135"/>
      <c r="N1776" s="2"/>
      <c r="O1776" s="31"/>
      <c r="P1776" s="25"/>
      <c r="Q1776" s="2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  <c r="BB1776" s="31"/>
      <c r="BC1776" s="31"/>
      <c r="BD1776" s="31"/>
      <c r="BE1776" s="31"/>
      <c r="BF1776" s="31"/>
      <c r="BG1776" s="31"/>
      <c r="BH1776" s="31"/>
      <c r="BI1776" s="31"/>
      <c r="BJ1776" s="31"/>
      <c r="BK1776" s="31"/>
    </row>
    <row r="1777" spans="1:63" ht="18" customHeight="1">
      <c r="A1777" s="35"/>
      <c r="B1777" s="31"/>
      <c r="C1777" s="133"/>
      <c r="D1777" s="133"/>
      <c r="E1777" s="133"/>
      <c r="F1777" s="133"/>
      <c r="G1777" s="133"/>
      <c r="H1777" s="133"/>
      <c r="I1777" s="133"/>
      <c r="J1777" s="134"/>
      <c r="K1777" s="135"/>
      <c r="L1777" s="135"/>
      <c r="M1777" s="135"/>
      <c r="N1777" s="2"/>
      <c r="O1777" s="31"/>
      <c r="P1777" s="25"/>
      <c r="Q1777" s="2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  <c r="BB1777" s="31"/>
      <c r="BC1777" s="31"/>
      <c r="BD1777" s="31"/>
      <c r="BE1777" s="31"/>
      <c r="BF1777" s="31"/>
      <c r="BG1777" s="31"/>
      <c r="BH1777" s="31"/>
      <c r="BI1777" s="31"/>
      <c r="BJ1777" s="31"/>
      <c r="BK1777" s="31"/>
    </row>
    <row r="1778" spans="1:63" ht="18" customHeight="1">
      <c r="A1778" s="35"/>
      <c r="B1778" s="31"/>
      <c r="C1778" s="133"/>
      <c r="D1778" s="133"/>
      <c r="E1778" s="133"/>
      <c r="F1778" s="133"/>
      <c r="G1778" s="133"/>
      <c r="H1778" s="133"/>
      <c r="I1778" s="133"/>
      <c r="J1778" s="134"/>
      <c r="K1778" s="135"/>
      <c r="L1778" s="135"/>
      <c r="M1778" s="135"/>
      <c r="N1778" s="2"/>
      <c r="O1778" s="31"/>
      <c r="P1778" s="25"/>
      <c r="Q1778" s="2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</row>
    <row r="1779" spans="1:63" ht="18" customHeight="1">
      <c r="A1779" s="35"/>
      <c r="B1779" s="31"/>
      <c r="C1779" s="133"/>
      <c r="D1779" s="133"/>
      <c r="E1779" s="133"/>
      <c r="F1779" s="133"/>
      <c r="G1779" s="133"/>
      <c r="H1779" s="133"/>
      <c r="I1779" s="133"/>
      <c r="J1779" s="134"/>
      <c r="K1779" s="135"/>
      <c r="L1779" s="135"/>
      <c r="M1779" s="135"/>
      <c r="N1779" s="2"/>
      <c r="O1779" s="31"/>
      <c r="P1779" s="25"/>
      <c r="Q1779" s="2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  <c r="BB1779" s="31"/>
      <c r="BC1779" s="31"/>
      <c r="BD1779" s="31"/>
      <c r="BE1779" s="31"/>
      <c r="BF1779" s="31"/>
      <c r="BG1779" s="31"/>
      <c r="BH1779" s="31"/>
      <c r="BI1779" s="31"/>
      <c r="BJ1779" s="31"/>
      <c r="BK1779" s="31"/>
    </row>
    <row r="1780" spans="1:63" ht="18" customHeight="1">
      <c r="A1780" s="35"/>
      <c r="B1780" s="31"/>
      <c r="C1780" s="133"/>
      <c r="D1780" s="133"/>
      <c r="E1780" s="133"/>
      <c r="F1780" s="133"/>
      <c r="G1780" s="133"/>
      <c r="H1780" s="133"/>
      <c r="I1780" s="133"/>
      <c r="J1780" s="134"/>
      <c r="K1780" s="135"/>
      <c r="L1780" s="135"/>
      <c r="M1780" s="135"/>
      <c r="N1780" s="2"/>
      <c r="O1780" s="31"/>
      <c r="P1780" s="25"/>
      <c r="Q1780" s="2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</row>
    <row r="1781" spans="1:63" ht="18" customHeight="1">
      <c r="A1781" s="35"/>
      <c r="B1781" s="31"/>
      <c r="C1781" s="133"/>
      <c r="D1781" s="133"/>
      <c r="E1781" s="133"/>
      <c r="F1781" s="133"/>
      <c r="G1781" s="133"/>
      <c r="H1781" s="133"/>
      <c r="I1781" s="133"/>
      <c r="J1781" s="134"/>
      <c r="K1781" s="135"/>
      <c r="L1781" s="135"/>
      <c r="M1781" s="135"/>
      <c r="N1781" s="2"/>
      <c r="O1781" s="31"/>
      <c r="P1781" s="25"/>
      <c r="Q1781" s="2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  <c r="BB1781" s="31"/>
      <c r="BC1781" s="31"/>
      <c r="BD1781" s="31"/>
      <c r="BE1781" s="31"/>
      <c r="BF1781" s="31"/>
      <c r="BG1781" s="31"/>
      <c r="BH1781" s="31"/>
      <c r="BI1781" s="31"/>
      <c r="BJ1781" s="31"/>
      <c r="BK1781" s="31"/>
    </row>
    <row r="1782" spans="1:63" ht="18" customHeight="1">
      <c r="A1782" s="35"/>
      <c r="B1782" s="31"/>
      <c r="C1782" s="133"/>
      <c r="D1782" s="133"/>
      <c r="E1782" s="133"/>
      <c r="F1782" s="133"/>
      <c r="G1782" s="133"/>
      <c r="H1782" s="133"/>
      <c r="I1782" s="133"/>
      <c r="J1782" s="134"/>
      <c r="K1782" s="135"/>
      <c r="L1782" s="135"/>
      <c r="M1782" s="135"/>
      <c r="N1782" s="2"/>
      <c r="O1782" s="31"/>
      <c r="P1782" s="25"/>
      <c r="Q1782" s="2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31"/>
      <c r="BC1782" s="31"/>
      <c r="BD1782" s="31"/>
      <c r="BE1782" s="31"/>
      <c r="BF1782" s="31"/>
      <c r="BG1782" s="31"/>
      <c r="BH1782" s="31"/>
      <c r="BI1782" s="31"/>
      <c r="BJ1782" s="31"/>
      <c r="BK1782" s="31"/>
    </row>
    <row r="1783" spans="1:63" ht="18" customHeight="1">
      <c r="A1783" s="35"/>
      <c r="B1783" s="31"/>
      <c r="C1783" s="133"/>
      <c r="D1783" s="133"/>
      <c r="E1783" s="133"/>
      <c r="F1783" s="133"/>
      <c r="G1783" s="133"/>
      <c r="H1783" s="133"/>
      <c r="I1783" s="133"/>
      <c r="J1783" s="134"/>
      <c r="K1783" s="135"/>
      <c r="L1783" s="135"/>
      <c r="M1783" s="135"/>
      <c r="N1783" s="2"/>
      <c r="O1783" s="31"/>
      <c r="P1783" s="25"/>
      <c r="Q1783" s="2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  <c r="BB1783" s="31"/>
      <c r="BC1783" s="31"/>
      <c r="BD1783" s="31"/>
      <c r="BE1783" s="31"/>
      <c r="BF1783" s="31"/>
      <c r="BG1783" s="31"/>
      <c r="BH1783" s="31"/>
      <c r="BI1783" s="31"/>
      <c r="BJ1783" s="31"/>
      <c r="BK1783" s="31"/>
    </row>
    <row r="1784" spans="1:63" ht="18" customHeight="1">
      <c r="A1784" s="35"/>
      <c r="B1784" s="31"/>
      <c r="C1784" s="133"/>
      <c r="D1784" s="133"/>
      <c r="E1784" s="133"/>
      <c r="F1784" s="133"/>
      <c r="G1784" s="133"/>
      <c r="H1784" s="133"/>
      <c r="I1784" s="133"/>
      <c r="J1784" s="134"/>
      <c r="K1784" s="135"/>
      <c r="L1784" s="135"/>
      <c r="M1784" s="135"/>
      <c r="N1784" s="2"/>
      <c r="O1784" s="31"/>
      <c r="P1784" s="25"/>
      <c r="Q1784" s="2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</row>
    <row r="1785" spans="1:63" ht="18" customHeight="1">
      <c r="A1785" s="35"/>
      <c r="B1785" s="31"/>
      <c r="C1785" s="133"/>
      <c r="D1785" s="133"/>
      <c r="E1785" s="133"/>
      <c r="F1785" s="133"/>
      <c r="G1785" s="133"/>
      <c r="H1785" s="133"/>
      <c r="I1785" s="133"/>
      <c r="J1785" s="134"/>
      <c r="K1785" s="135"/>
      <c r="L1785" s="135"/>
      <c r="M1785" s="135"/>
      <c r="N1785" s="2"/>
      <c r="O1785" s="31"/>
      <c r="P1785" s="25"/>
      <c r="Q1785" s="2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</row>
    <row r="1786" spans="1:63" ht="18" customHeight="1">
      <c r="A1786" s="35"/>
      <c r="B1786" s="31"/>
      <c r="C1786" s="133"/>
      <c r="D1786" s="133"/>
      <c r="E1786" s="133"/>
      <c r="F1786" s="133"/>
      <c r="G1786" s="133"/>
      <c r="H1786" s="133"/>
      <c r="I1786" s="133"/>
      <c r="J1786" s="134"/>
      <c r="K1786" s="135"/>
      <c r="L1786" s="135"/>
      <c r="M1786" s="135"/>
      <c r="N1786" s="2"/>
      <c r="O1786" s="31"/>
      <c r="P1786" s="25"/>
      <c r="Q1786" s="2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  <c r="BB1786" s="31"/>
      <c r="BC1786" s="31"/>
      <c r="BD1786" s="31"/>
      <c r="BE1786" s="31"/>
      <c r="BF1786" s="31"/>
      <c r="BG1786" s="31"/>
      <c r="BH1786" s="31"/>
      <c r="BI1786" s="31"/>
      <c r="BJ1786" s="31"/>
      <c r="BK1786" s="31"/>
    </row>
    <row r="1787" spans="1:63" ht="18" customHeight="1">
      <c r="A1787" s="35"/>
      <c r="B1787" s="31"/>
      <c r="C1787" s="133"/>
      <c r="D1787" s="133"/>
      <c r="E1787" s="133"/>
      <c r="F1787" s="133"/>
      <c r="G1787" s="133"/>
      <c r="H1787" s="133"/>
      <c r="I1787" s="133"/>
      <c r="J1787" s="134"/>
      <c r="K1787" s="135"/>
      <c r="L1787" s="135"/>
      <c r="M1787" s="135"/>
      <c r="N1787" s="2"/>
      <c r="O1787" s="31"/>
      <c r="P1787" s="25"/>
      <c r="Q1787" s="2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</row>
    <row r="1788" spans="1:63" ht="18" customHeight="1">
      <c r="A1788" s="35"/>
      <c r="B1788" s="31"/>
      <c r="C1788" s="133"/>
      <c r="D1788" s="133"/>
      <c r="E1788" s="133"/>
      <c r="F1788" s="133"/>
      <c r="G1788" s="133"/>
      <c r="H1788" s="133"/>
      <c r="I1788" s="133"/>
      <c r="J1788" s="134"/>
      <c r="K1788" s="135"/>
      <c r="L1788" s="135"/>
      <c r="M1788" s="135"/>
      <c r="N1788" s="2"/>
      <c r="O1788" s="31"/>
      <c r="P1788" s="25"/>
      <c r="Q1788" s="2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</row>
    <row r="1789" spans="1:63" ht="18" customHeight="1">
      <c r="A1789" s="35"/>
      <c r="B1789" s="31"/>
      <c r="C1789" s="133"/>
      <c r="D1789" s="133"/>
      <c r="E1789" s="133"/>
      <c r="F1789" s="133"/>
      <c r="G1789" s="133"/>
      <c r="H1789" s="133"/>
      <c r="I1789" s="133"/>
      <c r="J1789" s="134"/>
      <c r="K1789" s="135"/>
      <c r="L1789" s="135"/>
      <c r="M1789" s="135"/>
      <c r="N1789" s="2"/>
      <c r="O1789" s="31"/>
      <c r="P1789" s="25"/>
      <c r="Q1789" s="2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  <c r="BB1789" s="31"/>
      <c r="BC1789" s="31"/>
      <c r="BD1789" s="31"/>
      <c r="BE1789" s="31"/>
      <c r="BF1789" s="31"/>
      <c r="BG1789" s="31"/>
      <c r="BH1789" s="31"/>
      <c r="BI1789" s="31"/>
      <c r="BJ1789" s="31"/>
      <c r="BK1789" s="31"/>
    </row>
    <row r="1790" spans="1:63" ht="18" customHeight="1">
      <c r="A1790" s="35"/>
      <c r="B1790" s="31"/>
      <c r="C1790" s="133"/>
      <c r="D1790" s="133"/>
      <c r="E1790" s="133"/>
      <c r="F1790" s="133"/>
      <c r="G1790" s="133"/>
      <c r="H1790" s="133"/>
      <c r="I1790" s="133"/>
      <c r="J1790" s="134"/>
      <c r="K1790" s="135"/>
      <c r="L1790" s="135"/>
      <c r="M1790" s="135"/>
      <c r="N1790" s="2"/>
      <c r="O1790" s="31"/>
      <c r="P1790" s="25"/>
      <c r="Q1790" s="2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  <c r="BB1790" s="31"/>
      <c r="BC1790" s="31"/>
      <c r="BD1790" s="31"/>
      <c r="BE1790" s="31"/>
      <c r="BF1790" s="31"/>
      <c r="BG1790" s="31"/>
      <c r="BH1790" s="31"/>
      <c r="BI1790" s="31"/>
      <c r="BJ1790" s="31"/>
      <c r="BK1790" s="31"/>
    </row>
    <row r="1791" spans="1:63" ht="18" customHeight="1">
      <c r="A1791" s="35"/>
      <c r="B1791" s="31"/>
      <c r="C1791" s="133"/>
      <c r="D1791" s="133"/>
      <c r="E1791" s="133"/>
      <c r="F1791" s="133"/>
      <c r="G1791" s="133"/>
      <c r="H1791" s="133"/>
      <c r="I1791" s="133"/>
      <c r="J1791" s="134"/>
      <c r="K1791" s="135"/>
      <c r="L1791" s="135"/>
      <c r="M1791" s="135"/>
      <c r="N1791" s="2"/>
      <c r="O1791" s="31"/>
      <c r="P1791" s="25"/>
      <c r="Q1791" s="2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</row>
    <row r="1792" spans="1:63" ht="18" customHeight="1">
      <c r="A1792" s="35"/>
      <c r="B1792" s="31"/>
      <c r="C1792" s="133"/>
      <c r="D1792" s="133"/>
      <c r="E1792" s="133"/>
      <c r="F1792" s="133"/>
      <c r="G1792" s="133"/>
      <c r="H1792" s="133"/>
      <c r="I1792" s="133"/>
      <c r="J1792" s="134"/>
      <c r="K1792" s="135"/>
      <c r="L1792" s="135"/>
      <c r="M1792" s="135"/>
      <c r="N1792" s="2"/>
      <c r="O1792" s="31"/>
      <c r="P1792" s="25"/>
      <c r="Q1792" s="2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  <c r="BB1792" s="31"/>
      <c r="BC1792" s="31"/>
      <c r="BD1792" s="31"/>
      <c r="BE1792" s="31"/>
      <c r="BF1792" s="31"/>
      <c r="BG1792" s="31"/>
      <c r="BH1792" s="31"/>
      <c r="BI1792" s="31"/>
      <c r="BJ1792" s="31"/>
      <c r="BK1792" s="31"/>
    </row>
    <row r="1793" spans="1:63" ht="18" customHeight="1">
      <c r="A1793" s="35"/>
      <c r="B1793" s="31"/>
      <c r="C1793" s="133"/>
      <c r="D1793" s="133"/>
      <c r="E1793" s="133"/>
      <c r="F1793" s="133"/>
      <c r="G1793" s="133"/>
      <c r="H1793" s="133"/>
      <c r="I1793" s="133"/>
      <c r="J1793" s="134"/>
      <c r="K1793" s="135"/>
      <c r="L1793" s="135"/>
      <c r="M1793" s="135"/>
      <c r="N1793" s="2"/>
      <c r="O1793" s="31"/>
      <c r="P1793" s="25"/>
      <c r="Q1793" s="2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</row>
    <row r="1794" spans="1:63" ht="18" customHeight="1">
      <c r="A1794" s="35"/>
      <c r="B1794" s="31"/>
      <c r="C1794" s="133"/>
      <c r="D1794" s="133"/>
      <c r="E1794" s="133"/>
      <c r="F1794" s="133"/>
      <c r="G1794" s="133"/>
      <c r="H1794" s="133"/>
      <c r="I1794" s="133"/>
      <c r="J1794" s="134"/>
      <c r="K1794" s="135"/>
      <c r="L1794" s="135"/>
      <c r="M1794" s="135"/>
      <c r="N1794" s="2"/>
      <c r="O1794" s="31"/>
      <c r="P1794" s="25"/>
      <c r="Q1794" s="2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</row>
    <row r="1795" spans="1:63" ht="18" customHeight="1">
      <c r="A1795" s="35"/>
      <c r="B1795" s="31"/>
      <c r="C1795" s="133"/>
      <c r="D1795" s="133"/>
      <c r="E1795" s="133"/>
      <c r="F1795" s="133"/>
      <c r="G1795" s="133"/>
      <c r="H1795" s="133"/>
      <c r="I1795" s="133"/>
      <c r="J1795" s="134"/>
      <c r="K1795" s="135"/>
      <c r="L1795" s="135"/>
      <c r="M1795" s="135"/>
      <c r="N1795" s="2"/>
      <c r="O1795" s="31"/>
      <c r="P1795" s="25"/>
      <c r="Q1795" s="2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  <c r="BB1795" s="31"/>
      <c r="BC1795" s="31"/>
      <c r="BD1795" s="31"/>
      <c r="BE1795" s="31"/>
      <c r="BF1795" s="31"/>
      <c r="BG1795" s="31"/>
      <c r="BH1795" s="31"/>
      <c r="BI1795" s="31"/>
      <c r="BJ1795" s="31"/>
      <c r="BK1795" s="31"/>
    </row>
    <row r="1796" spans="1:63" ht="18" customHeight="1">
      <c r="A1796" s="35"/>
      <c r="B1796" s="31"/>
      <c r="C1796" s="133"/>
      <c r="D1796" s="133"/>
      <c r="E1796" s="133"/>
      <c r="F1796" s="133"/>
      <c r="G1796" s="133"/>
      <c r="H1796" s="133"/>
      <c r="I1796" s="133"/>
      <c r="J1796" s="134"/>
      <c r="K1796" s="135"/>
      <c r="L1796" s="135"/>
      <c r="M1796" s="135"/>
      <c r="N1796" s="2"/>
      <c r="O1796" s="31"/>
      <c r="P1796" s="25"/>
      <c r="Q1796" s="2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</row>
    <row r="1797" spans="1:63" ht="18" customHeight="1">
      <c r="A1797" s="35"/>
      <c r="B1797" s="31"/>
      <c r="C1797" s="133"/>
      <c r="D1797" s="133"/>
      <c r="E1797" s="133"/>
      <c r="F1797" s="133"/>
      <c r="G1797" s="133"/>
      <c r="H1797" s="133"/>
      <c r="I1797" s="133"/>
      <c r="J1797" s="134"/>
      <c r="K1797" s="135"/>
      <c r="L1797" s="135"/>
      <c r="M1797" s="135"/>
      <c r="N1797" s="2"/>
      <c r="O1797" s="31"/>
      <c r="P1797" s="25"/>
      <c r="Q1797" s="2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  <c r="BB1797" s="31"/>
      <c r="BC1797" s="31"/>
      <c r="BD1797" s="31"/>
      <c r="BE1797" s="31"/>
      <c r="BF1797" s="31"/>
      <c r="BG1797" s="31"/>
      <c r="BH1797" s="31"/>
      <c r="BI1797" s="31"/>
      <c r="BJ1797" s="31"/>
      <c r="BK1797" s="31"/>
    </row>
    <row r="1798" spans="1:63" ht="18" customHeight="1">
      <c r="A1798" s="35"/>
      <c r="B1798" s="31"/>
      <c r="C1798" s="133"/>
      <c r="D1798" s="133"/>
      <c r="E1798" s="133"/>
      <c r="F1798" s="133"/>
      <c r="G1798" s="133"/>
      <c r="H1798" s="133"/>
      <c r="I1798" s="133"/>
      <c r="J1798" s="134"/>
      <c r="K1798" s="135"/>
      <c r="L1798" s="135"/>
      <c r="M1798" s="135"/>
      <c r="N1798" s="2"/>
      <c r="O1798" s="31"/>
      <c r="P1798" s="25"/>
      <c r="Q1798" s="2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  <c r="BB1798" s="31"/>
      <c r="BC1798" s="31"/>
      <c r="BD1798" s="31"/>
      <c r="BE1798" s="31"/>
      <c r="BF1798" s="31"/>
      <c r="BG1798" s="31"/>
      <c r="BH1798" s="31"/>
      <c r="BI1798" s="31"/>
      <c r="BJ1798" s="31"/>
      <c r="BK1798" s="31"/>
    </row>
    <row r="1799" spans="1:63" ht="18" customHeight="1">
      <c r="A1799" s="35"/>
      <c r="B1799" s="31"/>
      <c r="C1799" s="133"/>
      <c r="D1799" s="133"/>
      <c r="E1799" s="133"/>
      <c r="F1799" s="133"/>
      <c r="G1799" s="133"/>
      <c r="H1799" s="133"/>
      <c r="I1799" s="133"/>
      <c r="J1799" s="134"/>
      <c r="K1799" s="135"/>
      <c r="L1799" s="135"/>
      <c r="M1799" s="135"/>
      <c r="N1799" s="2"/>
      <c r="O1799" s="31"/>
      <c r="P1799" s="25"/>
      <c r="Q1799" s="2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  <c r="BB1799" s="31"/>
      <c r="BC1799" s="31"/>
      <c r="BD1799" s="31"/>
      <c r="BE1799" s="31"/>
      <c r="BF1799" s="31"/>
      <c r="BG1799" s="31"/>
      <c r="BH1799" s="31"/>
      <c r="BI1799" s="31"/>
      <c r="BJ1799" s="31"/>
      <c r="BK1799" s="31"/>
    </row>
    <row r="1800" spans="1:63" ht="18" customHeight="1">
      <c r="A1800" s="35"/>
      <c r="B1800" s="31"/>
      <c r="C1800" s="133"/>
      <c r="D1800" s="133"/>
      <c r="E1800" s="133"/>
      <c r="F1800" s="133"/>
      <c r="G1800" s="133"/>
      <c r="H1800" s="133"/>
      <c r="I1800" s="133"/>
      <c r="J1800" s="134"/>
      <c r="K1800" s="135"/>
      <c r="L1800" s="135"/>
      <c r="M1800" s="135"/>
      <c r="N1800" s="2"/>
      <c r="O1800" s="31"/>
      <c r="P1800" s="25"/>
      <c r="Q1800" s="2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31"/>
      <c r="BC1800" s="31"/>
      <c r="BD1800" s="31"/>
      <c r="BE1800" s="31"/>
      <c r="BF1800" s="31"/>
      <c r="BG1800" s="31"/>
      <c r="BH1800" s="31"/>
      <c r="BI1800" s="31"/>
      <c r="BJ1800" s="31"/>
      <c r="BK1800" s="31"/>
    </row>
    <row r="1801" spans="1:63" ht="18" customHeight="1">
      <c r="A1801" s="35"/>
      <c r="B1801" s="31"/>
      <c r="C1801" s="133"/>
      <c r="D1801" s="133"/>
      <c r="E1801" s="133"/>
      <c r="F1801" s="133"/>
      <c r="G1801" s="133"/>
      <c r="H1801" s="133"/>
      <c r="I1801" s="133"/>
      <c r="J1801" s="134"/>
      <c r="K1801" s="135"/>
      <c r="L1801" s="135"/>
      <c r="M1801" s="135"/>
      <c r="N1801" s="2"/>
      <c r="O1801" s="31"/>
      <c r="P1801" s="25"/>
      <c r="Q1801" s="2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</row>
    <row r="1802" spans="1:63" ht="18" customHeight="1">
      <c r="A1802" s="35"/>
      <c r="B1802" s="31"/>
      <c r="C1802" s="133"/>
      <c r="D1802" s="133"/>
      <c r="E1802" s="133"/>
      <c r="F1802" s="133"/>
      <c r="G1802" s="133"/>
      <c r="H1802" s="133"/>
      <c r="I1802" s="133"/>
      <c r="J1802" s="134"/>
      <c r="K1802" s="135"/>
      <c r="L1802" s="135"/>
      <c r="M1802" s="135"/>
      <c r="N1802" s="2"/>
      <c r="O1802" s="31"/>
      <c r="P1802" s="25"/>
      <c r="Q1802" s="2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</row>
    <row r="1803" spans="1:63" ht="18" customHeight="1">
      <c r="A1803" s="35"/>
      <c r="B1803" s="31"/>
      <c r="C1803" s="133"/>
      <c r="D1803" s="133"/>
      <c r="E1803" s="133"/>
      <c r="F1803" s="133"/>
      <c r="G1803" s="133"/>
      <c r="H1803" s="133"/>
      <c r="I1803" s="133"/>
      <c r="J1803" s="134"/>
      <c r="K1803" s="135"/>
      <c r="L1803" s="135"/>
      <c r="M1803" s="135"/>
      <c r="N1803" s="2"/>
      <c r="O1803" s="31"/>
      <c r="P1803" s="25"/>
      <c r="Q1803" s="2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</row>
    <row r="1804" spans="1:63" ht="18" customHeight="1">
      <c r="A1804" s="35"/>
      <c r="B1804" s="31"/>
      <c r="C1804" s="133"/>
      <c r="D1804" s="133"/>
      <c r="E1804" s="133"/>
      <c r="F1804" s="133"/>
      <c r="G1804" s="133"/>
      <c r="H1804" s="133"/>
      <c r="I1804" s="133"/>
      <c r="J1804" s="134"/>
      <c r="K1804" s="135"/>
      <c r="L1804" s="135"/>
      <c r="M1804" s="135"/>
      <c r="N1804" s="2"/>
      <c r="O1804" s="31"/>
      <c r="P1804" s="25"/>
      <c r="Q1804" s="2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</row>
    <row r="1805" spans="1:63" ht="18" customHeight="1">
      <c r="A1805" s="35"/>
      <c r="B1805" s="31"/>
      <c r="C1805" s="133"/>
      <c r="D1805" s="133"/>
      <c r="E1805" s="133"/>
      <c r="F1805" s="133"/>
      <c r="G1805" s="133"/>
      <c r="H1805" s="133"/>
      <c r="I1805" s="133"/>
      <c r="J1805" s="134"/>
      <c r="K1805" s="135"/>
      <c r="L1805" s="135"/>
      <c r="M1805" s="135"/>
      <c r="N1805" s="2"/>
      <c r="O1805" s="31"/>
      <c r="P1805" s="25"/>
      <c r="Q1805" s="2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</row>
    <row r="1806" spans="1:63" ht="18" customHeight="1">
      <c r="A1806" s="35"/>
      <c r="B1806" s="31"/>
      <c r="C1806" s="133"/>
      <c r="D1806" s="133"/>
      <c r="E1806" s="133"/>
      <c r="F1806" s="133"/>
      <c r="G1806" s="133"/>
      <c r="H1806" s="133"/>
      <c r="I1806" s="133"/>
      <c r="J1806" s="134"/>
      <c r="K1806" s="135"/>
      <c r="L1806" s="135"/>
      <c r="M1806" s="135"/>
      <c r="N1806" s="2"/>
      <c r="O1806" s="31"/>
      <c r="P1806" s="25"/>
      <c r="Q1806" s="2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</row>
    <row r="1807" spans="1:63" ht="18" customHeight="1">
      <c r="A1807" s="35"/>
      <c r="B1807" s="31"/>
      <c r="C1807" s="133"/>
      <c r="D1807" s="133"/>
      <c r="E1807" s="133"/>
      <c r="F1807" s="133"/>
      <c r="G1807" s="133"/>
      <c r="H1807" s="133"/>
      <c r="I1807" s="133"/>
      <c r="J1807" s="134"/>
      <c r="K1807" s="135"/>
      <c r="L1807" s="135"/>
      <c r="M1807" s="135"/>
      <c r="N1807" s="2"/>
      <c r="O1807" s="31"/>
      <c r="P1807" s="25"/>
      <c r="Q1807" s="2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  <c r="BB1807" s="31"/>
      <c r="BC1807" s="31"/>
      <c r="BD1807" s="31"/>
      <c r="BE1807" s="31"/>
      <c r="BF1807" s="31"/>
      <c r="BG1807" s="31"/>
      <c r="BH1807" s="31"/>
      <c r="BI1807" s="31"/>
      <c r="BJ1807" s="31"/>
      <c r="BK1807" s="31"/>
    </row>
    <row r="1808" spans="1:63" ht="18" customHeight="1">
      <c r="A1808" s="35"/>
      <c r="B1808" s="31"/>
      <c r="C1808" s="133"/>
      <c r="D1808" s="133"/>
      <c r="E1808" s="133"/>
      <c r="F1808" s="133"/>
      <c r="G1808" s="133"/>
      <c r="H1808" s="133"/>
      <c r="I1808" s="133"/>
      <c r="J1808" s="134"/>
      <c r="K1808" s="135"/>
      <c r="L1808" s="135"/>
      <c r="M1808" s="135"/>
      <c r="N1808" s="2"/>
      <c r="O1808" s="31"/>
      <c r="P1808" s="25"/>
      <c r="Q1808" s="2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31"/>
      <c r="BC1808" s="31"/>
      <c r="BD1808" s="31"/>
      <c r="BE1808" s="31"/>
      <c r="BF1808" s="31"/>
      <c r="BG1808" s="31"/>
      <c r="BH1808" s="31"/>
      <c r="BI1808" s="31"/>
      <c r="BJ1808" s="31"/>
      <c r="BK1808" s="31"/>
    </row>
    <row r="1809" spans="1:63" ht="18" customHeight="1">
      <c r="A1809" s="35"/>
      <c r="B1809" s="31"/>
      <c r="C1809" s="133"/>
      <c r="D1809" s="133"/>
      <c r="E1809" s="133"/>
      <c r="F1809" s="133"/>
      <c r="G1809" s="133"/>
      <c r="H1809" s="133"/>
      <c r="I1809" s="133"/>
      <c r="J1809" s="134"/>
      <c r="K1809" s="135"/>
      <c r="L1809" s="135"/>
      <c r="M1809" s="135"/>
      <c r="N1809" s="2"/>
      <c r="O1809" s="31"/>
      <c r="P1809" s="25"/>
      <c r="Q1809" s="2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  <c r="BB1809" s="31"/>
      <c r="BC1809" s="31"/>
      <c r="BD1809" s="31"/>
      <c r="BE1809" s="31"/>
      <c r="BF1809" s="31"/>
      <c r="BG1809" s="31"/>
      <c r="BH1809" s="31"/>
      <c r="BI1809" s="31"/>
      <c r="BJ1809" s="31"/>
      <c r="BK1809" s="31"/>
    </row>
    <row r="1810" spans="1:63" ht="18" customHeight="1">
      <c r="A1810" s="35"/>
      <c r="B1810" s="31"/>
      <c r="C1810" s="133"/>
      <c r="D1810" s="133"/>
      <c r="E1810" s="133"/>
      <c r="F1810" s="133"/>
      <c r="G1810" s="133"/>
      <c r="H1810" s="133"/>
      <c r="I1810" s="133"/>
      <c r="J1810" s="134"/>
      <c r="K1810" s="135"/>
      <c r="L1810" s="135"/>
      <c r="M1810" s="135"/>
      <c r="N1810" s="2"/>
      <c r="O1810" s="31"/>
      <c r="P1810" s="25"/>
      <c r="Q1810" s="2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  <c r="BB1810" s="31"/>
      <c r="BC1810" s="31"/>
      <c r="BD1810" s="31"/>
      <c r="BE1810" s="31"/>
      <c r="BF1810" s="31"/>
      <c r="BG1810" s="31"/>
      <c r="BH1810" s="31"/>
      <c r="BI1810" s="31"/>
      <c r="BJ1810" s="31"/>
      <c r="BK1810" s="31"/>
    </row>
    <row r="1811" spans="1:63" ht="18" customHeight="1">
      <c r="A1811" s="35"/>
      <c r="B1811" s="31"/>
      <c r="C1811" s="133"/>
      <c r="D1811" s="133"/>
      <c r="E1811" s="133"/>
      <c r="F1811" s="133"/>
      <c r="G1811" s="133"/>
      <c r="H1811" s="133"/>
      <c r="I1811" s="133"/>
      <c r="J1811" s="134"/>
      <c r="K1811" s="135"/>
      <c r="L1811" s="135"/>
      <c r="M1811" s="135"/>
      <c r="N1811" s="2"/>
      <c r="O1811" s="31"/>
      <c r="P1811" s="25"/>
      <c r="Q1811" s="2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  <c r="BB1811" s="31"/>
      <c r="BC1811" s="31"/>
      <c r="BD1811" s="31"/>
      <c r="BE1811" s="31"/>
      <c r="BF1811" s="31"/>
      <c r="BG1811" s="31"/>
      <c r="BH1811" s="31"/>
      <c r="BI1811" s="31"/>
      <c r="BJ1811" s="31"/>
      <c r="BK1811" s="31"/>
    </row>
    <row r="1812" spans="1:63" ht="18" customHeight="1">
      <c r="A1812" s="35"/>
      <c r="B1812" s="31"/>
      <c r="C1812" s="133"/>
      <c r="D1812" s="133"/>
      <c r="E1812" s="133"/>
      <c r="F1812" s="133"/>
      <c r="G1812" s="133"/>
      <c r="H1812" s="133"/>
      <c r="I1812" s="133"/>
      <c r="J1812" s="134"/>
      <c r="K1812" s="135"/>
      <c r="L1812" s="135"/>
      <c r="M1812" s="135"/>
      <c r="N1812" s="2"/>
      <c r="O1812" s="31"/>
      <c r="P1812" s="25"/>
      <c r="Q1812" s="2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  <c r="BB1812" s="31"/>
      <c r="BC1812" s="31"/>
      <c r="BD1812" s="31"/>
      <c r="BE1812" s="31"/>
      <c r="BF1812" s="31"/>
      <c r="BG1812" s="31"/>
      <c r="BH1812" s="31"/>
      <c r="BI1812" s="31"/>
      <c r="BJ1812" s="31"/>
      <c r="BK1812" s="31"/>
    </row>
    <row r="1813" spans="1:63" ht="18" customHeight="1">
      <c r="A1813" s="35"/>
      <c r="B1813" s="31"/>
      <c r="C1813" s="133"/>
      <c r="D1813" s="133"/>
      <c r="E1813" s="133"/>
      <c r="F1813" s="133"/>
      <c r="G1813" s="133"/>
      <c r="H1813" s="133"/>
      <c r="I1813" s="133"/>
      <c r="J1813" s="134"/>
      <c r="K1813" s="135"/>
      <c r="L1813" s="135"/>
      <c r="M1813" s="135"/>
      <c r="N1813" s="2"/>
      <c r="O1813" s="31"/>
      <c r="P1813" s="25"/>
      <c r="Q1813" s="2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  <c r="BB1813" s="31"/>
      <c r="BC1813" s="31"/>
      <c r="BD1813" s="31"/>
      <c r="BE1813" s="31"/>
      <c r="BF1813" s="31"/>
      <c r="BG1813" s="31"/>
      <c r="BH1813" s="31"/>
      <c r="BI1813" s="31"/>
      <c r="BJ1813" s="31"/>
      <c r="BK1813" s="31"/>
    </row>
    <row r="1814" spans="1:63" ht="18" customHeight="1">
      <c r="A1814" s="35"/>
      <c r="B1814" s="31"/>
      <c r="C1814" s="133"/>
      <c r="D1814" s="133"/>
      <c r="E1814" s="133"/>
      <c r="F1814" s="133"/>
      <c r="G1814" s="133"/>
      <c r="H1814" s="133"/>
      <c r="I1814" s="133"/>
      <c r="J1814" s="134"/>
      <c r="K1814" s="135"/>
      <c r="L1814" s="135"/>
      <c r="M1814" s="135"/>
      <c r="N1814" s="2"/>
      <c r="O1814" s="31"/>
      <c r="P1814" s="25"/>
      <c r="Q1814" s="2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</row>
    <row r="1815" spans="1:63" ht="18" customHeight="1">
      <c r="A1815" s="35"/>
      <c r="B1815" s="31"/>
      <c r="C1815" s="133"/>
      <c r="D1815" s="133"/>
      <c r="E1815" s="133"/>
      <c r="F1815" s="133"/>
      <c r="G1815" s="133"/>
      <c r="H1815" s="133"/>
      <c r="I1815" s="133"/>
      <c r="J1815" s="134"/>
      <c r="K1815" s="135"/>
      <c r="L1815" s="135"/>
      <c r="M1815" s="135"/>
      <c r="N1815" s="2"/>
      <c r="O1815" s="31"/>
      <c r="P1815" s="25"/>
      <c r="Q1815" s="2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  <c r="BB1815" s="31"/>
      <c r="BC1815" s="31"/>
      <c r="BD1815" s="31"/>
      <c r="BE1815" s="31"/>
      <c r="BF1815" s="31"/>
      <c r="BG1815" s="31"/>
      <c r="BH1815" s="31"/>
      <c r="BI1815" s="31"/>
      <c r="BJ1815" s="31"/>
      <c r="BK1815" s="31"/>
    </row>
    <row r="1816" spans="1:63" ht="18" customHeight="1">
      <c r="A1816" s="35"/>
      <c r="B1816" s="31"/>
      <c r="C1816" s="133"/>
      <c r="D1816" s="133"/>
      <c r="E1816" s="133"/>
      <c r="F1816" s="133"/>
      <c r="G1816" s="133"/>
      <c r="H1816" s="133"/>
      <c r="I1816" s="133"/>
      <c r="J1816" s="134"/>
      <c r="K1816" s="135"/>
      <c r="L1816" s="135"/>
      <c r="M1816" s="135"/>
      <c r="N1816" s="2"/>
      <c r="O1816" s="31"/>
      <c r="P1816" s="25"/>
      <c r="Q1816" s="2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</row>
    <row r="1817" spans="1:63" ht="18" customHeight="1">
      <c r="A1817" s="35"/>
      <c r="B1817" s="31"/>
      <c r="C1817" s="133"/>
      <c r="D1817" s="133"/>
      <c r="E1817" s="133"/>
      <c r="F1817" s="133"/>
      <c r="G1817" s="133"/>
      <c r="H1817" s="133"/>
      <c r="I1817" s="133"/>
      <c r="J1817" s="134"/>
      <c r="K1817" s="135"/>
      <c r="L1817" s="135"/>
      <c r="M1817" s="135"/>
      <c r="N1817" s="2"/>
      <c r="O1817" s="31"/>
      <c r="P1817" s="25"/>
      <c r="Q1817" s="2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  <c r="BB1817" s="31"/>
      <c r="BC1817" s="31"/>
      <c r="BD1817" s="31"/>
      <c r="BE1817" s="31"/>
      <c r="BF1817" s="31"/>
      <c r="BG1817" s="31"/>
      <c r="BH1817" s="31"/>
      <c r="BI1817" s="31"/>
      <c r="BJ1817" s="31"/>
      <c r="BK1817" s="31"/>
    </row>
    <row r="1818" spans="1:63" ht="18" customHeight="1">
      <c r="A1818" s="35"/>
      <c r="B1818" s="31"/>
      <c r="C1818" s="133"/>
      <c r="D1818" s="133"/>
      <c r="E1818" s="133"/>
      <c r="F1818" s="133"/>
      <c r="G1818" s="133"/>
      <c r="H1818" s="133"/>
      <c r="I1818" s="133"/>
      <c r="J1818" s="134"/>
      <c r="K1818" s="135"/>
      <c r="L1818" s="135"/>
      <c r="M1818" s="135"/>
      <c r="N1818" s="2"/>
      <c r="O1818" s="31"/>
      <c r="P1818" s="25"/>
      <c r="Q1818" s="2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  <c r="BB1818" s="31"/>
      <c r="BC1818" s="31"/>
      <c r="BD1818" s="31"/>
      <c r="BE1818" s="31"/>
      <c r="BF1818" s="31"/>
      <c r="BG1818" s="31"/>
      <c r="BH1818" s="31"/>
      <c r="BI1818" s="31"/>
      <c r="BJ1818" s="31"/>
      <c r="BK1818" s="31"/>
    </row>
    <row r="1819" spans="1:63" ht="18" customHeight="1">
      <c r="A1819" s="35"/>
      <c r="B1819" s="31"/>
      <c r="C1819" s="133"/>
      <c r="D1819" s="133"/>
      <c r="E1819" s="133"/>
      <c r="F1819" s="133"/>
      <c r="G1819" s="133"/>
      <c r="H1819" s="133"/>
      <c r="I1819" s="133"/>
      <c r="J1819" s="134"/>
      <c r="K1819" s="135"/>
      <c r="L1819" s="135"/>
      <c r="M1819" s="135"/>
      <c r="N1819" s="2"/>
      <c r="O1819" s="31"/>
      <c r="P1819" s="25"/>
      <c r="Q1819" s="2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</row>
    <row r="1820" spans="1:63" ht="18" customHeight="1">
      <c r="A1820" s="35"/>
      <c r="B1820" s="31"/>
      <c r="C1820" s="133"/>
      <c r="D1820" s="133"/>
      <c r="E1820" s="133"/>
      <c r="F1820" s="133"/>
      <c r="G1820" s="133"/>
      <c r="H1820" s="133"/>
      <c r="I1820" s="133"/>
      <c r="J1820" s="134"/>
      <c r="K1820" s="135"/>
      <c r="L1820" s="135"/>
      <c r="M1820" s="135"/>
      <c r="N1820" s="2"/>
      <c r="O1820" s="31"/>
      <c r="P1820" s="25"/>
      <c r="Q1820" s="2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</row>
    <row r="1821" spans="1:63" ht="18" customHeight="1">
      <c r="A1821" s="35"/>
      <c r="B1821" s="31"/>
      <c r="C1821" s="133"/>
      <c r="D1821" s="133"/>
      <c r="E1821" s="133"/>
      <c r="F1821" s="133"/>
      <c r="G1821" s="133"/>
      <c r="H1821" s="133"/>
      <c r="I1821" s="133"/>
      <c r="J1821" s="134"/>
      <c r="K1821" s="135"/>
      <c r="L1821" s="135"/>
      <c r="M1821" s="135"/>
      <c r="N1821" s="2"/>
      <c r="O1821" s="31"/>
      <c r="P1821" s="25"/>
      <c r="Q1821" s="2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</row>
    <row r="1822" spans="1:63" ht="18" customHeight="1">
      <c r="A1822" s="35"/>
      <c r="B1822" s="31"/>
      <c r="C1822" s="133"/>
      <c r="D1822" s="133"/>
      <c r="E1822" s="133"/>
      <c r="F1822" s="133"/>
      <c r="G1822" s="133"/>
      <c r="H1822" s="133"/>
      <c r="I1822" s="133"/>
      <c r="J1822" s="134"/>
      <c r="K1822" s="135"/>
      <c r="L1822" s="135"/>
      <c r="M1822" s="135"/>
      <c r="N1822" s="2"/>
      <c r="O1822" s="31"/>
      <c r="P1822" s="25"/>
      <c r="Q1822" s="2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</row>
    <row r="1823" spans="1:63" ht="18" customHeight="1">
      <c r="A1823" s="35"/>
      <c r="B1823" s="31"/>
      <c r="C1823" s="133"/>
      <c r="D1823" s="133"/>
      <c r="E1823" s="133"/>
      <c r="F1823" s="133"/>
      <c r="G1823" s="133"/>
      <c r="H1823" s="133"/>
      <c r="I1823" s="133"/>
      <c r="J1823" s="134"/>
      <c r="K1823" s="135"/>
      <c r="L1823" s="135"/>
      <c r="M1823" s="135"/>
      <c r="N1823" s="2"/>
      <c r="O1823" s="31"/>
      <c r="P1823" s="25"/>
      <c r="Q1823" s="2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</row>
    <row r="1824" spans="1:63" ht="18" customHeight="1">
      <c r="A1824" s="35"/>
      <c r="B1824" s="31"/>
      <c r="C1824" s="133"/>
      <c r="D1824" s="133"/>
      <c r="E1824" s="133"/>
      <c r="F1824" s="133"/>
      <c r="G1824" s="133"/>
      <c r="H1824" s="133"/>
      <c r="I1824" s="133"/>
      <c r="J1824" s="134"/>
      <c r="K1824" s="135"/>
      <c r="L1824" s="135"/>
      <c r="M1824" s="135"/>
      <c r="N1824" s="2"/>
      <c r="O1824" s="31"/>
      <c r="P1824" s="25"/>
      <c r="Q1824" s="2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  <c r="BB1824" s="31"/>
      <c r="BC1824" s="31"/>
      <c r="BD1824" s="31"/>
      <c r="BE1824" s="31"/>
      <c r="BF1824" s="31"/>
      <c r="BG1824" s="31"/>
      <c r="BH1824" s="31"/>
      <c r="BI1824" s="31"/>
      <c r="BJ1824" s="31"/>
      <c r="BK1824" s="31"/>
    </row>
    <row r="1825" spans="1:63" ht="18" customHeight="1">
      <c r="A1825" s="35"/>
      <c r="B1825" s="31"/>
      <c r="C1825" s="133"/>
      <c r="D1825" s="133"/>
      <c r="E1825" s="133"/>
      <c r="F1825" s="133"/>
      <c r="G1825" s="133"/>
      <c r="H1825" s="133"/>
      <c r="I1825" s="133"/>
      <c r="J1825" s="134"/>
      <c r="K1825" s="135"/>
      <c r="L1825" s="135"/>
      <c r="M1825" s="135"/>
      <c r="N1825" s="2"/>
      <c r="O1825" s="31"/>
      <c r="P1825" s="25"/>
      <c r="Q1825" s="2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</row>
    <row r="1826" spans="1:63" ht="18" customHeight="1">
      <c r="A1826" s="35"/>
      <c r="B1826" s="31"/>
      <c r="C1826" s="133"/>
      <c r="D1826" s="133"/>
      <c r="E1826" s="133"/>
      <c r="F1826" s="133"/>
      <c r="G1826" s="133"/>
      <c r="H1826" s="133"/>
      <c r="I1826" s="133"/>
      <c r="J1826" s="134"/>
      <c r="K1826" s="135"/>
      <c r="L1826" s="135"/>
      <c r="M1826" s="135"/>
      <c r="N1826" s="2"/>
      <c r="O1826" s="31"/>
      <c r="P1826" s="25"/>
      <c r="Q1826" s="2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</row>
    <row r="1827" spans="1:63" ht="18" customHeight="1">
      <c r="A1827" s="35"/>
      <c r="B1827" s="31"/>
      <c r="C1827" s="133"/>
      <c r="D1827" s="133"/>
      <c r="E1827" s="133"/>
      <c r="F1827" s="133"/>
      <c r="G1827" s="133"/>
      <c r="H1827" s="133"/>
      <c r="I1827" s="133"/>
      <c r="J1827" s="134"/>
      <c r="K1827" s="135"/>
      <c r="L1827" s="135"/>
      <c r="M1827" s="135"/>
      <c r="N1827" s="2"/>
      <c r="O1827" s="31"/>
      <c r="P1827" s="25"/>
      <c r="Q1827" s="2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</row>
    <row r="1828" spans="1:63" ht="18" customHeight="1">
      <c r="A1828" s="35"/>
      <c r="B1828" s="31"/>
      <c r="C1828" s="133"/>
      <c r="D1828" s="133"/>
      <c r="E1828" s="133"/>
      <c r="F1828" s="133"/>
      <c r="G1828" s="133"/>
      <c r="H1828" s="133"/>
      <c r="I1828" s="133"/>
      <c r="J1828" s="134"/>
      <c r="K1828" s="135"/>
      <c r="L1828" s="135"/>
      <c r="M1828" s="135"/>
      <c r="N1828" s="2"/>
      <c r="O1828" s="31"/>
      <c r="P1828" s="25"/>
      <c r="Q1828" s="2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  <c r="BB1828" s="31"/>
      <c r="BC1828" s="31"/>
      <c r="BD1828" s="31"/>
      <c r="BE1828" s="31"/>
      <c r="BF1828" s="31"/>
      <c r="BG1828" s="31"/>
      <c r="BH1828" s="31"/>
      <c r="BI1828" s="31"/>
      <c r="BJ1828" s="31"/>
      <c r="BK1828" s="31"/>
    </row>
    <row r="1829" spans="1:63" ht="18" customHeight="1">
      <c r="A1829" s="35"/>
      <c r="B1829" s="31"/>
      <c r="C1829" s="133"/>
      <c r="D1829" s="133"/>
      <c r="E1829" s="133"/>
      <c r="F1829" s="133"/>
      <c r="G1829" s="133"/>
      <c r="H1829" s="133"/>
      <c r="I1829" s="133"/>
      <c r="J1829" s="134"/>
      <c r="K1829" s="135"/>
      <c r="L1829" s="135"/>
      <c r="M1829" s="135"/>
      <c r="N1829" s="2"/>
      <c r="O1829" s="31"/>
      <c r="P1829" s="25"/>
      <c r="Q1829" s="2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</row>
    <row r="1830" spans="1:63" ht="18" customHeight="1">
      <c r="A1830" s="35"/>
      <c r="B1830" s="31"/>
      <c r="C1830" s="133"/>
      <c r="D1830" s="133"/>
      <c r="E1830" s="133"/>
      <c r="F1830" s="133"/>
      <c r="G1830" s="133"/>
      <c r="H1830" s="133"/>
      <c r="I1830" s="133"/>
      <c r="J1830" s="134"/>
      <c r="K1830" s="135"/>
      <c r="L1830" s="135"/>
      <c r="M1830" s="135"/>
      <c r="N1830" s="2"/>
      <c r="O1830" s="31"/>
      <c r="P1830" s="25"/>
      <c r="Q1830" s="2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</row>
    <row r="1831" spans="1:63" ht="18" customHeight="1">
      <c r="A1831" s="35"/>
      <c r="B1831" s="31"/>
      <c r="C1831" s="133"/>
      <c r="D1831" s="133"/>
      <c r="E1831" s="133"/>
      <c r="F1831" s="133"/>
      <c r="G1831" s="133"/>
      <c r="H1831" s="133"/>
      <c r="I1831" s="133"/>
      <c r="J1831" s="134"/>
      <c r="K1831" s="135"/>
      <c r="L1831" s="135"/>
      <c r="M1831" s="135"/>
      <c r="N1831" s="2"/>
      <c r="O1831" s="31"/>
      <c r="P1831" s="25"/>
      <c r="Q1831" s="2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</row>
    <row r="1832" spans="1:63" ht="18" customHeight="1">
      <c r="A1832" s="35"/>
      <c r="B1832" s="31"/>
      <c r="C1832" s="133"/>
      <c r="D1832" s="133"/>
      <c r="E1832" s="133"/>
      <c r="F1832" s="133"/>
      <c r="G1832" s="133"/>
      <c r="H1832" s="133"/>
      <c r="I1832" s="133"/>
      <c r="J1832" s="134"/>
      <c r="K1832" s="135"/>
      <c r="L1832" s="135"/>
      <c r="M1832" s="135"/>
      <c r="N1832" s="2"/>
      <c r="O1832" s="31"/>
      <c r="P1832" s="25"/>
      <c r="Q1832" s="2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</row>
    <row r="1833" spans="1:63" ht="18" customHeight="1">
      <c r="A1833" s="35"/>
      <c r="B1833" s="31"/>
      <c r="C1833" s="133"/>
      <c r="D1833" s="133"/>
      <c r="E1833" s="133"/>
      <c r="F1833" s="133"/>
      <c r="G1833" s="133"/>
      <c r="H1833" s="133"/>
      <c r="I1833" s="133"/>
      <c r="J1833" s="134"/>
      <c r="K1833" s="135"/>
      <c r="L1833" s="135"/>
      <c r="M1833" s="135"/>
      <c r="N1833" s="2"/>
      <c r="O1833" s="31"/>
      <c r="P1833" s="25"/>
      <c r="Q1833" s="2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</row>
    <row r="1834" spans="1:63" ht="18" customHeight="1">
      <c r="A1834" s="35"/>
      <c r="B1834" s="31"/>
      <c r="C1834" s="133"/>
      <c r="D1834" s="133"/>
      <c r="E1834" s="133"/>
      <c r="F1834" s="133"/>
      <c r="G1834" s="133"/>
      <c r="H1834" s="133"/>
      <c r="I1834" s="133"/>
      <c r="J1834" s="134"/>
      <c r="K1834" s="135"/>
      <c r="L1834" s="135"/>
      <c r="M1834" s="135"/>
      <c r="N1834" s="2"/>
      <c r="O1834" s="31"/>
      <c r="P1834" s="25"/>
      <c r="Q1834" s="2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</row>
    <row r="1835" spans="1:63" ht="18" customHeight="1">
      <c r="A1835" s="35"/>
      <c r="B1835" s="31"/>
      <c r="C1835" s="133"/>
      <c r="D1835" s="133"/>
      <c r="E1835" s="133"/>
      <c r="F1835" s="133"/>
      <c r="G1835" s="133"/>
      <c r="H1835" s="133"/>
      <c r="I1835" s="133"/>
      <c r="J1835" s="134"/>
      <c r="K1835" s="135"/>
      <c r="L1835" s="135"/>
      <c r="M1835" s="135"/>
      <c r="N1835" s="2"/>
      <c r="O1835" s="31"/>
      <c r="P1835" s="25"/>
      <c r="Q1835" s="2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</row>
    <row r="1836" spans="1:63" ht="18" customHeight="1">
      <c r="A1836" s="35"/>
      <c r="B1836" s="31"/>
      <c r="C1836" s="133"/>
      <c r="D1836" s="133"/>
      <c r="E1836" s="133"/>
      <c r="F1836" s="133"/>
      <c r="G1836" s="133"/>
      <c r="H1836" s="133"/>
      <c r="I1836" s="133"/>
      <c r="J1836" s="134"/>
      <c r="K1836" s="135"/>
      <c r="L1836" s="135"/>
      <c r="M1836" s="135"/>
      <c r="N1836" s="2"/>
      <c r="O1836" s="31"/>
      <c r="P1836" s="25"/>
      <c r="Q1836" s="2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  <c r="BB1836" s="31"/>
      <c r="BC1836" s="31"/>
      <c r="BD1836" s="31"/>
      <c r="BE1836" s="31"/>
      <c r="BF1836" s="31"/>
      <c r="BG1836" s="31"/>
      <c r="BH1836" s="31"/>
      <c r="BI1836" s="31"/>
      <c r="BJ1836" s="31"/>
      <c r="BK1836" s="31"/>
    </row>
    <row r="1837" spans="1:63" ht="18" customHeight="1">
      <c r="A1837" s="35"/>
      <c r="B1837" s="31"/>
      <c r="C1837" s="133"/>
      <c r="D1837" s="133"/>
      <c r="E1837" s="133"/>
      <c r="F1837" s="133"/>
      <c r="G1837" s="133"/>
      <c r="H1837" s="133"/>
      <c r="I1837" s="133"/>
      <c r="J1837" s="134"/>
      <c r="K1837" s="135"/>
      <c r="L1837" s="135"/>
      <c r="M1837" s="135"/>
      <c r="N1837" s="2"/>
      <c r="O1837" s="31"/>
      <c r="P1837" s="25"/>
      <c r="Q1837" s="2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</row>
    <row r="1838" spans="1:63" ht="18" customHeight="1">
      <c r="A1838" s="35"/>
      <c r="B1838" s="31"/>
      <c r="C1838" s="133"/>
      <c r="D1838" s="133"/>
      <c r="E1838" s="133"/>
      <c r="F1838" s="133"/>
      <c r="G1838" s="133"/>
      <c r="H1838" s="133"/>
      <c r="I1838" s="133"/>
      <c r="J1838" s="134"/>
      <c r="K1838" s="135"/>
      <c r="L1838" s="135"/>
      <c r="M1838" s="135"/>
      <c r="N1838" s="2"/>
      <c r="O1838" s="31"/>
      <c r="P1838" s="25"/>
      <c r="Q1838" s="2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  <c r="BB1838" s="31"/>
      <c r="BC1838" s="31"/>
      <c r="BD1838" s="31"/>
      <c r="BE1838" s="31"/>
      <c r="BF1838" s="31"/>
      <c r="BG1838" s="31"/>
      <c r="BH1838" s="31"/>
      <c r="BI1838" s="31"/>
      <c r="BJ1838" s="31"/>
      <c r="BK1838" s="31"/>
    </row>
    <row r="1839" spans="1:63" ht="18" customHeight="1">
      <c r="A1839" s="35"/>
      <c r="B1839" s="31"/>
      <c r="C1839" s="133"/>
      <c r="D1839" s="133"/>
      <c r="E1839" s="133"/>
      <c r="F1839" s="133"/>
      <c r="G1839" s="133"/>
      <c r="H1839" s="133"/>
      <c r="I1839" s="133"/>
      <c r="J1839" s="134"/>
      <c r="K1839" s="135"/>
      <c r="L1839" s="135"/>
      <c r="M1839" s="135"/>
      <c r="N1839" s="2"/>
      <c r="O1839" s="31"/>
      <c r="P1839" s="25"/>
      <c r="Q1839" s="2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  <c r="BB1839" s="31"/>
      <c r="BC1839" s="31"/>
      <c r="BD1839" s="31"/>
      <c r="BE1839" s="31"/>
      <c r="BF1839" s="31"/>
      <c r="BG1839" s="31"/>
      <c r="BH1839" s="31"/>
      <c r="BI1839" s="31"/>
      <c r="BJ1839" s="31"/>
      <c r="BK1839" s="31"/>
    </row>
    <row r="1840" spans="1:63" ht="18" customHeight="1">
      <c r="A1840" s="35"/>
      <c r="B1840" s="31"/>
      <c r="C1840" s="133"/>
      <c r="D1840" s="133"/>
      <c r="E1840" s="133"/>
      <c r="F1840" s="133"/>
      <c r="G1840" s="133"/>
      <c r="H1840" s="133"/>
      <c r="I1840" s="133"/>
      <c r="J1840" s="134"/>
      <c r="K1840" s="135"/>
      <c r="L1840" s="135"/>
      <c r="M1840" s="135"/>
      <c r="N1840" s="2"/>
      <c r="O1840" s="31"/>
      <c r="P1840" s="25"/>
      <c r="Q1840" s="2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</row>
    <row r="1841" spans="1:63" ht="18" customHeight="1">
      <c r="A1841" s="35"/>
      <c r="B1841" s="31"/>
      <c r="C1841" s="133"/>
      <c r="D1841" s="133"/>
      <c r="E1841" s="133"/>
      <c r="F1841" s="133"/>
      <c r="G1841" s="133"/>
      <c r="H1841" s="133"/>
      <c r="I1841" s="133"/>
      <c r="J1841" s="134"/>
      <c r="K1841" s="135"/>
      <c r="L1841" s="135"/>
      <c r="M1841" s="135"/>
      <c r="N1841" s="2"/>
      <c r="O1841" s="31"/>
      <c r="P1841" s="25"/>
      <c r="Q1841" s="2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  <c r="BB1841" s="31"/>
      <c r="BC1841" s="31"/>
      <c r="BD1841" s="31"/>
      <c r="BE1841" s="31"/>
      <c r="BF1841" s="31"/>
      <c r="BG1841" s="31"/>
      <c r="BH1841" s="31"/>
      <c r="BI1841" s="31"/>
      <c r="BJ1841" s="31"/>
      <c r="BK1841" s="31"/>
    </row>
    <row r="1842" spans="1:63" ht="18" customHeight="1">
      <c r="A1842" s="35"/>
      <c r="B1842" s="31"/>
      <c r="C1842" s="133"/>
      <c r="D1842" s="133"/>
      <c r="E1842" s="133"/>
      <c r="F1842" s="133"/>
      <c r="G1842" s="133"/>
      <c r="H1842" s="133"/>
      <c r="I1842" s="133"/>
      <c r="J1842" s="134"/>
      <c r="K1842" s="135"/>
      <c r="L1842" s="135"/>
      <c r="M1842" s="135"/>
      <c r="N1842" s="2"/>
      <c r="O1842" s="31"/>
      <c r="P1842" s="25"/>
      <c r="Q1842" s="2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  <c r="BB1842" s="31"/>
      <c r="BC1842" s="31"/>
      <c r="BD1842" s="31"/>
      <c r="BE1842" s="31"/>
      <c r="BF1842" s="31"/>
      <c r="BG1842" s="31"/>
      <c r="BH1842" s="31"/>
      <c r="BI1842" s="31"/>
      <c r="BJ1842" s="31"/>
      <c r="BK1842" s="31"/>
    </row>
    <row r="1843" spans="1:63" ht="18" customHeight="1">
      <c r="A1843" s="35"/>
      <c r="B1843" s="31"/>
      <c r="C1843" s="133"/>
      <c r="D1843" s="133"/>
      <c r="E1843" s="133"/>
      <c r="F1843" s="133"/>
      <c r="G1843" s="133"/>
      <c r="H1843" s="133"/>
      <c r="I1843" s="133"/>
      <c r="J1843" s="134"/>
      <c r="K1843" s="135"/>
      <c r="L1843" s="135"/>
      <c r="M1843" s="135"/>
      <c r="N1843" s="2"/>
      <c r="O1843" s="31"/>
      <c r="P1843" s="25"/>
      <c r="Q1843" s="2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  <c r="BB1843" s="31"/>
      <c r="BC1843" s="31"/>
      <c r="BD1843" s="31"/>
      <c r="BE1843" s="31"/>
      <c r="BF1843" s="31"/>
      <c r="BG1843" s="31"/>
      <c r="BH1843" s="31"/>
      <c r="BI1843" s="31"/>
      <c r="BJ1843" s="31"/>
      <c r="BK1843" s="31"/>
    </row>
    <row r="1844" spans="1:63" ht="18" customHeight="1">
      <c r="A1844" s="35"/>
      <c r="B1844" s="31"/>
      <c r="C1844" s="133"/>
      <c r="D1844" s="133"/>
      <c r="E1844" s="133"/>
      <c r="F1844" s="133"/>
      <c r="G1844" s="133"/>
      <c r="H1844" s="133"/>
      <c r="I1844" s="133"/>
      <c r="J1844" s="134"/>
      <c r="K1844" s="135"/>
      <c r="L1844" s="135"/>
      <c r="M1844" s="135"/>
      <c r="N1844" s="2"/>
      <c r="O1844" s="31"/>
      <c r="P1844" s="25"/>
      <c r="Q1844" s="2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  <c r="BB1844" s="31"/>
      <c r="BC1844" s="31"/>
      <c r="BD1844" s="31"/>
      <c r="BE1844" s="31"/>
      <c r="BF1844" s="31"/>
      <c r="BG1844" s="31"/>
      <c r="BH1844" s="31"/>
      <c r="BI1844" s="31"/>
      <c r="BJ1844" s="31"/>
      <c r="BK1844" s="31"/>
    </row>
    <row r="1845" spans="1:63" ht="18" customHeight="1">
      <c r="A1845" s="35"/>
      <c r="B1845" s="31"/>
      <c r="C1845" s="133"/>
      <c r="D1845" s="133"/>
      <c r="E1845" s="133"/>
      <c r="F1845" s="133"/>
      <c r="G1845" s="133"/>
      <c r="H1845" s="133"/>
      <c r="I1845" s="133"/>
      <c r="J1845" s="134"/>
      <c r="K1845" s="135"/>
      <c r="L1845" s="135"/>
      <c r="M1845" s="135"/>
      <c r="N1845" s="2"/>
      <c r="O1845" s="31"/>
      <c r="P1845" s="25"/>
      <c r="Q1845" s="2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</row>
    <row r="1846" spans="1:63" ht="18" customHeight="1">
      <c r="A1846" s="35"/>
      <c r="B1846" s="31"/>
      <c r="C1846" s="133"/>
      <c r="D1846" s="133"/>
      <c r="E1846" s="133"/>
      <c r="F1846" s="133"/>
      <c r="G1846" s="133"/>
      <c r="H1846" s="133"/>
      <c r="I1846" s="133"/>
      <c r="J1846" s="134"/>
      <c r="K1846" s="135"/>
      <c r="L1846" s="135"/>
      <c r="M1846" s="135"/>
      <c r="N1846" s="2"/>
      <c r="O1846" s="31"/>
      <c r="P1846" s="25"/>
      <c r="Q1846" s="2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</row>
    <row r="1847" spans="1:63" ht="18" customHeight="1">
      <c r="A1847" s="35"/>
      <c r="B1847" s="31"/>
      <c r="C1847" s="133"/>
      <c r="D1847" s="133"/>
      <c r="E1847" s="133"/>
      <c r="F1847" s="133"/>
      <c r="G1847" s="133"/>
      <c r="H1847" s="133"/>
      <c r="I1847" s="133"/>
      <c r="J1847" s="134"/>
      <c r="K1847" s="135"/>
      <c r="L1847" s="135"/>
      <c r="M1847" s="135"/>
      <c r="N1847" s="2"/>
      <c r="O1847" s="31"/>
      <c r="P1847" s="25"/>
      <c r="Q1847" s="2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  <c r="BB1847" s="31"/>
      <c r="BC1847" s="31"/>
      <c r="BD1847" s="31"/>
      <c r="BE1847" s="31"/>
      <c r="BF1847" s="31"/>
      <c r="BG1847" s="31"/>
      <c r="BH1847" s="31"/>
      <c r="BI1847" s="31"/>
      <c r="BJ1847" s="31"/>
      <c r="BK1847" s="31"/>
    </row>
    <row r="1848" spans="1:63" ht="18" customHeight="1">
      <c r="A1848" s="35"/>
      <c r="B1848" s="31"/>
      <c r="C1848" s="133"/>
      <c r="D1848" s="133"/>
      <c r="E1848" s="133"/>
      <c r="F1848" s="133"/>
      <c r="G1848" s="133"/>
      <c r="H1848" s="133"/>
      <c r="I1848" s="133"/>
      <c r="J1848" s="134"/>
      <c r="K1848" s="135"/>
      <c r="L1848" s="135"/>
      <c r="M1848" s="135"/>
      <c r="N1848" s="2"/>
      <c r="O1848" s="31"/>
      <c r="P1848" s="25"/>
      <c r="Q1848" s="2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</row>
    <row r="1849" spans="1:63" ht="18" customHeight="1">
      <c r="A1849" s="35"/>
      <c r="B1849" s="31"/>
      <c r="C1849" s="133"/>
      <c r="D1849" s="133"/>
      <c r="E1849" s="133"/>
      <c r="F1849" s="133"/>
      <c r="G1849" s="133"/>
      <c r="H1849" s="133"/>
      <c r="I1849" s="133"/>
      <c r="J1849" s="134"/>
      <c r="K1849" s="135"/>
      <c r="L1849" s="135"/>
      <c r="M1849" s="135"/>
      <c r="N1849" s="2"/>
      <c r="O1849" s="31"/>
      <c r="P1849" s="25"/>
      <c r="Q1849" s="2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</row>
    <row r="1850" spans="1:63" ht="18" customHeight="1">
      <c r="A1850" s="35"/>
      <c r="B1850" s="31"/>
      <c r="C1850" s="133"/>
      <c r="D1850" s="133"/>
      <c r="E1850" s="133"/>
      <c r="F1850" s="133"/>
      <c r="G1850" s="133"/>
      <c r="H1850" s="133"/>
      <c r="I1850" s="133"/>
      <c r="J1850" s="134"/>
      <c r="K1850" s="135"/>
      <c r="L1850" s="135"/>
      <c r="M1850" s="135"/>
      <c r="N1850" s="2"/>
      <c r="O1850" s="31"/>
      <c r="P1850" s="25"/>
      <c r="Q1850" s="2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  <c r="BB1850" s="31"/>
      <c r="BC1850" s="31"/>
      <c r="BD1850" s="31"/>
      <c r="BE1850" s="31"/>
      <c r="BF1850" s="31"/>
      <c r="BG1850" s="31"/>
      <c r="BH1850" s="31"/>
      <c r="BI1850" s="31"/>
      <c r="BJ1850" s="31"/>
      <c r="BK1850" s="31"/>
    </row>
    <row r="1851" spans="1:63" ht="18" customHeight="1">
      <c r="A1851" s="35"/>
      <c r="B1851" s="31"/>
      <c r="C1851" s="133"/>
      <c r="D1851" s="133"/>
      <c r="E1851" s="133"/>
      <c r="F1851" s="133"/>
      <c r="G1851" s="133"/>
      <c r="H1851" s="133"/>
      <c r="I1851" s="133"/>
      <c r="J1851" s="134"/>
      <c r="K1851" s="135"/>
      <c r="L1851" s="135"/>
      <c r="M1851" s="135"/>
      <c r="N1851" s="2"/>
      <c r="O1851" s="31"/>
      <c r="P1851" s="25"/>
      <c r="Q1851" s="2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</row>
    <row r="1852" spans="1:63" ht="18" customHeight="1">
      <c r="A1852" s="35"/>
      <c r="B1852" s="31"/>
      <c r="C1852" s="133"/>
      <c r="D1852" s="133"/>
      <c r="E1852" s="133"/>
      <c r="F1852" s="133"/>
      <c r="G1852" s="133"/>
      <c r="H1852" s="133"/>
      <c r="I1852" s="133"/>
      <c r="J1852" s="134"/>
      <c r="K1852" s="135"/>
      <c r="L1852" s="135"/>
      <c r="M1852" s="135"/>
      <c r="N1852" s="2"/>
      <c r="O1852" s="31"/>
      <c r="P1852" s="25"/>
      <c r="Q1852" s="2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</row>
    <row r="1853" spans="1:63" ht="18" customHeight="1">
      <c r="A1853" s="35"/>
      <c r="B1853" s="31"/>
      <c r="C1853" s="133"/>
      <c r="D1853" s="133"/>
      <c r="E1853" s="133"/>
      <c r="F1853" s="133"/>
      <c r="G1853" s="133"/>
      <c r="H1853" s="133"/>
      <c r="I1853" s="133"/>
      <c r="J1853" s="134"/>
      <c r="K1853" s="135"/>
      <c r="L1853" s="135"/>
      <c r="M1853" s="135"/>
      <c r="N1853" s="2"/>
      <c r="O1853" s="31"/>
      <c r="P1853" s="25"/>
      <c r="Q1853" s="2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  <c r="BB1853" s="31"/>
      <c r="BC1853" s="31"/>
      <c r="BD1853" s="31"/>
      <c r="BE1853" s="31"/>
      <c r="BF1853" s="31"/>
      <c r="BG1853" s="31"/>
      <c r="BH1853" s="31"/>
      <c r="BI1853" s="31"/>
      <c r="BJ1853" s="31"/>
      <c r="BK1853" s="31"/>
    </row>
    <row r="1854" spans="1:63" ht="18" customHeight="1">
      <c r="A1854" s="35"/>
      <c r="B1854" s="31"/>
      <c r="C1854" s="133"/>
      <c r="D1854" s="133"/>
      <c r="E1854" s="133"/>
      <c r="F1854" s="133"/>
      <c r="G1854" s="133"/>
      <c r="H1854" s="133"/>
      <c r="I1854" s="133"/>
      <c r="J1854" s="134"/>
      <c r="K1854" s="135"/>
      <c r="L1854" s="135"/>
      <c r="M1854" s="135"/>
      <c r="N1854" s="2"/>
      <c r="O1854" s="31"/>
      <c r="P1854" s="25"/>
      <c r="Q1854" s="2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</row>
    <row r="1855" spans="1:63" ht="18" customHeight="1">
      <c r="A1855" s="35"/>
      <c r="B1855" s="31"/>
      <c r="C1855" s="133"/>
      <c r="D1855" s="133"/>
      <c r="E1855" s="133"/>
      <c r="F1855" s="133"/>
      <c r="G1855" s="133"/>
      <c r="H1855" s="133"/>
      <c r="I1855" s="133"/>
      <c r="J1855" s="134"/>
      <c r="K1855" s="135"/>
      <c r="L1855" s="135"/>
      <c r="M1855" s="135"/>
      <c r="N1855" s="2"/>
      <c r="O1855" s="31"/>
      <c r="P1855" s="25"/>
      <c r="Q1855" s="2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</row>
    <row r="1856" spans="1:63" ht="18" customHeight="1">
      <c r="A1856" s="35"/>
      <c r="B1856" s="31"/>
      <c r="C1856" s="133"/>
      <c r="D1856" s="133"/>
      <c r="E1856" s="133"/>
      <c r="F1856" s="133"/>
      <c r="G1856" s="133"/>
      <c r="H1856" s="133"/>
      <c r="I1856" s="133"/>
      <c r="J1856" s="134"/>
      <c r="K1856" s="135"/>
      <c r="L1856" s="135"/>
      <c r="M1856" s="135"/>
      <c r="N1856" s="2"/>
      <c r="O1856" s="31"/>
      <c r="P1856" s="25"/>
      <c r="Q1856" s="2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  <c r="BB1856" s="31"/>
      <c r="BC1856" s="31"/>
      <c r="BD1856" s="31"/>
      <c r="BE1856" s="31"/>
      <c r="BF1856" s="31"/>
      <c r="BG1856" s="31"/>
      <c r="BH1856" s="31"/>
      <c r="BI1856" s="31"/>
      <c r="BJ1856" s="31"/>
      <c r="BK1856" s="31"/>
    </row>
    <row r="1857" spans="1:63" ht="18" customHeight="1">
      <c r="A1857" s="35"/>
      <c r="B1857" s="31"/>
      <c r="C1857" s="133"/>
      <c r="D1857" s="133"/>
      <c r="E1857" s="133"/>
      <c r="F1857" s="133"/>
      <c r="G1857" s="133"/>
      <c r="H1857" s="133"/>
      <c r="I1857" s="133"/>
      <c r="J1857" s="134"/>
      <c r="K1857" s="135"/>
      <c r="L1857" s="135"/>
      <c r="M1857" s="135"/>
      <c r="N1857" s="2"/>
      <c r="O1857" s="31"/>
      <c r="P1857" s="25"/>
      <c r="Q1857" s="2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  <c r="BB1857" s="31"/>
      <c r="BC1857" s="31"/>
      <c r="BD1857" s="31"/>
      <c r="BE1857" s="31"/>
      <c r="BF1857" s="31"/>
      <c r="BG1857" s="31"/>
      <c r="BH1857" s="31"/>
      <c r="BI1857" s="31"/>
      <c r="BJ1857" s="31"/>
      <c r="BK1857" s="31"/>
    </row>
    <row r="1858" spans="1:63" ht="18" customHeight="1">
      <c r="A1858" s="35"/>
      <c r="B1858" s="31"/>
      <c r="C1858" s="133"/>
      <c r="D1858" s="133"/>
      <c r="E1858" s="133"/>
      <c r="F1858" s="133"/>
      <c r="G1858" s="133"/>
      <c r="H1858" s="133"/>
      <c r="I1858" s="133"/>
      <c r="J1858" s="134"/>
      <c r="K1858" s="135"/>
      <c r="L1858" s="135"/>
      <c r="M1858" s="135"/>
      <c r="N1858" s="2"/>
      <c r="O1858" s="31"/>
      <c r="P1858" s="25"/>
      <c r="Q1858" s="2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  <c r="BB1858" s="31"/>
      <c r="BC1858" s="31"/>
      <c r="BD1858" s="31"/>
      <c r="BE1858" s="31"/>
      <c r="BF1858" s="31"/>
      <c r="BG1858" s="31"/>
      <c r="BH1858" s="31"/>
      <c r="BI1858" s="31"/>
      <c r="BJ1858" s="31"/>
      <c r="BK1858" s="31"/>
    </row>
    <row r="1859" spans="1:63" ht="18" customHeight="1">
      <c r="A1859" s="35"/>
      <c r="B1859" s="31"/>
      <c r="C1859" s="133"/>
      <c r="D1859" s="133"/>
      <c r="E1859" s="133"/>
      <c r="F1859" s="133"/>
      <c r="G1859" s="133"/>
      <c r="H1859" s="133"/>
      <c r="I1859" s="133"/>
      <c r="J1859" s="134"/>
      <c r="K1859" s="135"/>
      <c r="L1859" s="135"/>
      <c r="M1859" s="135"/>
      <c r="N1859" s="2"/>
      <c r="O1859" s="31"/>
      <c r="P1859" s="25"/>
      <c r="Q1859" s="2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  <c r="BB1859" s="31"/>
      <c r="BC1859" s="31"/>
      <c r="BD1859" s="31"/>
      <c r="BE1859" s="31"/>
      <c r="BF1859" s="31"/>
      <c r="BG1859" s="31"/>
      <c r="BH1859" s="31"/>
      <c r="BI1859" s="31"/>
      <c r="BJ1859" s="31"/>
      <c r="BK1859" s="31"/>
    </row>
    <row r="1860" spans="1:63" ht="18" customHeight="1">
      <c r="A1860" s="35"/>
      <c r="B1860" s="31"/>
      <c r="C1860" s="133"/>
      <c r="D1860" s="133"/>
      <c r="E1860" s="133"/>
      <c r="F1860" s="133"/>
      <c r="G1860" s="133"/>
      <c r="H1860" s="133"/>
      <c r="I1860" s="133"/>
      <c r="J1860" s="134"/>
      <c r="K1860" s="135"/>
      <c r="L1860" s="135"/>
      <c r="M1860" s="135"/>
      <c r="N1860" s="2"/>
      <c r="O1860" s="31"/>
      <c r="P1860" s="25"/>
      <c r="Q1860" s="2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  <c r="BB1860" s="31"/>
      <c r="BC1860" s="31"/>
      <c r="BD1860" s="31"/>
      <c r="BE1860" s="31"/>
      <c r="BF1860" s="31"/>
      <c r="BG1860" s="31"/>
      <c r="BH1860" s="31"/>
      <c r="BI1860" s="31"/>
      <c r="BJ1860" s="31"/>
      <c r="BK1860" s="31"/>
    </row>
    <row r="1861" spans="1:63" ht="18" customHeight="1">
      <c r="A1861" s="35"/>
      <c r="B1861" s="31"/>
      <c r="C1861" s="133"/>
      <c r="D1861" s="133"/>
      <c r="E1861" s="133"/>
      <c r="F1861" s="133"/>
      <c r="G1861" s="133"/>
      <c r="H1861" s="133"/>
      <c r="I1861" s="133"/>
      <c r="J1861" s="134"/>
      <c r="K1861" s="135"/>
      <c r="L1861" s="135"/>
      <c r="M1861" s="135"/>
      <c r="N1861" s="2"/>
      <c r="O1861" s="31"/>
      <c r="P1861" s="25"/>
      <c r="Q1861" s="2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  <c r="BB1861" s="31"/>
      <c r="BC1861" s="31"/>
      <c r="BD1861" s="31"/>
      <c r="BE1861" s="31"/>
      <c r="BF1861" s="31"/>
      <c r="BG1861" s="31"/>
      <c r="BH1861" s="31"/>
      <c r="BI1861" s="31"/>
      <c r="BJ1861" s="31"/>
      <c r="BK1861" s="31"/>
    </row>
    <row r="1862" spans="1:63" ht="18" customHeight="1">
      <c r="A1862" s="35"/>
      <c r="B1862" s="31"/>
      <c r="C1862" s="133"/>
      <c r="D1862" s="133"/>
      <c r="E1862" s="133"/>
      <c r="F1862" s="133"/>
      <c r="G1862" s="133"/>
      <c r="H1862" s="133"/>
      <c r="I1862" s="133"/>
      <c r="J1862" s="134"/>
      <c r="K1862" s="135"/>
      <c r="L1862" s="135"/>
      <c r="M1862" s="135"/>
      <c r="N1862" s="2"/>
      <c r="O1862" s="31"/>
      <c r="P1862" s="25"/>
      <c r="Q1862" s="2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  <c r="BB1862" s="31"/>
      <c r="BC1862" s="31"/>
      <c r="BD1862" s="31"/>
      <c r="BE1862" s="31"/>
      <c r="BF1862" s="31"/>
      <c r="BG1862" s="31"/>
      <c r="BH1862" s="31"/>
      <c r="BI1862" s="31"/>
      <c r="BJ1862" s="31"/>
      <c r="BK1862" s="31"/>
    </row>
    <row r="1863" spans="1:63" ht="18" customHeight="1">
      <c r="A1863" s="35"/>
      <c r="B1863" s="31"/>
      <c r="C1863" s="133"/>
      <c r="D1863" s="133"/>
      <c r="E1863" s="133"/>
      <c r="F1863" s="133"/>
      <c r="G1863" s="133"/>
      <c r="H1863" s="133"/>
      <c r="I1863" s="133"/>
      <c r="J1863" s="134"/>
      <c r="K1863" s="135"/>
      <c r="L1863" s="135"/>
      <c r="M1863" s="135"/>
      <c r="N1863" s="2"/>
      <c r="O1863" s="31"/>
      <c r="P1863" s="25"/>
      <c r="Q1863" s="2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31"/>
      <c r="BC1863" s="31"/>
      <c r="BD1863" s="31"/>
      <c r="BE1863" s="31"/>
      <c r="BF1863" s="31"/>
      <c r="BG1863" s="31"/>
      <c r="BH1863" s="31"/>
      <c r="BI1863" s="31"/>
      <c r="BJ1863" s="31"/>
      <c r="BK1863" s="31"/>
    </row>
    <row r="1864" spans="1:63" ht="18" customHeight="1">
      <c r="A1864" s="35"/>
      <c r="B1864" s="31"/>
      <c r="C1864" s="133"/>
      <c r="D1864" s="133"/>
      <c r="E1864" s="133"/>
      <c r="F1864" s="133"/>
      <c r="G1864" s="133"/>
      <c r="H1864" s="133"/>
      <c r="I1864" s="133"/>
      <c r="J1864" s="134"/>
      <c r="K1864" s="135"/>
      <c r="L1864" s="135"/>
      <c r="M1864" s="135"/>
      <c r="N1864" s="2"/>
      <c r="O1864" s="31"/>
      <c r="P1864" s="25"/>
      <c r="Q1864" s="2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31"/>
      <c r="BC1864" s="31"/>
      <c r="BD1864" s="31"/>
      <c r="BE1864" s="31"/>
      <c r="BF1864" s="31"/>
      <c r="BG1864" s="31"/>
      <c r="BH1864" s="31"/>
      <c r="BI1864" s="31"/>
      <c r="BJ1864" s="31"/>
      <c r="BK1864" s="31"/>
    </row>
    <row r="1865" spans="1:63" ht="18" customHeight="1">
      <c r="A1865" s="35"/>
      <c r="B1865" s="31"/>
      <c r="C1865" s="133"/>
      <c r="D1865" s="133"/>
      <c r="E1865" s="133"/>
      <c r="F1865" s="133"/>
      <c r="G1865" s="133"/>
      <c r="H1865" s="133"/>
      <c r="I1865" s="133"/>
      <c r="J1865" s="134"/>
      <c r="K1865" s="135"/>
      <c r="L1865" s="135"/>
      <c r="M1865" s="135"/>
      <c r="N1865" s="2"/>
      <c r="O1865" s="31"/>
      <c r="P1865" s="25"/>
      <c r="Q1865" s="2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  <c r="BB1865" s="31"/>
      <c r="BC1865" s="31"/>
      <c r="BD1865" s="31"/>
      <c r="BE1865" s="31"/>
      <c r="BF1865" s="31"/>
      <c r="BG1865" s="31"/>
      <c r="BH1865" s="31"/>
      <c r="BI1865" s="31"/>
      <c r="BJ1865" s="31"/>
      <c r="BK1865" s="31"/>
    </row>
    <row r="1866" spans="1:63" ht="18" customHeight="1">
      <c r="A1866" s="35"/>
      <c r="B1866" s="31"/>
      <c r="C1866" s="133"/>
      <c r="D1866" s="133"/>
      <c r="E1866" s="133"/>
      <c r="F1866" s="133"/>
      <c r="G1866" s="133"/>
      <c r="H1866" s="133"/>
      <c r="I1866" s="133"/>
      <c r="J1866" s="134"/>
      <c r="K1866" s="135"/>
      <c r="L1866" s="135"/>
      <c r="M1866" s="135"/>
      <c r="N1866" s="2"/>
      <c r="O1866" s="31"/>
      <c r="P1866" s="25"/>
      <c r="Q1866" s="2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  <c r="BB1866" s="31"/>
      <c r="BC1866" s="31"/>
      <c r="BD1866" s="31"/>
      <c r="BE1866" s="31"/>
      <c r="BF1866" s="31"/>
      <c r="BG1866" s="31"/>
      <c r="BH1866" s="31"/>
      <c r="BI1866" s="31"/>
      <c r="BJ1866" s="31"/>
      <c r="BK1866" s="31"/>
    </row>
    <row r="1867" spans="1:63" ht="18" customHeight="1">
      <c r="A1867" s="35"/>
      <c r="B1867" s="31"/>
      <c r="C1867" s="133"/>
      <c r="D1867" s="133"/>
      <c r="E1867" s="133"/>
      <c r="F1867" s="133"/>
      <c r="G1867" s="133"/>
      <c r="H1867" s="133"/>
      <c r="I1867" s="133"/>
      <c r="J1867" s="134"/>
      <c r="K1867" s="135"/>
      <c r="L1867" s="135"/>
      <c r="M1867" s="135"/>
      <c r="N1867" s="2"/>
      <c r="O1867" s="31"/>
      <c r="P1867" s="25"/>
      <c r="Q1867" s="2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  <c r="BB1867" s="31"/>
      <c r="BC1867" s="31"/>
      <c r="BD1867" s="31"/>
      <c r="BE1867" s="31"/>
      <c r="BF1867" s="31"/>
      <c r="BG1867" s="31"/>
      <c r="BH1867" s="31"/>
      <c r="BI1867" s="31"/>
      <c r="BJ1867" s="31"/>
      <c r="BK1867" s="31"/>
    </row>
    <row r="1868" spans="1:63" ht="18" customHeight="1">
      <c r="A1868" s="35"/>
      <c r="B1868" s="31"/>
      <c r="C1868" s="133"/>
      <c r="D1868" s="133"/>
      <c r="E1868" s="133"/>
      <c r="F1868" s="133"/>
      <c r="G1868" s="133"/>
      <c r="H1868" s="133"/>
      <c r="I1868" s="133"/>
      <c r="J1868" s="134"/>
      <c r="K1868" s="135"/>
      <c r="L1868" s="135"/>
      <c r="M1868" s="135"/>
      <c r="N1868" s="2"/>
      <c r="O1868" s="31"/>
      <c r="P1868" s="25"/>
      <c r="Q1868" s="2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  <c r="BB1868" s="31"/>
      <c r="BC1868" s="31"/>
      <c r="BD1868" s="31"/>
      <c r="BE1868" s="31"/>
      <c r="BF1868" s="31"/>
      <c r="BG1868" s="31"/>
      <c r="BH1868" s="31"/>
      <c r="BI1868" s="31"/>
      <c r="BJ1868" s="31"/>
      <c r="BK1868" s="31"/>
    </row>
    <row r="1869" spans="1:63" ht="18" customHeight="1">
      <c r="A1869" s="35"/>
      <c r="B1869" s="31"/>
      <c r="C1869" s="133"/>
      <c r="D1869" s="133"/>
      <c r="E1869" s="133"/>
      <c r="F1869" s="133"/>
      <c r="G1869" s="133"/>
      <c r="H1869" s="133"/>
      <c r="I1869" s="133"/>
      <c r="J1869" s="134"/>
      <c r="K1869" s="135"/>
      <c r="L1869" s="135"/>
      <c r="M1869" s="135"/>
      <c r="N1869" s="2"/>
      <c r="O1869" s="31"/>
      <c r="P1869" s="25"/>
      <c r="Q1869" s="2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</row>
    <row r="1870" spans="1:63" ht="18" customHeight="1">
      <c r="A1870" s="35"/>
      <c r="B1870" s="31"/>
      <c r="C1870" s="133"/>
      <c r="D1870" s="133"/>
      <c r="E1870" s="133"/>
      <c r="F1870" s="133"/>
      <c r="G1870" s="133"/>
      <c r="H1870" s="133"/>
      <c r="I1870" s="133"/>
      <c r="J1870" s="134"/>
      <c r="K1870" s="135"/>
      <c r="L1870" s="135"/>
      <c r="M1870" s="135"/>
      <c r="N1870" s="2"/>
      <c r="O1870" s="31"/>
      <c r="P1870" s="25"/>
      <c r="Q1870" s="2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31"/>
      <c r="BC1870" s="31"/>
      <c r="BD1870" s="31"/>
      <c r="BE1870" s="31"/>
      <c r="BF1870" s="31"/>
      <c r="BG1870" s="31"/>
      <c r="BH1870" s="31"/>
      <c r="BI1870" s="31"/>
      <c r="BJ1870" s="31"/>
      <c r="BK1870" s="31"/>
    </row>
    <row r="1871" spans="1:63" ht="18" customHeight="1">
      <c r="A1871" s="35"/>
      <c r="B1871" s="31"/>
      <c r="C1871" s="133"/>
      <c r="D1871" s="133"/>
      <c r="E1871" s="133"/>
      <c r="F1871" s="133"/>
      <c r="G1871" s="133"/>
      <c r="H1871" s="133"/>
      <c r="I1871" s="133"/>
      <c r="J1871" s="134"/>
      <c r="K1871" s="135"/>
      <c r="L1871" s="135"/>
      <c r="M1871" s="135"/>
      <c r="N1871" s="2"/>
      <c r="O1871" s="31"/>
      <c r="P1871" s="25"/>
      <c r="Q1871" s="2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</row>
    <row r="1872" spans="1:63" ht="18" customHeight="1">
      <c r="A1872" s="35"/>
      <c r="B1872" s="31"/>
      <c r="C1872" s="133"/>
      <c r="D1872" s="133"/>
      <c r="E1872" s="133"/>
      <c r="F1872" s="133"/>
      <c r="G1872" s="133"/>
      <c r="H1872" s="133"/>
      <c r="I1872" s="133"/>
      <c r="J1872" s="134"/>
      <c r="K1872" s="135"/>
      <c r="L1872" s="135"/>
      <c r="M1872" s="135"/>
      <c r="N1872" s="2"/>
      <c r="O1872" s="31"/>
      <c r="P1872" s="25"/>
      <c r="Q1872" s="2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</row>
    <row r="1873" spans="1:63" ht="18" customHeight="1">
      <c r="A1873" s="35"/>
      <c r="B1873" s="31"/>
      <c r="C1873" s="133"/>
      <c r="D1873" s="133"/>
      <c r="E1873" s="133"/>
      <c r="F1873" s="133"/>
      <c r="G1873" s="133"/>
      <c r="H1873" s="133"/>
      <c r="I1873" s="133"/>
      <c r="J1873" s="134"/>
      <c r="K1873" s="135"/>
      <c r="L1873" s="135"/>
      <c r="M1873" s="135"/>
      <c r="N1873" s="2"/>
      <c r="O1873" s="31"/>
      <c r="P1873" s="25"/>
      <c r="Q1873" s="2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  <c r="BB1873" s="31"/>
      <c r="BC1873" s="31"/>
      <c r="BD1873" s="31"/>
      <c r="BE1873" s="31"/>
      <c r="BF1873" s="31"/>
      <c r="BG1873" s="31"/>
      <c r="BH1873" s="31"/>
      <c r="BI1873" s="31"/>
      <c r="BJ1873" s="31"/>
      <c r="BK1873" s="31"/>
    </row>
    <row r="1874" spans="1:63" ht="18" customHeight="1">
      <c r="A1874" s="35"/>
      <c r="B1874" s="31"/>
      <c r="C1874" s="133"/>
      <c r="D1874" s="133"/>
      <c r="E1874" s="133"/>
      <c r="F1874" s="133"/>
      <c r="G1874" s="133"/>
      <c r="H1874" s="133"/>
      <c r="I1874" s="133"/>
      <c r="J1874" s="134"/>
      <c r="K1874" s="135"/>
      <c r="L1874" s="135"/>
      <c r="M1874" s="135"/>
      <c r="N1874" s="2"/>
      <c r="O1874" s="31"/>
      <c r="P1874" s="25"/>
      <c r="Q1874" s="2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</row>
    <row r="1875" spans="1:63" ht="18" customHeight="1">
      <c r="A1875" s="35"/>
      <c r="B1875" s="31"/>
      <c r="C1875" s="133"/>
      <c r="D1875" s="133"/>
      <c r="E1875" s="133"/>
      <c r="F1875" s="133"/>
      <c r="G1875" s="133"/>
      <c r="H1875" s="133"/>
      <c r="I1875" s="133"/>
      <c r="J1875" s="134"/>
      <c r="K1875" s="135"/>
      <c r="L1875" s="135"/>
      <c r="M1875" s="135"/>
      <c r="N1875" s="2"/>
      <c r="O1875" s="31"/>
      <c r="P1875" s="25"/>
      <c r="Q1875" s="2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</row>
    <row r="1876" spans="1:63" ht="18" customHeight="1">
      <c r="A1876" s="35"/>
      <c r="B1876" s="31"/>
      <c r="C1876" s="133"/>
      <c r="D1876" s="133"/>
      <c r="E1876" s="133"/>
      <c r="F1876" s="133"/>
      <c r="G1876" s="133"/>
      <c r="H1876" s="133"/>
      <c r="I1876" s="133"/>
      <c r="J1876" s="134"/>
      <c r="K1876" s="135"/>
      <c r="L1876" s="135"/>
      <c r="M1876" s="135"/>
      <c r="N1876" s="2"/>
      <c r="O1876" s="31"/>
      <c r="P1876" s="25"/>
      <c r="Q1876" s="2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  <c r="BB1876" s="31"/>
      <c r="BC1876" s="31"/>
      <c r="BD1876" s="31"/>
      <c r="BE1876" s="31"/>
      <c r="BF1876" s="31"/>
      <c r="BG1876" s="31"/>
      <c r="BH1876" s="31"/>
      <c r="BI1876" s="31"/>
      <c r="BJ1876" s="31"/>
      <c r="BK1876" s="31"/>
    </row>
    <row r="1877" spans="1:63" ht="18" customHeight="1">
      <c r="A1877" s="35"/>
      <c r="B1877" s="31"/>
      <c r="C1877" s="133"/>
      <c r="D1877" s="133"/>
      <c r="E1877" s="133"/>
      <c r="F1877" s="133"/>
      <c r="G1877" s="133"/>
      <c r="H1877" s="133"/>
      <c r="I1877" s="133"/>
      <c r="J1877" s="134"/>
      <c r="K1877" s="135"/>
      <c r="L1877" s="135"/>
      <c r="M1877" s="135"/>
      <c r="N1877" s="2"/>
      <c r="O1877" s="31"/>
      <c r="P1877" s="25"/>
      <c r="Q1877" s="2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</row>
    <row r="1878" spans="1:63" ht="18" customHeight="1">
      <c r="A1878" s="35"/>
      <c r="B1878" s="31"/>
      <c r="C1878" s="133"/>
      <c r="D1878" s="133"/>
      <c r="E1878" s="133"/>
      <c r="F1878" s="133"/>
      <c r="G1878" s="133"/>
      <c r="H1878" s="133"/>
      <c r="I1878" s="133"/>
      <c r="J1878" s="134"/>
      <c r="K1878" s="135"/>
      <c r="L1878" s="135"/>
      <c r="M1878" s="135"/>
      <c r="N1878" s="2"/>
      <c r="O1878" s="31"/>
      <c r="P1878" s="25"/>
      <c r="Q1878" s="2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</row>
    <row r="1879" spans="1:63" ht="18" customHeight="1">
      <c r="A1879" s="35"/>
      <c r="B1879" s="31"/>
      <c r="C1879" s="133"/>
      <c r="D1879" s="133"/>
      <c r="E1879" s="133"/>
      <c r="F1879" s="133"/>
      <c r="G1879" s="133"/>
      <c r="H1879" s="133"/>
      <c r="I1879" s="133"/>
      <c r="J1879" s="134"/>
      <c r="K1879" s="135"/>
      <c r="L1879" s="135"/>
      <c r="M1879" s="135"/>
      <c r="N1879" s="2"/>
      <c r="O1879" s="31"/>
      <c r="P1879" s="25"/>
      <c r="Q1879" s="2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  <c r="BB1879" s="31"/>
      <c r="BC1879" s="31"/>
      <c r="BD1879" s="31"/>
      <c r="BE1879" s="31"/>
      <c r="BF1879" s="31"/>
      <c r="BG1879" s="31"/>
      <c r="BH1879" s="31"/>
      <c r="BI1879" s="31"/>
      <c r="BJ1879" s="31"/>
      <c r="BK1879" s="31"/>
    </row>
    <row r="1880" spans="1:63" ht="18" customHeight="1">
      <c r="A1880" s="35"/>
      <c r="B1880" s="31"/>
      <c r="C1880" s="133"/>
      <c r="D1880" s="133"/>
      <c r="E1880" s="133"/>
      <c r="F1880" s="133"/>
      <c r="G1880" s="133"/>
      <c r="H1880" s="133"/>
      <c r="I1880" s="133"/>
      <c r="J1880" s="134"/>
      <c r="K1880" s="135"/>
      <c r="L1880" s="135"/>
      <c r="M1880" s="135"/>
      <c r="N1880" s="2"/>
      <c r="O1880" s="31"/>
      <c r="P1880" s="25"/>
      <c r="Q1880" s="2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</row>
    <row r="1881" spans="1:63" ht="18" customHeight="1">
      <c r="A1881" s="35"/>
      <c r="B1881" s="31"/>
      <c r="C1881" s="133"/>
      <c r="D1881" s="133"/>
      <c r="E1881" s="133"/>
      <c r="F1881" s="133"/>
      <c r="G1881" s="133"/>
      <c r="H1881" s="133"/>
      <c r="I1881" s="133"/>
      <c r="J1881" s="134"/>
      <c r="K1881" s="135"/>
      <c r="L1881" s="135"/>
      <c r="M1881" s="135"/>
      <c r="N1881" s="2"/>
      <c r="O1881" s="31"/>
      <c r="P1881" s="25"/>
      <c r="Q1881" s="2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</row>
    <row r="1882" spans="1:63" ht="18" customHeight="1">
      <c r="A1882" s="35"/>
      <c r="B1882" s="31"/>
      <c r="C1882" s="133"/>
      <c r="D1882" s="133"/>
      <c r="E1882" s="133"/>
      <c r="F1882" s="133"/>
      <c r="G1882" s="133"/>
      <c r="H1882" s="133"/>
      <c r="I1882" s="133"/>
      <c r="J1882" s="134"/>
      <c r="K1882" s="135"/>
      <c r="L1882" s="135"/>
      <c r="M1882" s="135"/>
      <c r="N1882" s="2"/>
      <c r="O1882" s="31"/>
      <c r="P1882" s="25"/>
      <c r="Q1882" s="2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</row>
    <row r="1883" spans="1:63" ht="18" customHeight="1">
      <c r="A1883" s="35"/>
      <c r="B1883" s="31"/>
      <c r="C1883" s="133"/>
      <c r="D1883" s="133"/>
      <c r="E1883" s="133"/>
      <c r="F1883" s="133"/>
      <c r="G1883" s="133"/>
      <c r="H1883" s="133"/>
      <c r="I1883" s="133"/>
      <c r="J1883" s="134"/>
      <c r="K1883" s="135"/>
      <c r="L1883" s="135"/>
      <c r="M1883" s="135"/>
      <c r="N1883" s="2"/>
      <c r="O1883" s="31"/>
      <c r="P1883" s="25"/>
      <c r="Q1883" s="2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</row>
    <row r="1884" spans="1:63" ht="18" customHeight="1">
      <c r="A1884" s="35"/>
      <c r="B1884" s="31"/>
      <c r="C1884" s="133"/>
      <c r="D1884" s="133"/>
      <c r="E1884" s="133"/>
      <c r="F1884" s="133"/>
      <c r="G1884" s="133"/>
      <c r="H1884" s="133"/>
      <c r="I1884" s="133"/>
      <c r="J1884" s="134"/>
      <c r="K1884" s="135"/>
      <c r="L1884" s="135"/>
      <c r="M1884" s="135"/>
      <c r="N1884" s="2"/>
      <c r="O1884" s="31"/>
      <c r="P1884" s="25"/>
      <c r="Q1884" s="2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</row>
    <row r="1885" spans="1:63" ht="18" customHeight="1">
      <c r="A1885" s="35"/>
      <c r="B1885" s="31"/>
      <c r="C1885" s="133"/>
      <c r="D1885" s="133"/>
      <c r="E1885" s="133"/>
      <c r="F1885" s="133"/>
      <c r="G1885" s="133"/>
      <c r="H1885" s="133"/>
      <c r="I1885" s="133"/>
      <c r="J1885" s="134"/>
      <c r="K1885" s="135"/>
      <c r="L1885" s="135"/>
      <c r="M1885" s="135"/>
      <c r="N1885" s="2"/>
      <c r="O1885" s="31"/>
      <c r="P1885" s="25"/>
      <c r="Q1885" s="2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</row>
    <row r="1886" spans="1:63" ht="18" customHeight="1">
      <c r="A1886" s="35"/>
      <c r="B1886" s="31"/>
      <c r="C1886" s="133"/>
      <c r="D1886" s="133"/>
      <c r="E1886" s="133"/>
      <c r="F1886" s="133"/>
      <c r="G1886" s="133"/>
      <c r="H1886" s="133"/>
      <c r="I1886" s="133"/>
      <c r="J1886" s="134"/>
      <c r="K1886" s="135"/>
      <c r="L1886" s="135"/>
      <c r="M1886" s="135"/>
      <c r="N1886" s="2"/>
      <c r="O1886" s="31"/>
      <c r="P1886" s="25"/>
      <c r="Q1886" s="2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</row>
    <row r="1887" spans="1:63" ht="18" customHeight="1">
      <c r="A1887" s="35"/>
      <c r="B1887" s="31"/>
      <c r="C1887" s="133"/>
      <c r="D1887" s="133"/>
      <c r="E1887" s="133"/>
      <c r="F1887" s="133"/>
      <c r="G1887" s="133"/>
      <c r="H1887" s="133"/>
      <c r="I1887" s="133"/>
      <c r="J1887" s="134"/>
      <c r="K1887" s="135"/>
      <c r="L1887" s="135"/>
      <c r="M1887" s="135"/>
      <c r="N1887" s="2"/>
      <c r="O1887" s="31"/>
      <c r="P1887" s="25"/>
      <c r="Q1887" s="2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</row>
    <row r="1888" spans="1:63" ht="18" customHeight="1">
      <c r="A1888" s="35"/>
      <c r="B1888" s="31"/>
      <c r="C1888" s="133"/>
      <c r="D1888" s="133"/>
      <c r="E1888" s="133"/>
      <c r="F1888" s="133"/>
      <c r="G1888" s="133"/>
      <c r="H1888" s="133"/>
      <c r="I1888" s="133"/>
      <c r="J1888" s="134"/>
      <c r="K1888" s="135"/>
      <c r="L1888" s="135"/>
      <c r="M1888" s="135"/>
      <c r="N1888" s="2"/>
      <c r="O1888" s="31"/>
      <c r="P1888" s="25"/>
      <c r="Q1888" s="2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</row>
    <row r="1889" spans="1:63" ht="18" customHeight="1">
      <c r="A1889" s="35"/>
      <c r="B1889" s="31"/>
      <c r="C1889" s="133"/>
      <c r="D1889" s="133"/>
      <c r="E1889" s="133"/>
      <c r="F1889" s="133"/>
      <c r="G1889" s="133"/>
      <c r="H1889" s="133"/>
      <c r="I1889" s="133"/>
      <c r="J1889" s="134"/>
      <c r="K1889" s="135"/>
      <c r="L1889" s="135"/>
      <c r="M1889" s="135"/>
      <c r="N1889" s="2"/>
      <c r="O1889" s="31"/>
      <c r="P1889" s="25"/>
      <c r="Q1889" s="2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</row>
    <row r="1890" spans="1:63" ht="18" customHeight="1">
      <c r="A1890" s="35"/>
      <c r="B1890" s="31"/>
      <c r="C1890" s="133"/>
      <c r="D1890" s="133"/>
      <c r="E1890" s="133"/>
      <c r="F1890" s="133"/>
      <c r="G1890" s="133"/>
      <c r="H1890" s="133"/>
      <c r="I1890" s="133"/>
      <c r="J1890" s="134"/>
      <c r="K1890" s="135"/>
      <c r="L1890" s="135"/>
      <c r="M1890" s="135"/>
      <c r="N1890" s="2"/>
      <c r="O1890" s="31"/>
      <c r="P1890" s="25"/>
      <c r="Q1890" s="2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  <c r="BB1890" s="31"/>
      <c r="BC1890" s="31"/>
      <c r="BD1890" s="31"/>
      <c r="BE1890" s="31"/>
      <c r="BF1890" s="31"/>
      <c r="BG1890" s="31"/>
      <c r="BH1890" s="31"/>
      <c r="BI1890" s="31"/>
      <c r="BJ1890" s="31"/>
      <c r="BK1890" s="31"/>
    </row>
    <row r="1891" spans="1:63" ht="18" customHeight="1">
      <c r="A1891" s="35"/>
      <c r="B1891" s="31"/>
      <c r="C1891" s="133"/>
      <c r="D1891" s="133"/>
      <c r="E1891" s="133"/>
      <c r="F1891" s="133"/>
      <c r="G1891" s="133"/>
      <c r="H1891" s="133"/>
      <c r="I1891" s="133"/>
      <c r="J1891" s="134"/>
      <c r="K1891" s="135"/>
      <c r="L1891" s="135"/>
      <c r="M1891" s="135"/>
      <c r="N1891" s="2"/>
      <c r="O1891" s="31"/>
      <c r="P1891" s="25"/>
      <c r="Q1891" s="2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</row>
    <row r="1892" spans="1:63" ht="18" customHeight="1">
      <c r="A1892" s="35"/>
      <c r="B1892" s="31"/>
      <c r="C1892" s="133"/>
      <c r="D1892" s="133"/>
      <c r="E1892" s="133"/>
      <c r="F1892" s="133"/>
      <c r="G1892" s="133"/>
      <c r="H1892" s="133"/>
      <c r="I1892" s="133"/>
      <c r="J1892" s="134"/>
      <c r="K1892" s="135"/>
      <c r="L1892" s="135"/>
      <c r="M1892" s="135"/>
      <c r="N1892" s="2"/>
      <c r="O1892" s="31"/>
      <c r="P1892" s="25"/>
      <c r="Q1892" s="2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</row>
    <row r="1893" spans="1:63" ht="18" customHeight="1">
      <c r="A1893" s="35"/>
      <c r="B1893" s="31"/>
      <c r="C1893" s="133"/>
      <c r="D1893" s="133"/>
      <c r="E1893" s="133"/>
      <c r="F1893" s="133"/>
      <c r="G1893" s="133"/>
      <c r="H1893" s="133"/>
      <c r="I1893" s="133"/>
      <c r="J1893" s="134"/>
      <c r="K1893" s="135"/>
      <c r="L1893" s="135"/>
      <c r="M1893" s="135"/>
      <c r="N1893" s="2"/>
      <c r="O1893" s="31"/>
      <c r="P1893" s="25"/>
      <c r="Q1893" s="2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</row>
    <row r="1894" spans="1:63" ht="18" customHeight="1">
      <c r="A1894" s="35"/>
      <c r="B1894" s="31"/>
      <c r="C1894" s="133"/>
      <c r="D1894" s="133"/>
      <c r="E1894" s="133"/>
      <c r="F1894" s="133"/>
      <c r="G1894" s="133"/>
      <c r="H1894" s="133"/>
      <c r="I1894" s="133"/>
      <c r="J1894" s="134"/>
      <c r="K1894" s="135"/>
      <c r="L1894" s="135"/>
      <c r="M1894" s="135"/>
      <c r="N1894" s="2"/>
      <c r="O1894" s="31"/>
      <c r="P1894" s="25"/>
      <c r="Q1894" s="2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</row>
    <row r="1895" spans="1:63" ht="18" customHeight="1">
      <c r="A1895" s="35"/>
      <c r="B1895" s="31"/>
      <c r="C1895" s="133"/>
      <c r="D1895" s="133"/>
      <c r="E1895" s="133"/>
      <c r="F1895" s="133"/>
      <c r="G1895" s="133"/>
      <c r="H1895" s="133"/>
      <c r="I1895" s="133"/>
      <c r="J1895" s="134"/>
      <c r="K1895" s="135"/>
      <c r="L1895" s="135"/>
      <c r="M1895" s="135"/>
      <c r="N1895" s="2"/>
      <c r="O1895" s="31"/>
      <c r="P1895" s="25"/>
      <c r="Q1895" s="2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31"/>
      <c r="BC1895" s="31"/>
      <c r="BD1895" s="31"/>
      <c r="BE1895" s="31"/>
      <c r="BF1895" s="31"/>
      <c r="BG1895" s="31"/>
      <c r="BH1895" s="31"/>
      <c r="BI1895" s="31"/>
      <c r="BJ1895" s="31"/>
      <c r="BK1895" s="31"/>
    </row>
    <row r="1896" spans="1:63" ht="18" customHeight="1">
      <c r="A1896" s="35"/>
      <c r="B1896" s="31"/>
      <c r="C1896" s="133"/>
      <c r="D1896" s="133"/>
      <c r="E1896" s="133"/>
      <c r="F1896" s="133"/>
      <c r="G1896" s="133"/>
      <c r="H1896" s="133"/>
      <c r="I1896" s="133"/>
      <c r="J1896" s="134"/>
      <c r="K1896" s="135"/>
      <c r="L1896" s="135"/>
      <c r="M1896" s="135"/>
      <c r="N1896" s="2"/>
      <c r="O1896" s="31"/>
      <c r="P1896" s="25"/>
      <c r="Q1896" s="2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  <c r="BB1896" s="31"/>
      <c r="BC1896" s="31"/>
      <c r="BD1896" s="31"/>
      <c r="BE1896" s="31"/>
      <c r="BF1896" s="31"/>
      <c r="BG1896" s="31"/>
      <c r="BH1896" s="31"/>
      <c r="BI1896" s="31"/>
      <c r="BJ1896" s="31"/>
      <c r="BK1896" s="31"/>
    </row>
    <row r="1897" spans="1:63" ht="18" customHeight="1">
      <c r="A1897" s="35"/>
      <c r="B1897" s="31"/>
      <c r="C1897" s="133"/>
      <c r="D1897" s="133"/>
      <c r="E1897" s="133"/>
      <c r="F1897" s="133"/>
      <c r="G1897" s="133"/>
      <c r="H1897" s="133"/>
      <c r="I1897" s="133"/>
      <c r="J1897" s="134"/>
      <c r="K1897" s="135"/>
      <c r="L1897" s="135"/>
      <c r="M1897" s="135"/>
      <c r="N1897" s="2"/>
      <c r="O1897" s="31"/>
      <c r="P1897" s="25"/>
      <c r="Q1897" s="2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</row>
    <row r="1898" spans="1:63" ht="18" customHeight="1">
      <c r="A1898" s="35"/>
      <c r="B1898" s="31"/>
      <c r="C1898" s="133"/>
      <c r="D1898" s="133"/>
      <c r="E1898" s="133"/>
      <c r="F1898" s="133"/>
      <c r="G1898" s="133"/>
      <c r="H1898" s="133"/>
      <c r="I1898" s="133"/>
      <c r="J1898" s="134"/>
      <c r="K1898" s="135"/>
      <c r="L1898" s="135"/>
      <c r="M1898" s="135"/>
      <c r="N1898" s="2"/>
      <c r="O1898" s="31"/>
      <c r="P1898" s="25"/>
      <c r="Q1898" s="2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  <c r="BB1898" s="31"/>
      <c r="BC1898" s="31"/>
      <c r="BD1898" s="31"/>
      <c r="BE1898" s="31"/>
      <c r="BF1898" s="31"/>
      <c r="BG1898" s="31"/>
      <c r="BH1898" s="31"/>
      <c r="BI1898" s="31"/>
      <c r="BJ1898" s="31"/>
      <c r="BK1898" s="31"/>
    </row>
    <row r="1899" spans="1:63" ht="18" customHeight="1">
      <c r="A1899" s="35"/>
      <c r="B1899" s="31"/>
      <c r="C1899" s="133"/>
      <c r="D1899" s="133"/>
      <c r="E1899" s="133"/>
      <c r="F1899" s="133"/>
      <c r="G1899" s="133"/>
      <c r="H1899" s="133"/>
      <c r="I1899" s="133"/>
      <c r="J1899" s="134"/>
      <c r="K1899" s="135"/>
      <c r="L1899" s="135"/>
      <c r="M1899" s="135"/>
      <c r="N1899" s="2"/>
      <c r="O1899" s="31"/>
      <c r="P1899" s="25"/>
      <c r="Q1899" s="2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  <c r="BB1899" s="31"/>
      <c r="BC1899" s="31"/>
      <c r="BD1899" s="31"/>
      <c r="BE1899" s="31"/>
      <c r="BF1899" s="31"/>
      <c r="BG1899" s="31"/>
      <c r="BH1899" s="31"/>
      <c r="BI1899" s="31"/>
      <c r="BJ1899" s="31"/>
      <c r="BK1899" s="31"/>
    </row>
    <row r="1900" spans="1:63" ht="18" customHeight="1">
      <c r="A1900" s="35"/>
      <c r="B1900" s="31"/>
      <c r="C1900" s="133"/>
      <c r="D1900" s="133"/>
      <c r="E1900" s="133"/>
      <c r="F1900" s="133"/>
      <c r="G1900" s="133"/>
      <c r="H1900" s="133"/>
      <c r="I1900" s="133"/>
      <c r="J1900" s="134"/>
      <c r="K1900" s="135"/>
      <c r="L1900" s="135"/>
      <c r="M1900" s="135"/>
      <c r="N1900" s="2"/>
      <c r="O1900" s="31"/>
      <c r="P1900" s="25"/>
      <c r="Q1900" s="2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  <c r="BB1900" s="31"/>
      <c r="BC1900" s="31"/>
      <c r="BD1900" s="31"/>
      <c r="BE1900" s="31"/>
      <c r="BF1900" s="31"/>
      <c r="BG1900" s="31"/>
      <c r="BH1900" s="31"/>
      <c r="BI1900" s="31"/>
      <c r="BJ1900" s="31"/>
      <c r="BK1900" s="31"/>
    </row>
    <row r="1901" spans="1:63" ht="18" customHeight="1">
      <c r="A1901" s="35"/>
      <c r="B1901" s="31"/>
      <c r="C1901" s="133"/>
      <c r="D1901" s="133"/>
      <c r="E1901" s="133"/>
      <c r="F1901" s="133"/>
      <c r="G1901" s="133"/>
      <c r="H1901" s="133"/>
      <c r="I1901" s="133"/>
      <c r="J1901" s="134"/>
      <c r="K1901" s="135"/>
      <c r="L1901" s="135"/>
      <c r="M1901" s="135"/>
      <c r="N1901" s="2"/>
      <c r="O1901" s="31"/>
      <c r="P1901" s="25"/>
      <c r="Q1901" s="2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  <c r="BB1901" s="31"/>
      <c r="BC1901" s="31"/>
      <c r="BD1901" s="31"/>
      <c r="BE1901" s="31"/>
      <c r="BF1901" s="31"/>
      <c r="BG1901" s="31"/>
      <c r="BH1901" s="31"/>
      <c r="BI1901" s="31"/>
      <c r="BJ1901" s="31"/>
      <c r="BK1901" s="31"/>
    </row>
    <row r="1902" spans="1:63" ht="18" customHeight="1">
      <c r="A1902" s="35"/>
      <c r="B1902" s="31"/>
      <c r="C1902" s="133"/>
      <c r="D1902" s="133"/>
      <c r="E1902" s="133"/>
      <c r="F1902" s="133"/>
      <c r="G1902" s="133"/>
      <c r="H1902" s="133"/>
      <c r="I1902" s="133"/>
      <c r="J1902" s="134"/>
      <c r="K1902" s="135"/>
      <c r="L1902" s="135"/>
      <c r="M1902" s="135"/>
      <c r="N1902" s="2"/>
      <c r="O1902" s="31"/>
      <c r="P1902" s="25"/>
      <c r="Q1902" s="2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  <c r="BB1902" s="31"/>
      <c r="BC1902" s="31"/>
      <c r="BD1902" s="31"/>
      <c r="BE1902" s="31"/>
      <c r="BF1902" s="31"/>
      <c r="BG1902" s="31"/>
      <c r="BH1902" s="31"/>
      <c r="BI1902" s="31"/>
      <c r="BJ1902" s="31"/>
      <c r="BK1902" s="31"/>
    </row>
  </sheetData>
  <mergeCells count="374">
    <mergeCell ref="P969:P970"/>
    <mergeCell ref="Q969:Q970"/>
    <mergeCell ref="C986:I986"/>
    <mergeCell ref="A968:I968"/>
    <mergeCell ref="A969:A970"/>
    <mergeCell ref="B969:I969"/>
    <mergeCell ref="J969:J970"/>
    <mergeCell ref="K969:K970"/>
    <mergeCell ref="L969:L970"/>
    <mergeCell ref="M969:M970"/>
    <mergeCell ref="N969:N970"/>
    <mergeCell ref="O969:O970"/>
    <mergeCell ref="P948:P949"/>
    <mergeCell ref="Q948:Q949"/>
    <mergeCell ref="C965:I965"/>
    <mergeCell ref="A947:I947"/>
    <mergeCell ref="A948:A949"/>
    <mergeCell ref="B948:I948"/>
    <mergeCell ref="J948:J949"/>
    <mergeCell ref="K948:K949"/>
    <mergeCell ref="L948:L949"/>
    <mergeCell ref="M948:M949"/>
    <mergeCell ref="N948:N949"/>
    <mergeCell ref="O948:O949"/>
    <mergeCell ref="M738:M739"/>
    <mergeCell ref="N738:N739"/>
    <mergeCell ref="O738:O739"/>
    <mergeCell ref="P738:P739"/>
    <mergeCell ref="Q738:Q739"/>
    <mergeCell ref="C734:I734"/>
    <mergeCell ref="A737:I737"/>
    <mergeCell ref="A738:A739"/>
    <mergeCell ref="B738:I738"/>
    <mergeCell ref="J738:J739"/>
    <mergeCell ref="K738:K739"/>
    <mergeCell ref="L738:L739"/>
    <mergeCell ref="M716:M717"/>
    <mergeCell ref="N716:N717"/>
    <mergeCell ref="O716:O717"/>
    <mergeCell ref="P716:P717"/>
    <mergeCell ref="Q716:Q717"/>
    <mergeCell ref="C712:I712"/>
    <mergeCell ref="A715:I715"/>
    <mergeCell ref="A716:A717"/>
    <mergeCell ref="B716:I716"/>
    <mergeCell ref="J716:J717"/>
    <mergeCell ref="K716:K717"/>
    <mergeCell ref="L716:L717"/>
    <mergeCell ref="M693:M694"/>
    <mergeCell ref="N693:N694"/>
    <mergeCell ref="O693:O694"/>
    <mergeCell ref="P693:P694"/>
    <mergeCell ref="Q693:Q694"/>
    <mergeCell ref="C689:I689"/>
    <mergeCell ref="A692:I692"/>
    <mergeCell ref="A693:A694"/>
    <mergeCell ref="B693:I693"/>
    <mergeCell ref="J693:J694"/>
    <mergeCell ref="K693:K694"/>
    <mergeCell ref="L693:L694"/>
    <mergeCell ref="L670:L671"/>
    <mergeCell ref="M670:M671"/>
    <mergeCell ref="N670:N671"/>
    <mergeCell ref="O670:O671"/>
    <mergeCell ref="P670:P671"/>
    <mergeCell ref="Q670:Q671"/>
    <mergeCell ref="C666:I666"/>
    <mergeCell ref="A669:F669"/>
    <mergeCell ref="G669:I669"/>
    <mergeCell ref="A670:A671"/>
    <mergeCell ref="B670:I670"/>
    <mergeCell ref="J670:J671"/>
    <mergeCell ref="K670:K671"/>
    <mergeCell ref="L624:L625"/>
    <mergeCell ref="L647:L648"/>
    <mergeCell ref="M647:M648"/>
    <mergeCell ref="N647:N648"/>
    <mergeCell ref="O647:O648"/>
    <mergeCell ref="P647:P648"/>
    <mergeCell ref="Q647:Q648"/>
    <mergeCell ref="C643:I643"/>
    <mergeCell ref="A646:F646"/>
    <mergeCell ref="G646:I646"/>
    <mergeCell ref="A647:A648"/>
    <mergeCell ref="B647:I647"/>
    <mergeCell ref="J647:J648"/>
    <mergeCell ref="K647:K648"/>
    <mergeCell ref="C923:I923"/>
    <mergeCell ref="M601:M602"/>
    <mergeCell ref="N601:N602"/>
    <mergeCell ref="O601:O602"/>
    <mergeCell ref="P601:P602"/>
    <mergeCell ref="Q601:Q602"/>
    <mergeCell ref="C597:I597"/>
    <mergeCell ref="A600:I600"/>
    <mergeCell ref="A601:A602"/>
    <mergeCell ref="B601:I601"/>
    <mergeCell ref="J601:J602"/>
    <mergeCell ref="K601:K602"/>
    <mergeCell ref="L601:L602"/>
    <mergeCell ref="M624:M625"/>
    <mergeCell ref="N624:N625"/>
    <mergeCell ref="O624:O625"/>
    <mergeCell ref="P624:P625"/>
    <mergeCell ref="Q624:Q625"/>
    <mergeCell ref="C620:I620"/>
    <mergeCell ref="A623:I623"/>
    <mergeCell ref="A624:A625"/>
    <mergeCell ref="B624:I624"/>
    <mergeCell ref="J624:J625"/>
    <mergeCell ref="K624:K625"/>
    <mergeCell ref="M906:M907"/>
    <mergeCell ref="N906:N907"/>
    <mergeCell ref="O906:O907"/>
    <mergeCell ref="P906:P907"/>
    <mergeCell ref="Q906:Q907"/>
    <mergeCell ref="C902:I902"/>
    <mergeCell ref="A905:I905"/>
    <mergeCell ref="A906:A907"/>
    <mergeCell ref="B906:I906"/>
    <mergeCell ref="J906:J907"/>
    <mergeCell ref="K906:K907"/>
    <mergeCell ref="L906:L907"/>
    <mergeCell ref="M440:M441"/>
    <mergeCell ref="N440:N441"/>
    <mergeCell ref="O440:O441"/>
    <mergeCell ref="P440:P441"/>
    <mergeCell ref="Q440:Q441"/>
    <mergeCell ref="C436:I436"/>
    <mergeCell ref="A439:I439"/>
    <mergeCell ref="A440:A441"/>
    <mergeCell ref="B440:I440"/>
    <mergeCell ref="J440:J441"/>
    <mergeCell ref="K440:K441"/>
    <mergeCell ref="L440:L441"/>
    <mergeCell ref="M417:M418"/>
    <mergeCell ref="N417:N418"/>
    <mergeCell ref="O417:O418"/>
    <mergeCell ref="P417:P418"/>
    <mergeCell ref="Q417:Q418"/>
    <mergeCell ref="C413:I413"/>
    <mergeCell ref="A416:I416"/>
    <mergeCell ref="A417:A418"/>
    <mergeCell ref="B417:I417"/>
    <mergeCell ref="J417:J418"/>
    <mergeCell ref="K417:K418"/>
    <mergeCell ref="L417:L418"/>
    <mergeCell ref="M394:M395"/>
    <mergeCell ref="N394:N395"/>
    <mergeCell ref="O394:O395"/>
    <mergeCell ref="P394:P395"/>
    <mergeCell ref="Q394:Q395"/>
    <mergeCell ref="C390:I390"/>
    <mergeCell ref="A393:I393"/>
    <mergeCell ref="A394:A395"/>
    <mergeCell ref="B394:I394"/>
    <mergeCell ref="J394:J395"/>
    <mergeCell ref="K394:K395"/>
    <mergeCell ref="L394:L395"/>
    <mergeCell ref="M885:M886"/>
    <mergeCell ref="N885:N886"/>
    <mergeCell ref="O885:O886"/>
    <mergeCell ref="P885:P886"/>
    <mergeCell ref="Q885:Q886"/>
    <mergeCell ref="C881:I881"/>
    <mergeCell ref="A884:I884"/>
    <mergeCell ref="A885:A886"/>
    <mergeCell ref="B885:I885"/>
    <mergeCell ref="J885:J886"/>
    <mergeCell ref="K885:K886"/>
    <mergeCell ref="L885:L886"/>
    <mergeCell ref="M864:M865"/>
    <mergeCell ref="N864:N865"/>
    <mergeCell ref="O864:O865"/>
    <mergeCell ref="P864:P865"/>
    <mergeCell ref="Q864:Q865"/>
    <mergeCell ref="C860:I860"/>
    <mergeCell ref="A863:I863"/>
    <mergeCell ref="A864:A865"/>
    <mergeCell ref="B864:I864"/>
    <mergeCell ref="J864:J865"/>
    <mergeCell ref="K864:K865"/>
    <mergeCell ref="L864:L865"/>
    <mergeCell ref="M843:M844"/>
    <mergeCell ref="N843:N844"/>
    <mergeCell ref="O843:O844"/>
    <mergeCell ref="P843:P844"/>
    <mergeCell ref="Q843:Q844"/>
    <mergeCell ref="C839:I839"/>
    <mergeCell ref="A842:I842"/>
    <mergeCell ref="A843:A844"/>
    <mergeCell ref="B843:I843"/>
    <mergeCell ref="J843:J844"/>
    <mergeCell ref="K843:K844"/>
    <mergeCell ref="L843:L844"/>
    <mergeCell ref="M822:M823"/>
    <mergeCell ref="N822:N823"/>
    <mergeCell ref="O822:O823"/>
    <mergeCell ref="P822:P823"/>
    <mergeCell ref="Q822:Q823"/>
    <mergeCell ref="C818:I818"/>
    <mergeCell ref="A821:I821"/>
    <mergeCell ref="A822:A823"/>
    <mergeCell ref="B822:I822"/>
    <mergeCell ref="J822:J823"/>
    <mergeCell ref="K822:K823"/>
    <mergeCell ref="L822:L823"/>
    <mergeCell ref="M801:M802"/>
    <mergeCell ref="N801:N802"/>
    <mergeCell ref="O801:O802"/>
    <mergeCell ref="P801:P802"/>
    <mergeCell ref="Q801:Q802"/>
    <mergeCell ref="C797:I797"/>
    <mergeCell ref="A800:I800"/>
    <mergeCell ref="A801:A802"/>
    <mergeCell ref="B801:I801"/>
    <mergeCell ref="J801:J802"/>
    <mergeCell ref="K801:K802"/>
    <mergeCell ref="L801:L802"/>
    <mergeCell ref="M780:M781"/>
    <mergeCell ref="N780:N781"/>
    <mergeCell ref="O780:O781"/>
    <mergeCell ref="P780:P781"/>
    <mergeCell ref="Q780:Q781"/>
    <mergeCell ref="C776:I776"/>
    <mergeCell ref="A779:I779"/>
    <mergeCell ref="A780:A781"/>
    <mergeCell ref="B780:I780"/>
    <mergeCell ref="J780:J781"/>
    <mergeCell ref="K780:K781"/>
    <mergeCell ref="L780:L781"/>
    <mergeCell ref="M759:M760"/>
    <mergeCell ref="N759:N760"/>
    <mergeCell ref="O759:O760"/>
    <mergeCell ref="P759:P760"/>
    <mergeCell ref="Q759:Q760"/>
    <mergeCell ref="C755:I755"/>
    <mergeCell ref="A758:I758"/>
    <mergeCell ref="A759:A760"/>
    <mergeCell ref="B759:I759"/>
    <mergeCell ref="J759:J760"/>
    <mergeCell ref="K759:K760"/>
    <mergeCell ref="L759:L760"/>
    <mergeCell ref="M578:M579"/>
    <mergeCell ref="N578:N579"/>
    <mergeCell ref="O578:O579"/>
    <mergeCell ref="P578:P579"/>
    <mergeCell ref="Q578:Q579"/>
    <mergeCell ref="C574:I574"/>
    <mergeCell ref="A577:I577"/>
    <mergeCell ref="A578:A579"/>
    <mergeCell ref="B578:I578"/>
    <mergeCell ref="J578:J579"/>
    <mergeCell ref="K578:K579"/>
    <mergeCell ref="L578:L579"/>
    <mergeCell ref="M555:M556"/>
    <mergeCell ref="N555:N556"/>
    <mergeCell ref="O555:O556"/>
    <mergeCell ref="P555:P556"/>
    <mergeCell ref="Q555:Q556"/>
    <mergeCell ref="C551:I551"/>
    <mergeCell ref="A554:I554"/>
    <mergeCell ref="A555:A556"/>
    <mergeCell ref="B555:I555"/>
    <mergeCell ref="J555:J556"/>
    <mergeCell ref="K555:K556"/>
    <mergeCell ref="L555:L556"/>
    <mergeCell ref="M532:M533"/>
    <mergeCell ref="N532:N533"/>
    <mergeCell ref="O532:O533"/>
    <mergeCell ref="P532:P533"/>
    <mergeCell ref="Q532:Q533"/>
    <mergeCell ref="C528:I528"/>
    <mergeCell ref="A531:I531"/>
    <mergeCell ref="A532:A533"/>
    <mergeCell ref="B532:I532"/>
    <mergeCell ref="J532:J533"/>
    <mergeCell ref="K532:K533"/>
    <mergeCell ref="L532:L533"/>
    <mergeCell ref="M509:M510"/>
    <mergeCell ref="N509:N510"/>
    <mergeCell ref="O509:O510"/>
    <mergeCell ref="P509:P510"/>
    <mergeCell ref="Q509:Q510"/>
    <mergeCell ref="C505:I505"/>
    <mergeCell ref="A508:I508"/>
    <mergeCell ref="A509:A510"/>
    <mergeCell ref="B509:I509"/>
    <mergeCell ref="J509:J510"/>
    <mergeCell ref="K509:K510"/>
    <mergeCell ref="L509:L510"/>
    <mergeCell ref="M486:M487"/>
    <mergeCell ref="N486:N487"/>
    <mergeCell ref="O486:O487"/>
    <mergeCell ref="P486:P487"/>
    <mergeCell ref="Q486:Q487"/>
    <mergeCell ref="C482:I482"/>
    <mergeCell ref="A485:I485"/>
    <mergeCell ref="A486:A487"/>
    <mergeCell ref="B486:I486"/>
    <mergeCell ref="J486:J487"/>
    <mergeCell ref="K486:K487"/>
    <mergeCell ref="L486:L487"/>
    <mergeCell ref="M463:M464"/>
    <mergeCell ref="N463:N464"/>
    <mergeCell ref="O463:O464"/>
    <mergeCell ref="P463:P464"/>
    <mergeCell ref="Q463:Q464"/>
    <mergeCell ref="C459:I459"/>
    <mergeCell ref="A462:I462"/>
    <mergeCell ref="A463:A464"/>
    <mergeCell ref="B463:I463"/>
    <mergeCell ref="J463:J464"/>
    <mergeCell ref="K463:K464"/>
    <mergeCell ref="L463:L464"/>
    <mergeCell ref="Q348:Q349"/>
    <mergeCell ref="B301:I301"/>
    <mergeCell ref="B316:I316"/>
    <mergeCell ref="B331:I331"/>
    <mergeCell ref="A347:I347"/>
    <mergeCell ref="A348:A349"/>
    <mergeCell ref="B348:I348"/>
    <mergeCell ref="J348:J349"/>
    <mergeCell ref="M371:M372"/>
    <mergeCell ref="N371:N372"/>
    <mergeCell ref="O371:O372"/>
    <mergeCell ref="P371:P372"/>
    <mergeCell ref="Q371:Q372"/>
    <mergeCell ref="C367:I367"/>
    <mergeCell ref="A370:I370"/>
    <mergeCell ref="A371:A372"/>
    <mergeCell ref="B371:I371"/>
    <mergeCell ref="J371:J372"/>
    <mergeCell ref="K371:K372"/>
    <mergeCell ref="L371:L372"/>
    <mergeCell ref="B253:I253"/>
    <mergeCell ref="B269:I269"/>
    <mergeCell ref="B285:I285"/>
    <mergeCell ref="K348:K349"/>
    <mergeCell ref="L348:L349"/>
    <mergeCell ref="M348:M349"/>
    <mergeCell ref="N348:N349"/>
    <mergeCell ref="O348:O349"/>
    <mergeCell ref="P348:P349"/>
    <mergeCell ref="B103:I103"/>
    <mergeCell ref="B123:I123"/>
    <mergeCell ref="B140:I140"/>
    <mergeCell ref="B157:I157"/>
    <mergeCell ref="B174:I174"/>
    <mergeCell ref="B191:I191"/>
    <mergeCell ref="B206:I206"/>
    <mergeCell ref="B221:I221"/>
    <mergeCell ref="B235:I235"/>
    <mergeCell ref="B3:I3"/>
    <mergeCell ref="X4:AH4"/>
    <mergeCell ref="B26:I26"/>
    <mergeCell ref="X33:AH33"/>
    <mergeCell ref="B46:I46"/>
    <mergeCell ref="S49:T49"/>
    <mergeCell ref="X69:AH69"/>
    <mergeCell ref="B65:I65"/>
    <mergeCell ref="B85:I85"/>
    <mergeCell ref="P927:P928"/>
    <mergeCell ref="Q927:Q928"/>
    <mergeCell ref="C944:I944"/>
    <mergeCell ref="A926:I926"/>
    <mergeCell ref="A927:A928"/>
    <mergeCell ref="B927:I927"/>
    <mergeCell ref="J927:J928"/>
    <mergeCell ref="K927:K928"/>
    <mergeCell ref="L927:L928"/>
    <mergeCell ref="M927:M928"/>
    <mergeCell ref="N927:N928"/>
    <mergeCell ref="O927:O928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L1887"/>
  <sheetViews>
    <sheetView topLeftCell="A733" workbookViewId="0">
      <selection activeCell="O758" sqref="O758"/>
    </sheetView>
  </sheetViews>
  <sheetFormatPr baseColWidth="10" defaultColWidth="12.5703125" defaultRowHeight="15" customHeight="1"/>
  <cols>
    <col min="1" max="1" width="10" customWidth="1"/>
    <col min="2" max="2" width="4.28515625" customWidth="1"/>
    <col min="3" max="3" width="5.28515625" customWidth="1"/>
    <col min="4" max="9" width="4.28515625" customWidth="1"/>
    <col min="10" max="10" width="10" customWidth="1"/>
    <col min="11" max="11" width="11.42578125" customWidth="1"/>
    <col min="12" max="12" width="12.140625" customWidth="1"/>
    <col min="13" max="13" width="10.7109375" customWidth="1"/>
    <col min="14" max="14" width="10" customWidth="1"/>
    <col min="15" max="15" width="11.42578125" customWidth="1"/>
    <col min="16" max="38" width="10" customWidth="1"/>
  </cols>
  <sheetData>
    <row r="1" spans="1:29" ht="12.75" customHeight="1">
      <c r="A1" s="26" t="s">
        <v>133</v>
      </c>
      <c r="O1" s="2"/>
    </row>
    <row r="2" spans="1:29" ht="12.75" customHeight="1">
      <c r="A2" s="46" t="s">
        <v>59</v>
      </c>
      <c r="K2" s="2"/>
      <c r="L2" s="2"/>
      <c r="N2" s="2"/>
      <c r="O2" s="2"/>
    </row>
    <row r="3" spans="1:29" ht="25.5" customHeight="1">
      <c r="B3" s="266" t="s">
        <v>2</v>
      </c>
      <c r="C3" s="267"/>
      <c r="D3" s="267"/>
      <c r="E3" s="267"/>
      <c r="F3" s="267"/>
      <c r="G3" s="267"/>
      <c r="H3" s="267"/>
      <c r="I3" s="267"/>
      <c r="K3" s="5" t="s">
        <v>3</v>
      </c>
      <c r="L3" s="5" t="s">
        <v>4</v>
      </c>
      <c r="M3" s="6" t="s">
        <v>5</v>
      </c>
      <c r="N3" s="5" t="s">
        <v>6</v>
      </c>
      <c r="O3" s="7" t="s">
        <v>7</v>
      </c>
      <c r="P3" s="7" t="s">
        <v>8</v>
      </c>
      <c r="Q3" s="8" t="s">
        <v>9</v>
      </c>
      <c r="T3" s="9" t="s">
        <v>6</v>
      </c>
      <c r="U3" s="9"/>
      <c r="V3" s="9"/>
      <c r="W3" s="9"/>
      <c r="X3" s="9"/>
      <c r="Y3" s="9"/>
      <c r="Z3" s="9"/>
      <c r="AA3" s="9"/>
      <c r="AB3" s="9"/>
      <c r="AC3" s="9"/>
    </row>
    <row r="4" spans="1:29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2" t="s">
        <v>11</v>
      </c>
      <c r="K4" s="13"/>
      <c r="L4" s="13"/>
      <c r="M4" s="14"/>
      <c r="N4" s="15"/>
      <c r="O4" s="16"/>
      <c r="P4" s="16"/>
      <c r="Q4" s="2"/>
      <c r="T4" s="268" t="s">
        <v>12</v>
      </c>
      <c r="U4" s="269"/>
      <c r="V4" s="269"/>
      <c r="W4" s="269"/>
      <c r="X4" s="269"/>
      <c r="Y4" s="269"/>
      <c r="Z4" s="269"/>
      <c r="AA4" s="269"/>
      <c r="AB4" s="269"/>
      <c r="AC4" s="269"/>
    </row>
    <row r="5" spans="1:29" ht="12.75" customHeight="1">
      <c r="A5" s="30" t="s">
        <v>15</v>
      </c>
      <c r="B5" s="17">
        <v>44</v>
      </c>
      <c r="C5" s="17"/>
      <c r="D5" s="17"/>
      <c r="E5" s="17"/>
      <c r="F5" s="17"/>
      <c r="G5" s="17"/>
      <c r="H5" s="17"/>
      <c r="I5" s="17"/>
      <c r="J5" s="18"/>
      <c r="K5" s="13"/>
      <c r="L5" s="13"/>
      <c r="M5" s="14"/>
      <c r="N5" s="15"/>
      <c r="O5" s="19">
        <f>B5</f>
        <v>44</v>
      </c>
      <c r="P5" s="16"/>
      <c r="Q5" s="2"/>
      <c r="S5" s="20" t="s">
        <v>13</v>
      </c>
      <c r="T5" s="23" t="s">
        <v>15</v>
      </c>
      <c r="U5" s="23" t="s">
        <v>16</v>
      </c>
      <c r="V5" s="23" t="s">
        <v>17</v>
      </c>
      <c r="W5" s="23" t="s">
        <v>18</v>
      </c>
      <c r="X5" s="23" t="s">
        <v>19</v>
      </c>
      <c r="Y5" s="23" t="s">
        <v>20</v>
      </c>
      <c r="Z5" s="23" t="s">
        <v>21</v>
      </c>
      <c r="AA5" s="23" t="s">
        <v>22</v>
      </c>
      <c r="AB5" s="23" t="s">
        <v>23</v>
      </c>
    </row>
    <row r="6" spans="1:29" ht="12.75" customHeight="1">
      <c r="A6" s="30" t="s">
        <v>16</v>
      </c>
      <c r="B6" s="17"/>
      <c r="C6" s="17">
        <v>36</v>
      </c>
      <c r="D6" s="17"/>
      <c r="E6" s="17"/>
      <c r="F6" s="17"/>
      <c r="G6" s="17"/>
      <c r="H6" s="17"/>
      <c r="I6" s="17"/>
      <c r="J6" s="18"/>
      <c r="K6" s="13"/>
      <c r="L6" s="13"/>
      <c r="M6" s="14"/>
      <c r="N6" s="15">
        <f>C6/B5</f>
        <v>0.81818181818181823</v>
      </c>
      <c r="O6" s="24">
        <v>36</v>
      </c>
      <c r="P6" s="25">
        <f t="shared" ref="P6:P12" si="0">O6/O5</f>
        <v>0.81818181818181823</v>
      </c>
      <c r="Q6" s="2">
        <f t="shared" ref="Q6:Q12" si="1">100%-P6</f>
        <v>0.18181818181818177</v>
      </c>
      <c r="S6" s="27" t="s">
        <v>25</v>
      </c>
      <c r="T6" s="28">
        <f t="shared" ref="T6:T12" si="2">N6</f>
        <v>0.81818181818181823</v>
      </c>
      <c r="U6" s="28">
        <f t="shared" ref="U6:U12" si="3">N25</f>
        <v>0.8</v>
      </c>
      <c r="V6" s="28">
        <f t="shared" ref="V6:V12" si="4">N43</f>
        <v>0.86</v>
      </c>
      <c r="W6" s="28">
        <f t="shared" ref="W6:W11" si="5">N60</f>
        <v>0.83333333333333337</v>
      </c>
      <c r="X6" s="28">
        <f t="shared" ref="X6:X10" si="6">N81</f>
        <v>0.81132075471698117</v>
      </c>
      <c r="Y6" s="2">
        <f t="shared" ref="Y6:Y9" si="7">N97</f>
        <v>0.71739130434782605</v>
      </c>
      <c r="Z6" s="2">
        <f t="shared" ref="Z6:Z8" si="8">N117</f>
        <v>0.80769230769230771</v>
      </c>
      <c r="AA6" s="2">
        <f t="shared" ref="AA6:AA7" si="9">N135</f>
        <v>0.80487804878048785</v>
      </c>
      <c r="AB6" s="2">
        <f>N153</f>
        <v>0.91304347826086951</v>
      </c>
    </row>
    <row r="7" spans="1:29" ht="12.75" customHeight="1">
      <c r="A7" s="30" t="s">
        <v>17</v>
      </c>
      <c r="B7" s="17"/>
      <c r="C7" s="17"/>
      <c r="D7" s="17">
        <v>25</v>
      </c>
      <c r="E7" s="17"/>
      <c r="F7" s="17"/>
      <c r="G7" s="17"/>
      <c r="H7" s="17"/>
      <c r="I7" s="17"/>
      <c r="J7" s="18"/>
      <c r="K7" s="13"/>
      <c r="L7" s="13"/>
      <c r="M7" s="14"/>
      <c r="N7" s="15">
        <f>D7/C6</f>
        <v>0.69444444444444442</v>
      </c>
      <c r="O7" s="24">
        <v>32</v>
      </c>
      <c r="P7" s="25">
        <f t="shared" si="0"/>
        <v>0.88888888888888884</v>
      </c>
      <c r="Q7" s="2">
        <f t="shared" si="1"/>
        <v>0.11111111111111116</v>
      </c>
      <c r="S7" s="27" t="s">
        <v>26</v>
      </c>
      <c r="T7" s="28">
        <f t="shared" si="2"/>
        <v>0.69444444444444442</v>
      </c>
      <c r="U7" s="28">
        <f t="shared" si="3"/>
        <v>0.72222222222222221</v>
      </c>
      <c r="V7" s="28">
        <f t="shared" si="4"/>
        <v>0.83720930232558144</v>
      </c>
      <c r="W7" s="28">
        <f t="shared" si="5"/>
        <v>0.82499999999999996</v>
      </c>
      <c r="X7" s="28">
        <f t="shared" si="6"/>
        <v>0.90697674418604646</v>
      </c>
      <c r="Y7" s="2">
        <f t="shared" si="7"/>
        <v>0.93939393939393945</v>
      </c>
      <c r="Z7" s="2">
        <f t="shared" si="8"/>
        <v>0.90476190476190477</v>
      </c>
      <c r="AA7" s="2">
        <f t="shared" si="9"/>
        <v>0.87878787878787878</v>
      </c>
    </row>
    <row r="8" spans="1:29" ht="12.75" customHeight="1">
      <c r="A8" s="30" t="s">
        <v>18</v>
      </c>
      <c r="B8" s="17"/>
      <c r="C8" s="17"/>
      <c r="D8" s="17"/>
      <c r="E8" s="17">
        <v>25</v>
      </c>
      <c r="F8" s="17"/>
      <c r="G8" s="17"/>
      <c r="H8" s="17"/>
      <c r="I8" s="17"/>
      <c r="J8" s="18"/>
      <c r="K8" s="13"/>
      <c r="L8" s="13"/>
      <c r="M8" s="14"/>
      <c r="N8" s="15">
        <f>E8/D7</f>
        <v>1</v>
      </c>
      <c r="O8" s="24">
        <v>31</v>
      </c>
      <c r="P8" s="25">
        <f t="shared" si="0"/>
        <v>0.96875</v>
      </c>
      <c r="Q8" s="2">
        <f t="shared" si="1"/>
        <v>3.125E-2</v>
      </c>
      <c r="S8" s="27" t="s">
        <v>27</v>
      </c>
      <c r="T8" s="28">
        <f t="shared" si="2"/>
        <v>1</v>
      </c>
      <c r="U8" s="28">
        <f t="shared" si="3"/>
        <v>0.88461538461538458</v>
      </c>
      <c r="V8" s="28">
        <f t="shared" si="4"/>
        <v>0.80555555555555558</v>
      </c>
      <c r="W8" s="28">
        <f t="shared" si="5"/>
        <v>0.66666666666666663</v>
      </c>
      <c r="X8" s="28">
        <f t="shared" si="6"/>
        <v>0.92307692307692313</v>
      </c>
      <c r="Y8" s="2">
        <f t="shared" si="7"/>
        <v>0.967741935483871</v>
      </c>
      <c r="Z8" s="2">
        <f t="shared" si="8"/>
        <v>0.78947368421052633</v>
      </c>
    </row>
    <row r="9" spans="1:29" ht="12.75" customHeight="1">
      <c r="A9" s="30" t="s">
        <v>19</v>
      </c>
      <c r="B9" s="17"/>
      <c r="C9" s="17"/>
      <c r="D9" s="17"/>
      <c r="E9" s="17"/>
      <c r="F9" s="17">
        <v>25</v>
      </c>
      <c r="G9" s="17"/>
      <c r="H9" s="17"/>
      <c r="I9" s="17"/>
      <c r="J9" s="18"/>
      <c r="K9" s="13"/>
      <c r="L9" s="13"/>
      <c r="M9" s="14"/>
      <c r="N9" s="15">
        <f>F9/E8</f>
        <v>1</v>
      </c>
      <c r="O9" s="24">
        <v>35</v>
      </c>
      <c r="P9" s="25">
        <f t="shared" si="0"/>
        <v>1.1290322580645162</v>
      </c>
      <c r="Q9" s="2">
        <f t="shared" si="1"/>
        <v>-0.12903225806451624</v>
      </c>
      <c r="S9" s="27" t="s">
        <v>28</v>
      </c>
      <c r="T9" s="28">
        <f t="shared" si="2"/>
        <v>1</v>
      </c>
      <c r="U9" s="28">
        <f t="shared" si="3"/>
        <v>1</v>
      </c>
      <c r="V9" s="28">
        <f t="shared" si="4"/>
        <v>1</v>
      </c>
      <c r="W9" s="28">
        <f t="shared" si="5"/>
        <v>1</v>
      </c>
      <c r="X9" s="28">
        <f t="shared" si="6"/>
        <v>1</v>
      </c>
      <c r="Y9" s="2">
        <f t="shared" si="7"/>
        <v>1</v>
      </c>
      <c r="Z9" s="2" t="s">
        <v>30</v>
      </c>
    </row>
    <row r="10" spans="1:29" ht="12.75" customHeight="1">
      <c r="A10" s="30" t="s">
        <v>20</v>
      </c>
      <c r="B10" s="31"/>
      <c r="C10" s="31"/>
      <c r="D10" s="31"/>
      <c r="E10" s="31"/>
      <c r="F10" s="31"/>
      <c r="G10" s="31">
        <v>25</v>
      </c>
      <c r="H10" s="31"/>
      <c r="I10" s="31"/>
      <c r="J10" s="34"/>
      <c r="K10" s="2"/>
      <c r="L10" s="2"/>
      <c r="M10" s="31"/>
      <c r="N10" s="2">
        <f>G10/F9</f>
        <v>1</v>
      </c>
      <c r="O10" s="24">
        <v>37</v>
      </c>
      <c r="P10" s="25">
        <f t="shared" si="0"/>
        <v>1.0571428571428572</v>
      </c>
      <c r="Q10" s="2">
        <f t="shared" si="1"/>
        <v>-5.7142857142857162E-2</v>
      </c>
      <c r="S10" s="27" t="s">
        <v>29</v>
      </c>
      <c r="T10" s="28">
        <f t="shared" si="2"/>
        <v>1</v>
      </c>
      <c r="U10" s="28">
        <f t="shared" si="3"/>
        <v>1</v>
      </c>
      <c r="V10" s="28">
        <f t="shared" si="4"/>
        <v>1</v>
      </c>
      <c r="W10" s="28">
        <f t="shared" si="5"/>
        <v>1</v>
      </c>
      <c r="X10" s="28">
        <f t="shared" si="6"/>
        <v>0.97222222222222221</v>
      </c>
      <c r="Y10" s="2" t="s">
        <v>30</v>
      </c>
    </row>
    <row r="11" spans="1:29" ht="12.75" customHeight="1">
      <c r="A11" s="30" t="s">
        <v>21</v>
      </c>
      <c r="B11" s="31"/>
      <c r="C11" s="31"/>
      <c r="D11" s="31"/>
      <c r="E11" s="31"/>
      <c r="F11" s="31"/>
      <c r="G11" s="31"/>
      <c r="H11" s="31">
        <v>25</v>
      </c>
      <c r="I11" s="31"/>
      <c r="J11" s="34"/>
      <c r="K11" s="2"/>
      <c r="L11" s="2"/>
      <c r="M11" s="31"/>
      <c r="N11" s="2">
        <f>H11/G10</f>
        <v>1</v>
      </c>
      <c r="O11" s="24">
        <v>39</v>
      </c>
      <c r="P11" s="25">
        <f t="shared" si="0"/>
        <v>1.0540540540540539</v>
      </c>
      <c r="Q11" s="2">
        <f t="shared" si="1"/>
        <v>-5.4054054054053946E-2</v>
      </c>
      <c r="S11" s="30" t="s">
        <v>31</v>
      </c>
      <c r="T11" s="28">
        <f t="shared" si="2"/>
        <v>1</v>
      </c>
      <c r="U11" s="28">
        <f t="shared" si="3"/>
        <v>1</v>
      </c>
      <c r="V11" s="28">
        <f t="shared" si="4"/>
        <v>1</v>
      </c>
      <c r="W11" s="28">
        <f t="shared" si="5"/>
        <v>0.95454545454545459</v>
      </c>
      <c r="X11" s="28" t="s">
        <v>30</v>
      </c>
    </row>
    <row r="12" spans="1:29" ht="12.75" customHeight="1">
      <c r="A12" s="35" t="s">
        <v>22</v>
      </c>
      <c r="B12" s="31"/>
      <c r="C12" s="31"/>
      <c r="D12" s="31"/>
      <c r="E12" s="31"/>
      <c r="F12" s="31"/>
      <c r="G12" s="31"/>
      <c r="H12" s="31"/>
      <c r="I12" s="31">
        <v>25</v>
      </c>
      <c r="J12" s="34">
        <v>28</v>
      </c>
      <c r="K12" s="2"/>
      <c r="L12" s="2"/>
      <c r="M12" s="31"/>
      <c r="N12" s="2">
        <f>I12/H11</f>
        <v>1</v>
      </c>
      <c r="O12" s="24">
        <v>38</v>
      </c>
      <c r="P12" s="25">
        <f t="shared" si="0"/>
        <v>0.97435897435897434</v>
      </c>
      <c r="Q12" s="2">
        <f t="shared" si="1"/>
        <v>2.5641025641025661E-2</v>
      </c>
      <c r="S12" s="47" t="s">
        <v>32</v>
      </c>
      <c r="T12" s="28">
        <f t="shared" si="2"/>
        <v>1</v>
      </c>
      <c r="U12" s="28">
        <f t="shared" si="3"/>
        <v>1</v>
      </c>
      <c r="V12" s="28">
        <f t="shared" si="4"/>
        <v>1</v>
      </c>
      <c r="W12" s="28" t="s">
        <v>30</v>
      </c>
      <c r="X12" s="28"/>
    </row>
    <row r="13" spans="1:29" ht="12.75" customHeight="1">
      <c r="A13" s="35" t="s">
        <v>23</v>
      </c>
      <c r="B13" s="31"/>
      <c r="C13" s="31"/>
      <c r="D13" s="31"/>
      <c r="E13" s="31"/>
      <c r="F13" s="31"/>
      <c r="G13" s="31"/>
      <c r="H13" s="31"/>
      <c r="I13" s="31">
        <v>7</v>
      </c>
      <c r="J13" s="34">
        <v>7</v>
      </c>
      <c r="K13" s="2"/>
      <c r="L13" s="2"/>
      <c r="M13" s="31"/>
      <c r="N13" s="2"/>
      <c r="O13" s="24">
        <v>9</v>
      </c>
      <c r="P13" s="25"/>
      <c r="Q13" s="2"/>
      <c r="S13" s="30" t="s">
        <v>33</v>
      </c>
      <c r="T13" s="28"/>
      <c r="U13" s="28"/>
      <c r="V13" s="28"/>
      <c r="W13" s="28"/>
      <c r="X13" s="28"/>
    </row>
    <row r="14" spans="1:29" ht="12.75" customHeight="1">
      <c r="A14" s="35" t="s">
        <v>41</v>
      </c>
      <c r="B14" s="31"/>
      <c r="C14" s="31"/>
      <c r="D14" s="31"/>
      <c r="E14" s="31"/>
      <c r="F14" s="31"/>
      <c r="G14" s="31"/>
      <c r="H14" s="31"/>
      <c r="I14" s="31"/>
      <c r="J14" s="34"/>
      <c r="K14" s="2"/>
      <c r="L14" s="2"/>
      <c r="M14" s="31"/>
      <c r="N14" s="2"/>
      <c r="O14" s="24"/>
      <c r="P14" s="25"/>
      <c r="Q14" s="2"/>
      <c r="S14" s="35"/>
      <c r="T14" s="28"/>
      <c r="U14" s="28"/>
      <c r="V14" s="28"/>
      <c r="W14" s="28"/>
      <c r="X14" s="28"/>
    </row>
    <row r="15" spans="1:29" ht="12.75" customHeight="1">
      <c r="A15" s="35" t="s">
        <v>45</v>
      </c>
      <c r="B15" s="31"/>
      <c r="C15" s="31"/>
      <c r="D15" s="31"/>
      <c r="E15" s="31"/>
      <c r="F15" s="31"/>
      <c r="G15" s="31"/>
      <c r="H15" s="31"/>
      <c r="I15" s="31"/>
      <c r="J15" s="34"/>
      <c r="K15" s="2"/>
      <c r="L15" s="2"/>
      <c r="M15" s="31"/>
      <c r="N15" s="2"/>
      <c r="O15" s="24"/>
      <c r="P15" s="25"/>
      <c r="Q15" s="2"/>
      <c r="S15" s="35"/>
      <c r="T15" s="28"/>
      <c r="U15" s="28"/>
      <c r="V15" s="28"/>
      <c r="W15" s="28"/>
      <c r="X15" s="28"/>
    </row>
    <row r="16" spans="1:29" ht="12.75" customHeight="1">
      <c r="A16" s="35" t="s">
        <v>45</v>
      </c>
      <c r="B16" s="31"/>
      <c r="C16" s="31"/>
      <c r="D16" s="31"/>
      <c r="E16" s="31"/>
      <c r="F16" s="31"/>
      <c r="G16" s="31"/>
      <c r="H16" s="31">
        <v>1</v>
      </c>
      <c r="I16" s="31"/>
      <c r="J16" s="34"/>
      <c r="K16" s="2"/>
      <c r="L16" s="2"/>
      <c r="M16" s="31"/>
      <c r="N16" s="2"/>
      <c r="O16" s="24">
        <v>1</v>
      </c>
      <c r="P16" s="25"/>
      <c r="Q16" s="2"/>
      <c r="S16" s="35"/>
      <c r="T16" s="28"/>
      <c r="U16" s="28"/>
      <c r="V16" s="28"/>
      <c r="W16" s="28"/>
      <c r="X16" s="28"/>
    </row>
    <row r="17" spans="1:29" ht="12.75" customHeight="1">
      <c r="A17" s="35" t="s">
        <v>46</v>
      </c>
      <c r="B17" s="31"/>
      <c r="C17" s="31"/>
      <c r="D17" s="31"/>
      <c r="E17" s="31"/>
      <c r="F17" s="31"/>
      <c r="G17" s="31"/>
      <c r="H17" s="31"/>
      <c r="I17" s="31"/>
      <c r="J17" s="34"/>
      <c r="K17" s="2"/>
      <c r="L17" s="2"/>
      <c r="M17" s="31"/>
      <c r="N17" s="2"/>
      <c r="O17" s="24"/>
      <c r="P17" s="25"/>
      <c r="Q17" s="2"/>
      <c r="S17" s="35"/>
      <c r="T17" s="28"/>
      <c r="U17" s="28"/>
      <c r="V17" s="28"/>
      <c r="W17" s="28"/>
      <c r="X17" s="28"/>
    </row>
    <row r="18" spans="1:29" ht="12.75" customHeight="1">
      <c r="A18" s="35" t="s">
        <v>47</v>
      </c>
      <c r="B18" s="31"/>
      <c r="C18" s="31"/>
      <c r="D18" s="31"/>
      <c r="E18" s="31"/>
      <c r="F18" s="31"/>
      <c r="G18" s="31"/>
      <c r="H18" s="31"/>
      <c r="I18" s="31">
        <v>1</v>
      </c>
      <c r="J18" s="34"/>
      <c r="K18" s="2"/>
      <c r="L18" s="2"/>
      <c r="M18" s="31"/>
      <c r="N18" s="2"/>
      <c r="O18" s="24">
        <v>1</v>
      </c>
      <c r="P18" s="25"/>
      <c r="Q18" s="2"/>
      <c r="S18" s="35"/>
      <c r="T18" s="28"/>
      <c r="U18" s="28"/>
      <c r="V18" s="28"/>
      <c r="W18" s="28"/>
      <c r="X18" s="28"/>
    </row>
    <row r="19" spans="1:29" ht="12.75" customHeight="1">
      <c r="J19" s="31">
        <f>SUM(J12:J13)</f>
        <v>35</v>
      </c>
      <c r="K19" s="2">
        <f>J12/B5</f>
        <v>0.63636363636363635</v>
      </c>
      <c r="L19" s="2">
        <f>J19/B5</f>
        <v>0.79545454545454541</v>
      </c>
      <c r="M19" s="2">
        <f>L19-K19</f>
        <v>0.15909090909090906</v>
      </c>
      <c r="N19" s="2"/>
      <c r="S19" s="31"/>
      <c r="T19" s="28"/>
      <c r="U19" s="28"/>
      <c r="V19" s="28"/>
      <c r="W19" s="28"/>
      <c r="X19" s="28"/>
    </row>
    <row r="20" spans="1:29" ht="12.75" customHeight="1">
      <c r="J20" s="31"/>
      <c r="K20" s="2"/>
      <c r="L20" s="2"/>
      <c r="M20" s="2"/>
      <c r="N20" s="2"/>
      <c r="S20" s="35"/>
      <c r="T20" s="28"/>
      <c r="U20" s="28"/>
      <c r="V20" s="28"/>
      <c r="W20" s="28"/>
      <c r="X20" s="28"/>
    </row>
    <row r="21" spans="1:29" ht="12.75" customHeight="1">
      <c r="A21" s="46" t="s">
        <v>60</v>
      </c>
      <c r="K21" s="2"/>
      <c r="L21" s="2"/>
      <c r="N21" s="2"/>
      <c r="S21" s="31"/>
      <c r="T21" s="28"/>
      <c r="U21" s="28"/>
      <c r="V21" s="28"/>
      <c r="W21" s="28"/>
      <c r="X21" s="28"/>
    </row>
    <row r="22" spans="1:29" ht="25.5" customHeight="1">
      <c r="B22" s="266" t="s">
        <v>2</v>
      </c>
      <c r="C22" s="267"/>
      <c r="D22" s="267"/>
      <c r="E22" s="267"/>
      <c r="F22" s="267"/>
      <c r="G22" s="267"/>
      <c r="H22" s="267"/>
      <c r="I22" s="267"/>
      <c r="K22" s="5" t="s">
        <v>3</v>
      </c>
      <c r="L22" s="5" t="s">
        <v>4</v>
      </c>
      <c r="M22" s="6" t="s">
        <v>5</v>
      </c>
      <c r="N22" s="5" t="s">
        <v>6</v>
      </c>
      <c r="O22" s="7" t="s">
        <v>7</v>
      </c>
      <c r="P22" s="7" t="s">
        <v>8</v>
      </c>
      <c r="Q22" s="8" t="s">
        <v>9</v>
      </c>
    </row>
    <row r="23" spans="1:29" ht="12.75" customHeight="1">
      <c r="A23" s="10" t="s">
        <v>10</v>
      </c>
      <c r="B23" s="11">
        <v>1</v>
      </c>
      <c r="C23" s="11">
        <v>2</v>
      </c>
      <c r="D23" s="11">
        <v>3</v>
      </c>
      <c r="E23" s="11">
        <v>4</v>
      </c>
      <c r="F23" s="11">
        <v>5</v>
      </c>
      <c r="G23" s="11">
        <v>6</v>
      </c>
      <c r="H23" s="11">
        <v>7</v>
      </c>
      <c r="I23" s="11">
        <v>8</v>
      </c>
      <c r="J23" s="12" t="s">
        <v>11</v>
      </c>
      <c r="K23" s="13"/>
      <c r="L23" s="13"/>
      <c r="M23" s="14"/>
      <c r="N23" s="15"/>
      <c r="O23" s="16"/>
      <c r="P23" s="16"/>
      <c r="Q23" s="2"/>
    </row>
    <row r="24" spans="1:29" ht="12.75" customHeight="1">
      <c r="A24" s="30" t="s">
        <v>16</v>
      </c>
      <c r="B24" s="17">
        <v>45</v>
      </c>
      <c r="C24" s="17"/>
      <c r="D24" s="17"/>
      <c r="E24" s="17"/>
      <c r="F24" s="17"/>
      <c r="G24" s="17"/>
      <c r="H24" s="17"/>
      <c r="I24" s="17"/>
      <c r="J24" s="18"/>
      <c r="K24" s="13"/>
      <c r="L24" s="13"/>
      <c r="M24" s="14"/>
      <c r="N24" s="15"/>
      <c r="O24" s="19">
        <f>B24</f>
        <v>45</v>
      </c>
      <c r="P24" s="16"/>
      <c r="Q24" s="2"/>
    </row>
    <row r="25" spans="1:29" ht="12.75" customHeight="1">
      <c r="A25" s="30" t="s">
        <v>17</v>
      </c>
      <c r="B25" s="17"/>
      <c r="C25" s="17">
        <v>36</v>
      </c>
      <c r="D25" s="17"/>
      <c r="E25" s="17"/>
      <c r="F25" s="17"/>
      <c r="G25" s="17"/>
      <c r="H25" s="17"/>
      <c r="I25" s="17"/>
      <c r="J25" s="18"/>
      <c r="K25" s="13"/>
      <c r="L25" s="13"/>
      <c r="M25" s="14"/>
      <c r="N25" s="15">
        <f>C25/B24</f>
        <v>0.8</v>
      </c>
      <c r="O25" s="24">
        <v>36</v>
      </c>
      <c r="P25" s="25">
        <f t="shared" ref="P25:P31" si="10">O25/O24</f>
        <v>0.8</v>
      </c>
      <c r="Q25" s="2">
        <f t="shared" ref="Q25:Q31" si="11">100%-P25</f>
        <v>0.19999999999999996</v>
      </c>
    </row>
    <row r="26" spans="1:29" ht="12.75" customHeight="1">
      <c r="A26" s="30" t="s">
        <v>18</v>
      </c>
      <c r="B26" s="17"/>
      <c r="C26" s="17"/>
      <c r="D26" s="17">
        <v>26</v>
      </c>
      <c r="E26" s="17"/>
      <c r="F26" s="17"/>
      <c r="G26" s="17"/>
      <c r="H26" s="17"/>
      <c r="I26" s="17"/>
      <c r="J26" s="18"/>
      <c r="K26" s="13"/>
      <c r="L26" s="13"/>
      <c r="M26" s="14"/>
      <c r="N26" s="15">
        <f>D26/C25</f>
        <v>0.72222222222222221</v>
      </c>
      <c r="O26" s="24">
        <v>31</v>
      </c>
      <c r="P26" s="25">
        <f t="shared" si="10"/>
        <v>0.86111111111111116</v>
      </c>
      <c r="Q26" s="2">
        <f t="shared" si="11"/>
        <v>0.13888888888888884</v>
      </c>
    </row>
    <row r="27" spans="1:29" ht="12.75" customHeight="1">
      <c r="A27" s="30" t="s">
        <v>19</v>
      </c>
      <c r="B27" s="17"/>
      <c r="C27" s="17"/>
      <c r="D27" s="17"/>
      <c r="E27" s="17">
        <v>23</v>
      </c>
      <c r="F27" s="17"/>
      <c r="G27" s="17"/>
      <c r="H27" s="17"/>
      <c r="I27" s="17"/>
      <c r="J27" s="18"/>
      <c r="K27" s="13"/>
      <c r="L27" s="13"/>
      <c r="M27" s="14"/>
      <c r="N27" s="15">
        <f>E27/D26</f>
        <v>0.88461538461538458</v>
      </c>
      <c r="O27" s="24">
        <v>29</v>
      </c>
      <c r="P27" s="25">
        <f t="shared" si="10"/>
        <v>0.93548387096774188</v>
      </c>
      <c r="Q27" s="2">
        <f t="shared" si="11"/>
        <v>6.4516129032258118E-2</v>
      </c>
    </row>
    <row r="28" spans="1:29" ht="12.75" customHeight="1">
      <c r="A28" s="30" t="s">
        <v>20</v>
      </c>
      <c r="B28" s="31"/>
      <c r="C28" s="31"/>
      <c r="D28" s="31"/>
      <c r="E28" s="31"/>
      <c r="F28" s="31">
        <v>23</v>
      </c>
      <c r="G28" s="31"/>
      <c r="H28" s="31"/>
      <c r="I28" s="31"/>
      <c r="J28" s="34"/>
      <c r="K28" s="2"/>
      <c r="L28" s="2"/>
      <c r="M28" s="31"/>
      <c r="N28" s="15">
        <f>F28/E27</f>
        <v>1</v>
      </c>
      <c r="O28" s="24">
        <v>30</v>
      </c>
      <c r="P28" s="25">
        <f t="shared" si="10"/>
        <v>1.0344827586206897</v>
      </c>
      <c r="Q28" s="2">
        <f t="shared" si="11"/>
        <v>-3.4482758620689724E-2</v>
      </c>
    </row>
    <row r="29" spans="1:29" ht="12.75" customHeight="1">
      <c r="A29" s="30" t="s">
        <v>21</v>
      </c>
      <c r="B29" s="31"/>
      <c r="C29" s="31"/>
      <c r="D29" s="31"/>
      <c r="E29" s="31"/>
      <c r="F29" s="31"/>
      <c r="G29" s="31">
        <v>23</v>
      </c>
      <c r="H29" s="31"/>
      <c r="I29" s="31"/>
      <c r="J29" s="34"/>
      <c r="K29" s="2"/>
      <c r="L29" s="2"/>
      <c r="N29" s="15">
        <f>G29/F28</f>
        <v>1</v>
      </c>
      <c r="O29" s="24">
        <v>29</v>
      </c>
      <c r="P29" s="25">
        <f t="shared" si="10"/>
        <v>0.96666666666666667</v>
      </c>
      <c r="Q29" s="2">
        <f t="shared" si="11"/>
        <v>3.3333333333333326E-2</v>
      </c>
      <c r="S29" s="3"/>
      <c r="T29" s="9" t="s">
        <v>39</v>
      </c>
      <c r="U29" s="9"/>
      <c r="V29" s="9"/>
      <c r="W29" s="9"/>
      <c r="X29" s="9"/>
      <c r="Y29" s="9"/>
      <c r="Z29" s="9"/>
      <c r="AA29" s="9"/>
      <c r="AB29" s="9"/>
      <c r="AC29" s="9"/>
    </row>
    <row r="30" spans="1:29" ht="12.75" customHeight="1">
      <c r="A30" s="35" t="s">
        <v>22</v>
      </c>
      <c r="B30" s="31"/>
      <c r="C30" s="31"/>
      <c r="D30" s="31"/>
      <c r="E30" s="31"/>
      <c r="F30" s="31"/>
      <c r="G30" s="31"/>
      <c r="H30" s="31">
        <v>23</v>
      </c>
      <c r="I30" s="31"/>
      <c r="J30" s="34"/>
      <c r="K30" s="2"/>
      <c r="L30" s="2"/>
      <c r="N30" s="2">
        <f>H30/G29</f>
        <v>1</v>
      </c>
      <c r="O30" s="24">
        <v>28</v>
      </c>
      <c r="P30" s="25">
        <f t="shared" si="10"/>
        <v>0.96551724137931039</v>
      </c>
      <c r="Q30" s="2">
        <f t="shared" si="11"/>
        <v>3.4482758620689613E-2</v>
      </c>
      <c r="S30" s="3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2.75" customHeight="1">
      <c r="A31" s="35" t="s">
        <v>23</v>
      </c>
      <c r="I31" s="31">
        <v>23</v>
      </c>
      <c r="J31" s="34">
        <v>22</v>
      </c>
      <c r="K31" s="2"/>
      <c r="N31" s="2">
        <f>I31/H30</f>
        <v>1</v>
      </c>
      <c r="O31" s="24">
        <v>28</v>
      </c>
      <c r="P31" s="25">
        <f t="shared" si="10"/>
        <v>1</v>
      </c>
      <c r="Q31" s="2">
        <f t="shared" si="11"/>
        <v>0</v>
      </c>
      <c r="T31" s="268" t="s">
        <v>12</v>
      </c>
      <c r="U31" s="269"/>
      <c r="V31" s="269"/>
      <c r="W31" s="269"/>
      <c r="X31" s="269"/>
      <c r="Y31" s="269"/>
      <c r="Z31" s="269"/>
      <c r="AA31" s="269"/>
      <c r="AB31" s="269"/>
      <c r="AC31" s="269"/>
    </row>
    <row r="32" spans="1:29" ht="12.75" customHeight="1">
      <c r="A32" s="35" t="s">
        <v>41</v>
      </c>
      <c r="I32" s="31">
        <v>2</v>
      </c>
      <c r="J32" s="34">
        <v>1</v>
      </c>
      <c r="K32" s="2"/>
      <c r="N32" s="2"/>
      <c r="O32" s="24">
        <v>6</v>
      </c>
      <c r="P32" s="25"/>
      <c r="Q32" s="2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</row>
    <row r="33" spans="1:29" ht="12.75" customHeight="1">
      <c r="A33" s="35" t="s">
        <v>45</v>
      </c>
      <c r="I33" s="31">
        <v>3</v>
      </c>
      <c r="J33" s="34">
        <v>2</v>
      </c>
      <c r="K33" s="2"/>
      <c r="N33" s="2"/>
      <c r="O33" s="24">
        <v>3</v>
      </c>
      <c r="P33" s="25"/>
      <c r="Q33" s="2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</row>
    <row r="34" spans="1:29" ht="12.75" customHeight="1">
      <c r="A34" s="35" t="s">
        <v>46</v>
      </c>
      <c r="J34" s="34"/>
      <c r="K34" s="2"/>
      <c r="N34" s="2"/>
      <c r="O34" s="24"/>
      <c r="P34" s="25"/>
      <c r="Q34" s="2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</row>
    <row r="35" spans="1:29" ht="12.75" customHeight="1">
      <c r="A35" s="35" t="s">
        <v>47</v>
      </c>
      <c r="I35" s="31">
        <v>1</v>
      </c>
      <c r="J35" s="34">
        <v>1</v>
      </c>
      <c r="K35" s="2"/>
      <c r="N35" s="2"/>
      <c r="O35" s="24">
        <v>1</v>
      </c>
      <c r="P35" s="25"/>
      <c r="Q35" s="2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</row>
    <row r="36" spans="1:29" ht="12.75" customHeight="1">
      <c r="A36" s="35" t="s">
        <v>48</v>
      </c>
      <c r="I36" s="31">
        <v>1</v>
      </c>
      <c r="J36" s="34"/>
      <c r="K36" s="2"/>
      <c r="N36" s="2"/>
      <c r="O36" s="24">
        <v>1</v>
      </c>
      <c r="P36" s="25"/>
      <c r="Q36" s="2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</row>
    <row r="37" spans="1:29" ht="12.75" customHeight="1">
      <c r="A37" s="35"/>
      <c r="J37" s="31">
        <f>SUM(J31:J35)</f>
        <v>26</v>
      </c>
      <c r="K37" s="2">
        <f>J31/B24</f>
        <v>0.48888888888888887</v>
      </c>
      <c r="L37" s="2">
        <f>J37/B24</f>
        <v>0.57777777777777772</v>
      </c>
      <c r="M37" s="2">
        <f>L37-K37</f>
        <v>8.8888888888888851E-2</v>
      </c>
      <c r="N37" s="2"/>
      <c r="O37" s="24"/>
      <c r="P37" s="25"/>
      <c r="Q37" s="2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</row>
    <row r="38" spans="1:29" ht="12.75" customHeight="1">
      <c r="J38" s="31"/>
      <c r="K38" s="2"/>
      <c r="N38" s="2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</row>
    <row r="39" spans="1:29" ht="12.75" customHeight="1">
      <c r="A39" s="46" t="s">
        <v>61</v>
      </c>
      <c r="K39" s="2"/>
      <c r="L39" s="2"/>
      <c r="N39" s="2"/>
      <c r="S39" s="20" t="s">
        <v>13</v>
      </c>
      <c r="T39" s="23" t="s">
        <v>15</v>
      </c>
      <c r="U39" s="23" t="s">
        <v>16</v>
      </c>
      <c r="V39" s="23" t="s">
        <v>17</v>
      </c>
      <c r="W39" s="23" t="s">
        <v>18</v>
      </c>
      <c r="X39" s="23" t="s">
        <v>19</v>
      </c>
      <c r="Y39" s="23" t="s">
        <v>20</v>
      </c>
      <c r="Z39" s="23" t="s">
        <v>21</v>
      </c>
      <c r="AA39" s="23" t="s">
        <v>22</v>
      </c>
      <c r="AB39" s="23" t="s">
        <v>23</v>
      </c>
    </row>
    <row r="40" spans="1:29" ht="25.5" customHeight="1">
      <c r="B40" s="266" t="s">
        <v>2</v>
      </c>
      <c r="C40" s="267"/>
      <c r="D40" s="267"/>
      <c r="E40" s="267"/>
      <c r="F40" s="267"/>
      <c r="G40" s="267"/>
      <c r="H40" s="267"/>
      <c r="I40" s="267"/>
      <c r="K40" s="5" t="s">
        <v>3</v>
      </c>
      <c r="L40" s="5" t="s">
        <v>4</v>
      </c>
      <c r="M40" s="6" t="s">
        <v>5</v>
      </c>
      <c r="N40" s="5" t="s">
        <v>6</v>
      </c>
      <c r="O40" s="7" t="s">
        <v>7</v>
      </c>
      <c r="P40" s="7" t="s">
        <v>8</v>
      </c>
      <c r="Q40" s="8" t="s">
        <v>9</v>
      </c>
      <c r="S40" s="27" t="s">
        <v>25</v>
      </c>
      <c r="T40" s="25">
        <f t="shared" ref="T40:T46" si="12">P6</f>
        <v>0.81818181818181823</v>
      </c>
      <c r="U40" s="25">
        <f t="shared" ref="U40:U46" si="13">P25</f>
        <v>0.8</v>
      </c>
      <c r="V40" s="25">
        <f t="shared" ref="V40:V46" si="14">P43</f>
        <v>0.86</v>
      </c>
      <c r="W40" s="25">
        <f t="shared" ref="W40:W45" si="15">P60</f>
        <v>0.83333333333333337</v>
      </c>
      <c r="X40" s="25">
        <f t="shared" ref="X40:X44" si="16">P81</f>
        <v>0.81132075471698117</v>
      </c>
      <c r="Y40" s="25">
        <f t="shared" ref="Y40:Y43" si="17">P97</f>
        <v>0.78260869565217395</v>
      </c>
      <c r="Z40" s="25">
        <f t="shared" ref="Z40:Z42" si="18">P117</f>
        <v>0.80769230769230771</v>
      </c>
      <c r="AA40" s="25">
        <f t="shared" ref="AA40:AA41" si="19">P135</f>
        <v>0.80487804878048785</v>
      </c>
      <c r="AB40" s="25">
        <f>P153</f>
        <v>0.91304347826086951</v>
      </c>
    </row>
    <row r="41" spans="1:29" ht="12.75" customHeight="1">
      <c r="A41" s="10" t="s">
        <v>10</v>
      </c>
      <c r="B41" s="11">
        <v>1</v>
      </c>
      <c r="C41" s="11">
        <v>2</v>
      </c>
      <c r="D41" s="11">
        <v>3</v>
      </c>
      <c r="E41" s="11">
        <v>4</v>
      </c>
      <c r="F41" s="11">
        <v>5</v>
      </c>
      <c r="G41" s="11">
        <v>6</v>
      </c>
      <c r="H41" s="11">
        <v>7</v>
      </c>
      <c r="I41" s="11">
        <v>8</v>
      </c>
      <c r="J41" s="12" t="s">
        <v>11</v>
      </c>
      <c r="K41" s="13"/>
      <c r="L41" s="13"/>
      <c r="M41" s="14"/>
      <c r="N41" s="15"/>
      <c r="O41" s="16"/>
      <c r="P41" s="16"/>
      <c r="Q41" s="2"/>
      <c r="S41" s="27" t="s">
        <v>26</v>
      </c>
      <c r="T41" s="25">
        <f t="shared" si="12"/>
        <v>0.88888888888888884</v>
      </c>
      <c r="U41" s="25">
        <f t="shared" si="13"/>
        <v>0.86111111111111116</v>
      </c>
      <c r="V41" s="25">
        <f t="shared" si="14"/>
        <v>0.86046511627906974</v>
      </c>
      <c r="W41" s="25">
        <f t="shared" si="15"/>
        <v>0.9</v>
      </c>
      <c r="X41" s="25">
        <f t="shared" si="16"/>
        <v>0.95348837209302328</v>
      </c>
      <c r="Y41" s="25">
        <f t="shared" si="17"/>
        <v>0.94444444444444442</v>
      </c>
      <c r="Z41" s="25">
        <f t="shared" si="18"/>
        <v>0.73076923076923073</v>
      </c>
      <c r="AA41" s="25">
        <f t="shared" si="19"/>
        <v>0.93939393939393945</v>
      </c>
    </row>
    <row r="42" spans="1:29" ht="12.75" customHeight="1">
      <c r="A42" s="30" t="s">
        <v>17</v>
      </c>
      <c r="B42" s="17">
        <v>50</v>
      </c>
      <c r="C42" s="17"/>
      <c r="D42" s="17"/>
      <c r="E42" s="17"/>
      <c r="F42" s="17"/>
      <c r="G42" s="17"/>
      <c r="H42" s="17"/>
      <c r="I42" s="17"/>
      <c r="J42" s="18"/>
      <c r="K42" s="13"/>
      <c r="L42" s="13"/>
      <c r="M42" s="14"/>
      <c r="N42" s="15"/>
      <c r="O42" s="19">
        <f>B42</f>
        <v>50</v>
      </c>
      <c r="P42" s="16"/>
      <c r="Q42" s="2"/>
      <c r="S42" s="27" t="s">
        <v>27</v>
      </c>
      <c r="T42" s="25">
        <f t="shared" si="12"/>
        <v>0.96875</v>
      </c>
      <c r="U42" s="25">
        <f t="shared" si="13"/>
        <v>0.93548387096774188</v>
      </c>
      <c r="V42" s="25">
        <f t="shared" si="14"/>
        <v>0.94594594594594594</v>
      </c>
      <c r="W42" s="25">
        <f t="shared" si="15"/>
        <v>0.91666666666666663</v>
      </c>
      <c r="X42" s="25">
        <f t="shared" si="16"/>
        <v>0.95121951219512191</v>
      </c>
      <c r="Y42" s="25">
        <f t="shared" si="17"/>
        <v>0.94444444444444442</v>
      </c>
      <c r="Z42" s="25">
        <f t="shared" si="18"/>
        <v>0.8571428571428571</v>
      </c>
      <c r="AA42" s="25" t="s">
        <v>30</v>
      </c>
    </row>
    <row r="43" spans="1:29" ht="12.75" customHeight="1">
      <c r="A43" s="30" t="s">
        <v>18</v>
      </c>
      <c r="B43" s="17"/>
      <c r="C43" s="17">
        <v>43</v>
      </c>
      <c r="D43" s="17"/>
      <c r="E43" s="17"/>
      <c r="F43" s="17"/>
      <c r="G43" s="17"/>
      <c r="H43" s="17"/>
      <c r="I43" s="17"/>
      <c r="J43" s="18"/>
      <c r="K43" s="13"/>
      <c r="L43" s="13"/>
      <c r="M43" s="14"/>
      <c r="N43" s="15">
        <f>C43/B42</f>
        <v>0.86</v>
      </c>
      <c r="O43" s="24">
        <v>43</v>
      </c>
      <c r="P43" s="25">
        <f t="shared" ref="P43:P49" si="20">O43/O42</f>
        <v>0.86</v>
      </c>
      <c r="Q43" s="2">
        <f t="shared" ref="Q43:Q49" si="21">100%-P43</f>
        <v>0.14000000000000001</v>
      </c>
      <c r="S43" s="27" t="s">
        <v>28</v>
      </c>
      <c r="T43" s="25">
        <f t="shared" si="12"/>
        <v>1.1290322580645162</v>
      </c>
      <c r="U43" s="25">
        <f t="shared" si="13"/>
        <v>1.0344827586206897</v>
      </c>
      <c r="V43" s="25">
        <f t="shared" si="14"/>
        <v>1.1714285714285715</v>
      </c>
      <c r="W43" s="25">
        <f t="shared" si="15"/>
        <v>1</v>
      </c>
      <c r="X43" s="25">
        <f t="shared" si="16"/>
        <v>0.97560975609756095</v>
      </c>
      <c r="Y43" s="25">
        <f t="shared" si="17"/>
        <v>1.088235294117647</v>
      </c>
      <c r="Z43" s="25" t="s">
        <v>30</v>
      </c>
    </row>
    <row r="44" spans="1:29" ht="12.75" customHeight="1">
      <c r="A44" s="30" t="s">
        <v>19</v>
      </c>
      <c r="B44" s="165"/>
      <c r="C44" s="165"/>
      <c r="D44" s="165">
        <v>36</v>
      </c>
      <c r="E44" s="165"/>
      <c r="F44" s="165"/>
      <c r="G44" s="165"/>
      <c r="H44" s="165"/>
      <c r="I44" s="165"/>
      <c r="J44" s="194"/>
      <c r="K44" s="13"/>
      <c r="L44" s="13"/>
      <c r="M44" s="14"/>
      <c r="N44" s="15">
        <f>D44/C43</f>
        <v>0.83720930232558144</v>
      </c>
      <c r="O44" s="24">
        <v>37</v>
      </c>
      <c r="P44" s="25">
        <f t="shared" si="20"/>
        <v>0.86046511627906974</v>
      </c>
      <c r="Q44" s="2">
        <f t="shared" si="21"/>
        <v>0.13953488372093026</v>
      </c>
      <c r="S44" s="27" t="s">
        <v>29</v>
      </c>
      <c r="T44" s="25">
        <f t="shared" si="12"/>
        <v>1.0571428571428572</v>
      </c>
      <c r="U44" s="25">
        <f t="shared" si="13"/>
        <v>0.96666666666666667</v>
      </c>
      <c r="V44" s="25">
        <f t="shared" si="14"/>
        <v>1</v>
      </c>
      <c r="W44" s="25">
        <f t="shared" si="15"/>
        <v>1</v>
      </c>
      <c r="X44" s="25">
        <f t="shared" si="16"/>
        <v>1.0512820512820513</v>
      </c>
      <c r="Y44" s="25" t="s">
        <v>30</v>
      </c>
    </row>
    <row r="45" spans="1:29" ht="12.75" customHeight="1">
      <c r="A45" s="195" t="s">
        <v>20</v>
      </c>
      <c r="B45" s="17"/>
      <c r="C45" s="17"/>
      <c r="D45" s="17"/>
      <c r="E45" s="17">
        <v>29</v>
      </c>
      <c r="F45" s="17"/>
      <c r="G45" s="17"/>
      <c r="H45" s="17"/>
      <c r="I45" s="17"/>
      <c r="J45" s="18"/>
      <c r="K45" s="2"/>
      <c r="L45" s="2"/>
      <c r="M45" s="31"/>
      <c r="N45" s="15">
        <f>E45/D44</f>
        <v>0.80555555555555558</v>
      </c>
      <c r="O45" s="24">
        <v>35</v>
      </c>
      <c r="P45" s="25">
        <f t="shared" si="20"/>
        <v>0.94594594594594594</v>
      </c>
      <c r="Q45" s="2">
        <f t="shared" si="21"/>
        <v>5.4054054054054057E-2</v>
      </c>
      <c r="S45" s="30" t="s">
        <v>31</v>
      </c>
      <c r="T45" s="25">
        <f t="shared" si="12"/>
        <v>1.0540540540540539</v>
      </c>
      <c r="U45" s="25">
        <f t="shared" si="13"/>
        <v>0.96551724137931039</v>
      </c>
      <c r="V45" s="25">
        <f t="shared" si="14"/>
        <v>0.97560975609756095</v>
      </c>
      <c r="W45" s="25">
        <f t="shared" si="15"/>
        <v>0.93939393939393945</v>
      </c>
      <c r="X45" s="25" t="s">
        <v>30</v>
      </c>
      <c r="Y45" s="25" t="s">
        <v>30</v>
      </c>
    </row>
    <row r="46" spans="1:29" ht="12.75" customHeight="1">
      <c r="A46" s="196" t="s">
        <v>21</v>
      </c>
      <c r="B46" s="17"/>
      <c r="C46" s="17"/>
      <c r="D46" s="17"/>
      <c r="E46" s="17"/>
      <c r="F46" s="17">
        <v>29</v>
      </c>
      <c r="G46" s="17"/>
      <c r="H46" s="17"/>
      <c r="I46" s="17"/>
      <c r="J46" s="18"/>
      <c r="K46" s="2"/>
      <c r="L46" s="2"/>
      <c r="M46" s="31"/>
      <c r="N46" s="2">
        <f>F46/E45</f>
        <v>1</v>
      </c>
      <c r="O46" s="24">
        <v>41</v>
      </c>
      <c r="P46" s="25">
        <f t="shared" si="20"/>
        <v>1.1714285714285715</v>
      </c>
      <c r="Q46" s="2">
        <f t="shared" si="21"/>
        <v>-0.17142857142857149</v>
      </c>
      <c r="S46" s="30" t="s">
        <v>32</v>
      </c>
      <c r="T46" s="25">
        <f t="shared" si="12"/>
        <v>0.97435897435897434</v>
      </c>
      <c r="U46" s="25">
        <f t="shared" si="13"/>
        <v>1</v>
      </c>
      <c r="V46" s="25">
        <f t="shared" si="14"/>
        <v>1</v>
      </c>
      <c r="W46" s="25" t="s">
        <v>30</v>
      </c>
      <c r="X46" s="25" t="s">
        <v>30</v>
      </c>
      <c r="Y46" s="25" t="s">
        <v>30</v>
      </c>
    </row>
    <row r="47" spans="1:29" ht="12.75" customHeight="1">
      <c r="A47" s="30" t="s">
        <v>22</v>
      </c>
      <c r="B47" s="17"/>
      <c r="C47" s="17"/>
      <c r="D47" s="17"/>
      <c r="E47" s="17"/>
      <c r="F47" s="17"/>
      <c r="G47" s="17">
        <v>29</v>
      </c>
      <c r="H47" s="17"/>
      <c r="I47" s="17"/>
      <c r="J47" s="18"/>
      <c r="K47" s="2"/>
      <c r="L47" s="2"/>
      <c r="M47" s="31"/>
      <c r="N47" s="2">
        <f>G47/F46</f>
        <v>1</v>
      </c>
      <c r="O47" s="24">
        <v>41</v>
      </c>
      <c r="P47" s="25">
        <f t="shared" si="20"/>
        <v>1</v>
      </c>
      <c r="Q47" s="2">
        <f t="shared" si="21"/>
        <v>0</v>
      </c>
      <c r="S47" s="30" t="s">
        <v>33</v>
      </c>
      <c r="T47" s="25"/>
      <c r="U47" s="25"/>
      <c r="V47" s="25"/>
      <c r="W47" s="28"/>
      <c r="X47" s="28"/>
    </row>
    <row r="48" spans="1:29" ht="12.75" customHeight="1">
      <c r="A48" s="30" t="s">
        <v>23</v>
      </c>
      <c r="B48" s="17"/>
      <c r="C48" s="17"/>
      <c r="D48" s="17"/>
      <c r="E48" s="17"/>
      <c r="F48" s="17"/>
      <c r="G48" s="17"/>
      <c r="H48" s="17">
        <v>29</v>
      </c>
      <c r="I48" s="17"/>
      <c r="J48" s="18"/>
      <c r="K48" s="2"/>
      <c r="L48" s="2"/>
      <c r="N48" s="2">
        <f>H48/G47</f>
        <v>1</v>
      </c>
      <c r="O48" s="24">
        <v>40</v>
      </c>
      <c r="P48" s="25">
        <f t="shared" si="20"/>
        <v>0.97560975609756095</v>
      </c>
      <c r="Q48" s="2">
        <f t="shared" si="21"/>
        <v>2.4390243902439046E-2</v>
      </c>
    </row>
    <row r="49" spans="1:29" ht="12.75" customHeight="1">
      <c r="A49" s="30" t="s">
        <v>41</v>
      </c>
      <c r="B49" s="17"/>
      <c r="C49" s="17"/>
      <c r="D49" s="17"/>
      <c r="E49" s="17"/>
      <c r="F49" s="17"/>
      <c r="G49" s="17"/>
      <c r="H49" s="17"/>
      <c r="I49" s="17">
        <v>29</v>
      </c>
      <c r="J49" s="18">
        <v>32</v>
      </c>
      <c r="K49" s="2"/>
      <c r="L49" s="2"/>
      <c r="N49" s="2">
        <f>I49/H48</f>
        <v>1</v>
      </c>
      <c r="O49" s="24">
        <v>40</v>
      </c>
      <c r="P49" s="25">
        <f t="shared" si="20"/>
        <v>1</v>
      </c>
      <c r="Q49" s="2">
        <f t="shared" si="21"/>
        <v>0</v>
      </c>
    </row>
    <row r="50" spans="1:29" ht="12.75" customHeight="1">
      <c r="A50" s="30" t="s">
        <v>45</v>
      </c>
      <c r="B50" s="17"/>
      <c r="C50" s="17"/>
      <c r="D50" s="17"/>
      <c r="E50" s="17"/>
      <c r="F50" s="17"/>
      <c r="G50" s="17"/>
      <c r="H50" s="17"/>
      <c r="I50" s="17">
        <v>3</v>
      </c>
      <c r="J50" s="18">
        <v>4</v>
      </c>
      <c r="K50" s="2"/>
      <c r="L50" s="2"/>
      <c r="N50" s="2"/>
      <c r="O50" s="24">
        <v>7</v>
      </c>
      <c r="P50" s="25"/>
      <c r="Q50" s="2"/>
    </row>
    <row r="51" spans="1:29" ht="12.75" customHeight="1">
      <c r="A51" s="30" t="s">
        <v>46</v>
      </c>
      <c r="B51" s="17"/>
      <c r="C51" s="17"/>
      <c r="D51" s="17"/>
      <c r="E51" s="17"/>
      <c r="F51" s="17"/>
      <c r="G51" s="17"/>
      <c r="H51" s="17"/>
      <c r="I51" s="17">
        <v>2</v>
      </c>
      <c r="J51" s="18">
        <v>2</v>
      </c>
      <c r="K51" s="2"/>
      <c r="L51" s="2"/>
      <c r="N51" s="2"/>
      <c r="O51" s="24">
        <v>3</v>
      </c>
      <c r="P51" s="25"/>
      <c r="Q51" s="2"/>
    </row>
    <row r="52" spans="1:29" ht="12.75" customHeight="1">
      <c r="A52" s="30" t="s">
        <v>47</v>
      </c>
      <c r="B52" s="17"/>
      <c r="C52" s="17"/>
      <c r="D52" s="17"/>
      <c r="E52" s="17"/>
      <c r="F52" s="17"/>
      <c r="G52" s="17"/>
      <c r="H52" s="17">
        <v>1</v>
      </c>
      <c r="I52" s="17"/>
      <c r="J52" s="18"/>
      <c r="K52" s="2"/>
      <c r="L52" s="2"/>
      <c r="N52" s="2"/>
      <c r="O52" s="24">
        <v>1</v>
      </c>
      <c r="P52" s="25"/>
      <c r="Q52" s="2"/>
    </row>
    <row r="53" spans="1:29" ht="12.75" customHeight="1">
      <c r="A53" s="30" t="s">
        <v>48</v>
      </c>
      <c r="B53" s="17"/>
      <c r="C53" s="17"/>
      <c r="D53" s="17"/>
      <c r="E53" s="17"/>
      <c r="F53" s="17"/>
      <c r="G53" s="17"/>
      <c r="H53" s="17"/>
      <c r="I53" s="17">
        <v>1</v>
      </c>
      <c r="J53" s="18">
        <v>1</v>
      </c>
      <c r="K53" s="2"/>
      <c r="L53" s="2"/>
      <c r="N53" s="2"/>
      <c r="O53" s="24">
        <v>1</v>
      </c>
      <c r="P53" s="25"/>
      <c r="Q53" s="2"/>
    </row>
    <row r="54" spans="1:29" ht="12.75" customHeight="1">
      <c r="A54" s="30" t="s">
        <v>49</v>
      </c>
      <c r="B54" s="17"/>
      <c r="C54" s="17"/>
      <c r="D54" s="17"/>
      <c r="E54" s="17"/>
      <c r="F54" s="17"/>
      <c r="G54" s="17"/>
      <c r="H54" s="17"/>
      <c r="I54" s="17"/>
      <c r="J54" s="18"/>
      <c r="K54" s="2"/>
      <c r="L54" s="2"/>
      <c r="N54" s="2"/>
      <c r="O54" s="24"/>
      <c r="P54" s="25"/>
      <c r="Q54" s="2"/>
    </row>
    <row r="55" spans="1:29" ht="12.75" customHeight="1">
      <c r="B55" s="17"/>
      <c r="C55" s="17"/>
      <c r="D55" s="17"/>
      <c r="E55" s="17"/>
      <c r="F55" s="17"/>
      <c r="G55" s="17"/>
      <c r="H55" s="17"/>
      <c r="I55" s="17"/>
      <c r="J55" s="17">
        <f>SUM(J49:J53)</f>
        <v>39</v>
      </c>
      <c r="K55" s="2">
        <f>J49/B42</f>
        <v>0.64</v>
      </c>
      <c r="L55" s="2">
        <f>J55/B42</f>
        <v>0.78</v>
      </c>
      <c r="M55" s="2">
        <f>L55-K55</f>
        <v>0.14000000000000001</v>
      </c>
      <c r="N55" s="2"/>
      <c r="S55" s="35"/>
    </row>
    <row r="56" spans="1:29" ht="12.75" customHeight="1">
      <c r="A56" s="46" t="s">
        <v>64</v>
      </c>
      <c r="K56" s="2"/>
      <c r="L56" s="2"/>
      <c r="N56" s="2"/>
    </row>
    <row r="57" spans="1:29" ht="25.5" customHeight="1">
      <c r="B57" s="266" t="s">
        <v>2</v>
      </c>
      <c r="C57" s="267"/>
      <c r="D57" s="267"/>
      <c r="E57" s="267"/>
      <c r="F57" s="267"/>
      <c r="G57" s="267"/>
      <c r="H57" s="267"/>
      <c r="I57" s="267"/>
      <c r="K57" s="5" t="s">
        <v>3</v>
      </c>
      <c r="L57" s="5" t="s">
        <v>4</v>
      </c>
      <c r="M57" s="6" t="s">
        <v>5</v>
      </c>
      <c r="N57" s="5" t="s">
        <v>6</v>
      </c>
      <c r="O57" s="7" t="s">
        <v>7</v>
      </c>
      <c r="P57" s="7" t="s">
        <v>8</v>
      </c>
      <c r="Q57" s="8" t="s">
        <v>9</v>
      </c>
    </row>
    <row r="58" spans="1:29" ht="12.75" customHeight="1">
      <c r="A58" s="10" t="s">
        <v>10</v>
      </c>
      <c r="B58" s="11">
        <v>1</v>
      </c>
      <c r="C58" s="11">
        <v>2</v>
      </c>
      <c r="D58" s="11">
        <v>3</v>
      </c>
      <c r="E58" s="11">
        <v>4</v>
      </c>
      <c r="F58" s="11">
        <v>5</v>
      </c>
      <c r="G58" s="11">
        <v>6</v>
      </c>
      <c r="H58" s="11">
        <v>7</v>
      </c>
      <c r="I58" s="11">
        <v>8</v>
      </c>
      <c r="J58" s="12" t="s">
        <v>11</v>
      </c>
      <c r="K58" s="13"/>
      <c r="L58" s="13"/>
      <c r="M58" s="14"/>
      <c r="N58" s="15"/>
      <c r="O58" s="16"/>
      <c r="P58" s="16"/>
      <c r="Q58" s="2"/>
    </row>
    <row r="59" spans="1:29" ht="12.75" customHeight="1">
      <c r="A59" s="30" t="s">
        <v>18</v>
      </c>
      <c r="B59" s="17">
        <v>48</v>
      </c>
      <c r="C59" s="17"/>
      <c r="D59" s="17"/>
      <c r="E59" s="17"/>
      <c r="F59" s="17"/>
      <c r="G59" s="17"/>
      <c r="H59" s="17"/>
      <c r="I59" s="17"/>
      <c r="J59" s="18"/>
      <c r="K59" s="13"/>
      <c r="L59" s="13"/>
      <c r="M59" s="14"/>
      <c r="N59" s="15"/>
      <c r="O59" s="19">
        <f>B59</f>
        <v>48</v>
      </c>
      <c r="P59" s="16"/>
      <c r="Q59" s="2"/>
    </row>
    <row r="60" spans="1:29" ht="12.75" customHeight="1">
      <c r="A60" s="30" t="s">
        <v>19</v>
      </c>
      <c r="B60" s="17"/>
      <c r="C60" s="17">
        <v>40</v>
      </c>
      <c r="D60" s="17"/>
      <c r="E60" s="17"/>
      <c r="F60" s="17"/>
      <c r="G60" s="17"/>
      <c r="H60" s="17"/>
      <c r="I60" s="17"/>
      <c r="J60" s="18"/>
      <c r="K60" s="13"/>
      <c r="L60" s="13"/>
      <c r="M60" s="14"/>
      <c r="N60" s="15">
        <f>C60/B59</f>
        <v>0.83333333333333337</v>
      </c>
      <c r="O60" s="24">
        <v>40</v>
      </c>
      <c r="P60" s="25">
        <f t="shared" ref="P60:P66" si="22">O60/O59</f>
        <v>0.83333333333333337</v>
      </c>
      <c r="Q60" s="2">
        <f t="shared" ref="Q60:Q66" si="23">100%-P60</f>
        <v>0.16666666666666663</v>
      </c>
    </row>
    <row r="61" spans="1:29" ht="12.75" customHeight="1">
      <c r="A61" s="30" t="s">
        <v>20</v>
      </c>
      <c r="B61" s="31"/>
      <c r="C61" s="31"/>
      <c r="D61" s="31">
        <v>33</v>
      </c>
      <c r="E61" s="31"/>
      <c r="F61" s="31"/>
      <c r="G61" s="31"/>
      <c r="H61" s="31"/>
      <c r="I61" s="31"/>
      <c r="J61" s="34"/>
      <c r="K61" s="2"/>
      <c r="L61" s="2"/>
      <c r="M61" s="31"/>
      <c r="N61" s="15">
        <f>D61/C60</f>
        <v>0.82499999999999996</v>
      </c>
      <c r="O61" s="24">
        <v>36</v>
      </c>
      <c r="P61" s="25">
        <f t="shared" si="22"/>
        <v>0.9</v>
      </c>
      <c r="Q61" s="2">
        <f t="shared" si="23"/>
        <v>9.9999999999999978E-2</v>
      </c>
    </row>
    <row r="62" spans="1:29" ht="12.75" customHeight="1">
      <c r="A62" s="30" t="s">
        <v>21</v>
      </c>
      <c r="B62" s="31"/>
      <c r="C62" s="31"/>
      <c r="D62" s="31"/>
      <c r="E62" s="31">
        <v>22</v>
      </c>
      <c r="F62" s="31"/>
      <c r="G62" s="31"/>
      <c r="H62" s="31"/>
      <c r="I62" s="31"/>
      <c r="J62" s="34"/>
      <c r="K62" s="2"/>
      <c r="L62" s="2"/>
      <c r="M62" s="31"/>
      <c r="N62" s="2">
        <f>E62/D61</f>
        <v>0.66666666666666663</v>
      </c>
      <c r="O62" s="24">
        <v>33</v>
      </c>
      <c r="P62" s="25">
        <f t="shared" si="22"/>
        <v>0.91666666666666663</v>
      </c>
      <c r="Q62" s="2">
        <f t="shared" si="23"/>
        <v>8.333333333333337E-2</v>
      </c>
    </row>
    <row r="63" spans="1:29" ht="12.75" customHeight="1">
      <c r="A63" s="35" t="s">
        <v>22</v>
      </c>
      <c r="B63" s="31"/>
      <c r="C63" s="31"/>
      <c r="D63" s="31"/>
      <c r="E63" s="31"/>
      <c r="F63" s="31">
        <v>22</v>
      </c>
      <c r="G63" s="31"/>
      <c r="H63" s="31"/>
      <c r="I63" s="31"/>
      <c r="J63" s="34"/>
      <c r="K63" s="2"/>
      <c r="L63" s="2"/>
      <c r="M63" s="31"/>
      <c r="N63" s="2">
        <f>F63/E62</f>
        <v>1</v>
      </c>
      <c r="O63" s="24">
        <v>33</v>
      </c>
      <c r="P63" s="25">
        <f t="shared" si="22"/>
        <v>1</v>
      </c>
      <c r="Q63" s="2">
        <f t="shared" si="23"/>
        <v>0</v>
      </c>
    </row>
    <row r="64" spans="1:29" ht="12.75" customHeight="1">
      <c r="A64" s="35" t="s">
        <v>23</v>
      </c>
      <c r="G64" s="31">
        <v>22</v>
      </c>
      <c r="J64" s="34"/>
      <c r="K64" s="2"/>
      <c r="L64" s="2"/>
      <c r="N64" s="2">
        <f>G64/F63</f>
        <v>1</v>
      </c>
      <c r="O64" s="24">
        <v>33</v>
      </c>
      <c r="P64" s="25">
        <f t="shared" si="22"/>
        <v>1</v>
      </c>
      <c r="Q64" s="2">
        <f t="shared" si="23"/>
        <v>0</v>
      </c>
      <c r="S64" s="3"/>
      <c r="T64" s="9" t="s">
        <v>42</v>
      </c>
      <c r="U64" s="9"/>
      <c r="V64" s="9"/>
      <c r="W64" s="9"/>
      <c r="X64" s="9"/>
      <c r="Y64" s="9"/>
      <c r="Z64" s="9"/>
      <c r="AA64" s="9"/>
      <c r="AB64" s="9"/>
      <c r="AC64" s="9"/>
    </row>
    <row r="65" spans="1:29" ht="12.75" customHeight="1">
      <c r="A65" s="35" t="s">
        <v>41</v>
      </c>
      <c r="H65" s="31">
        <v>21</v>
      </c>
      <c r="J65" s="34"/>
      <c r="K65" s="2"/>
      <c r="L65" s="2"/>
      <c r="N65" s="2">
        <f>H65/G64</f>
        <v>0.95454545454545459</v>
      </c>
      <c r="O65" s="24">
        <v>31</v>
      </c>
      <c r="P65" s="25">
        <f t="shared" si="22"/>
        <v>0.93939393939393945</v>
      </c>
      <c r="Q65" s="2">
        <f t="shared" si="23"/>
        <v>6.0606060606060552E-2</v>
      </c>
      <c r="S65" s="3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2.75" customHeight="1">
      <c r="A66" s="35" t="s">
        <v>45</v>
      </c>
      <c r="I66" s="31">
        <v>21</v>
      </c>
      <c r="J66" s="34">
        <v>16</v>
      </c>
      <c r="K66" s="2"/>
      <c r="L66" s="2"/>
      <c r="N66" s="2">
        <f>I66/H65</f>
        <v>1</v>
      </c>
      <c r="O66" s="24">
        <v>29</v>
      </c>
      <c r="P66" s="25">
        <f t="shared" si="22"/>
        <v>0.93548387096774188</v>
      </c>
      <c r="Q66" s="2">
        <f t="shared" si="23"/>
        <v>6.4516129032258118E-2</v>
      </c>
      <c r="S66" s="3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2.75" customHeight="1">
      <c r="A67" s="35" t="s">
        <v>46</v>
      </c>
      <c r="I67" s="31">
        <v>6</v>
      </c>
      <c r="J67" s="34">
        <v>7</v>
      </c>
      <c r="K67" s="2"/>
      <c r="L67" s="2"/>
      <c r="N67" s="2"/>
      <c r="O67" s="24">
        <v>11</v>
      </c>
      <c r="P67" s="25"/>
      <c r="Q67" s="2"/>
      <c r="S67" s="3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2.75" customHeight="1">
      <c r="A68" s="35" t="s">
        <v>47</v>
      </c>
      <c r="I68" s="31">
        <v>2</v>
      </c>
      <c r="J68" s="34">
        <v>2</v>
      </c>
      <c r="K68" s="2"/>
      <c r="L68" s="2"/>
      <c r="N68" s="2"/>
      <c r="O68" s="24">
        <v>4</v>
      </c>
      <c r="P68" s="25"/>
      <c r="Q68" s="2"/>
      <c r="S68" s="3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2.75" customHeight="1">
      <c r="A69" s="35" t="s">
        <v>48</v>
      </c>
      <c r="J69" s="34"/>
      <c r="K69" s="2"/>
      <c r="L69" s="2"/>
      <c r="N69" s="2"/>
      <c r="O69" s="24"/>
      <c r="P69" s="25"/>
      <c r="Q69" s="2"/>
      <c r="S69" s="3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2.75" customHeight="1">
      <c r="A70" s="35" t="s">
        <v>49</v>
      </c>
      <c r="J70" s="34"/>
      <c r="K70" s="2"/>
      <c r="L70" s="2"/>
      <c r="N70" s="2"/>
      <c r="O70" s="24">
        <v>1</v>
      </c>
      <c r="P70" s="25"/>
      <c r="Q70" s="2"/>
      <c r="S70" s="3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2.75" customHeight="1">
      <c r="A71" s="35" t="s">
        <v>50</v>
      </c>
      <c r="J71" s="34"/>
      <c r="K71" s="2"/>
      <c r="L71" s="2"/>
      <c r="N71" s="2"/>
      <c r="O71" s="24"/>
      <c r="P71" s="25"/>
      <c r="Q71" s="2"/>
      <c r="S71" s="3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2.75" customHeight="1">
      <c r="A72" s="35" t="s">
        <v>51</v>
      </c>
      <c r="J72" s="34"/>
      <c r="K72" s="2"/>
      <c r="L72" s="2"/>
      <c r="N72" s="2"/>
      <c r="O72" s="24"/>
      <c r="P72" s="25"/>
      <c r="Q72" s="2"/>
      <c r="S72" s="3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2.75" customHeight="1">
      <c r="A73" s="35" t="s">
        <v>52</v>
      </c>
      <c r="I73" s="31">
        <v>1</v>
      </c>
      <c r="J73" s="34"/>
      <c r="K73" s="2"/>
      <c r="L73" s="2"/>
      <c r="N73" s="2"/>
      <c r="O73" s="24">
        <v>1</v>
      </c>
      <c r="P73" s="25"/>
      <c r="Q73" s="2"/>
      <c r="S73" s="3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2.75" customHeight="1">
      <c r="A74" s="35"/>
      <c r="J74" s="34"/>
      <c r="K74" s="2"/>
      <c r="L74" s="2"/>
      <c r="N74" s="2"/>
      <c r="O74" s="24"/>
      <c r="P74" s="25"/>
      <c r="Q74" s="2"/>
      <c r="S74" s="3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2.75" customHeight="1">
      <c r="J75" s="31">
        <f>SUM(J66:J68)</f>
        <v>25</v>
      </c>
      <c r="K75" s="2">
        <f>J66/B59</f>
        <v>0.33333333333333331</v>
      </c>
      <c r="L75" s="2">
        <f>J75/B59</f>
        <v>0.52083333333333337</v>
      </c>
      <c r="M75" s="2">
        <f>L75-K75</f>
        <v>0.18750000000000006</v>
      </c>
      <c r="N75" s="2"/>
      <c r="S75" s="3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2.75" customHeight="1">
      <c r="J76" s="31"/>
      <c r="K76" s="2"/>
      <c r="L76" s="2"/>
      <c r="N76" s="2"/>
      <c r="S76" s="3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2.75" customHeight="1">
      <c r="A77" s="46" t="s">
        <v>65</v>
      </c>
      <c r="K77" s="2"/>
      <c r="L77" s="2"/>
      <c r="N77" s="2"/>
      <c r="T77" s="268" t="s">
        <v>12</v>
      </c>
      <c r="U77" s="269"/>
      <c r="V77" s="269"/>
      <c r="W77" s="269"/>
      <c r="X77" s="269"/>
      <c r="Y77" s="269"/>
      <c r="Z77" s="269"/>
      <c r="AA77" s="269"/>
      <c r="AB77" s="269"/>
      <c r="AC77" s="269"/>
    </row>
    <row r="78" spans="1:29" ht="25.5" customHeight="1">
      <c r="B78" s="266" t="s">
        <v>2</v>
      </c>
      <c r="C78" s="267"/>
      <c r="D78" s="267"/>
      <c r="E78" s="267"/>
      <c r="F78" s="267"/>
      <c r="G78" s="267"/>
      <c r="H78" s="267"/>
      <c r="I78" s="267"/>
      <c r="K78" s="5" t="s">
        <v>3</v>
      </c>
      <c r="L78" s="5" t="s">
        <v>4</v>
      </c>
      <c r="M78" s="6" t="s">
        <v>5</v>
      </c>
      <c r="N78" s="5" t="s">
        <v>6</v>
      </c>
      <c r="O78" s="7" t="s">
        <v>7</v>
      </c>
      <c r="P78" s="7" t="s">
        <v>8</v>
      </c>
      <c r="Q78" s="8" t="s">
        <v>9</v>
      </c>
      <c r="S78" s="20" t="s">
        <v>13</v>
      </c>
      <c r="T78" s="23" t="s">
        <v>15</v>
      </c>
      <c r="U78" s="23" t="s">
        <v>16</v>
      </c>
      <c r="V78" s="23" t="s">
        <v>17</v>
      </c>
      <c r="W78" s="23" t="s">
        <v>18</v>
      </c>
      <c r="X78" s="23" t="s">
        <v>19</v>
      </c>
      <c r="Y78" s="23" t="s">
        <v>20</v>
      </c>
      <c r="Z78" s="23" t="s">
        <v>21</v>
      </c>
      <c r="AA78" s="23" t="s">
        <v>22</v>
      </c>
      <c r="AB78" s="23" t="s">
        <v>23</v>
      </c>
    </row>
    <row r="79" spans="1:29" ht="12.75" customHeight="1">
      <c r="A79" s="10" t="s">
        <v>10</v>
      </c>
      <c r="B79" s="11">
        <v>1</v>
      </c>
      <c r="C79" s="11">
        <v>2</v>
      </c>
      <c r="D79" s="11">
        <v>3</v>
      </c>
      <c r="E79" s="11">
        <v>4</v>
      </c>
      <c r="F79" s="11">
        <v>5</v>
      </c>
      <c r="G79" s="11">
        <v>6</v>
      </c>
      <c r="H79" s="11">
        <v>7</v>
      </c>
      <c r="I79" s="11">
        <v>8</v>
      </c>
      <c r="J79" s="12" t="s">
        <v>11</v>
      </c>
      <c r="K79" s="13"/>
      <c r="L79" s="13"/>
      <c r="M79" s="14"/>
      <c r="N79" s="15"/>
      <c r="O79" s="16"/>
      <c r="P79" s="16"/>
      <c r="Q79" s="2"/>
      <c r="S79" s="27" t="s">
        <v>25</v>
      </c>
      <c r="T79" s="25">
        <f t="shared" ref="T79:T85" si="24">Q6</f>
        <v>0.18181818181818177</v>
      </c>
      <c r="U79" s="25">
        <f t="shared" ref="U79:U85" si="25">Q25</f>
        <v>0.19999999999999996</v>
      </c>
      <c r="V79" s="25">
        <f t="shared" ref="V79:V85" si="26">Q43</f>
        <v>0.14000000000000001</v>
      </c>
      <c r="W79" s="25">
        <f t="shared" ref="W79:W84" si="27">Q60</f>
        <v>0.16666666666666663</v>
      </c>
      <c r="X79" s="25">
        <f t="shared" ref="X79:X83" si="28">Q81</f>
        <v>0.18867924528301883</v>
      </c>
      <c r="Y79" s="2">
        <f t="shared" ref="Y79:Y82" si="29">Q97</f>
        <v>0.21739130434782605</v>
      </c>
      <c r="Z79" s="25">
        <f t="shared" ref="Z79:Z81" si="30">Q117</f>
        <v>0.19230769230769229</v>
      </c>
      <c r="AA79" s="25">
        <f t="shared" ref="AA79:AA80" si="31">Q135</f>
        <v>0.19512195121951215</v>
      </c>
      <c r="AB79" s="25">
        <f>Q153</f>
        <v>8.6956521739130488E-2</v>
      </c>
    </row>
    <row r="80" spans="1:29" ht="12.75" customHeight="1">
      <c r="A80" s="30" t="s">
        <v>19</v>
      </c>
      <c r="B80" s="17">
        <v>53</v>
      </c>
      <c r="C80" s="17"/>
      <c r="D80" s="17"/>
      <c r="E80" s="17"/>
      <c r="F80" s="17"/>
      <c r="G80" s="17"/>
      <c r="H80" s="17"/>
      <c r="I80" s="17"/>
      <c r="J80" s="34"/>
      <c r="K80" s="13"/>
      <c r="L80" s="13"/>
      <c r="M80" s="14"/>
      <c r="N80" s="15"/>
      <c r="O80" s="19">
        <f>B80</f>
        <v>53</v>
      </c>
      <c r="P80" s="16"/>
      <c r="Q80" s="2"/>
      <c r="S80" s="27" t="s">
        <v>26</v>
      </c>
      <c r="T80" s="25">
        <f t="shared" si="24"/>
        <v>0.11111111111111116</v>
      </c>
      <c r="U80" s="25">
        <f t="shared" si="25"/>
        <v>0.13888888888888884</v>
      </c>
      <c r="V80" s="25">
        <f t="shared" si="26"/>
        <v>0.13953488372093026</v>
      </c>
      <c r="W80" s="25">
        <f t="shared" si="27"/>
        <v>9.9999999999999978E-2</v>
      </c>
      <c r="X80" s="25">
        <f t="shared" si="28"/>
        <v>4.6511627906976716E-2</v>
      </c>
      <c r="Y80" s="2">
        <f t="shared" si="29"/>
        <v>5.555555555555558E-2</v>
      </c>
      <c r="Z80" s="25">
        <f t="shared" si="30"/>
        <v>0.26923076923076927</v>
      </c>
      <c r="AA80" s="25">
        <f t="shared" si="31"/>
        <v>6.0606060606060552E-2</v>
      </c>
      <c r="AB80" s="25" t="s">
        <v>30</v>
      </c>
    </row>
    <row r="81" spans="1:29" ht="12.75" customHeight="1">
      <c r="A81" s="30" t="s">
        <v>20</v>
      </c>
      <c r="C81" s="31">
        <v>43</v>
      </c>
      <c r="J81" s="34"/>
      <c r="K81" s="2"/>
      <c r="L81" s="2"/>
      <c r="N81" s="15">
        <f>C81/B80</f>
        <v>0.81132075471698117</v>
      </c>
      <c r="O81" s="24">
        <v>43</v>
      </c>
      <c r="P81" s="25">
        <f t="shared" ref="P81:P83" si="32">O81/O80</f>
        <v>0.81132075471698117</v>
      </c>
      <c r="Q81" s="2">
        <f t="shared" ref="Q81:Q87" si="33">100%-P81</f>
        <v>0.18867924528301883</v>
      </c>
      <c r="S81" s="27" t="s">
        <v>27</v>
      </c>
      <c r="T81" s="25">
        <f t="shared" si="24"/>
        <v>3.125E-2</v>
      </c>
      <c r="U81" s="25">
        <f t="shared" si="25"/>
        <v>6.4516129032258118E-2</v>
      </c>
      <c r="V81" s="25">
        <f t="shared" si="26"/>
        <v>5.4054054054054057E-2</v>
      </c>
      <c r="W81" s="25">
        <f t="shared" si="27"/>
        <v>8.333333333333337E-2</v>
      </c>
      <c r="X81" s="25">
        <f t="shared" si="28"/>
        <v>4.8780487804878092E-2</v>
      </c>
      <c r="Y81" s="2">
        <f t="shared" si="29"/>
        <v>5.555555555555558E-2</v>
      </c>
      <c r="Z81" s="25">
        <f t="shared" si="30"/>
        <v>0.1428571428571429</v>
      </c>
      <c r="AA81" s="25" t="s">
        <v>30</v>
      </c>
    </row>
    <row r="82" spans="1:29" ht="12.75" customHeight="1">
      <c r="A82" s="30" t="s">
        <v>21</v>
      </c>
      <c r="D82" s="31">
        <v>39</v>
      </c>
      <c r="J82" s="34"/>
      <c r="K82" s="2"/>
      <c r="L82" s="2"/>
      <c r="N82" s="2">
        <f>D82/C81</f>
        <v>0.90697674418604646</v>
      </c>
      <c r="O82" s="24">
        <v>41</v>
      </c>
      <c r="P82" s="25">
        <f t="shared" si="32"/>
        <v>0.95348837209302328</v>
      </c>
      <c r="Q82" s="2">
        <f t="shared" si="33"/>
        <v>4.6511627906976716E-2</v>
      </c>
      <c r="S82" s="27" t="s">
        <v>28</v>
      </c>
      <c r="T82" s="25">
        <f t="shared" si="24"/>
        <v>-0.12903225806451624</v>
      </c>
      <c r="U82" s="25">
        <f t="shared" si="25"/>
        <v>-3.4482758620689724E-2</v>
      </c>
      <c r="V82" s="25">
        <f t="shared" si="26"/>
        <v>-0.17142857142857149</v>
      </c>
      <c r="W82" s="25">
        <f t="shared" si="27"/>
        <v>0</v>
      </c>
      <c r="X82" s="25">
        <f t="shared" si="28"/>
        <v>2.4390243902439046E-2</v>
      </c>
      <c r="Y82" s="2">
        <f t="shared" si="29"/>
        <v>-8.8235294117646967E-2</v>
      </c>
      <c r="Z82" s="25" t="s">
        <v>30</v>
      </c>
      <c r="AA82" s="25" t="s">
        <v>30</v>
      </c>
    </row>
    <row r="83" spans="1:29" ht="12.75" customHeight="1">
      <c r="A83" s="35" t="s">
        <v>22</v>
      </c>
      <c r="E83" s="31">
        <v>36</v>
      </c>
      <c r="J83" s="34"/>
      <c r="K83" s="2"/>
      <c r="L83" s="2"/>
      <c r="N83" s="2">
        <f>E83/D82</f>
        <v>0.92307692307692313</v>
      </c>
      <c r="O83" s="24">
        <v>39</v>
      </c>
      <c r="P83" s="25">
        <f t="shared" si="32"/>
        <v>0.95121951219512191</v>
      </c>
      <c r="Q83" s="2">
        <f t="shared" si="33"/>
        <v>4.8780487804878092E-2</v>
      </c>
      <c r="S83" s="27" t="s">
        <v>29</v>
      </c>
      <c r="T83" s="25">
        <f t="shared" si="24"/>
        <v>-5.7142857142857162E-2</v>
      </c>
      <c r="U83" s="25">
        <f t="shared" si="25"/>
        <v>3.3333333333333326E-2</v>
      </c>
      <c r="V83" s="25">
        <f t="shared" si="26"/>
        <v>0</v>
      </c>
      <c r="W83" s="25">
        <f t="shared" si="27"/>
        <v>0</v>
      </c>
      <c r="X83" s="25">
        <f t="shared" si="28"/>
        <v>-5.1282051282051322E-2</v>
      </c>
      <c r="Y83" s="2" t="s">
        <v>30</v>
      </c>
      <c r="Z83" s="25" t="s">
        <v>30</v>
      </c>
    </row>
    <row r="84" spans="1:29" ht="12.75" customHeight="1">
      <c r="A84" s="35" t="s">
        <v>23</v>
      </c>
      <c r="F84" s="31">
        <v>36</v>
      </c>
      <c r="J84" s="34"/>
      <c r="K84" s="2"/>
      <c r="L84" s="2"/>
      <c r="N84" s="2">
        <f>F84/E83</f>
        <v>1</v>
      </c>
      <c r="O84" s="24">
        <v>40</v>
      </c>
      <c r="P84" s="25">
        <f t="shared" ref="P84:P87" si="34">O84/O82</f>
        <v>0.97560975609756095</v>
      </c>
      <c r="Q84" s="2">
        <f t="shared" si="33"/>
        <v>2.4390243902439046E-2</v>
      </c>
      <c r="S84" s="30" t="s">
        <v>31</v>
      </c>
      <c r="T84" s="25">
        <f t="shared" si="24"/>
        <v>-5.4054054054053946E-2</v>
      </c>
      <c r="U84" s="25">
        <f t="shared" si="25"/>
        <v>3.4482758620689613E-2</v>
      </c>
      <c r="V84" s="25">
        <f t="shared" si="26"/>
        <v>2.4390243902439046E-2</v>
      </c>
      <c r="W84" s="25">
        <f t="shared" si="27"/>
        <v>6.0606060606060552E-2</v>
      </c>
      <c r="X84" s="25" t="s">
        <v>30</v>
      </c>
      <c r="Y84" s="2" t="s">
        <v>30</v>
      </c>
    </row>
    <row r="85" spans="1:29" ht="12.75" customHeight="1">
      <c r="A85" s="35" t="s">
        <v>41</v>
      </c>
      <c r="G85" s="31">
        <v>35</v>
      </c>
      <c r="J85" s="34"/>
      <c r="K85" s="2"/>
      <c r="L85" s="2"/>
      <c r="N85" s="2">
        <f>G85/F84</f>
        <v>0.97222222222222221</v>
      </c>
      <c r="O85" s="24">
        <v>41</v>
      </c>
      <c r="P85" s="25">
        <f t="shared" si="34"/>
        <v>1.0512820512820513</v>
      </c>
      <c r="Q85" s="2">
        <f t="shared" si="33"/>
        <v>-5.1282051282051322E-2</v>
      </c>
      <c r="S85" s="30" t="s">
        <v>32</v>
      </c>
      <c r="T85" s="25">
        <f t="shared" si="24"/>
        <v>2.5641025641025661E-2</v>
      </c>
      <c r="U85" s="25">
        <f t="shared" si="25"/>
        <v>0</v>
      </c>
      <c r="V85" s="25">
        <f t="shared" si="26"/>
        <v>0</v>
      </c>
      <c r="W85" s="25" t="s">
        <v>30</v>
      </c>
      <c r="X85" s="25" t="s">
        <v>30</v>
      </c>
    </row>
    <row r="86" spans="1:29" ht="12.75" customHeight="1">
      <c r="A86" s="35" t="s">
        <v>45</v>
      </c>
      <c r="H86" s="31">
        <v>32</v>
      </c>
      <c r="J86" s="34"/>
      <c r="K86" s="2"/>
      <c r="L86" s="2"/>
      <c r="N86" s="2">
        <f>H86/G85</f>
        <v>0.91428571428571426</v>
      </c>
      <c r="O86" s="24">
        <v>39</v>
      </c>
      <c r="P86" s="25">
        <f t="shared" si="34"/>
        <v>0.97499999999999998</v>
      </c>
      <c r="Q86" s="2">
        <f t="shared" si="33"/>
        <v>2.5000000000000022E-2</v>
      </c>
      <c r="S86" s="30" t="s">
        <v>33</v>
      </c>
      <c r="T86" s="25" t="s">
        <v>30</v>
      </c>
      <c r="U86" s="25"/>
      <c r="V86" s="25"/>
      <c r="W86" s="25"/>
      <c r="X86" s="25"/>
    </row>
    <row r="87" spans="1:29" ht="12.75" customHeight="1">
      <c r="A87" s="35" t="s">
        <v>46</v>
      </c>
      <c r="I87" s="31">
        <v>32</v>
      </c>
      <c r="J87" s="34">
        <v>28</v>
      </c>
      <c r="K87" s="2"/>
      <c r="L87" s="2"/>
      <c r="N87" s="2">
        <f>I87/H86</f>
        <v>1</v>
      </c>
      <c r="O87" s="24">
        <v>38</v>
      </c>
      <c r="P87" s="25">
        <f t="shared" si="34"/>
        <v>0.92682926829268297</v>
      </c>
      <c r="Q87" s="2">
        <f t="shared" si="33"/>
        <v>7.3170731707317027E-2</v>
      </c>
      <c r="S87" s="35"/>
      <c r="T87" s="25"/>
      <c r="U87" s="25"/>
      <c r="V87" s="25"/>
      <c r="W87" s="25"/>
      <c r="X87" s="25"/>
    </row>
    <row r="88" spans="1:29" ht="12.75" customHeight="1">
      <c r="A88" s="35" t="s">
        <v>47</v>
      </c>
      <c r="I88" s="31">
        <v>7</v>
      </c>
      <c r="J88" s="34">
        <v>7</v>
      </c>
      <c r="K88" s="2"/>
      <c r="L88" s="2"/>
      <c r="N88" s="2"/>
      <c r="O88" s="24">
        <v>8</v>
      </c>
      <c r="P88" s="25"/>
      <c r="Q88" s="2"/>
      <c r="S88" s="35"/>
      <c r="T88" s="25"/>
      <c r="U88" s="25"/>
      <c r="V88" s="25"/>
      <c r="W88" s="25"/>
      <c r="X88" s="25"/>
    </row>
    <row r="89" spans="1:29" ht="12.75" customHeight="1">
      <c r="A89" s="35" t="s">
        <v>48</v>
      </c>
      <c r="I89" s="31">
        <v>1</v>
      </c>
      <c r="J89" s="34"/>
      <c r="K89" s="2"/>
      <c r="L89" s="2"/>
      <c r="N89" s="2"/>
      <c r="O89" s="24">
        <v>2</v>
      </c>
      <c r="P89" s="25"/>
      <c r="Q89" s="2"/>
      <c r="S89" s="35"/>
      <c r="T89" s="25"/>
      <c r="U89" s="25"/>
      <c r="V89" s="25"/>
      <c r="W89" s="25"/>
      <c r="X89" s="25"/>
    </row>
    <row r="90" spans="1:29" ht="12.75" customHeight="1">
      <c r="A90" s="35" t="s">
        <v>49</v>
      </c>
      <c r="I90" s="31">
        <v>2</v>
      </c>
      <c r="J90" s="34">
        <v>3</v>
      </c>
      <c r="K90" s="2"/>
      <c r="L90" s="2"/>
      <c r="N90" s="2"/>
      <c r="O90" s="24">
        <v>3</v>
      </c>
      <c r="P90" s="25"/>
      <c r="Q90" s="2"/>
      <c r="S90" s="35"/>
      <c r="T90" s="25"/>
      <c r="U90" s="25"/>
      <c r="V90" s="25"/>
      <c r="W90" s="25"/>
      <c r="X90" s="25"/>
    </row>
    <row r="91" spans="1:29" ht="12.75" customHeight="1">
      <c r="A91" s="35"/>
      <c r="J91" s="34"/>
      <c r="K91" s="2"/>
      <c r="L91" s="2"/>
      <c r="N91" s="2"/>
      <c r="O91" s="24"/>
      <c r="P91" s="25"/>
      <c r="Q91" s="2"/>
      <c r="S91" s="35"/>
      <c r="T91" s="25"/>
      <c r="U91" s="25"/>
      <c r="V91" s="25"/>
      <c r="W91" s="25"/>
      <c r="X91" s="25"/>
    </row>
    <row r="92" spans="1:29" ht="12.75" customHeight="1">
      <c r="J92" s="31">
        <f>SUM(J87:J90)</f>
        <v>38</v>
      </c>
      <c r="K92" s="2">
        <f>J87/B80</f>
        <v>0.52830188679245282</v>
      </c>
      <c r="L92" s="2">
        <f>J92/B80</f>
        <v>0.71698113207547165</v>
      </c>
      <c r="M92" s="2">
        <f>L92-K92</f>
        <v>0.18867924528301883</v>
      </c>
      <c r="N92" s="2"/>
      <c r="U92" s="25"/>
      <c r="V92" s="25"/>
      <c r="W92" s="28"/>
      <c r="X92" s="28"/>
    </row>
    <row r="93" spans="1:29" ht="12.75" customHeight="1">
      <c r="A93" s="46" t="s">
        <v>66</v>
      </c>
      <c r="K93" s="2"/>
      <c r="L93" s="2"/>
      <c r="N93" s="2"/>
      <c r="U93" s="25"/>
      <c r="V93" s="28"/>
      <c r="W93" s="28"/>
      <c r="X93" s="28"/>
    </row>
    <row r="94" spans="1:29" ht="25.5" customHeight="1">
      <c r="B94" s="287" t="s">
        <v>2</v>
      </c>
      <c r="C94" s="275"/>
      <c r="D94" s="275"/>
      <c r="E94" s="275"/>
      <c r="F94" s="275"/>
      <c r="G94" s="275"/>
      <c r="H94" s="275"/>
      <c r="I94" s="275"/>
      <c r="K94" s="5" t="s">
        <v>3</v>
      </c>
      <c r="L94" s="5" t="s">
        <v>4</v>
      </c>
      <c r="M94" s="6" t="s">
        <v>5</v>
      </c>
      <c r="N94" s="5" t="s">
        <v>6</v>
      </c>
      <c r="O94" s="7" t="s">
        <v>7</v>
      </c>
      <c r="P94" s="7" t="s">
        <v>8</v>
      </c>
      <c r="Q94" s="8" t="s">
        <v>9</v>
      </c>
      <c r="T94" s="25"/>
      <c r="U94" s="25"/>
      <c r="V94" s="25"/>
      <c r="W94" s="25"/>
      <c r="X94" s="28"/>
      <c r="Y94" s="28"/>
      <c r="Z94" s="28"/>
      <c r="AA94" s="28"/>
      <c r="AB94" s="28"/>
      <c r="AC94" s="28"/>
    </row>
    <row r="95" spans="1:29" ht="12.75" customHeight="1">
      <c r="A95" s="168" t="s">
        <v>10</v>
      </c>
      <c r="B95" s="17">
        <v>1</v>
      </c>
      <c r="C95" s="17">
        <v>2</v>
      </c>
      <c r="D95" s="17">
        <v>3</v>
      </c>
      <c r="E95" s="17">
        <v>4</v>
      </c>
      <c r="F95" s="17">
        <v>5</v>
      </c>
      <c r="G95" s="17">
        <v>6</v>
      </c>
      <c r="H95" s="17">
        <v>7</v>
      </c>
      <c r="I95" s="17">
        <v>8</v>
      </c>
      <c r="J95" s="169" t="s">
        <v>11</v>
      </c>
      <c r="K95" s="170"/>
      <c r="L95" s="13"/>
      <c r="M95" s="14"/>
      <c r="N95" s="15"/>
      <c r="O95" s="16"/>
      <c r="P95" s="16"/>
      <c r="Q95" s="2"/>
      <c r="S95" s="35"/>
      <c r="T95" s="38"/>
      <c r="U95" s="38"/>
      <c r="V95" s="38"/>
      <c r="W95" s="48"/>
      <c r="X95" s="48"/>
      <c r="Y95" s="48"/>
      <c r="Z95" s="48"/>
      <c r="AA95" s="48"/>
      <c r="AB95" s="48"/>
      <c r="AC95" s="48"/>
    </row>
    <row r="96" spans="1:29" ht="12.75" customHeight="1">
      <c r="A96" s="30" t="s">
        <v>20</v>
      </c>
      <c r="B96" s="31">
        <v>46</v>
      </c>
      <c r="C96" s="17"/>
      <c r="D96" s="17"/>
      <c r="E96" s="17"/>
      <c r="F96" s="17"/>
      <c r="G96" s="17"/>
      <c r="H96" s="17"/>
      <c r="I96" s="17"/>
      <c r="J96" s="18"/>
      <c r="K96" s="170"/>
      <c r="L96" s="13"/>
      <c r="M96" s="14"/>
      <c r="N96" s="15"/>
      <c r="O96" s="19">
        <f>B96</f>
        <v>46</v>
      </c>
      <c r="P96" s="16"/>
      <c r="Q96" s="2"/>
      <c r="S96" s="35"/>
      <c r="T96" s="38"/>
      <c r="U96" s="38"/>
      <c r="V96" s="48"/>
      <c r="W96" s="48"/>
      <c r="X96" s="48"/>
      <c r="Y96" s="48"/>
      <c r="Z96" s="48"/>
      <c r="AA96" s="48"/>
      <c r="AB96" s="48"/>
      <c r="AC96" s="48"/>
    </row>
    <row r="97" spans="1:38" ht="12.75" customHeight="1">
      <c r="A97" s="30" t="s">
        <v>21</v>
      </c>
      <c r="B97" s="17"/>
      <c r="C97" s="17">
        <v>33</v>
      </c>
      <c r="D97" s="17"/>
      <c r="E97" s="17"/>
      <c r="F97" s="17"/>
      <c r="G97" s="17"/>
      <c r="H97" s="17"/>
      <c r="I97" s="17"/>
      <c r="J97" s="18"/>
      <c r="K97" s="13"/>
      <c r="L97" s="13"/>
      <c r="M97" s="13"/>
      <c r="N97" s="15">
        <f>C97/B96</f>
        <v>0.71739130434782605</v>
      </c>
      <c r="O97" s="24">
        <v>36</v>
      </c>
      <c r="P97" s="25">
        <f t="shared" ref="P97:P98" si="35">O97/O96</f>
        <v>0.78260869565217395</v>
      </c>
      <c r="Q97" s="2">
        <f t="shared" ref="Q97:Q103" si="36">100%-P97</f>
        <v>0.21739130434782605</v>
      </c>
      <c r="S97" s="35"/>
      <c r="T97" s="38"/>
      <c r="U97" s="48"/>
      <c r="V97" s="48"/>
      <c r="W97" s="48"/>
      <c r="X97" s="48"/>
      <c r="Y97" s="48"/>
      <c r="Z97" s="48"/>
      <c r="AA97" s="48"/>
      <c r="AB97" s="48"/>
      <c r="AC97" s="48"/>
    </row>
    <row r="98" spans="1:38" ht="12.75" customHeight="1">
      <c r="A98" s="35" t="s">
        <v>22</v>
      </c>
      <c r="B98" s="17"/>
      <c r="C98" s="17"/>
      <c r="D98" s="17">
        <v>31</v>
      </c>
      <c r="E98" s="17"/>
      <c r="F98" s="17"/>
      <c r="G98" s="17"/>
      <c r="H98" s="17"/>
      <c r="I98" s="17"/>
      <c r="J98" s="18"/>
      <c r="K98" s="13"/>
      <c r="L98" s="13"/>
      <c r="M98" s="13"/>
      <c r="N98" s="15">
        <f>D98/C97</f>
        <v>0.93939393939393945</v>
      </c>
      <c r="O98" s="24">
        <v>34</v>
      </c>
      <c r="P98" s="25">
        <f t="shared" si="35"/>
        <v>0.94444444444444442</v>
      </c>
      <c r="Q98" s="2">
        <f t="shared" si="36"/>
        <v>5.555555555555558E-2</v>
      </c>
      <c r="S98" s="35"/>
      <c r="T98" s="38"/>
      <c r="U98" s="48"/>
      <c r="V98" s="48"/>
      <c r="W98" s="48"/>
      <c r="X98" s="48"/>
      <c r="Y98" s="48"/>
      <c r="Z98" s="48"/>
      <c r="AA98" s="48"/>
      <c r="AB98" s="48"/>
      <c r="AC98" s="48"/>
    </row>
    <row r="99" spans="1:38" ht="12.75" customHeight="1">
      <c r="A99" s="35" t="s">
        <v>23</v>
      </c>
      <c r="B99" s="17"/>
      <c r="C99" s="17"/>
      <c r="D99" s="17"/>
      <c r="E99" s="17">
        <v>30</v>
      </c>
      <c r="F99" s="17"/>
      <c r="G99" s="17"/>
      <c r="H99" s="17"/>
      <c r="I99" s="17"/>
      <c r="J99" s="18"/>
      <c r="K99" s="13"/>
      <c r="L99" s="13"/>
      <c r="M99" s="13"/>
      <c r="N99" s="15">
        <f>E99/D98</f>
        <v>0.967741935483871</v>
      </c>
      <c r="O99" s="24">
        <v>34</v>
      </c>
      <c r="P99" s="25">
        <f t="shared" ref="P99:P103" si="37">O99/O97</f>
        <v>0.94444444444444442</v>
      </c>
      <c r="Q99" s="2">
        <f t="shared" si="36"/>
        <v>5.555555555555558E-2</v>
      </c>
      <c r="S99" s="31"/>
      <c r="T99" s="9" t="s">
        <v>44</v>
      </c>
      <c r="U99" s="38"/>
      <c r="V99" s="38"/>
      <c r="W99" s="38"/>
      <c r="X99" s="38"/>
      <c r="Y99" s="38"/>
      <c r="Z99" s="38"/>
      <c r="AA99" s="38"/>
      <c r="AB99" s="38"/>
      <c r="AC99" s="38"/>
    </row>
    <row r="100" spans="1:38" ht="12.75" customHeight="1">
      <c r="A100" s="35" t="s">
        <v>41</v>
      </c>
      <c r="F100" s="31">
        <v>30</v>
      </c>
      <c r="J100" s="18"/>
      <c r="K100" s="2"/>
      <c r="L100" s="2"/>
      <c r="N100" s="2">
        <f>F100/E99</f>
        <v>1</v>
      </c>
      <c r="O100" s="24">
        <v>37</v>
      </c>
      <c r="P100" s="25">
        <f t="shared" si="37"/>
        <v>1.088235294117647</v>
      </c>
      <c r="Q100" s="2">
        <f t="shared" si="36"/>
        <v>-8.8235294117646967E-2</v>
      </c>
      <c r="S100" s="49" t="s">
        <v>13</v>
      </c>
      <c r="T100" s="52" t="s">
        <v>15</v>
      </c>
      <c r="U100" s="52" t="s">
        <v>16</v>
      </c>
      <c r="V100" s="52" t="s">
        <v>17</v>
      </c>
      <c r="W100" s="52" t="s">
        <v>18</v>
      </c>
      <c r="X100" s="52" t="s">
        <v>19</v>
      </c>
      <c r="Y100" s="52" t="s">
        <v>20</v>
      </c>
      <c r="Z100" s="52" t="s">
        <v>21</v>
      </c>
      <c r="AA100" s="52" t="s">
        <v>22</v>
      </c>
      <c r="AB100" s="52" t="s">
        <v>23</v>
      </c>
      <c r="AC100" s="52" t="s">
        <v>41</v>
      </c>
      <c r="AD100" s="52" t="s">
        <v>45</v>
      </c>
      <c r="AE100" s="52" t="s">
        <v>46</v>
      </c>
      <c r="AF100" s="52" t="s">
        <v>47</v>
      </c>
      <c r="AG100" s="52" t="s">
        <v>48</v>
      </c>
      <c r="AH100" s="52" t="s">
        <v>49</v>
      </c>
      <c r="AI100" s="52" t="s">
        <v>50</v>
      </c>
      <c r="AJ100" s="52" t="s">
        <v>51</v>
      </c>
      <c r="AK100" s="52" t="s">
        <v>52</v>
      </c>
      <c r="AL100" s="52" t="s">
        <v>53</v>
      </c>
    </row>
    <row r="101" spans="1:38" ht="12.75" customHeight="1">
      <c r="A101" s="35" t="s">
        <v>45</v>
      </c>
      <c r="G101" s="31">
        <v>30</v>
      </c>
      <c r="J101" s="18">
        <v>2</v>
      </c>
      <c r="K101" s="2"/>
      <c r="L101" s="2"/>
      <c r="N101" s="2">
        <f>G101/F100</f>
        <v>1</v>
      </c>
      <c r="O101" s="24">
        <v>38</v>
      </c>
      <c r="P101" s="25">
        <f t="shared" si="37"/>
        <v>1.1176470588235294</v>
      </c>
      <c r="Q101" s="2">
        <f t="shared" si="36"/>
        <v>-0.11764705882352944</v>
      </c>
      <c r="S101" s="53" t="s">
        <v>25</v>
      </c>
      <c r="T101" s="54">
        <f>O7/O5</f>
        <v>0.72727272727272729</v>
      </c>
      <c r="U101" s="54">
        <f>O26/O24</f>
        <v>0.68888888888888888</v>
      </c>
      <c r="V101" s="54">
        <f>O44/O42</f>
        <v>0.74</v>
      </c>
      <c r="W101" s="54">
        <f>O61/O59</f>
        <v>0.75</v>
      </c>
      <c r="X101" s="54">
        <f>O82/O80</f>
        <v>0.77358490566037741</v>
      </c>
      <c r="Y101" s="54">
        <f>O99/O96</f>
        <v>0.73913043478260865</v>
      </c>
      <c r="Z101" s="54">
        <f>O118/O116</f>
        <v>0.73076923076923073</v>
      </c>
      <c r="AA101" s="54">
        <f>O136/O134</f>
        <v>0.75609756097560976</v>
      </c>
      <c r="AB101" s="54">
        <f>O154/O152</f>
        <v>0.89130434782608692</v>
      </c>
      <c r="AC101" s="54">
        <f>O171/O169</f>
        <v>0.89473684210526316</v>
      </c>
      <c r="AD101" s="54">
        <f>O189/O187</f>
        <v>0.49230769230769234</v>
      </c>
      <c r="AE101" s="54">
        <f>O206/O204</f>
        <v>0.65306122448979587</v>
      </c>
      <c r="AF101" s="54">
        <f>O222/O220</f>
        <v>0.82089552238805974</v>
      </c>
      <c r="AG101" s="54">
        <f>O238/O236</f>
        <v>0.89795918367346939</v>
      </c>
      <c r="AH101" s="54">
        <f>O253/O251</f>
        <v>0.91803278688524592</v>
      </c>
      <c r="AI101" s="54">
        <f>O269/O267</f>
        <v>0.88157894736842102</v>
      </c>
      <c r="AJ101" s="54">
        <f>O285/O283</f>
        <v>0.59663865546218486</v>
      </c>
      <c r="AK101" s="54">
        <f>O300/O298</f>
        <v>0.78723404255319152</v>
      </c>
      <c r="AL101" s="54">
        <f>O316/O314</f>
        <v>0.87301587301587302</v>
      </c>
    </row>
    <row r="102" spans="1:38" ht="12.75" customHeight="1">
      <c r="A102" s="35" t="s">
        <v>46</v>
      </c>
      <c r="H102" s="31">
        <v>30</v>
      </c>
      <c r="J102" s="18">
        <v>1</v>
      </c>
      <c r="K102" s="2"/>
      <c r="L102" s="2"/>
      <c r="N102" s="2">
        <f>H102/G101</f>
        <v>1</v>
      </c>
      <c r="O102" s="24">
        <v>37</v>
      </c>
      <c r="P102" s="25">
        <f t="shared" si="37"/>
        <v>1</v>
      </c>
      <c r="Q102" s="2">
        <f t="shared" si="36"/>
        <v>0</v>
      </c>
      <c r="S102" s="50"/>
      <c r="T102" s="52"/>
      <c r="U102" s="52"/>
      <c r="V102" s="52"/>
      <c r="W102" s="52"/>
      <c r="X102" s="52"/>
      <c r="Y102" s="52"/>
      <c r="Z102" s="52"/>
      <c r="AA102" s="52"/>
    </row>
    <row r="103" spans="1:38" ht="12.75" customHeight="1">
      <c r="A103" s="35" t="s">
        <v>47</v>
      </c>
      <c r="I103" s="31">
        <v>30</v>
      </c>
      <c r="J103" s="34">
        <v>28</v>
      </c>
      <c r="K103" s="2"/>
      <c r="L103" s="2"/>
      <c r="N103" s="2">
        <f>I103/H102</f>
        <v>1</v>
      </c>
      <c r="O103" s="24">
        <v>36</v>
      </c>
      <c r="P103" s="25">
        <f t="shared" si="37"/>
        <v>0.94736842105263153</v>
      </c>
      <c r="Q103" s="2">
        <f t="shared" si="36"/>
        <v>5.2631578947368474E-2</v>
      </c>
      <c r="S103" s="50"/>
      <c r="T103" s="52"/>
      <c r="U103" s="52"/>
      <c r="V103" s="52"/>
      <c r="W103" s="52"/>
      <c r="X103" s="52"/>
      <c r="Y103" s="52"/>
      <c r="Z103" s="52"/>
      <c r="AA103" s="52"/>
    </row>
    <row r="104" spans="1:38" ht="12.75" customHeight="1">
      <c r="A104" s="35" t="s">
        <v>48</v>
      </c>
      <c r="I104" s="31">
        <v>5</v>
      </c>
      <c r="J104" s="34">
        <v>3</v>
      </c>
      <c r="K104" s="2"/>
      <c r="L104" s="2"/>
      <c r="N104" s="2"/>
      <c r="O104" s="24">
        <v>7</v>
      </c>
      <c r="P104" s="25"/>
      <c r="Q104" s="2"/>
      <c r="S104" s="50"/>
      <c r="T104" s="52"/>
      <c r="U104" s="52"/>
      <c r="V104" s="52"/>
      <c r="W104" s="52"/>
      <c r="X104" s="52"/>
      <c r="Y104" s="52"/>
      <c r="Z104" s="52"/>
      <c r="AA104" s="52"/>
    </row>
    <row r="105" spans="1:38" ht="12.75" customHeight="1">
      <c r="A105" s="35" t="s">
        <v>49</v>
      </c>
      <c r="I105" s="31">
        <v>3</v>
      </c>
      <c r="J105" s="34">
        <v>2</v>
      </c>
      <c r="K105" s="2"/>
      <c r="L105" s="2"/>
      <c r="N105" s="2"/>
      <c r="O105" s="24">
        <v>5</v>
      </c>
      <c r="P105" s="25"/>
      <c r="Q105" s="2"/>
      <c r="S105" s="50"/>
      <c r="T105" s="52"/>
      <c r="U105" s="52"/>
      <c r="V105" s="52"/>
      <c r="W105" s="52"/>
      <c r="X105" s="52"/>
      <c r="Y105" s="52"/>
      <c r="Z105" s="52"/>
      <c r="AA105" s="52"/>
    </row>
    <row r="106" spans="1:38" ht="12.75" customHeight="1">
      <c r="A106" s="35" t="s">
        <v>50</v>
      </c>
      <c r="I106" s="31">
        <v>2</v>
      </c>
      <c r="J106" s="34">
        <v>2</v>
      </c>
      <c r="K106" s="2"/>
      <c r="L106" s="2"/>
      <c r="N106" s="2"/>
      <c r="O106" s="24">
        <v>2</v>
      </c>
      <c r="P106" s="25"/>
      <c r="Q106" s="2"/>
      <c r="S106" s="50"/>
      <c r="T106" s="52"/>
      <c r="U106" s="52"/>
      <c r="V106" s="52"/>
      <c r="W106" s="52"/>
      <c r="X106" s="52"/>
      <c r="Y106" s="52"/>
      <c r="Z106" s="52"/>
      <c r="AA106" s="52"/>
    </row>
    <row r="107" spans="1:38" ht="12.75" customHeight="1">
      <c r="A107" s="35" t="s">
        <v>51</v>
      </c>
      <c r="J107" s="34"/>
      <c r="K107" s="2"/>
      <c r="L107" s="2"/>
      <c r="N107" s="2"/>
      <c r="O107" s="24"/>
      <c r="P107" s="25"/>
      <c r="Q107" s="2"/>
      <c r="S107" s="50"/>
      <c r="T107" s="52"/>
      <c r="U107" s="52"/>
      <c r="V107" s="52"/>
      <c r="W107" s="52"/>
      <c r="X107" s="52"/>
      <c r="Y107" s="52"/>
      <c r="Z107" s="52"/>
      <c r="AA107" s="52"/>
    </row>
    <row r="108" spans="1:38" ht="12.75" customHeight="1">
      <c r="A108" s="35" t="s">
        <v>52</v>
      </c>
      <c r="I108" s="31">
        <v>1</v>
      </c>
      <c r="J108" s="34">
        <v>1</v>
      </c>
      <c r="K108" s="2"/>
      <c r="L108" s="2"/>
      <c r="N108" s="2"/>
      <c r="O108" s="24">
        <v>2</v>
      </c>
      <c r="P108" s="25"/>
      <c r="Q108" s="2"/>
      <c r="S108" s="50"/>
      <c r="T108" s="52"/>
      <c r="U108" s="52"/>
      <c r="V108" s="52"/>
      <c r="W108" s="52"/>
      <c r="X108" s="52"/>
      <c r="Y108" s="52"/>
      <c r="Z108" s="52"/>
      <c r="AA108" s="52"/>
    </row>
    <row r="109" spans="1:38" ht="12.75" customHeight="1">
      <c r="A109" s="35" t="s">
        <v>53</v>
      </c>
      <c r="I109" s="31">
        <v>1</v>
      </c>
      <c r="J109" s="34"/>
      <c r="K109" s="2"/>
      <c r="L109" s="2"/>
      <c r="N109" s="2"/>
      <c r="O109" s="24">
        <v>1</v>
      </c>
      <c r="P109" s="25"/>
      <c r="Q109" s="2"/>
      <c r="S109" s="50"/>
      <c r="T109" s="52"/>
      <c r="U109" s="52"/>
      <c r="V109" s="52"/>
      <c r="W109" s="52"/>
      <c r="X109" s="52"/>
      <c r="Y109" s="52"/>
      <c r="Z109" s="52"/>
      <c r="AA109" s="52"/>
    </row>
    <row r="110" spans="1:38" ht="12.75" customHeight="1">
      <c r="A110" s="35" t="s">
        <v>62</v>
      </c>
      <c r="I110" s="31">
        <v>1</v>
      </c>
      <c r="J110" s="34"/>
      <c r="K110" s="2"/>
      <c r="L110" s="2"/>
      <c r="N110" s="2"/>
      <c r="O110" s="24">
        <v>1</v>
      </c>
      <c r="P110" s="25"/>
      <c r="Q110" s="2"/>
      <c r="S110" s="50"/>
      <c r="T110" s="52"/>
      <c r="U110" s="52"/>
      <c r="V110" s="52"/>
      <c r="W110" s="52"/>
      <c r="X110" s="52"/>
      <c r="Y110" s="52"/>
      <c r="Z110" s="52"/>
      <c r="AA110" s="52"/>
    </row>
    <row r="111" spans="1:38" ht="12.75" customHeight="1">
      <c r="A111" s="35" t="s">
        <v>63</v>
      </c>
      <c r="I111" s="31">
        <v>1</v>
      </c>
      <c r="J111" s="34">
        <v>1</v>
      </c>
      <c r="K111" s="2"/>
      <c r="L111" s="2"/>
      <c r="N111" s="2"/>
      <c r="O111" s="24">
        <v>1</v>
      </c>
      <c r="P111" s="25"/>
      <c r="Q111" s="2"/>
      <c r="S111" s="50"/>
      <c r="T111" s="52"/>
      <c r="U111" s="52"/>
      <c r="V111" s="52"/>
      <c r="W111" s="52"/>
      <c r="X111" s="52"/>
      <c r="Y111" s="52"/>
      <c r="Z111" s="52"/>
      <c r="AA111" s="52"/>
    </row>
    <row r="112" spans="1:38" ht="12.75" customHeight="1">
      <c r="J112" s="31">
        <f>SUM(J101:J111)</f>
        <v>40</v>
      </c>
      <c r="K112" s="2">
        <f>SUM(J101:J103)/B96</f>
        <v>0.67391304347826086</v>
      </c>
      <c r="L112" s="2">
        <f>J112/B96</f>
        <v>0.86956521739130432</v>
      </c>
      <c r="M112" s="2">
        <f>L112-K112</f>
        <v>0.19565217391304346</v>
      </c>
      <c r="N112" s="2"/>
      <c r="O112" s="2"/>
    </row>
    <row r="113" spans="1:29" ht="12.75" customHeight="1">
      <c r="A113" s="46" t="s">
        <v>69</v>
      </c>
      <c r="K113" s="2"/>
      <c r="L113" s="2"/>
      <c r="N113" s="2"/>
      <c r="S113" s="3"/>
      <c r="T113" s="9"/>
      <c r="U113" s="38"/>
      <c r="V113" s="38"/>
      <c r="W113" s="38"/>
      <c r="X113" s="38"/>
      <c r="Y113" s="38"/>
      <c r="Z113" s="38"/>
      <c r="AA113" s="38"/>
      <c r="AB113" s="38"/>
      <c r="AC113" s="38"/>
    </row>
    <row r="114" spans="1:29" ht="25.5" customHeight="1">
      <c r="B114" s="266" t="s">
        <v>2</v>
      </c>
      <c r="C114" s="267"/>
      <c r="D114" s="267"/>
      <c r="E114" s="267"/>
      <c r="F114" s="267"/>
      <c r="G114" s="267"/>
      <c r="H114" s="267"/>
      <c r="I114" s="267"/>
      <c r="K114" s="8" t="s">
        <v>3</v>
      </c>
      <c r="L114" s="8" t="s">
        <v>4</v>
      </c>
      <c r="M114" s="59" t="s">
        <v>5</v>
      </c>
      <c r="N114" s="8" t="s">
        <v>6</v>
      </c>
      <c r="O114" s="7" t="s">
        <v>7</v>
      </c>
      <c r="P114" s="7" t="s">
        <v>8</v>
      </c>
      <c r="Q114" s="8" t="s">
        <v>9</v>
      </c>
    </row>
    <row r="115" spans="1:29" ht="12.75" customHeight="1">
      <c r="A115" s="60" t="s">
        <v>10</v>
      </c>
      <c r="B115" s="61">
        <v>1</v>
      </c>
      <c r="C115" s="61">
        <v>2</v>
      </c>
      <c r="D115" s="61">
        <v>3</v>
      </c>
      <c r="E115" s="61">
        <v>4</v>
      </c>
      <c r="F115" s="61">
        <v>5</v>
      </c>
      <c r="G115" s="61">
        <v>6</v>
      </c>
      <c r="H115" s="61">
        <v>7</v>
      </c>
      <c r="I115" s="61">
        <v>8</v>
      </c>
      <c r="J115" s="62" t="s">
        <v>11</v>
      </c>
      <c r="K115" s="2"/>
      <c r="L115" s="2"/>
      <c r="N115" s="2"/>
      <c r="O115" s="16"/>
      <c r="P115" s="16"/>
      <c r="Q115" s="2"/>
    </row>
    <row r="116" spans="1:29" ht="12.75" customHeight="1">
      <c r="A116" s="35" t="s">
        <v>21</v>
      </c>
      <c r="B116" s="31">
        <v>52</v>
      </c>
      <c r="J116" s="34"/>
      <c r="K116" s="2"/>
      <c r="L116" s="2"/>
      <c r="N116" s="2"/>
      <c r="O116" s="19">
        <f>B116</f>
        <v>52</v>
      </c>
      <c r="P116" s="16"/>
      <c r="Q116" s="2"/>
    </row>
    <row r="117" spans="1:29" ht="12.75" customHeight="1">
      <c r="A117" s="35" t="s">
        <v>22</v>
      </c>
      <c r="C117" s="31">
        <v>42</v>
      </c>
      <c r="J117" s="34"/>
      <c r="K117" s="2"/>
      <c r="L117" s="2"/>
      <c r="N117" s="2">
        <f>C117/B116</f>
        <v>0.80769230769230771</v>
      </c>
      <c r="O117" s="19">
        <v>42</v>
      </c>
      <c r="P117" s="25">
        <f>O117/O116</f>
        <v>0.80769230769230771</v>
      </c>
      <c r="Q117" s="2">
        <f t="shared" ref="Q117:Q123" si="38">100%-P117</f>
        <v>0.19230769230769229</v>
      </c>
    </row>
    <row r="118" spans="1:29" ht="12.75" customHeight="1">
      <c r="A118" s="35" t="s">
        <v>23</v>
      </c>
      <c r="D118" s="31">
        <v>38</v>
      </c>
      <c r="J118" s="34"/>
      <c r="K118" s="2"/>
      <c r="L118" s="2"/>
      <c r="M118" s="2"/>
      <c r="N118" s="2">
        <f>D118/C117</f>
        <v>0.90476190476190477</v>
      </c>
      <c r="O118" s="24">
        <v>38</v>
      </c>
      <c r="P118" s="25">
        <f t="shared" ref="P118:P123" si="39">O118/O116</f>
        <v>0.73076923076923073</v>
      </c>
      <c r="Q118" s="2">
        <f t="shared" si="38"/>
        <v>0.26923076923076927</v>
      </c>
    </row>
    <row r="119" spans="1:29" ht="12.75" customHeight="1">
      <c r="A119" s="35" t="s">
        <v>41</v>
      </c>
      <c r="E119" s="31">
        <v>30</v>
      </c>
      <c r="J119" s="34"/>
      <c r="K119" s="2"/>
      <c r="L119" s="2"/>
      <c r="M119" s="2"/>
      <c r="N119" s="2">
        <f>E119/D118</f>
        <v>0.78947368421052633</v>
      </c>
      <c r="O119" s="24">
        <v>36</v>
      </c>
      <c r="P119" s="25">
        <f t="shared" si="39"/>
        <v>0.8571428571428571</v>
      </c>
      <c r="Q119" s="2">
        <f t="shared" si="38"/>
        <v>0.1428571428571429</v>
      </c>
    </row>
    <row r="120" spans="1:29" ht="12.75" customHeight="1">
      <c r="A120" s="35" t="s">
        <v>45</v>
      </c>
      <c r="F120" s="31">
        <v>30</v>
      </c>
      <c r="J120" s="34"/>
      <c r="K120" s="2"/>
      <c r="L120" s="2"/>
      <c r="M120" s="2"/>
      <c r="N120" s="2">
        <f>F120/E119</f>
        <v>1</v>
      </c>
      <c r="O120" s="24">
        <v>42</v>
      </c>
      <c r="P120" s="25">
        <f t="shared" si="39"/>
        <v>1.1052631578947369</v>
      </c>
      <c r="Q120" s="2">
        <f t="shared" si="38"/>
        <v>-0.10526315789473695</v>
      </c>
    </row>
    <row r="121" spans="1:29" ht="12.75" customHeight="1">
      <c r="A121" s="35" t="s">
        <v>46</v>
      </c>
      <c r="G121" s="31">
        <v>30</v>
      </c>
      <c r="J121" s="34"/>
      <c r="K121" s="2"/>
      <c r="L121" s="2"/>
      <c r="M121" s="2"/>
      <c r="N121" s="2">
        <f>G121/F120</f>
        <v>1</v>
      </c>
      <c r="O121" s="24">
        <v>46</v>
      </c>
      <c r="P121" s="25">
        <f t="shared" si="39"/>
        <v>1.2777777777777777</v>
      </c>
      <c r="Q121" s="2">
        <f t="shared" si="38"/>
        <v>-0.27777777777777768</v>
      </c>
    </row>
    <row r="122" spans="1:29" ht="12.75" customHeight="1">
      <c r="A122" s="35" t="s">
        <v>47</v>
      </c>
      <c r="H122" s="31">
        <v>30</v>
      </c>
      <c r="J122" s="34"/>
      <c r="K122" s="2"/>
      <c r="L122" s="2"/>
      <c r="M122" s="2"/>
      <c r="N122" s="2">
        <f>H122/G121</f>
        <v>1</v>
      </c>
      <c r="O122" s="24">
        <v>42</v>
      </c>
      <c r="P122" s="25">
        <f t="shared" si="39"/>
        <v>1</v>
      </c>
      <c r="Q122" s="2">
        <f t="shared" si="38"/>
        <v>0</v>
      </c>
    </row>
    <row r="123" spans="1:29" ht="12.75" customHeight="1">
      <c r="A123" s="35" t="s">
        <v>48</v>
      </c>
      <c r="I123" s="31">
        <v>29</v>
      </c>
      <c r="J123" s="34">
        <v>28</v>
      </c>
      <c r="K123" s="2"/>
      <c r="L123" s="2"/>
      <c r="M123" s="2"/>
      <c r="N123" s="2">
        <f>I123/H122</f>
        <v>0.96666666666666667</v>
      </c>
      <c r="O123" s="24">
        <v>42</v>
      </c>
      <c r="P123" s="25">
        <f t="shared" si="39"/>
        <v>0.91304347826086951</v>
      </c>
      <c r="Q123" s="2">
        <f t="shared" si="38"/>
        <v>8.6956521739130488E-2</v>
      </c>
    </row>
    <row r="124" spans="1:29" ht="12.75" customHeight="1">
      <c r="A124" s="35" t="s">
        <v>49</v>
      </c>
      <c r="I124" s="31">
        <v>11</v>
      </c>
      <c r="J124" s="34">
        <v>8</v>
      </c>
      <c r="K124" s="2"/>
      <c r="L124" s="2"/>
      <c r="M124" s="2"/>
      <c r="N124" s="2"/>
      <c r="O124" s="24">
        <v>16</v>
      </c>
      <c r="P124" s="25"/>
      <c r="Q124" s="2"/>
    </row>
    <row r="125" spans="1:29" ht="12.75" customHeight="1">
      <c r="A125" s="35" t="s">
        <v>50</v>
      </c>
      <c r="I125" s="31">
        <v>4</v>
      </c>
      <c r="J125" s="34">
        <v>6</v>
      </c>
      <c r="K125" s="2"/>
      <c r="L125" s="2"/>
      <c r="M125" s="2"/>
      <c r="N125" s="2"/>
      <c r="O125" s="24">
        <v>9</v>
      </c>
      <c r="P125" s="25"/>
      <c r="Q125" s="2"/>
    </row>
    <row r="126" spans="1:29" ht="12.75" customHeight="1">
      <c r="A126" s="35" t="s">
        <v>51</v>
      </c>
      <c r="I126" s="31">
        <v>2</v>
      </c>
      <c r="J126" s="34">
        <v>2</v>
      </c>
      <c r="K126" s="2"/>
      <c r="L126" s="2"/>
      <c r="M126" s="2"/>
      <c r="N126" s="2"/>
      <c r="O126" s="24">
        <v>2</v>
      </c>
      <c r="P126" s="25"/>
      <c r="Q126" s="2"/>
    </row>
    <row r="127" spans="1:29" ht="12.75" customHeight="1">
      <c r="A127" s="35" t="s">
        <v>52</v>
      </c>
      <c r="J127" s="34"/>
      <c r="K127" s="2"/>
      <c r="L127" s="2"/>
      <c r="M127" s="2"/>
      <c r="N127" s="2"/>
      <c r="O127" s="24"/>
      <c r="P127" s="25"/>
      <c r="Q127" s="2"/>
    </row>
    <row r="128" spans="1:29" ht="12.75" customHeight="1">
      <c r="A128" s="35" t="s">
        <v>53</v>
      </c>
      <c r="J128" s="34"/>
      <c r="K128" s="2"/>
      <c r="L128" s="2"/>
      <c r="M128" s="2"/>
      <c r="N128" s="2"/>
      <c r="O128" s="24"/>
      <c r="P128" s="25"/>
      <c r="Q128" s="2"/>
    </row>
    <row r="129" spans="1:17" ht="12.75" customHeight="1">
      <c r="A129" s="35" t="s">
        <v>62</v>
      </c>
      <c r="J129" s="34"/>
      <c r="K129" s="2"/>
      <c r="L129" s="2"/>
      <c r="M129" s="2"/>
      <c r="N129" s="2"/>
      <c r="O129" s="24"/>
      <c r="P129" s="25"/>
      <c r="Q129" s="2"/>
    </row>
    <row r="130" spans="1:17" ht="12.75" customHeight="1">
      <c r="J130" s="31">
        <f>SUM(J123:J126)</f>
        <v>44</v>
      </c>
      <c r="K130" s="2">
        <f>J123/B116</f>
        <v>0.53846153846153844</v>
      </c>
      <c r="L130" s="2">
        <f>J130/B116</f>
        <v>0.84615384615384615</v>
      </c>
      <c r="M130" s="2">
        <f>L130-K130</f>
        <v>0.30769230769230771</v>
      </c>
      <c r="N130" s="2"/>
    </row>
    <row r="131" spans="1:17" ht="12.75" customHeight="1">
      <c r="A131" s="46" t="s">
        <v>70</v>
      </c>
      <c r="K131" s="2"/>
      <c r="L131" s="2"/>
      <c r="N131" s="2"/>
    </row>
    <row r="132" spans="1:17" ht="25.5" customHeight="1">
      <c r="B132" s="266" t="s">
        <v>2</v>
      </c>
      <c r="C132" s="267"/>
      <c r="D132" s="267"/>
      <c r="E132" s="267"/>
      <c r="F132" s="267"/>
      <c r="G132" s="267"/>
      <c r="H132" s="267"/>
      <c r="I132" s="267"/>
      <c r="K132" s="8" t="s">
        <v>3</v>
      </c>
      <c r="L132" s="8" t="s">
        <v>4</v>
      </c>
      <c r="M132" s="59" t="s">
        <v>5</v>
      </c>
      <c r="N132" s="8" t="s">
        <v>6</v>
      </c>
      <c r="O132" s="7" t="s">
        <v>7</v>
      </c>
      <c r="P132" s="7" t="s">
        <v>8</v>
      </c>
      <c r="Q132" s="8" t="s">
        <v>9</v>
      </c>
    </row>
    <row r="133" spans="1:17" ht="12.75" customHeight="1">
      <c r="A133" s="60" t="s">
        <v>10</v>
      </c>
      <c r="B133" s="61">
        <v>1</v>
      </c>
      <c r="C133" s="61">
        <v>2</v>
      </c>
      <c r="D133" s="61">
        <v>3</v>
      </c>
      <c r="E133" s="61">
        <v>4</v>
      </c>
      <c r="F133" s="61">
        <v>5</v>
      </c>
      <c r="G133" s="61">
        <v>6</v>
      </c>
      <c r="H133" s="61">
        <v>7</v>
      </c>
      <c r="I133" s="61">
        <v>8</v>
      </c>
      <c r="J133" s="62" t="s">
        <v>11</v>
      </c>
      <c r="K133" s="2"/>
      <c r="L133" s="2"/>
      <c r="N133" s="2"/>
      <c r="O133" s="16"/>
      <c r="P133" s="16"/>
      <c r="Q133" s="2"/>
    </row>
    <row r="134" spans="1:17" ht="12.75" customHeight="1">
      <c r="A134" s="35" t="s">
        <v>22</v>
      </c>
      <c r="B134" s="31">
        <v>41</v>
      </c>
      <c r="J134" s="34"/>
      <c r="K134" s="2"/>
      <c r="L134" s="2"/>
      <c r="N134" s="2"/>
      <c r="O134" s="19">
        <f>B134</f>
        <v>41</v>
      </c>
      <c r="P134" s="16"/>
      <c r="Q134" s="2"/>
    </row>
    <row r="135" spans="1:17" ht="12.75" customHeight="1">
      <c r="A135" s="35" t="s">
        <v>23</v>
      </c>
      <c r="C135" s="31">
        <v>33</v>
      </c>
      <c r="J135" s="34"/>
      <c r="K135" s="2"/>
      <c r="L135" s="2"/>
      <c r="N135" s="2">
        <f>C135/B134</f>
        <v>0.80487804878048785</v>
      </c>
      <c r="O135" s="19">
        <v>33</v>
      </c>
      <c r="P135" s="25">
        <f t="shared" ref="P135:P141" si="40">O135/O134</f>
        <v>0.80487804878048785</v>
      </c>
      <c r="Q135" s="2">
        <f t="shared" ref="Q135:Q141" si="41">100%-P135</f>
        <v>0.19512195121951215</v>
      </c>
    </row>
    <row r="136" spans="1:17" ht="12.75" customHeight="1">
      <c r="A136" s="35" t="s">
        <v>41</v>
      </c>
      <c r="D136" s="31">
        <v>29</v>
      </c>
      <c r="J136" s="34"/>
      <c r="K136" s="2"/>
      <c r="L136" s="2"/>
      <c r="M136" s="2"/>
      <c r="N136" s="2">
        <f>D136/C135</f>
        <v>0.87878787878787878</v>
      </c>
      <c r="O136" s="24">
        <v>31</v>
      </c>
      <c r="P136" s="25">
        <f t="shared" si="40"/>
        <v>0.93939393939393945</v>
      </c>
      <c r="Q136" s="2">
        <f t="shared" si="41"/>
        <v>6.0606060606060552E-2</v>
      </c>
    </row>
    <row r="137" spans="1:17" ht="12.75" customHeight="1">
      <c r="A137" s="35" t="s">
        <v>45</v>
      </c>
      <c r="E137" s="31">
        <v>23</v>
      </c>
      <c r="J137" s="34"/>
      <c r="N137" s="2">
        <f>E137/D136</f>
        <v>0.7931034482758621</v>
      </c>
      <c r="O137" s="19">
        <v>25</v>
      </c>
      <c r="P137" s="25">
        <f t="shared" si="40"/>
        <v>0.80645161290322576</v>
      </c>
      <c r="Q137" s="2">
        <f t="shared" si="41"/>
        <v>0.19354838709677424</v>
      </c>
    </row>
    <row r="138" spans="1:17" ht="12.75" customHeight="1">
      <c r="A138" s="35" t="s">
        <v>46</v>
      </c>
      <c r="F138" s="31">
        <v>23</v>
      </c>
      <c r="J138" s="34"/>
      <c r="N138" s="2">
        <f>F138/E137</f>
        <v>1</v>
      </c>
      <c r="O138" s="19">
        <v>36</v>
      </c>
      <c r="P138" s="25">
        <f t="shared" si="40"/>
        <v>1.44</v>
      </c>
      <c r="Q138" s="2">
        <f t="shared" si="41"/>
        <v>-0.43999999999999995</v>
      </c>
    </row>
    <row r="139" spans="1:17" ht="12.75" customHeight="1">
      <c r="A139" s="35" t="s">
        <v>47</v>
      </c>
      <c r="G139" s="31">
        <v>23</v>
      </c>
      <c r="J139" s="34"/>
      <c r="N139" s="2">
        <f>G139/F138</f>
        <v>1</v>
      </c>
      <c r="O139" s="19">
        <v>37</v>
      </c>
      <c r="P139" s="25">
        <f t="shared" si="40"/>
        <v>1.0277777777777777</v>
      </c>
      <c r="Q139" s="2">
        <f t="shared" si="41"/>
        <v>-2.7777777777777679E-2</v>
      </c>
    </row>
    <row r="140" spans="1:17" ht="12.75" customHeight="1">
      <c r="A140" s="35" t="s">
        <v>48</v>
      </c>
      <c r="H140" s="31">
        <v>23</v>
      </c>
      <c r="J140" s="34"/>
      <c r="N140" s="2">
        <f>H140/G139</f>
        <v>1</v>
      </c>
      <c r="O140" s="19">
        <v>34</v>
      </c>
      <c r="P140" s="25">
        <f t="shared" si="40"/>
        <v>0.91891891891891897</v>
      </c>
      <c r="Q140" s="2">
        <f t="shared" si="41"/>
        <v>8.108108108108103E-2</v>
      </c>
    </row>
    <row r="141" spans="1:17" ht="12.75" customHeight="1">
      <c r="A141" s="35" t="s">
        <v>49</v>
      </c>
      <c r="I141" s="31">
        <v>13</v>
      </c>
      <c r="J141" s="34">
        <v>13</v>
      </c>
      <c r="N141" s="2">
        <f>I141/H140</f>
        <v>0.56521739130434778</v>
      </c>
      <c r="O141" s="19">
        <v>34</v>
      </c>
      <c r="P141" s="25">
        <f t="shared" si="40"/>
        <v>1</v>
      </c>
      <c r="Q141" s="2">
        <f t="shared" si="41"/>
        <v>0</v>
      </c>
    </row>
    <row r="142" spans="1:17" ht="12.75" customHeight="1">
      <c r="A142" s="35" t="s">
        <v>50</v>
      </c>
      <c r="I142" s="31">
        <v>16</v>
      </c>
      <c r="J142" s="34">
        <v>15</v>
      </c>
      <c r="N142" s="2"/>
      <c r="O142" s="19">
        <v>23</v>
      </c>
      <c r="P142" s="25"/>
      <c r="Q142" s="2"/>
    </row>
    <row r="143" spans="1:17" ht="12.75" customHeight="1">
      <c r="A143" s="35" t="s">
        <v>51</v>
      </c>
      <c r="I143" s="31">
        <v>6</v>
      </c>
      <c r="J143" s="34">
        <v>3</v>
      </c>
      <c r="N143" s="2"/>
      <c r="O143" s="19">
        <v>9</v>
      </c>
      <c r="P143" s="25"/>
      <c r="Q143" s="2"/>
    </row>
    <row r="144" spans="1:17" ht="12.75" customHeight="1">
      <c r="A144" s="35" t="s">
        <v>52</v>
      </c>
      <c r="I144" s="31">
        <v>2</v>
      </c>
      <c r="J144" s="34">
        <v>2</v>
      </c>
      <c r="N144" s="2"/>
      <c r="O144" s="19">
        <v>5</v>
      </c>
      <c r="P144" s="25"/>
      <c r="Q144" s="2"/>
    </row>
    <row r="145" spans="1:17" ht="12.75" customHeight="1">
      <c r="A145" s="35" t="s">
        <v>53</v>
      </c>
      <c r="I145" s="31">
        <v>3</v>
      </c>
      <c r="J145" s="34">
        <v>3</v>
      </c>
      <c r="N145" s="2"/>
      <c r="O145" s="19">
        <v>3</v>
      </c>
      <c r="P145" s="25"/>
      <c r="Q145" s="2"/>
    </row>
    <row r="146" spans="1:17" ht="12.75" customHeight="1">
      <c r="A146" s="35" t="s">
        <v>62</v>
      </c>
      <c r="I146" s="31">
        <v>1</v>
      </c>
      <c r="J146" s="34"/>
      <c r="N146" s="2"/>
      <c r="O146" s="19">
        <v>1</v>
      </c>
      <c r="P146" s="25"/>
      <c r="Q146" s="2"/>
    </row>
    <row r="147" spans="1:17" ht="12.75" customHeight="1">
      <c r="A147" s="35" t="s">
        <v>63</v>
      </c>
      <c r="I147" s="31">
        <v>1</v>
      </c>
      <c r="J147" s="34">
        <v>1</v>
      </c>
      <c r="N147" s="2"/>
      <c r="O147" s="19">
        <v>1</v>
      </c>
      <c r="P147" s="25"/>
      <c r="Q147" s="2"/>
    </row>
    <row r="148" spans="1:17" ht="12.75" customHeight="1">
      <c r="J148" s="31">
        <f>SUM(J141:J147)</f>
        <v>37</v>
      </c>
      <c r="K148" s="2">
        <f>J141/B134</f>
        <v>0.31707317073170732</v>
      </c>
      <c r="L148" s="38">
        <f>J148/B134</f>
        <v>0.90243902439024393</v>
      </c>
      <c r="M148" s="38">
        <f>L148-K148</f>
        <v>0.58536585365853666</v>
      </c>
      <c r="O148" s="2"/>
    </row>
    <row r="149" spans="1:17" ht="12.75" customHeight="1">
      <c r="A149" s="46" t="s">
        <v>71</v>
      </c>
      <c r="K149" s="2"/>
      <c r="L149" s="2"/>
      <c r="N149" s="2"/>
    </row>
    <row r="150" spans="1:17" ht="25.5" customHeight="1">
      <c r="B150" s="266" t="s">
        <v>2</v>
      </c>
      <c r="C150" s="267"/>
      <c r="D150" s="267"/>
      <c r="E150" s="267"/>
      <c r="F150" s="267"/>
      <c r="G150" s="267"/>
      <c r="H150" s="267"/>
      <c r="I150" s="267"/>
      <c r="K150" s="8" t="s">
        <v>3</v>
      </c>
      <c r="L150" s="8" t="s">
        <v>4</v>
      </c>
      <c r="M150" s="59" t="s">
        <v>5</v>
      </c>
      <c r="N150" s="8" t="s">
        <v>6</v>
      </c>
      <c r="O150" s="7" t="s">
        <v>7</v>
      </c>
      <c r="P150" s="7" t="s">
        <v>8</v>
      </c>
      <c r="Q150" s="8" t="s">
        <v>9</v>
      </c>
    </row>
    <row r="151" spans="1:17" ht="12.75" customHeight="1">
      <c r="A151" s="60" t="s">
        <v>10</v>
      </c>
      <c r="B151" s="61">
        <v>1</v>
      </c>
      <c r="C151" s="61">
        <v>2</v>
      </c>
      <c r="D151" s="61">
        <v>3</v>
      </c>
      <c r="E151" s="61">
        <v>4</v>
      </c>
      <c r="F151" s="61">
        <v>5</v>
      </c>
      <c r="G151" s="61">
        <v>6</v>
      </c>
      <c r="H151" s="61">
        <v>7</v>
      </c>
      <c r="I151" s="61">
        <v>8</v>
      </c>
      <c r="J151" s="62" t="s">
        <v>11</v>
      </c>
      <c r="K151" s="2"/>
      <c r="L151" s="2"/>
      <c r="N151" s="2"/>
      <c r="O151" s="16"/>
      <c r="P151" s="16"/>
      <c r="Q151" s="2"/>
    </row>
    <row r="152" spans="1:17" ht="12.75" customHeight="1">
      <c r="A152" s="35" t="s">
        <v>23</v>
      </c>
      <c r="B152" s="31">
        <v>46</v>
      </c>
      <c r="J152" s="34"/>
      <c r="K152" s="2"/>
      <c r="L152" s="2"/>
      <c r="N152" s="2"/>
      <c r="O152" s="19">
        <f>B152</f>
        <v>46</v>
      </c>
      <c r="P152" s="16"/>
      <c r="Q152" s="2"/>
    </row>
    <row r="153" spans="1:17" ht="12.75" customHeight="1">
      <c r="A153" s="35" t="s">
        <v>41</v>
      </c>
      <c r="C153" s="31">
        <v>42</v>
      </c>
      <c r="J153" s="34"/>
      <c r="K153" s="2"/>
      <c r="L153" s="2"/>
      <c r="M153" s="2"/>
      <c r="N153" s="2">
        <f>C153/B152</f>
        <v>0.91304347826086951</v>
      </c>
      <c r="O153" s="24">
        <v>42</v>
      </c>
      <c r="P153" s="25">
        <f t="shared" ref="P153:P159" si="42">O153/O152</f>
        <v>0.91304347826086951</v>
      </c>
      <c r="Q153" s="2">
        <f t="shared" ref="Q153:Q159" si="43">100%-P153</f>
        <v>8.6956521739130488E-2</v>
      </c>
    </row>
    <row r="154" spans="1:17" ht="12.75" customHeight="1">
      <c r="A154" s="35" t="s">
        <v>45</v>
      </c>
      <c r="D154" s="31">
        <v>39</v>
      </c>
      <c r="J154" s="34"/>
      <c r="N154" s="2">
        <f>D154/C153</f>
        <v>0.9285714285714286</v>
      </c>
      <c r="O154" s="24">
        <v>41</v>
      </c>
      <c r="P154" s="25">
        <f t="shared" si="42"/>
        <v>0.97619047619047616</v>
      </c>
      <c r="Q154" s="2">
        <f t="shared" si="43"/>
        <v>2.3809523809523836E-2</v>
      </c>
    </row>
    <row r="155" spans="1:17" ht="12.75" customHeight="1">
      <c r="A155" s="35" t="s">
        <v>46</v>
      </c>
      <c r="E155" s="31">
        <v>34</v>
      </c>
      <c r="J155" s="34"/>
      <c r="N155" s="2">
        <f>E155/D154</f>
        <v>0.87179487179487181</v>
      </c>
      <c r="O155" s="24">
        <v>37</v>
      </c>
      <c r="P155" s="25">
        <f t="shared" si="42"/>
        <v>0.90243902439024393</v>
      </c>
      <c r="Q155" s="2">
        <f t="shared" si="43"/>
        <v>9.7560975609756073E-2</v>
      </c>
    </row>
    <row r="156" spans="1:17" ht="12.75" customHeight="1">
      <c r="A156" s="35" t="s">
        <v>47</v>
      </c>
      <c r="F156" s="31">
        <v>34</v>
      </c>
      <c r="J156" s="34"/>
      <c r="N156" s="2">
        <f>F156/E155</f>
        <v>1</v>
      </c>
      <c r="O156" s="24">
        <v>39</v>
      </c>
      <c r="P156" s="25">
        <f t="shared" si="42"/>
        <v>1.0540540540540539</v>
      </c>
      <c r="Q156" s="2">
        <f t="shared" si="43"/>
        <v>-5.4054054054053946E-2</v>
      </c>
    </row>
    <row r="157" spans="1:17" ht="12.75" customHeight="1">
      <c r="A157" s="35" t="s">
        <v>48</v>
      </c>
      <c r="G157" s="31">
        <v>34</v>
      </c>
      <c r="J157" s="34"/>
      <c r="N157" s="2">
        <f>G157/F156</f>
        <v>1</v>
      </c>
      <c r="O157" s="24">
        <v>38</v>
      </c>
      <c r="P157" s="25">
        <f t="shared" si="42"/>
        <v>0.97435897435897434</v>
      </c>
      <c r="Q157" s="2">
        <f t="shared" si="43"/>
        <v>2.5641025641025661E-2</v>
      </c>
    </row>
    <row r="158" spans="1:17" ht="12.75" customHeight="1">
      <c r="A158" s="35" t="s">
        <v>49</v>
      </c>
      <c r="H158" s="31">
        <v>34</v>
      </c>
      <c r="J158" s="34"/>
      <c r="N158" s="2">
        <f>H158/G157</f>
        <v>1</v>
      </c>
      <c r="O158" s="24">
        <v>37</v>
      </c>
      <c r="P158" s="25">
        <f t="shared" si="42"/>
        <v>0.97368421052631582</v>
      </c>
      <c r="Q158" s="2">
        <f t="shared" si="43"/>
        <v>2.6315789473684181E-2</v>
      </c>
    </row>
    <row r="159" spans="1:17" ht="12.75" customHeight="1">
      <c r="A159" s="35" t="s">
        <v>50</v>
      </c>
      <c r="I159" s="31">
        <v>34</v>
      </c>
      <c r="J159" s="34">
        <v>32</v>
      </c>
      <c r="N159" s="2">
        <f>I159/H158</f>
        <v>1</v>
      </c>
      <c r="O159" s="24">
        <v>37</v>
      </c>
      <c r="P159" s="25">
        <f t="shared" si="42"/>
        <v>1</v>
      </c>
      <c r="Q159" s="2">
        <f t="shared" si="43"/>
        <v>0</v>
      </c>
    </row>
    <row r="160" spans="1:17" ht="12.75" customHeight="1">
      <c r="A160" s="35" t="s">
        <v>51</v>
      </c>
      <c r="I160" s="31">
        <v>14</v>
      </c>
      <c r="J160" s="34">
        <v>12</v>
      </c>
      <c r="N160" s="2"/>
      <c r="O160" s="24">
        <v>21</v>
      </c>
      <c r="P160" s="25"/>
      <c r="Q160" s="2"/>
    </row>
    <row r="161" spans="1:17" ht="12.75" customHeight="1">
      <c r="A161" s="35" t="s">
        <v>52</v>
      </c>
      <c r="I161" s="31">
        <v>7</v>
      </c>
      <c r="J161" s="34">
        <v>6</v>
      </c>
      <c r="N161" s="2"/>
      <c r="O161" s="24">
        <v>11</v>
      </c>
      <c r="P161" s="25"/>
      <c r="Q161" s="2"/>
    </row>
    <row r="162" spans="1:17" ht="12.75" customHeight="1">
      <c r="A162" s="35" t="s">
        <v>53</v>
      </c>
      <c r="I162" s="31">
        <v>4</v>
      </c>
      <c r="J162" s="34">
        <v>2</v>
      </c>
      <c r="N162" s="2"/>
      <c r="O162" s="24">
        <v>4</v>
      </c>
      <c r="P162" s="25"/>
      <c r="Q162" s="2"/>
    </row>
    <row r="163" spans="1:17" ht="12.75" customHeight="1">
      <c r="A163" s="35" t="s">
        <v>62</v>
      </c>
      <c r="I163" s="31">
        <v>1</v>
      </c>
      <c r="J163" s="34">
        <v>2</v>
      </c>
      <c r="N163" s="2"/>
      <c r="O163" s="24">
        <v>2</v>
      </c>
      <c r="P163" s="25"/>
      <c r="Q163" s="2"/>
    </row>
    <row r="164" spans="1:17" ht="12.75" customHeight="1">
      <c r="A164" s="35" t="s">
        <v>63</v>
      </c>
      <c r="J164" s="34"/>
      <c r="N164" s="2"/>
      <c r="O164" s="24">
        <v>1</v>
      </c>
      <c r="P164" s="25"/>
      <c r="Q164" s="2"/>
    </row>
    <row r="165" spans="1:17" ht="12.75" customHeight="1">
      <c r="J165" s="31">
        <f>SUM(J159:J163)</f>
        <v>54</v>
      </c>
      <c r="K165" s="2">
        <f>J159/B152</f>
        <v>0.69565217391304346</v>
      </c>
      <c r="L165" s="38">
        <f>J165/B152</f>
        <v>1.173913043478261</v>
      </c>
      <c r="M165" s="38">
        <f>L165-K165</f>
        <v>0.47826086956521752</v>
      </c>
      <c r="O165" s="2"/>
    </row>
    <row r="166" spans="1:17" ht="12.75" customHeight="1">
      <c r="A166" s="46" t="s">
        <v>75</v>
      </c>
      <c r="K166" s="2"/>
      <c r="L166" s="2"/>
      <c r="N166" s="2"/>
    </row>
    <row r="167" spans="1:17" ht="25.5" customHeight="1">
      <c r="B167" s="266" t="s">
        <v>2</v>
      </c>
      <c r="C167" s="267"/>
      <c r="D167" s="267"/>
      <c r="E167" s="267"/>
      <c r="F167" s="267"/>
      <c r="G167" s="267"/>
      <c r="H167" s="267"/>
      <c r="I167" s="267"/>
      <c r="K167" s="8" t="s">
        <v>3</v>
      </c>
      <c r="L167" s="8" t="s">
        <v>4</v>
      </c>
      <c r="M167" s="59" t="s">
        <v>5</v>
      </c>
      <c r="N167" s="8" t="s">
        <v>6</v>
      </c>
      <c r="O167" s="7" t="s">
        <v>7</v>
      </c>
      <c r="P167" s="7" t="s">
        <v>8</v>
      </c>
      <c r="Q167" s="8" t="s">
        <v>9</v>
      </c>
    </row>
    <row r="168" spans="1:17" ht="12.75" customHeight="1">
      <c r="A168" s="60" t="s">
        <v>10</v>
      </c>
      <c r="B168" s="61">
        <v>1</v>
      </c>
      <c r="C168" s="61">
        <v>2</v>
      </c>
      <c r="D168" s="61">
        <v>3</v>
      </c>
      <c r="E168" s="61">
        <v>4</v>
      </c>
      <c r="F168" s="61">
        <v>5</v>
      </c>
      <c r="G168" s="61">
        <v>6</v>
      </c>
      <c r="H168" s="61">
        <v>7</v>
      </c>
      <c r="I168" s="61">
        <v>8</v>
      </c>
      <c r="J168" s="62" t="s">
        <v>11</v>
      </c>
      <c r="K168" s="2"/>
      <c r="L168" s="2"/>
      <c r="N168" s="2"/>
      <c r="O168" s="16"/>
      <c r="P168" s="16"/>
      <c r="Q168" s="2"/>
    </row>
    <row r="169" spans="1:17" ht="12.75" customHeight="1">
      <c r="A169" s="35" t="s">
        <v>41</v>
      </c>
      <c r="B169" s="31">
        <v>38</v>
      </c>
      <c r="J169" s="34"/>
      <c r="K169" s="2"/>
      <c r="L169" s="2"/>
      <c r="N169" s="2"/>
      <c r="O169" s="19">
        <f>B169</f>
        <v>38</v>
      </c>
      <c r="P169" s="16"/>
      <c r="Q169" s="2"/>
    </row>
    <row r="170" spans="1:17" ht="12.75" customHeight="1">
      <c r="A170" s="35" t="s">
        <v>45</v>
      </c>
      <c r="C170" s="31">
        <v>35</v>
      </c>
      <c r="J170" s="34"/>
      <c r="K170" s="2"/>
      <c r="L170" s="2"/>
      <c r="M170" s="2"/>
      <c r="N170" s="2">
        <f>C170/B169</f>
        <v>0.92105263157894735</v>
      </c>
      <c r="O170" s="24">
        <v>35</v>
      </c>
      <c r="P170" s="25">
        <f t="shared" ref="P170:P176" si="44">O170/O169</f>
        <v>0.92105263157894735</v>
      </c>
      <c r="Q170" s="2">
        <f t="shared" ref="Q170:Q176" si="45">100%-P170</f>
        <v>7.8947368421052655E-2</v>
      </c>
    </row>
    <row r="171" spans="1:17" ht="12.75" customHeight="1">
      <c r="A171" s="35" t="s">
        <v>46</v>
      </c>
      <c r="D171" s="31">
        <v>33</v>
      </c>
      <c r="J171" s="34"/>
      <c r="N171" s="2">
        <f>D171/C170</f>
        <v>0.94285714285714284</v>
      </c>
      <c r="O171" s="24">
        <v>34</v>
      </c>
      <c r="P171" s="25">
        <f t="shared" si="44"/>
        <v>0.97142857142857142</v>
      </c>
      <c r="Q171" s="2">
        <f t="shared" si="45"/>
        <v>2.8571428571428581E-2</v>
      </c>
    </row>
    <row r="172" spans="1:17" ht="12.75" customHeight="1">
      <c r="A172" s="35" t="s">
        <v>47</v>
      </c>
      <c r="E172" s="31">
        <v>26</v>
      </c>
      <c r="J172" s="34"/>
      <c r="N172" s="2">
        <f>E172/D171</f>
        <v>0.78787878787878785</v>
      </c>
      <c r="O172" s="24">
        <v>29</v>
      </c>
      <c r="P172" s="25">
        <f t="shared" si="44"/>
        <v>0.8529411764705882</v>
      </c>
      <c r="Q172" s="2">
        <f t="shared" si="45"/>
        <v>0.1470588235294118</v>
      </c>
    </row>
    <row r="173" spans="1:17" ht="12.75" customHeight="1">
      <c r="A173" s="35" t="s">
        <v>48</v>
      </c>
      <c r="F173" s="31">
        <v>26</v>
      </c>
      <c r="J173" s="34"/>
      <c r="N173" s="2">
        <f>F173/E172</f>
        <v>1</v>
      </c>
      <c r="O173" s="24">
        <v>29</v>
      </c>
      <c r="P173" s="25">
        <f t="shared" si="44"/>
        <v>1</v>
      </c>
      <c r="Q173" s="2">
        <f t="shared" si="45"/>
        <v>0</v>
      </c>
    </row>
    <row r="174" spans="1:17" ht="12.75" customHeight="1">
      <c r="A174" s="35" t="s">
        <v>49</v>
      </c>
      <c r="G174" s="31">
        <v>26</v>
      </c>
      <c r="J174" s="34"/>
      <c r="N174" s="2">
        <f>G174/F173</f>
        <v>1</v>
      </c>
      <c r="O174" s="24">
        <v>25</v>
      </c>
      <c r="P174" s="25">
        <f t="shared" si="44"/>
        <v>0.86206896551724133</v>
      </c>
      <c r="Q174" s="2">
        <f t="shared" si="45"/>
        <v>0.13793103448275867</v>
      </c>
    </row>
    <row r="175" spans="1:17" ht="12.75" customHeight="1">
      <c r="A175" s="35" t="s">
        <v>50</v>
      </c>
      <c r="H175" s="31">
        <v>26</v>
      </c>
      <c r="J175" s="34"/>
      <c r="N175" s="2">
        <f>H175/G174</f>
        <v>1</v>
      </c>
      <c r="O175" s="24">
        <v>29</v>
      </c>
      <c r="P175" s="25">
        <f t="shared" si="44"/>
        <v>1.1599999999999999</v>
      </c>
      <c r="Q175" s="2">
        <f t="shared" si="45"/>
        <v>-0.15999999999999992</v>
      </c>
    </row>
    <row r="176" spans="1:17" ht="12.75" customHeight="1">
      <c r="A176" s="35" t="s">
        <v>51</v>
      </c>
      <c r="I176" s="31">
        <v>26</v>
      </c>
      <c r="J176" s="34">
        <v>27</v>
      </c>
      <c r="N176" s="2">
        <f>I176/H175</f>
        <v>1</v>
      </c>
      <c r="O176" s="24">
        <v>29</v>
      </c>
      <c r="P176" s="25">
        <f t="shared" si="44"/>
        <v>1</v>
      </c>
      <c r="Q176" s="2">
        <f t="shared" si="45"/>
        <v>0</v>
      </c>
    </row>
    <row r="177" spans="1:17" ht="12.75" customHeight="1">
      <c r="A177" s="35" t="s">
        <v>52</v>
      </c>
      <c r="I177" s="31">
        <v>9</v>
      </c>
      <c r="J177" s="34">
        <v>9</v>
      </c>
      <c r="N177" s="2"/>
      <c r="O177" s="24">
        <v>11</v>
      </c>
      <c r="P177" s="25"/>
      <c r="Q177" s="2"/>
    </row>
    <row r="178" spans="1:17" ht="12.75" customHeight="1">
      <c r="A178" s="35" t="s">
        <v>53</v>
      </c>
      <c r="I178" s="31">
        <v>1</v>
      </c>
      <c r="J178" s="34">
        <v>1</v>
      </c>
      <c r="N178" s="2"/>
      <c r="O178" s="24">
        <v>3</v>
      </c>
      <c r="P178" s="25"/>
      <c r="Q178" s="2"/>
    </row>
    <row r="179" spans="1:17" ht="12.75" customHeight="1">
      <c r="A179" s="35" t="s">
        <v>62</v>
      </c>
      <c r="I179" s="31">
        <v>2</v>
      </c>
      <c r="J179" s="34">
        <v>2</v>
      </c>
      <c r="N179" s="2"/>
      <c r="O179" s="24">
        <v>3</v>
      </c>
      <c r="P179" s="25"/>
      <c r="Q179" s="2"/>
    </row>
    <row r="180" spans="1:17" ht="12.75" customHeight="1">
      <c r="A180" s="35" t="s">
        <v>63</v>
      </c>
      <c r="I180" s="31">
        <v>1</v>
      </c>
      <c r="J180" s="34"/>
      <c r="N180" s="2"/>
      <c r="O180" s="24">
        <v>1</v>
      </c>
      <c r="P180" s="25"/>
      <c r="Q180" s="2"/>
    </row>
    <row r="181" spans="1:17" ht="12.75" customHeight="1">
      <c r="A181" s="35" t="s">
        <v>67</v>
      </c>
      <c r="I181" s="31">
        <v>1</v>
      </c>
      <c r="J181" s="34"/>
      <c r="N181" s="2"/>
      <c r="O181" s="24">
        <v>1</v>
      </c>
      <c r="P181" s="25"/>
      <c r="Q181" s="2"/>
    </row>
    <row r="182" spans="1:17" ht="12.75" customHeight="1">
      <c r="A182" s="35" t="s">
        <v>68</v>
      </c>
      <c r="I182" s="31">
        <v>1</v>
      </c>
      <c r="J182" s="34">
        <v>1</v>
      </c>
      <c r="N182" s="2"/>
      <c r="O182" s="24">
        <v>1</v>
      </c>
      <c r="P182" s="25"/>
      <c r="Q182" s="2"/>
    </row>
    <row r="183" spans="1:17" ht="12.75" customHeight="1">
      <c r="J183" s="31">
        <f>SUM(J176:J182)</f>
        <v>40</v>
      </c>
      <c r="K183" s="2">
        <f>J176/B169</f>
        <v>0.71052631578947367</v>
      </c>
      <c r="L183" s="38">
        <f>J183/B169</f>
        <v>1.0526315789473684</v>
      </c>
      <c r="M183" s="38">
        <f>L183-K183</f>
        <v>0.34210526315789469</v>
      </c>
      <c r="O183" s="24"/>
    </row>
    <row r="184" spans="1:17" ht="12.75" customHeight="1">
      <c r="A184" s="46" t="s">
        <v>76</v>
      </c>
      <c r="K184" s="2"/>
      <c r="L184" s="2"/>
      <c r="N184" s="2"/>
    </row>
    <row r="185" spans="1:17" ht="25.5" customHeight="1">
      <c r="B185" s="266" t="s">
        <v>2</v>
      </c>
      <c r="C185" s="267"/>
      <c r="D185" s="267"/>
      <c r="E185" s="267"/>
      <c r="F185" s="267"/>
      <c r="G185" s="267"/>
      <c r="H185" s="267"/>
      <c r="I185" s="267"/>
      <c r="K185" s="8" t="s">
        <v>3</v>
      </c>
      <c r="L185" s="8" t="s">
        <v>4</v>
      </c>
      <c r="M185" s="59" t="s">
        <v>5</v>
      </c>
      <c r="N185" s="8" t="s">
        <v>6</v>
      </c>
      <c r="O185" s="7" t="s">
        <v>7</v>
      </c>
      <c r="P185" s="7" t="s">
        <v>8</v>
      </c>
      <c r="Q185" s="8" t="s">
        <v>9</v>
      </c>
    </row>
    <row r="186" spans="1:17" ht="12.75" customHeight="1">
      <c r="A186" s="60" t="s">
        <v>10</v>
      </c>
      <c r="B186" s="61">
        <v>1</v>
      </c>
      <c r="C186" s="61">
        <v>2</v>
      </c>
      <c r="D186" s="61">
        <v>3</v>
      </c>
      <c r="E186" s="61">
        <v>4</v>
      </c>
      <c r="F186" s="61">
        <v>5</v>
      </c>
      <c r="G186" s="61">
        <v>6</v>
      </c>
      <c r="H186" s="61">
        <v>7</v>
      </c>
      <c r="I186" s="61">
        <v>8</v>
      </c>
      <c r="J186" s="62" t="s">
        <v>11</v>
      </c>
      <c r="K186" s="2"/>
      <c r="L186" s="2"/>
      <c r="N186" s="2"/>
      <c r="O186" s="16"/>
      <c r="P186" s="16"/>
      <c r="Q186" s="2"/>
    </row>
    <row r="187" spans="1:17" ht="12.75" customHeight="1">
      <c r="A187" s="35" t="s">
        <v>45</v>
      </c>
      <c r="B187" s="31">
        <v>65</v>
      </c>
      <c r="J187" s="34"/>
      <c r="K187" s="2"/>
      <c r="L187" s="2"/>
      <c r="N187" s="2"/>
      <c r="O187" s="19">
        <f>B187</f>
        <v>65</v>
      </c>
      <c r="P187" s="16"/>
      <c r="Q187" s="2"/>
    </row>
    <row r="188" spans="1:17" ht="12.75" customHeight="1">
      <c r="A188" s="35" t="s">
        <v>46</v>
      </c>
      <c r="C188" s="31">
        <v>32</v>
      </c>
      <c r="J188" s="34"/>
      <c r="K188" s="2"/>
      <c r="L188" s="2"/>
      <c r="M188" s="2"/>
      <c r="N188" s="2">
        <f>C188/B187</f>
        <v>0.49230769230769234</v>
      </c>
      <c r="O188" s="24">
        <v>55</v>
      </c>
      <c r="P188" s="25">
        <f t="shared" ref="P188:P194" si="46">O188/O187</f>
        <v>0.84615384615384615</v>
      </c>
      <c r="Q188" s="2">
        <f t="shared" ref="Q188:Q194" si="47">100%-P188</f>
        <v>0.15384615384615385</v>
      </c>
    </row>
    <row r="189" spans="1:17" ht="12.75" customHeight="1">
      <c r="A189" s="35" t="s">
        <v>47</v>
      </c>
      <c r="D189" s="31">
        <v>32</v>
      </c>
      <c r="J189" s="34"/>
      <c r="N189" s="2">
        <f>D189/C188</f>
        <v>1</v>
      </c>
      <c r="O189" s="24">
        <v>32</v>
      </c>
      <c r="P189" s="25">
        <f t="shared" si="46"/>
        <v>0.58181818181818179</v>
      </c>
      <c r="Q189" s="2">
        <f t="shared" si="47"/>
        <v>0.41818181818181821</v>
      </c>
    </row>
    <row r="190" spans="1:17" ht="12.75" customHeight="1">
      <c r="A190" s="35" t="s">
        <v>48</v>
      </c>
      <c r="E190" s="31">
        <v>28</v>
      </c>
      <c r="J190" s="34"/>
      <c r="N190" s="2">
        <f>E190/D189</f>
        <v>0.875</v>
      </c>
      <c r="O190" s="24">
        <v>31</v>
      </c>
      <c r="P190" s="25">
        <f t="shared" si="46"/>
        <v>0.96875</v>
      </c>
      <c r="Q190" s="2">
        <f t="shared" si="47"/>
        <v>3.125E-2</v>
      </c>
    </row>
    <row r="191" spans="1:17" ht="12.75" customHeight="1">
      <c r="A191" s="35" t="s">
        <v>49</v>
      </c>
      <c r="F191" s="31">
        <v>27</v>
      </c>
      <c r="J191" s="34"/>
      <c r="N191" s="2">
        <f>F191/E190</f>
        <v>0.9642857142857143</v>
      </c>
      <c r="O191" s="24">
        <v>30</v>
      </c>
      <c r="P191" s="25">
        <f t="shared" si="46"/>
        <v>0.967741935483871</v>
      </c>
      <c r="Q191" s="2">
        <f t="shared" si="47"/>
        <v>3.2258064516129004E-2</v>
      </c>
    </row>
    <row r="192" spans="1:17" ht="12.75" customHeight="1">
      <c r="A192" s="35" t="s">
        <v>50</v>
      </c>
      <c r="G192" s="31">
        <v>27</v>
      </c>
      <c r="J192" s="34"/>
      <c r="N192" s="2">
        <f>G192/F191</f>
        <v>1</v>
      </c>
      <c r="O192" s="24">
        <v>29</v>
      </c>
      <c r="P192" s="25">
        <f t="shared" si="46"/>
        <v>0.96666666666666667</v>
      </c>
      <c r="Q192" s="2">
        <f t="shared" si="47"/>
        <v>3.3333333333333326E-2</v>
      </c>
    </row>
    <row r="193" spans="1:17" ht="12.75" customHeight="1">
      <c r="A193" s="35" t="s">
        <v>51</v>
      </c>
      <c r="H193" s="31">
        <v>25</v>
      </c>
      <c r="J193" s="34"/>
      <c r="N193" s="2">
        <f>H193/G192</f>
        <v>0.92592592592592593</v>
      </c>
      <c r="O193" s="24">
        <v>28</v>
      </c>
      <c r="P193" s="25">
        <f t="shared" si="46"/>
        <v>0.96551724137931039</v>
      </c>
      <c r="Q193" s="2">
        <f t="shared" si="47"/>
        <v>3.4482758620689613E-2</v>
      </c>
    </row>
    <row r="194" spans="1:17" ht="12.75" customHeight="1">
      <c r="A194" s="35" t="s">
        <v>52</v>
      </c>
      <c r="I194" s="31">
        <v>25</v>
      </c>
      <c r="J194" s="34">
        <v>35</v>
      </c>
      <c r="K194" s="38"/>
      <c r="L194" s="38"/>
      <c r="M194" s="38"/>
      <c r="N194" s="2">
        <f>I194/H193</f>
        <v>1</v>
      </c>
      <c r="O194" s="24">
        <v>28</v>
      </c>
      <c r="P194" s="25">
        <f t="shared" si="46"/>
        <v>1</v>
      </c>
      <c r="Q194" s="2">
        <f t="shared" si="47"/>
        <v>0</v>
      </c>
    </row>
    <row r="195" spans="1:17" ht="12.75" customHeight="1">
      <c r="A195" s="35" t="s">
        <v>53</v>
      </c>
      <c r="I195" s="31">
        <v>5</v>
      </c>
      <c r="J195" s="34">
        <v>5</v>
      </c>
      <c r="K195" s="38"/>
      <c r="L195" s="38"/>
      <c r="M195" s="38"/>
      <c r="N195" s="2"/>
      <c r="O195" s="24">
        <v>8</v>
      </c>
      <c r="P195" s="25"/>
      <c r="Q195" s="2"/>
    </row>
    <row r="196" spans="1:17" ht="12.75" customHeight="1">
      <c r="A196" s="35" t="s">
        <v>62</v>
      </c>
      <c r="I196" s="31">
        <v>2</v>
      </c>
      <c r="J196" s="34">
        <v>5</v>
      </c>
      <c r="K196" s="38"/>
      <c r="L196" s="38"/>
      <c r="M196" s="38"/>
      <c r="N196" s="2"/>
      <c r="O196" s="24">
        <v>3</v>
      </c>
      <c r="P196" s="25"/>
      <c r="Q196" s="2"/>
    </row>
    <row r="197" spans="1:17" ht="12.75" customHeight="1">
      <c r="A197" s="35" t="s">
        <v>63</v>
      </c>
      <c r="I197" s="31">
        <v>2</v>
      </c>
      <c r="J197" s="34">
        <v>1</v>
      </c>
      <c r="K197" s="38"/>
      <c r="L197" s="38"/>
      <c r="M197" s="38"/>
      <c r="N197" s="2"/>
      <c r="O197" s="24">
        <v>3</v>
      </c>
      <c r="P197" s="25"/>
      <c r="Q197" s="2"/>
    </row>
    <row r="198" spans="1:17" ht="12.75" customHeight="1">
      <c r="A198" s="35" t="s">
        <v>67</v>
      </c>
      <c r="I198" s="31">
        <v>1</v>
      </c>
      <c r="J198" s="34"/>
      <c r="K198" s="38"/>
      <c r="L198" s="38"/>
      <c r="M198" s="38"/>
      <c r="N198" s="2"/>
      <c r="O198" s="24">
        <v>1</v>
      </c>
      <c r="P198" s="25"/>
      <c r="Q198" s="2"/>
    </row>
    <row r="199" spans="1:17" ht="12.75" customHeight="1">
      <c r="A199" s="35" t="s">
        <v>68</v>
      </c>
      <c r="I199" s="31">
        <v>1</v>
      </c>
      <c r="J199" s="34"/>
      <c r="K199" s="38"/>
      <c r="L199" s="38"/>
      <c r="M199" s="38"/>
      <c r="N199" s="2"/>
      <c r="O199" s="24">
        <v>1</v>
      </c>
      <c r="P199" s="25"/>
      <c r="Q199" s="2"/>
    </row>
    <row r="200" spans="1:17" ht="12.75" customHeight="1">
      <c r="J200" s="31">
        <f>SUM(J194:J197)</f>
        <v>46</v>
      </c>
      <c r="K200" s="2">
        <f>J194/B187</f>
        <v>0.53846153846153844</v>
      </c>
      <c r="L200" s="38">
        <f>J200/B187</f>
        <v>0.70769230769230773</v>
      </c>
      <c r="M200" s="38">
        <f>L200-K200</f>
        <v>0.1692307692307693</v>
      </c>
      <c r="O200" s="2"/>
    </row>
    <row r="201" spans="1:17" ht="12.75" customHeight="1">
      <c r="A201" s="46" t="s">
        <v>83</v>
      </c>
      <c r="K201" s="2"/>
      <c r="L201" s="2"/>
      <c r="N201" s="2"/>
    </row>
    <row r="202" spans="1:17" ht="25.5" customHeight="1">
      <c r="B202" s="266" t="s">
        <v>2</v>
      </c>
      <c r="C202" s="267"/>
      <c r="D202" s="267"/>
      <c r="E202" s="267"/>
      <c r="F202" s="267"/>
      <c r="G202" s="267"/>
      <c r="H202" s="267"/>
      <c r="I202" s="267"/>
      <c r="K202" s="8" t="s">
        <v>3</v>
      </c>
      <c r="L202" s="8" t="s">
        <v>4</v>
      </c>
      <c r="M202" s="59" t="s">
        <v>5</v>
      </c>
      <c r="N202" s="8" t="s">
        <v>6</v>
      </c>
      <c r="O202" s="7" t="s">
        <v>7</v>
      </c>
      <c r="P202" s="7" t="s">
        <v>8</v>
      </c>
      <c r="Q202" s="8" t="s">
        <v>9</v>
      </c>
    </row>
    <row r="203" spans="1:17" ht="12.75" customHeight="1">
      <c r="A203" s="60" t="s">
        <v>10</v>
      </c>
      <c r="B203" s="61">
        <v>1</v>
      </c>
      <c r="C203" s="61">
        <v>2</v>
      </c>
      <c r="D203" s="61">
        <v>3</v>
      </c>
      <c r="E203" s="61">
        <v>4</v>
      </c>
      <c r="F203" s="61">
        <v>5</v>
      </c>
      <c r="G203" s="61">
        <v>6</v>
      </c>
      <c r="H203" s="61">
        <v>7</v>
      </c>
      <c r="I203" s="61">
        <v>8</v>
      </c>
      <c r="J203" s="62" t="s">
        <v>11</v>
      </c>
      <c r="K203" s="2"/>
      <c r="L203" s="2"/>
      <c r="N203" s="2"/>
      <c r="O203" s="16"/>
      <c r="P203" s="16"/>
      <c r="Q203" s="2"/>
    </row>
    <row r="204" spans="1:17" ht="12.75" customHeight="1">
      <c r="A204" s="35" t="s">
        <v>46</v>
      </c>
      <c r="B204" s="31">
        <v>49</v>
      </c>
      <c r="J204" s="34"/>
      <c r="K204" s="2"/>
      <c r="L204" s="2"/>
      <c r="N204" s="2"/>
      <c r="O204" s="19">
        <f>B204</f>
        <v>49</v>
      </c>
      <c r="P204" s="16"/>
      <c r="Q204" s="2"/>
    </row>
    <row r="205" spans="1:17" ht="12.75" customHeight="1">
      <c r="A205" s="35" t="s">
        <v>47</v>
      </c>
      <c r="C205" s="31">
        <v>37</v>
      </c>
      <c r="J205" s="34"/>
      <c r="K205" s="2"/>
      <c r="L205" s="2"/>
      <c r="M205" s="2"/>
      <c r="N205" s="2">
        <f>C205/B204</f>
        <v>0.75510204081632648</v>
      </c>
      <c r="O205" s="24">
        <v>37</v>
      </c>
      <c r="P205" s="25">
        <f t="shared" ref="P205:P211" si="48">O205/O204</f>
        <v>0.75510204081632648</v>
      </c>
      <c r="Q205" s="2">
        <f t="shared" ref="Q205:Q211" si="49">100%-P205</f>
        <v>0.24489795918367352</v>
      </c>
    </row>
    <row r="206" spans="1:17" ht="12.75" customHeight="1">
      <c r="A206" s="35" t="s">
        <v>48</v>
      </c>
      <c r="D206" s="31">
        <v>32</v>
      </c>
      <c r="J206" s="34"/>
      <c r="N206" s="2">
        <f>D206/C205</f>
        <v>0.86486486486486491</v>
      </c>
      <c r="O206" s="24">
        <v>32</v>
      </c>
      <c r="P206" s="25">
        <f t="shared" si="48"/>
        <v>0.86486486486486491</v>
      </c>
      <c r="Q206" s="2">
        <f t="shared" si="49"/>
        <v>0.13513513513513509</v>
      </c>
    </row>
    <row r="207" spans="1:17" ht="12.75" customHeight="1">
      <c r="A207" s="35" t="s">
        <v>49</v>
      </c>
      <c r="E207" s="31">
        <v>22</v>
      </c>
      <c r="J207" s="34"/>
      <c r="N207" s="2">
        <f>E207/D206</f>
        <v>0.6875</v>
      </c>
      <c r="O207" s="24">
        <v>30</v>
      </c>
      <c r="P207" s="25">
        <f t="shared" si="48"/>
        <v>0.9375</v>
      </c>
      <c r="Q207" s="2">
        <f t="shared" si="49"/>
        <v>6.25E-2</v>
      </c>
    </row>
    <row r="208" spans="1:17" ht="12.75" customHeight="1">
      <c r="A208" s="35" t="s">
        <v>50</v>
      </c>
      <c r="F208" s="31">
        <v>22</v>
      </c>
      <c r="J208" s="34"/>
      <c r="N208" s="2">
        <f>F208/E207</f>
        <v>1</v>
      </c>
      <c r="O208" s="24">
        <v>28</v>
      </c>
      <c r="P208" s="25">
        <f t="shared" si="48"/>
        <v>0.93333333333333335</v>
      </c>
      <c r="Q208" s="2">
        <f t="shared" si="49"/>
        <v>6.6666666666666652E-2</v>
      </c>
    </row>
    <row r="209" spans="1:17" ht="12.75" customHeight="1">
      <c r="A209" s="35" t="s">
        <v>51</v>
      </c>
      <c r="G209" s="31">
        <v>22</v>
      </c>
      <c r="J209" s="34"/>
      <c r="N209" s="2">
        <f>G209/F208</f>
        <v>1</v>
      </c>
      <c r="O209" s="24">
        <v>28</v>
      </c>
      <c r="P209" s="25">
        <f t="shared" si="48"/>
        <v>1</v>
      </c>
      <c r="Q209" s="2">
        <f t="shared" si="49"/>
        <v>0</v>
      </c>
    </row>
    <row r="210" spans="1:17" ht="12.75" customHeight="1">
      <c r="A210" s="35" t="s">
        <v>52</v>
      </c>
      <c r="H210" s="31">
        <v>22</v>
      </c>
      <c r="J210" s="34"/>
      <c r="N210" s="2">
        <f>H210/G209</f>
        <v>1</v>
      </c>
      <c r="O210" s="24">
        <v>28</v>
      </c>
      <c r="P210" s="25">
        <f t="shared" si="48"/>
        <v>1</v>
      </c>
      <c r="Q210" s="2">
        <f t="shared" si="49"/>
        <v>0</v>
      </c>
    </row>
    <row r="211" spans="1:17" ht="12.75" customHeight="1">
      <c r="A211" s="35" t="s">
        <v>53</v>
      </c>
      <c r="I211" s="31">
        <v>22</v>
      </c>
      <c r="J211" s="34">
        <v>24</v>
      </c>
      <c r="N211" s="2">
        <f>I211/H210</f>
        <v>1</v>
      </c>
      <c r="O211" s="24">
        <v>35</v>
      </c>
      <c r="P211" s="25">
        <f t="shared" si="48"/>
        <v>1.25</v>
      </c>
      <c r="Q211" s="2">
        <f t="shared" si="49"/>
        <v>-0.25</v>
      </c>
    </row>
    <row r="212" spans="1:17" ht="12.75" customHeight="1">
      <c r="A212" s="35" t="s">
        <v>62</v>
      </c>
      <c r="I212" s="31">
        <v>5</v>
      </c>
      <c r="J212" s="34">
        <v>4</v>
      </c>
      <c r="N212" s="2"/>
      <c r="O212" s="24">
        <v>11</v>
      </c>
      <c r="P212" s="25"/>
      <c r="Q212" s="2"/>
    </row>
    <row r="213" spans="1:17" ht="12.75" customHeight="1">
      <c r="A213" s="35" t="s">
        <v>63</v>
      </c>
      <c r="I213" s="31">
        <v>4</v>
      </c>
      <c r="J213" s="34">
        <v>3</v>
      </c>
      <c r="N213" s="2"/>
      <c r="O213" s="24">
        <v>7</v>
      </c>
      <c r="P213" s="25"/>
      <c r="Q213" s="2"/>
    </row>
    <row r="214" spans="1:17" ht="12.75" customHeight="1">
      <c r="A214" s="35" t="s">
        <v>67</v>
      </c>
      <c r="I214" s="31">
        <v>3</v>
      </c>
      <c r="J214" s="34">
        <v>3</v>
      </c>
      <c r="N214" s="2"/>
      <c r="O214" s="24">
        <v>3</v>
      </c>
      <c r="P214" s="25"/>
      <c r="Q214" s="2"/>
    </row>
    <row r="215" spans="1:17" ht="12.75" customHeight="1">
      <c r="A215" s="35" t="s">
        <v>68</v>
      </c>
      <c r="J215" s="34"/>
      <c r="N215" s="2"/>
      <c r="O215" s="24"/>
      <c r="P215" s="25"/>
      <c r="Q215" s="2"/>
    </row>
    <row r="216" spans="1:17" ht="12.75" customHeight="1">
      <c r="J216" s="31">
        <f>SUM(J211:J214)</f>
        <v>34</v>
      </c>
      <c r="K216" s="2">
        <f>J211/B204</f>
        <v>0.48979591836734693</v>
      </c>
      <c r="L216" s="38">
        <f>J216/B204</f>
        <v>0.69387755102040816</v>
      </c>
      <c r="M216" s="38">
        <f>L216-K216</f>
        <v>0.20408163265306123</v>
      </c>
      <c r="O216" s="2"/>
    </row>
    <row r="217" spans="1:17" ht="12.75" customHeight="1">
      <c r="A217" s="46" t="s">
        <v>84</v>
      </c>
      <c r="K217" s="2"/>
      <c r="L217" s="2"/>
      <c r="N217" s="2"/>
    </row>
    <row r="218" spans="1:17" ht="25.5" customHeight="1">
      <c r="B218" s="266" t="s">
        <v>2</v>
      </c>
      <c r="C218" s="267"/>
      <c r="D218" s="267"/>
      <c r="E218" s="267"/>
      <c r="F218" s="267"/>
      <c r="G218" s="267"/>
      <c r="H218" s="267"/>
      <c r="I218" s="267"/>
      <c r="K218" s="8" t="s">
        <v>3</v>
      </c>
      <c r="L218" s="8" t="s">
        <v>4</v>
      </c>
      <c r="M218" s="59" t="s">
        <v>5</v>
      </c>
      <c r="N218" s="8" t="s">
        <v>6</v>
      </c>
      <c r="O218" s="7" t="s">
        <v>7</v>
      </c>
      <c r="P218" s="7" t="s">
        <v>8</v>
      </c>
      <c r="Q218" s="8" t="s">
        <v>9</v>
      </c>
    </row>
    <row r="219" spans="1:17" ht="12.75" customHeight="1">
      <c r="A219" s="60" t="s">
        <v>10</v>
      </c>
      <c r="B219" s="61">
        <v>1</v>
      </c>
      <c r="C219" s="61">
        <v>2</v>
      </c>
      <c r="D219" s="61">
        <v>3</v>
      </c>
      <c r="E219" s="61">
        <v>4</v>
      </c>
      <c r="F219" s="61">
        <v>5</v>
      </c>
      <c r="G219" s="61">
        <v>6</v>
      </c>
      <c r="H219" s="61">
        <v>7</v>
      </c>
      <c r="I219" s="61">
        <v>8</v>
      </c>
      <c r="J219" s="62" t="s">
        <v>11</v>
      </c>
      <c r="K219" s="2"/>
      <c r="L219" s="2"/>
      <c r="N219" s="2"/>
      <c r="O219" s="16"/>
      <c r="P219" s="16"/>
      <c r="Q219" s="2"/>
    </row>
    <row r="220" spans="1:17" ht="12.75" customHeight="1">
      <c r="A220" s="35" t="s">
        <v>47</v>
      </c>
      <c r="B220" s="31">
        <v>67</v>
      </c>
      <c r="J220" s="34"/>
      <c r="K220" s="2"/>
      <c r="L220" s="2"/>
      <c r="N220" s="2"/>
      <c r="O220" s="19">
        <f>B220</f>
        <v>67</v>
      </c>
      <c r="P220" s="16"/>
      <c r="Q220" s="2"/>
    </row>
    <row r="221" spans="1:17" ht="12.75" customHeight="1">
      <c r="A221" s="35" t="s">
        <v>48</v>
      </c>
      <c r="C221" s="31">
        <v>35</v>
      </c>
      <c r="J221" s="34"/>
      <c r="K221" s="2"/>
      <c r="L221" s="2"/>
      <c r="M221" s="2"/>
      <c r="N221" s="2">
        <f>C221/B220</f>
        <v>0.52238805970149249</v>
      </c>
      <c r="O221" s="24">
        <v>57</v>
      </c>
      <c r="P221" s="25">
        <f t="shared" ref="P221:P227" si="50">O221/O220</f>
        <v>0.85074626865671643</v>
      </c>
      <c r="Q221" s="2">
        <f t="shared" ref="Q221:Q227" si="51">100%-P221</f>
        <v>0.14925373134328357</v>
      </c>
    </row>
    <row r="222" spans="1:17" ht="12.75" customHeight="1">
      <c r="A222" s="35" t="s">
        <v>49</v>
      </c>
      <c r="D222" s="31">
        <v>32</v>
      </c>
      <c r="J222" s="34"/>
      <c r="K222" s="2"/>
      <c r="L222" s="2"/>
      <c r="M222" s="2"/>
      <c r="N222" s="2">
        <f>D222/C221</f>
        <v>0.91428571428571426</v>
      </c>
      <c r="O222" s="24">
        <v>55</v>
      </c>
      <c r="P222" s="25">
        <f t="shared" si="50"/>
        <v>0.96491228070175439</v>
      </c>
      <c r="Q222" s="2">
        <f t="shared" si="51"/>
        <v>3.5087719298245612E-2</v>
      </c>
    </row>
    <row r="223" spans="1:17" ht="12.75" customHeight="1">
      <c r="A223" s="35" t="s">
        <v>50</v>
      </c>
      <c r="E223" s="31">
        <v>31</v>
      </c>
      <c r="J223" s="34"/>
      <c r="K223" s="2"/>
      <c r="L223" s="2"/>
      <c r="M223" s="2"/>
      <c r="N223" s="2">
        <f>E223/D222</f>
        <v>0.96875</v>
      </c>
      <c r="O223" s="24">
        <v>33</v>
      </c>
      <c r="P223" s="25">
        <f t="shared" si="50"/>
        <v>0.6</v>
      </c>
      <c r="Q223" s="2">
        <f t="shared" si="51"/>
        <v>0.4</v>
      </c>
    </row>
    <row r="224" spans="1:17" ht="12.75" customHeight="1">
      <c r="A224" s="35" t="s">
        <v>51</v>
      </c>
      <c r="F224" s="31">
        <v>30</v>
      </c>
      <c r="J224" s="34"/>
      <c r="K224" s="2"/>
      <c r="L224" s="2"/>
      <c r="M224" s="2"/>
      <c r="N224" s="2">
        <f>F224/E223</f>
        <v>0.967741935483871</v>
      </c>
      <c r="O224" s="24">
        <v>32</v>
      </c>
      <c r="P224" s="25">
        <f t="shared" si="50"/>
        <v>0.96969696969696972</v>
      </c>
      <c r="Q224" s="2">
        <f t="shared" si="51"/>
        <v>3.0303030303030276E-2</v>
      </c>
    </row>
    <row r="225" spans="1:17" ht="12.75" customHeight="1">
      <c r="A225" s="35" t="s">
        <v>52</v>
      </c>
      <c r="G225" s="31">
        <v>30</v>
      </c>
      <c r="J225" s="34"/>
      <c r="K225" s="2"/>
      <c r="L225" s="2"/>
      <c r="M225" s="2"/>
      <c r="N225" s="2">
        <f>G225/F224</f>
        <v>1</v>
      </c>
      <c r="O225" s="24">
        <v>32</v>
      </c>
      <c r="P225" s="25">
        <f t="shared" si="50"/>
        <v>1</v>
      </c>
      <c r="Q225" s="2">
        <f t="shared" si="51"/>
        <v>0</v>
      </c>
    </row>
    <row r="226" spans="1:17" ht="12.75" customHeight="1">
      <c r="A226" s="35" t="s">
        <v>53</v>
      </c>
      <c r="H226" s="31">
        <v>30</v>
      </c>
      <c r="J226" s="34"/>
      <c r="K226" s="2"/>
      <c r="L226" s="2"/>
      <c r="M226" s="2"/>
      <c r="N226" s="2">
        <f>H226/G225</f>
        <v>1</v>
      </c>
      <c r="O226" s="24">
        <v>32</v>
      </c>
      <c r="P226" s="25">
        <f t="shared" si="50"/>
        <v>1</v>
      </c>
      <c r="Q226" s="2">
        <f t="shared" si="51"/>
        <v>0</v>
      </c>
    </row>
    <row r="227" spans="1:17" ht="12.75" customHeight="1">
      <c r="A227" s="35" t="s">
        <v>62</v>
      </c>
      <c r="I227" s="31">
        <v>30</v>
      </c>
      <c r="J227" s="34">
        <v>39</v>
      </c>
      <c r="K227" s="2"/>
      <c r="L227" s="2"/>
      <c r="M227" s="2"/>
      <c r="N227" s="2">
        <f>I227/H226</f>
        <v>1</v>
      </c>
      <c r="O227" s="24">
        <v>32</v>
      </c>
      <c r="P227" s="25">
        <f t="shared" si="50"/>
        <v>1</v>
      </c>
      <c r="Q227" s="2">
        <f t="shared" si="51"/>
        <v>0</v>
      </c>
    </row>
    <row r="228" spans="1:17" ht="12.75" customHeight="1">
      <c r="A228" s="35" t="s">
        <v>63</v>
      </c>
      <c r="I228" s="31">
        <v>3</v>
      </c>
      <c r="J228" s="34">
        <v>3</v>
      </c>
      <c r="K228" s="2"/>
      <c r="L228" s="2"/>
      <c r="M228" s="2"/>
      <c r="N228" s="2"/>
      <c r="O228" s="24">
        <v>5</v>
      </c>
      <c r="P228" s="25"/>
      <c r="Q228" s="2"/>
    </row>
    <row r="229" spans="1:17" ht="12.75" customHeight="1">
      <c r="A229" s="35" t="s">
        <v>67</v>
      </c>
      <c r="I229" s="31">
        <v>3</v>
      </c>
      <c r="J229" s="34">
        <v>1</v>
      </c>
      <c r="K229" s="2"/>
      <c r="L229" s="2"/>
      <c r="M229" s="2"/>
      <c r="N229" s="2"/>
      <c r="O229" s="24">
        <v>3</v>
      </c>
      <c r="P229" s="25"/>
      <c r="Q229" s="2"/>
    </row>
    <row r="230" spans="1:17" ht="12.75" customHeight="1">
      <c r="A230" s="35" t="s">
        <v>68</v>
      </c>
      <c r="I230" s="31">
        <v>1</v>
      </c>
      <c r="J230" s="34">
        <v>1</v>
      </c>
      <c r="K230" s="2"/>
      <c r="L230" s="2"/>
      <c r="M230" s="2"/>
      <c r="N230" s="2"/>
      <c r="O230" s="24">
        <v>1</v>
      </c>
      <c r="P230" s="25"/>
      <c r="Q230" s="2"/>
    </row>
    <row r="231" spans="1:17" ht="12.75" customHeight="1">
      <c r="A231" s="35" t="s">
        <v>72</v>
      </c>
      <c r="I231" s="31">
        <v>1</v>
      </c>
      <c r="J231" s="34">
        <v>1</v>
      </c>
      <c r="K231" s="2"/>
      <c r="L231" s="2"/>
      <c r="M231" s="2"/>
      <c r="N231" s="2"/>
      <c r="O231" s="24">
        <v>1</v>
      </c>
      <c r="P231" s="25"/>
      <c r="Q231" s="2"/>
    </row>
    <row r="232" spans="1:17" ht="12.75" customHeight="1">
      <c r="J232" s="31">
        <f>SUM(J227:J231)</f>
        <v>45</v>
      </c>
      <c r="K232" s="2">
        <f>J227/B220</f>
        <v>0.58208955223880599</v>
      </c>
      <c r="L232" s="38">
        <f>J232/B220</f>
        <v>0.67164179104477617</v>
      </c>
      <c r="M232" s="38">
        <f>L232-K232</f>
        <v>8.9552238805970186E-2</v>
      </c>
      <c r="O232" s="2"/>
    </row>
    <row r="233" spans="1:17" ht="12.75" customHeight="1">
      <c r="A233" s="46" t="s">
        <v>86</v>
      </c>
      <c r="K233" s="2"/>
      <c r="L233" s="2"/>
      <c r="N233" s="2"/>
    </row>
    <row r="234" spans="1:17" ht="25.5" customHeight="1">
      <c r="B234" s="266" t="s">
        <v>2</v>
      </c>
      <c r="C234" s="267"/>
      <c r="D234" s="267"/>
      <c r="E234" s="267"/>
      <c r="F234" s="267"/>
      <c r="G234" s="267"/>
      <c r="H234" s="267"/>
      <c r="I234" s="267"/>
      <c r="K234" s="8" t="s">
        <v>3</v>
      </c>
      <c r="L234" s="8" t="s">
        <v>4</v>
      </c>
      <c r="M234" s="59" t="s">
        <v>5</v>
      </c>
      <c r="N234" s="8" t="s">
        <v>6</v>
      </c>
      <c r="O234" s="7" t="s">
        <v>7</v>
      </c>
      <c r="P234" s="7" t="s">
        <v>8</v>
      </c>
      <c r="Q234" s="8" t="s">
        <v>9</v>
      </c>
    </row>
    <row r="235" spans="1:17" ht="12.75" customHeight="1">
      <c r="A235" s="60" t="s">
        <v>10</v>
      </c>
      <c r="B235" s="61">
        <v>1</v>
      </c>
      <c r="C235" s="61">
        <v>2</v>
      </c>
      <c r="D235" s="61">
        <v>3</v>
      </c>
      <c r="E235" s="61">
        <v>4</v>
      </c>
      <c r="F235" s="61">
        <v>5</v>
      </c>
      <c r="G235" s="61">
        <v>6</v>
      </c>
      <c r="H235" s="61">
        <v>7</v>
      </c>
      <c r="I235" s="61">
        <v>8</v>
      </c>
      <c r="J235" s="62" t="s">
        <v>11</v>
      </c>
      <c r="K235" s="2"/>
      <c r="L235" s="2"/>
      <c r="N235" s="2"/>
      <c r="O235" s="16"/>
      <c r="P235" s="16"/>
      <c r="Q235" s="2"/>
    </row>
    <row r="236" spans="1:17" ht="12.75" customHeight="1">
      <c r="A236" s="35" t="s">
        <v>48</v>
      </c>
      <c r="B236" s="31">
        <v>49</v>
      </c>
      <c r="J236" s="34"/>
      <c r="K236" s="2"/>
      <c r="L236" s="2"/>
      <c r="N236" s="2"/>
      <c r="O236" s="19">
        <f>B236</f>
        <v>49</v>
      </c>
      <c r="P236" s="16"/>
      <c r="Q236" s="2"/>
    </row>
    <row r="237" spans="1:17" ht="12.75" customHeight="1">
      <c r="A237" s="35" t="s">
        <v>49</v>
      </c>
      <c r="C237" s="31">
        <v>38</v>
      </c>
      <c r="J237" s="34"/>
      <c r="K237" s="2"/>
      <c r="L237" s="2"/>
      <c r="M237" s="2"/>
      <c r="N237" s="2">
        <f>C237/B236</f>
        <v>0.77551020408163263</v>
      </c>
      <c r="O237" s="24">
        <v>45</v>
      </c>
      <c r="P237" s="25">
        <f t="shared" ref="P237:P243" si="52">O237/O236</f>
        <v>0.91836734693877553</v>
      </c>
      <c r="Q237" s="2">
        <f t="shared" ref="Q237:Q243" si="53">100%-P237</f>
        <v>8.1632653061224469E-2</v>
      </c>
    </row>
    <row r="238" spans="1:17" ht="12.75" customHeight="1">
      <c r="A238" s="35" t="s">
        <v>50</v>
      </c>
      <c r="D238" s="31">
        <v>37</v>
      </c>
      <c r="J238" s="34"/>
      <c r="N238" s="2">
        <f>D238/C237</f>
        <v>0.97368421052631582</v>
      </c>
      <c r="O238" s="24">
        <v>44</v>
      </c>
      <c r="P238" s="25">
        <f t="shared" si="52"/>
        <v>0.97777777777777775</v>
      </c>
      <c r="Q238" s="2">
        <f t="shared" si="53"/>
        <v>2.2222222222222254E-2</v>
      </c>
    </row>
    <row r="239" spans="1:17" ht="12.75" customHeight="1">
      <c r="A239" s="35" t="s">
        <v>51</v>
      </c>
      <c r="E239" s="31">
        <v>37</v>
      </c>
      <c r="J239" s="34"/>
      <c r="N239" s="2">
        <f>E239/D238</f>
        <v>1</v>
      </c>
      <c r="O239" s="24">
        <v>36</v>
      </c>
      <c r="P239" s="25">
        <f t="shared" si="52"/>
        <v>0.81818181818181823</v>
      </c>
      <c r="Q239" s="2">
        <f t="shared" si="53"/>
        <v>0.18181818181818177</v>
      </c>
    </row>
    <row r="240" spans="1:17" ht="12.75" customHeight="1">
      <c r="A240" s="35" t="s">
        <v>52</v>
      </c>
      <c r="F240" s="31">
        <v>35</v>
      </c>
      <c r="J240" s="34"/>
      <c r="N240" s="2">
        <f>F240/E239</f>
        <v>0.94594594594594594</v>
      </c>
      <c r="O240" s="24">
        <v>39</v>
      </c>
      <c r="P240" s="25">
        <f t="shared" si="52"/>
        <v>1.0833333333333333</v>
      </c>
      <c r="Q240" s="2">
        <f t="shared" si="53"/>
        <v>-8.3333333333333259E-2</v>
      </c>
    </row>
    <row r="241" spans="1:17" ht="12.75" customHeight="1">
      <c r="A241" s="35" t="s">
        <v>53</v>
      </c>
      <c r="G241" s="31">
        <v>34</v>
      </c>
      <c r="J241" s="34"/>
      <c r="N241" s="2">
        <f>G241/F240</f>
        <v>0.97142857142857142</v>
      </c>
      <c r="O241" s="24">
        <v>40</v>
      </c>
      <c r="P241" s="25">
        <f t="shared" si="52"/>
        <v>1.0256410256410255</v>
      </c>
      <c r="Q241" s="2">
        <f t="shared" si="53"/>
        <v>-2.564102564102555E-2</v>
      </c>
    </row>
    <row r="242" spans="1:17" ht="12.75" customHeight="1">
      <c r="A242" s="35" t="s">
        <v>62</v>
      </c>
      <c r="H242" s="31">
        <v>34</v>
      </c>
      <c r="J242" s="34"/>
      <c r="N242" s="2">
        <f>H242/G241</f>
        <v>1</v>
      </c>
      <c r="O242" s="24">
        <v>41</v>
      </c>
      <c r="P242" s="25">
        <f t="shared" si="52"/>
        <v>1.0249999999999999</v>
      </c>
      <c r="Q242" s="2">
        <f t="shared" si="53"/>
        <v>-2.4999999999999911E-2</v>
      </c>
    </row>
    <row r="243" spans="1:17" ht="12.75" customHeight="1">
      <c r="A243" s="35" t="s">
        <v>63</v>
      </c>
      <c r="I243" s="31">
        <v>34</v>
      </c>
      <c r="J243" s="34">
        <v>34</v>
      </c>
      <c r="N243" s="2">
        <f>I243/H242</f>
        <v>1</v>
      </c>
      <c r="O243" s="24">
        <v>42</v>
      </c>
      <c r="P243" s="25">
        <f t="shared" si="52"/>
        <v>1.024390243902439</v>
      </c>
      <c r="Q243" s="2">
        <f t="shared" si="53"/>
        <v>-2.4390243902439046E-2</v>
      </c>
    </row>
    <row r="244" spans="1:17" ht="12.75" customHeight="1">
      <c r="A244" s="35" t="s">
        <v>67</v>
      </c>
      <c r="I244" s="31">
        <v>7</v>
      </c>
      <c r="J244" s="34">
        <v>6</v>
      </c>
      <c r="N244" s="2"/>
      <c r="O244" s="24">
        <v>8</v>
      </c>
      <c r="P244" s="25"/>
      <c r="Q244" s="2"/>
    </row>
    <row r="245" spans="1:17" ht="12.75" customHeight="1">
      <c r="A245" s="35" t="s">
        <v>68</v>
      </c>
      <c r="I245" s="31">
        <v>1</v>
      </c>
      <c r="J245" s="34">
        <v>1</v>
      </c>
      <c r="N245" s="2"/>
      <c r="O245" s="24">
        <v>2</v>
      </c>
      <c r="P245" s="25"/>
      <c r="Q245" s="2"/>
    </row>
    <row r="246" spans="1:17" ht="12.75" customHeight="1">
      <c r="A246" s="35" t="s">
        <v>72</v>
      </c>
      <c r="I246" s="31">
        <v>1</v>
      </c>
      <c r="J246" s="34">
        <v>1</v>
      </c>
      <c r="N246" s="2"/>
      <c r="O246" s="24">
        <v>1</v>
      </c>
      <c r="P246" s="25"/>
      <c r="Q246" s="2"/>
    </row>
    <row r="247" spans="1:17" ht="12.75" customHeight="1">
      <c r="J247" s="31">
        <f>SUM(J243:J246)</f>
        <v>42</v>
      </c>
      <c r="K247" s="2">
        <f>J243/B236</f>
        <v>0.69387755102040816</v>
      </c>
      <c r="L247" s="38">
        <f>J247/B236</f>
        <v>0.8571428571428571</v>
      </c>
      <c r="M247" s="38">
        <f>L247-K247</f>
        <v>0.16326530612244894</v>
      </c>
      <c r="O247" s="2"/>
    </row>
    <row r="248" spans="1:17" ht="12.75" customHeight="1">
      <c r="A248" s="46" t="s">
        <v>123</v>
      </c>
      <c r="K248" s="2"/>
      <c r="L248" s="2"/>
      <c r="N248" s="2"/>
    </row>
    <row r="249" spans="1:17" ht="25.5" customHeight="1">
      <c r="B249" s="266" t="s">
        <v>2</v>
      </c>
      <c r="C249" s="267"/>
      <c r="D249" s="267"/>
      <c r="E249" s="267"/>
      <c r="F249" s="267"/>
      <c r="G249" s="267"/>
      <c r="H249" s="267"/>
      <c r="I249" s="267"/>
      <c r="K249" s="8" t="s">
        <v>3</v>
      </c>
      <c r="L249" s="8" t="s">
        <v>4</v>
      </c>
      <c r="M249" s="59" t="s">
        <v>5</v>
      </c>
      <c r="N249" s="8" t="s">
        <v>6</v>
      </c>
      <c r="O249" s="7" t="s">
        <v>7</v>
      </c>
      <c r="P249" s="7" t="s">
        <v>8</v>
      </c>
      <c r="Q249" s="8" t="s">
        <v>9</v>
      </c>
    </row>
    <row r="250" spans="1:17" ht="12.75" customHeight="1">
      <c r="A250" s="60" t="s">
        <v>10</v>
      </c>
      <c r="B250" s="61">
        <v>1</v>
      </c>
      <c r="C250" s="61">
        <v>2</v>
      </c>
      <c r="D250" s="61">
        <v>3</v>
      </c>
      <c r="E250" s="61">
        <v>4</v>
      </c>
      <c r="F250" s="61">
        <v>5</v>
      </c>
      <c r="G250" s="61">
        <v>6</v>
      </c>
      <c r="H250" s="61">
        <v>7</v>
      </c>
      <c r="I250" s="61">
        <v>8</v>
      </c>
      <c r="J250" s="62" t="s">
        <v>11</v>
      </c>
      <c r="K250" s="2"/>
      <c r="L250" s="2"/>
      <c r="N250" s="2"/>
      <c r="O250" s="16"/>
      <c r="P250" s="16"/>
      <c r="Q250" s="2"/>
    </row>
    <row r="251" spans="1:17" ht="12.75" customHeight="1">
      <c r="A251" s="35" t="s">
        <v>49</v>
      </c>
      <c r="B251" s="31">
        <v>61</v>
      </c>
      <c r="J251" s="34"/>
      <c r="K251" s="2"/>
      <c r="L251" s="2"/>
      <c r="N251" s="2"/>
      <c r="O251" s="19">
        <f>B251</f>
        <v>61</v>
      </c>
      <c r="P251" s="16"/>
      <c r="Q251" s="2"/>
    </row>
    <row r="252" spans="1:17" ht="12.75" customHeight="1">
      <c r="A252" s="35" t="s">
        <v>50</v>
      </c>
      <c r="C252" s="31">
        <v>39</v>
      </c>
      <c r="J252" s="34"/>
      <c r="K252" s="2"/>
      <c r="L252" s="2"/>
      <c r="M252" s="2"/>
      <c r="N252" s="2">
        <f>C252/B251</f>
        <v>0.63934426229508201</v>
      </c>
      <c r="O252" s="24">
        <v>57</v>
      </c>
      <c r="P252" s="25">
        <f t="shared" ref="P252:P258" si="54">O252/O251</f>
        <v>0.93442622950819676</v>
      </c>
      <c r="Q252" s="2">
        <f t="shared" ref="Q252:Q258" si="55">100%-P252</f>
        <v>6.557377049180324E-2</v>
      </c>
    </row>
    <row r="253" spans="1:17" ht="12.75" customHeight="1">
      <c r="A253" s="35" t="s">
        <v>51</v>
      </c>
      <c r="D253" s="31">
        <v>38</v>
      </c>
      <c r="J253" s="34"/>
      <c r="N253" s="2">
        <f>D253/C252</f>
        <v>0.97435897435897434</v>
      </c>
      <c r="O253" s="24">
        <v>56</v>
      </c>
      <c r="P253" s="25">
        <f t="shared" si="54"/>
        <v>0.98245614035087714</v>
      </c>
      <c r="Q253" s="2">
        <f t="shared" si="55"/>
        <v>1.7543859649122862E-2</v>
      </c>
    </row>
    <row r="254" spans="1:17" ht="12.75" customHeight="1">
      <c r="A254" s="35" t="s">
        <v>52</v>
      </c>
      <c r="E254" s="31">
        <v>35</v>
      </c>
      <c r="J254" s="34"/>
      <c r="N254" s="2">
        <f>E254/D253</f>
        <v>0.92105263157894735</v>
      </c>
      <c r="O254" s="24">
        <v>38</v>
      </c>
      <c r="P254" s="25">
        <f t="shared" si="54"/>
        <v>0.6785714285714286</v>
      </c>
      <c r="Q254" s="2">
        <f t="shared" si="55"/>
        <v>0.3214285714285714</v>
      </c>
    </row>
    <row r="255" spans="1:17" ht="12.75" customHeight="1">
      <c r="A255" s="35" t="s">
        <v>53</v>
      </c>
      <c r="F255" s="31">
        <v>35</v>
      </c>
      <c r="J255" s="34"/>
      <c r="N255" s="2">
        <f>F255/E254</f>
        <v>1</v>
      </c>
      <c r="O255" s="24">
        <v>38</v>
      </c>
      <c r="P255" s="25">
        <f t="shared" si="54"/>
        <v>1</v>
      </c>
      <c r="Q255" s="2">
        <f t="shared" si="55"/>
        <v>0</v>
      </c>
    </row>
    <row r="256" spans="1:17" ht="12.75" customHeight="1">
      <c r="A256" s="35" t="s">
        <v>62</v>
      </c>
      <c r="G256" s="31">
        <v>35</v>
      </c>
      <c r="J256" s="34"/>
      <c r="N256" s="2">
        <f>G256/F255</f>
        <v>1</v>
      </c>
      <c r="O256" s="24">
        <v>37</v>
      </c>
      <c r="P256" s="25">
        <f t="shared" si="54"/>
        <v>0.97368421052631582</v>
      </c>
      <c r="Q256" s="2">
        <f t="shared" si="55"/>
        <v>2.6315789473684181E-2</v>
      </c>
    </row>
    <row r="257" spans="1:21" ht="12.75" customHeight="1">
      <c r="A257" s="35" t="s">
        <v>63</v>
      </c>
      <c r="H257" s="31">
        <v>35</v>
      </c>
      <c r="J257" s="34"/>
      <c r="N257" s="2">
        <f>H257/G256</f>
        <v>1</v>
      </c>
      <c r="O257" s="24">
        <v>37</v>
      </c>
      <c r="P257" s="25">
        <f t="shared" si="54"/>
        <v>1</v>
      </c>
      <c r="Q257" s="2">
        <f t="shared" si="55"/>
        <v>0</v>
      </c>
    </row>
    <row r="258" spans="1:21" ht="12.75" customHeight="1">
      <c r="A258" s="35" t="s">
        <v>67</v>
      </c>
      <c r="I258" s="31">
        <v>35</v>
      </c>
      <c r="J258" s="34">
        <v>35</v>
      </c>
      <c r="K258" s="38"/>
      <c r="L258" s="38"/>
      <c r="M258" s="38"/>
      <c r="N258" s="2">
        <f>I258/H257</f>
        <v>1</v>
      </c>
      <c r="O258" s="24">
        <v>37</v>
      </c>
      <c r="P258" s="25">
        <f t="shared" si="54"/>
        <v>1</v>
      </c>
      <c r="Q258" s="2">
        <f t="shared" si="55"/>
        <v>0</v>
      </c>
    </row>
    <row r="259" spans="1:21" ht="12.75" customHeight="1">
      <c r="A259" s="35" t="s">
        <v>68</v>
      </c>
      <c r="I259" s="31">
        <v>4</v>
      </c>
      <c r="J259" s="34">
        <v>3</v>
      </c>
      <c r="K259" s="38"/>
      <c r="L259" s="38"/>
      <c r="M259" s="38"/>
      <c r="N259" s="2"/>
      <c r="O259" s="24">
        <v>9</v>
      </c>
      <c r="P259" s="25"/>
      <c r="Q259" s="2"/>
    </row>
    <row r="260" spans="1:21" ht="12.75" customHeight="1">
      <c r="A260" s="35" t="s">
        <v>72</v>
      </c>
      <c r="I260" s="31">
        <v>3</v>
      </c>
      <c r="J260" s="34">
        <v>2</v>
      </c>
      <c r="K260" s="38"/>
      <c r="L260" s="38"/>
      <c r="M260" s="38"/>
      <c r="N260" s="2"/>
      <c r="O260" s="24">
        <v>4</v>
      </c>
      <c r="P260" s="25"/>
      <c r="Q260" s="2"/>
      <c r="R260" s="31" t="s">
        <v>79</v>
      </c>
      <c r="S260" s="31">
        <v>42</v>
      </c>
      <c r="T260" s="31">
        <f>J263</f>
        <v>42</v>
      </c>
      <c r="U260" s="31" t="s">
        <v>11</v>
      </c>
    </row>
    <row r="261" spans="1:21" ht="12.75" customHeight="1">
      <c r="A261" s="35" t="s">
        <v>73</v>
      </c>
      <c r="I261" s="31">
        <v>1</v>
      </c>
      <c r="J261" s="34">
        <v>1</v>
      </c>
      <c r="K261" s="38"/>
      <c r="L261" s="38"/>
      <c r="M261" s="38"/>
      <c r="N261" s="2"/>
      <c r="O261" s="24">
        <v>2</v>
      </c>
      <c r="P261" s="25"/>
      <c r="Q261" s="2"/>
      <c r="R261" s="31" t="s">
        <v>80</v>
      </c>
      <c r="S261" s="25">
        <f>S260/B251</f>
        <v>0.68852459016393441</v>
      </c>
      <c r="T261" s="25">
        <f>S260/T260</f>
        <v>1</v>
      </c>
      <c r="U261" s="31" t="s">
        <v>81</v>
      </c>
    </row>
    <row r="262" spans="1:21" ht="12.75" customHeight="1">
      <c r="A262" s="35" t="s">
        <v>74</v>
      </c>
      <c r="I262" s="31">
        <v>1</v>
      </c>
      <c r="J262" s="34">
        <v>1</v>
      </c>
      <c r="K262" s="38"/>
      <c r="L262" s="38"/>
      <c r="M262" s="38"/>
      <c r="N262" s="2"/>
      <c r="O262" s="24">
        <v>1</v>
      </c>
      <c r="P262" s="25"/>
      <c r="Q262" s="2"/>
    </row>
    <row r="263" spans="1:21" ht="12.75" customHeight="1">
      <c r="J263" s="31">
        <f>SUM(J258:J262)</f>
        <v>42</v>
      </c>
      <c r="K263" s="2">
        <f>J258/B251</f>
        <v>0.57377049180327866</v>
      </c>
      <c r="L263" s="38">
        <f>J263/B251</f>
        <v>0.68852459016393441</v>
      </c>
      <c r="M263" s="38">
        <f>L263-K263</f>
        <v>0.11475409836065575</v>
      </c>
      <c r="O263" s="2"/>
    </row>
    <row r="264" spans="1:21" ht="12.75" customHeight="1">
      <c r="A264" s="46" t="s">
        <v>124</v>
      </c>
      <c r="K264" s="2"/>
      <c r="L264" s="2"/>
      <c r="N264" s="2"/>
    </row>
    <row r="265" spans="1:21" ht="25.5" customHeight="1">
      <c r="B265" s="266" t="s">
        <v>2</v>
      </c>
      <c r="C265" s="267"/>
      <c r="D265" s="267"/>
      <c r="E265" s="267"/>
      <c r="F265" s="267"/>
      <c r="G265" s="267"/>
      <c r="H265" s="267"/>
      <c r="I265" s="267"/>
      <c r="K265" s="8" t="s">
        <v>3</v>
      </c>
      <c r="L265" s="8" t="s">
        <v>4</v>
      </c>
      <c r="M265" s="59" t="s">
        <v>5</v>
      </c>
      <c r="N265" s="8" t="s">
        <v>6</v>
      </c>
      <c r="O265" s="7" t="s">
        <v>7</v>
      </c>
      <c r="P265" s="7" t="s">
        <v>8</v>
      </c>
      <c r="Q265" s="8" t="s">
        <v>9</v>
      </c>
    </row>
    <row r="266" spans="1:21" ht="12.75" customHeight="1">
      <c r="A266" s="60" t="s">
        <v>10</v>
      </c>
      <c r="B266" s="61">
        <v>1</v>
      </c>
      <c r="C266" s="61">
        <v>2</v>
      </c>
      <c r="D266" s="61">
        <v>3</v>
      </c>
      <c r="E266" s="61">
        <v>4</v>
      </c>
      <c r="F266" s="61">
        <v>5</v>
      </c>
      <c r="G266" s="61">
        <v>6</v>
      </c>
      <c r="H266" s="61">
        <v>7</v>
      </c>
      <c r="I266" s="61">
        <v>8</v>
      </c>
      <c r="J266" s="62" t="s">
        <v>11</v>
      </c>
      <c r="K266" s="2"/>
      <c r="L266" s="2"/>
      <c r="N266" s="2"/>
      <c r="O266" s="16"/>
      <c r="P266" s="16"/>
      <c r="Q266" s="2"/>
    </row>
    <row r="267" spans="1:21" ht="12.75" customHeight="1">
      <c r="A267" s="35" t="s">
        <v>50</v>
      </c>
      <c r="B267" s="31">
        <v>76</v>
      </c>
      <c r="J267" s="34"/>
      <c r="K267" s="2"/>
      <c r="L267" s="2"/>
      <c r="N267" s="2"/>
      <c r="O267" s="19">
        <f>B267</f>
        <v>76</v>
      </c>
      <c r="P267" s="16"/>
      <c r="Q267" s="2"/>
    </row>
    <row r="268" spans="1:21" ht="12.75" customHeight="1">
      <c r="A268" s="35" t="s">
        <v>51</v>
      </c>
      <c r="C268" s="31">
        <v>67</v>
      </c>
      <c r="J268" s="34"/>
      <c r="K268" s="2"/>
      <c r="L268" s="2"/>
      <c r="M268" s="2"/>
      <c r="N268" s="2">
        <f>C268/B267</f>
        <v>0.88157894736842102</v>
      </c>
      <c r="O268" s="24">
        <v>67</v>
      </c>
      <c r="P268" s="25">
        <f t="shared" ref="P268:P274" si="56">O268/O267</f>
        <v>0.88157894736842102</v>
      </c>
      <c r="Q268" s="2">
        <f t="shared" ref="Q268:Q274" si="57">100%-P268</f>
        <v>0.11842105263157898</v>
      </c>
    </row>
    <row r="269" spans="1:21" ht="12.75" customHeight="1">
      <c r="A269" s="35" t="s">
        <v>52</v>
      </c>
      <c r="D269" s="31">
        <v>65</v>
      </c>
      <c r="J269" s="34"/>
      <c r="N269" s="2">
        <f>D269/C268</f>
        <v>0.97014925373134331</v>
      </c>
      <c r="O269" s="24">
        <v>67</v>
      </c>
      <c r="P269" s="25">
        <f t="shared" si="56"/>
        <v>1</v>
      </c>
      <c r="Q269" s="2">
        <f t="shared" si="57"/>
        <v>0</v>
      </c>
    </row>
    <row r="270" spans="1:21" ht="12.75" customHeight="1">
      <c r="A270" s="35" t="s">
        <v>53</v>
      </c>
      <c r="E270" s="31">
        <v>61</v>
      </c>
      <c r="J270" s="34"/>
      <c r="N270" s="2">
        <f>E270/D269</f>
        <v>0.93846153846153846</v>
      </c>
      <c r="O270" s="24">
        <v>63</v>
      </c>
      <c r="P270" s="25">
        <f t="shared" si="56"/>
        <v>0.94029850746268662</v>
      </c>
      <c r="Q270" s="2">
        <f t="shared" si="57"/>
        <v>5.9701492537313383E-2</v>
      </c>
    </row>
    <row r="271" spans="1:21" ht="12.75" customHeight="1">
      <c r="A271" s="35" t="s">
        <v>62</v>
      </c>
      <c r="F271" s="31">
        <v>61</v>
      </c>
      <c r="J271" s="34"/>
      <c r="N271" s="2">
        <f>F271/E270</f>
        <v>1</v>
      </c>
      <c r="O271" s="24">
        <v>63</v>
      </c>
      <c r="P271" s="25">
        <f t="shared" si="56"/>
        <v>1</v>
      </c>
      <c r="Q271" s="2">
        <f t="shared" si="57"/>
        <v>0</v>
      </c>
    </row>
    <row r="272" spans="1:21" ht="12.75" customHeight="1">
      <c r="A272" s="35" t="s">
        <v>63</v>
      </c>
      <c r="G272" s="31">
        <v>56</v>
      </c>
      <c r="J272" s="34"/>
      <c r="N272" s="2">
        <f>G272/F271</f>
        <v>0.91803278688524592</v>
      </c>
      <c r="O272" s="24">
        <v>63</v>
      </c>
      <c r="P272" s="25">
        <f t="shared" si="56"/>
        <v>1</v>
      </c>
      <c r="Q272" s="2">
        <f t="shared" si="57"/>
        <v>0</v>
      </c>
    </row>
    <row r="273" spans="1:21" ht="12.75" customHeight="1">
      <c r="A273" s="35" t="s">
        <v>67</v>
      </c>
      <c r="H273" s="31">
        <v>56</v>
      </c>
      <c r="J273" s="34"/>
      <c r="N273" s="2">
        <f>H273/G272</f>
        <v>1</v>
      </c>
      <c r="O273" s="24">
        <v>60</v>
      </c>
      <c r="P273" s="25">
        <f t="shared" si="56"/>
        <v>0.95238095238095233</v>
      </c>
      <c r="Q273" s="2">
        <f t="shared" si="57"/>
        <v>4.7619047619047672E-2</v>
      </c>
    </row>
    <row r="274" spans="1:21" ht="12.75" customHeight="1">
      <c r="A274" s="35" t="s">
        <v>68</v>
      </c>
      <c r="I274" s="31">
        <v>55</v>
      </c>
      <c r="J274" s="34">
        <v>54</v>
      </c>
      <c r="N274" s="2">
        <f>I274/H273</f>
        <v>0.9821428571428571</v>
      </c>
      <c r="O274" s="24">
        <v>59</v>
      </c>
      <c r="P274" s="25">
        <f t="shared" si="56"/>
        <v>0.98333333333333328</v>
      </c>
      <c r="Q274" s="2">
        <f t="shared" si="57"/>
        <v>1.6666666666666718E-2</v>
      </c>
    </row>
    <row r="275" spans="1:21" ht="12.75" customHeight="1">
      <c r="A275" s="35" t="s">
        <v>72</v>
      </c>
      <c r="I275" s="31">
        <v>10</v>
      </c>
      <c r="J275" s="34">
        <v>9</v>
      </c>
      <c r="N275" s="2"/>
      <c r="O275" s="24">
        <v>11</v>
      </c>
      <c r="P275" s="25"/>
      <c r="Q275" s="2"/>
    </row>
    <row r="276" spans="1:21" ht="12.75" customHeight="1">
      <c r="A276" s="35" t="s">
        <v>73</v>
      </c>
      <c r="I276" s="31">
        <v>3</v>
      </c>
      <c r="J276" s="34">
        <v>3</v>
      </c>
      <c r="N276" s="2"/>
      <c r="O276" s="24">
        <v>4</v>
      </c>
      <c r="P276" s="25"/>
      <c r="Q276" s="2"/>
      <c r="R276" s="31" t="s">
        <v>79</v>
      </c>
      <c r="S276" s="31">
        <v>67</v>
      </c>
      <c r="T276" s="31">
        <f>J279</f>
        <v>67</v>
      </c>
      <c r="U276" s="31" t="s">
        <v>11</v>
      </c>
    </row>
    <row r="277" spans="1:21" ht="12.75" customHeight="1">
      <c r="A277" s="35" t="s">
        <v>74</v>
      </c>
      <c r="I277" s="31">
        <v>1</v>
      </c>
      <c r="J277" s="34"/>
      <c r="N277" s="2"/>
      <c r="O277" s="24">
        <v>2</v>
      </c>
      <c r="P277" s="25"/>
      <c r="Q277" s="2"/>
      <c r="R277" s="31" t="s">
        <v>80</v>
      </c>
      <c r="S277" s="25">
        <f>S276/B267</f>
        <v>0.88157894736842102</v>
      </c>
      <c r="T277" s="25">
        <f>S276/T276</f>
        <v>1</v>
      </c>
      <c r="U277" s="31" t="s">
        <v>81</v>
      </c>
    </row>
    <row r="278" spans="1:21" ht="12.75" customHeight="1">
      <c r="A278" s="35" t="s">
        <v>82</v>
      </c>
      <c r="I278" s="31">
        <v>1</v>
      </c>
      <c r="J278" s="34">
        <v>1</v>
      </c>
      <c r="N278" s="2"/>
      <c r="O278" s="24">
        <v>1</v>
      </c>
      <c r="P278" s="25"/>
      <c r="Q278" s="2"/>
    </row>
    <row r="279" spans="1:21" ht="12.75" customHeight="1">
      <c r="J279" s="31">
        <f>SUM(J274:J278)</f>
        <v>67</v>
      </c>
      <c r="K279" s="2">
        <f>J274/B267</f>
        <v>0.71052631578947367</v>
      </c>
      <c r="L279" s="38">
        <f>J279/B267</f>
        <v>0.88157894736842102</v>
      </c>
      <c r="M279" s="38">
        <f>L279-K279</f>
        <v>0.17105263157894735</v>
      </c>
      <c r="O279" s="2"/>
    </row>
    <row r="280" spans="1:21" ht="12.75" customHeight="1">
      <c r="A280" s="46" t="s">
        <v>125</v>
      </c>
      <c r="K280" s="2"/>
      <c r="L280" s="2"/>
      <c r="N280" s="2"/>
    </row>
    <row r="281" spans="1:21" ht="25.5" customHeight="1">
      <c r="B281" s="266" t="s">
        <v>2</v>
      </c>
      <c r="C281" s="267"/>
      <c r="D281" s="267"/>
      <c r="E281" s="267"/>
      <c r="F281" s="267"/>
      <c r="G281" s="267"/>
      <c r="H281" s="267"/>
      <c r="I281" s="267"/>
      <c r="K281" s="8" t="s">
        <v>3</v>
      </c>
      <c r="L281" s="8" t="s">
        <v>4</v>
      </c>
      <c r="M281" s="59" t="s">
        <v>5</v>
      </c>
      <c r="N281" s="8" t="s">
        <v>6</v>
      </c>
      <c r="O281" s="7" t="s">
        <v>7</v>
      </c>
      <c r="P281" s="7" t="s">
        <v>8</v>
      </c>
      <c r="Q281" s="8" t="s">
        <v>9</v>
      </c>
    </row>
    <row r="282" spans="1:21" ht="12.75" customHeight="1">
      <c r="A282" s="60" t="s">
        <v>10</v>
      </c>
      <c r="B282" s="61">
        <v>1</v>
      </c>
      <c r="C282" s="61">
        <v>2</v>
      </c>
      <c r="D282" s="61">
        <v>3</v>
      </c>
      <c r="E282" s="61">
        <v>4</v>
      </c>
      <c r="F282" s="61">
        <v>5</v>
      </c>
      <c r="G282" s="61">
        <v>6</v>
      </c>
      <c r="H282" s="61">
        <v>7</v>
      </c>
      <c r="I282" s="61">
        <v>8</v>
      </c>
      <c r="J282" s="62" t="s">
        <v>11</v>
      </c>
      <c r="K282" s="2"/>
      <c r="L282" s="2"/>
      <c r="N282" s="2"/>
      <c r="O282" s="16"/>
      <c r="P282" s="16"/>
      <c r="Q282" s="2"/>
    </row>
    <row r="283" spans="1:21" ht="12.75" customHeight="1">
      <c r="A283" s="35" t="s">
        <v>51</v>
      </c>
      <c r="B283" s="31">
        <v>119</v>
      </c>
      <c r="J283" s="34"/>
      <c r="K283" s="2"/>
      <c r="L283" s="2"/>
      <c r="N283" s="2"/>
      <c r="O283" s="19">
        <f>B283</f>
        <v>119</v>
      </c>
      <c r="P283" s="16"/>
      <c r="Q283" s="2"/>
    </row>
    <row r="284" spans="1:21" ht="12.75" customHeight="1">
      <c r="A284" s="35" t="s">
        <v>52</v>
      </c>
      <c r="C284" s="31">
        <v>73</v>
      </c>
      <c r="J284" s="34"/>
      <c r="K284" s="2"/>
      <c r="L284" s="2"/>
      <c r="M284" s="2"/>
      <c r="N284" s="2">
        <f>C284/B283</f>
        <v>0.61344537815126055</v>
      </c>
      <c r="O284" s="24">
        <v>98</v>
      </c>
      <c r="P284" s="25">
        <f t="shared" ref="P284:P290" si="58">O284/O283</f>
        <v>0.82352941176470584</v>
      </c>
      <c r="Q284" s="2">
        <f t="shared" ref="Q284:Q290" si="59">100%-P284</f>
        <v>0.17647058823529416</v>
      </c>
    </row>
    <row r="285" spans="1:21" ht="12.75" customHeight="1">
      <c r="A285" s="35" t="s">
        <v>53</v>
      </c>
      <c r="D285" s="31">
        <v>69</v>
      </c>
      <c r="J285" s="34"/>
      <c r="N285" s="2">
        <f>D285/C284</f>
        <v>0.9452054794520548</v>
      </c>
      <c r="O285" s="24">
        <v>71</v>
      </c>
      <c r="P285" s="25">
        <f t="shared" si="58"/>
        <v>0.72448979591836737</v>
      </c>
      <c r="Q285" s="2">
        <f t="shared" si="59"/>
        <v>0.27551020408163263</v>
      </c>
    </row>
    <row r="286" spans="1:21" ht="12.75" customHeight="1">
      <c r="A286" s="35" t="s">
        <v>62</v>
      </c>
      <c r="E286" s="31">
        <v>65</v>
      </c>
      <c r="J286" s="34"/>
      <c r="N286" s="2">
        <f>E286/D285</f>
        <v>0.94202898550724634</v>
      </c>
      <c r="O286" s="24">
        <v>69</v>
      </c>
      <c r="P286" s="25">
        <f t="shared" si="58"/>
        <v>0.971830985915493</v>
      </c>
      <c r="Q286" s="2">
        <f t="shared" si="59"/>
        <v>2.8169014084507005E-2</v>
      </c>
    </row>
    <row r="287" spans="1:21" ht="12.75" customHeight="1">
      <c r="A287" s="35" t="s">
        <v>63</v>
      </c>
      <c r="F287" s="31">
        <v>65</v>
      </c>
      <c r="J287" s="34"/>
      <c r="N287" s="2">
        <f>F287/E286</f>
        <v>1</v>
      </c>
      <c r="O287" s="24">
        <v>75</v>
      </c>
      <c r="P287" s="25">
        <f t="shared" si="58"/>
        <v>1.0869565217391304</v>
      </c>
      <c r="Q287" s="2">
        <f t="shared" si="59"/>
        <v>-8.6956521739130377E-2</v>
      </c>
    </row>
    <row r="288" spans="1:21" ht="12.75" customHeight="1">
      <c r="A288" s="35" t="s">
        <v>67</v>
      </c>
      <c r="G288" s="31">
        <v>65</v>
      </c>
      <c r="J288" s="34"/>
      <c r="N288" s="2">
        <f>G288/F287</f>
        <v>1</v>
      </c>
      <c r="O288" s="24">
        <v>74</v>
      </c>
      <c r="P288" s="25">
        <f t="shared" si="58"/>
        <v>0.98666666666666669</v>
      </c>
      <c r="Q288" s="2">
        <f t="shared" si="59"/>
        <v>1.3333333333333308E-2</v>
      </c>
    </row>
    <row r="289" spans="1:21" ht="12.75" customHeight="1">
      <c r="A289" s="35" t="s">
        <v>68</v>
      </c>
      <c r="H289" s="31">
        <v>64</v>
      </c>
      <c r="J289" s="34"/>
      <c r="N289" s="2">
        <f>H289/G288</f>
        <v>0.98461538461538467</v>
      </c>
      <c r="O289" s="24">
        <v>72</v>
      </c>
      <c r="P289" s="25">
        <f t="shared" si="58"/>
        <v>0.97297297297297303</v>
      </c>
      <c r="Q289" s="2">
        <f t="shared" si="59"/>
        <v>2.7027027027026973E-2</v>
      </c>
    </row>
    <row r="290" spans="1:21" ht="12.75" customHeight="1">
      <c r="A290" s="35" t="s">
        <v>72</v>
      </c>
      <c r="I290" s="31">
        <v>64</v>
      </c>
      <c r="J290" s="34">
        <v>61</v>
      </c>
      <c r="N290" s="2">
        <f>I290/H289</f>
        <v>1</v>
      </c>
      <c r="O290" s="24">
        <v>68</v>
      </c>
      <c r="P290" s="25">
        <f t="shared" si="58"/>
        <v>0.94444444444444442</v>
      </c>
      <c r="Q290" s="2">
        <f t="shared" si="59"/>
        <v>5.555555555555558E-2</v>
      </c>
    </row>
    <row r="291" spans="1:21" ht="12.75" customHeight="1">
      <c r="A291" s="35" t="s">
        <v>73</v>
      </c>
      <c r="I291" s="31">
        <v>13</v>
      </c>
      <c r="J291" s="34">
        <v>11</v>
      </c>
      <c r="N291" s="2"/>
      <c r="O291" s="24">
        <v>23</v>
      </c>
      <c r="P291" s="25"/>
      <c r="Q291" s="2"/>
    </row>
    <row r="292" spans="1:21" ht="12.75" customHeight="1">
      <c r="A292" s="35" t="s">
        <v>74</v>
      </c>
      <c r="I292" s="31">
        <v>8</v>
      </c>
      <c r="J292" s="34">
        <v>7</v>
      </c>
      <c r="N292" s="2"/>
      <c r="O292" s="24">
        <v>9</v>
      </c>
      <c r="P292" s="25"/>
      <c r="Q292" s="2"/>
      <c r="R292" s="31" t="s">
        <v>79</v>
      </c>
      <c r="S292" s="31">
        <v>80</v>
      </c>
      <c r="T292" s="31">
        <f>J294</f>
        <v>80</v>
      </c>
      <c r="U292" s="31" t="s">
        <v>11</v>
      </c>
    </row>
    <row r="293" spans="1:21" ht="12.75" customHeight="1">
      <c r="A293" s="35" t="s">
        <v>82</v>
      </c>
      <c r="I293" s="31">
        <v>2</v>
      </c>
      <c r="J293" s="34">
        <v>1</v>
      </c>
      <c r="N293" s="2"/>
      <c r="O293" s="24">
        <v>2</v>
      </c>
      <c r="P293" s="25"/>
      <c r="Q293" s="2"/>
      <c r="R293" s="31" t="s">
        <v>80</v>
      </c>
      <c r="S293" s="25">
        <f>S292/B283</f>
        <v>0.67226890756302526</v>
      </c>
      <c r="T293" s="25">
        <f>S292/T292</f>
        <v>1</v>
      </c>
      <c r="U293" s="31" t="s">
        <v>81</v>
      </c>
    </row>
    <row r="294" spans="1:21" ht="12.75" customHeight="1">
      <c r="J294" s="31">
        <f>SUM(J290:J293)</f>
        <v>80</v>
      </c>
      <c r="K294" s="2">
        <f>J290/B283</f>
        <v>0.51260504201680668</v>
      </c>
      <c r="L294" s="38">
        <f>J294/B283</f>
        <v>0.67226890756302526</v>
      </c>
      <c r="M294" s="38">
        <f>L294-K294</f>
        <v>0.15966386554621859</v>
      </c>
      <c r="O294" s="2"/>
    </row>
    <row r="295" spans="1:21" ht="12.75" customHeight="1">
      <c r="A295" s="46" t="s">
        <v>126</v>
      </c>
      <c r="K295" s="2"/>
      <c r="L295" s="2"/>
      <c r="N295" s="2"/>
    </row>
    <row r="296" spans="1:21" ht="25.5" customHeight="1">
      <c r="B296" s="266" t="s">
        <v>2</v>
      </c>
      <c r="C296" s="267"/>
      <c r="D296" s="267"/>
      <c r="E296" s="267"/>
      <c r="F296" s="267"/>
      <c r="G296" s="267"/>
      <c r="H296" s="267"/>
      <c r="I296" s="267"/>
      <c r="K296" s="8" t="s">
        <v>3</v>
      </c>
      <c r="L296" s="8" t="s">
        <v>4</v>
      </c>
      <c r="M296" s="59" t="s">
        <v>5</v>
      </c>
      <c r="N296" s="8" t="s">
        <v>6</v>
      </c>
      <c r="O296" s="7" t="s">
        <v>7</v>
      </c>
      <c r="P296" s="7" t="s">
        <v>8</v>
      </c>
      <c r="Q296" s="8" t="s">
        <v>9</v>
      </c>
    </row>
    <row r="297" spans="1:21" ht="12.75" customHeight="1">
      <c r="A297" s="60" t="s">
        <v>10</v>
      </c>
      <c r="B297" s="61">
        <v>1</v>
      </c>
      <c r="C297" s="61">
        <v>2</v>
      </c>
      <c r="D297" s="61">
        <v>3</v>
      </c>
      <c r="E297" s="61">
        <v>4</v>
      </c>
      <c r="F297" s="61">
        <v>5</v>
      </c>
      <c r="G297" s="61">
        <v>6</v>
      </c>
      <c r="H297" s="61">
        <v>7</v>
      </c>
      <c r="I297" s="61">
        <v>8</v>
      </c>
      <c r="J297" s="62" t="s">
        <v>11</v>
      </c>
      <c r="K297" s="2"/>
      <c r="L297" s="2"/>
      <c r="N297" s="2"/>
      <c r="O297" s="16"/>
      <c r="P297" s="16"/>
      <c r="Q297" s="2"/>
    </row>
    <row r="298" spans="1:21" ht="12.75" customHeight="1">
      <c r="A298" s="35" t="s">
        <v>52</v>
      </c>
      <c r="B298" s="31">
        <v>47</v>
      </c>
      <c r="J298" s="34"/>
      <c r="K298" s="2"/>
      <c r="L298" s="2"/>
      <c r="N298" s="2"/>
      <c r="O298" s="19">
        <f>B298</f>
        <v>47</v>
      </c>
      <c r="P298" s="16"/>
      <c r="Q298" s="2"/>
    </row>
    <row r="299" spans="1:21" ht="12.75" customHeight="1">
      <c r="A299" s="35" t="s">
        <v>53</v>
      </c>
      <c r="C299" s="31">
        <v>34</v>
      </c>
      <c r="J299" s="34"/>
      <c r="K299" s="2"/>
      <c r="L299" s="2"/>
      <c r="M299" s="2"/>
      <c r="N299" s="2">
        <f>C299/B298</f>
        <v>0.72340425531914898</v>
      </c>
      <c r="O299" s="24">
        <v>39</v>
      </c>
      <c r="P299" s="25">
        <f t="shared" ref="P299:P305" si="60">O299/O298</f>
        <v>0.82978723404255317</v>
      </c>
      <c r="Q299" s="2">
        <f t="shared" ref="Q299:Q305" si="61">100%-P299</f>
        <v>0.17021276595744683</v>
      </c>
    </row>
    <row r="300" spans="1:21" ht="12.75" customHeight="1">
      <c r="A300" s="35" t="s">
        <v>62</v>
      </c>
      <c r="D300" s="31">
        <v>32</v>
      </c>
      <c r="J300" s="34"/>
      <c r="N300" s="2">
        <f>D300/C299</f>
        <v>0.94117647058823528</v>
      </c>
      <c r="O300" s="24">
        <v>37</v>
      </c>
      <c r="P300" s="25">
        <f t="shared" si="60"/>
        <v>0.94871794871794868</v>
      </c>
      <c r="Q300" s="2">
        <f t="shared" si="61"/>
        <v>5.1282051282051322E-2</v>
      </c>
    </row>
    <row r="301" spans="1:21" ht="12.75" customHeight="1">
      <c r="A301" s="31">
        <v>1002</v>
      </c>
      <c r="E301" s="31">
        <v>30</v>
      </c>
      <c r="J301" s="34"/>
      <c r="N301" s="2">
        <f>E301/D300</f>
        <v>0.9375</v>
      </c>
      <c r="O301" s="24">
        <v>36</v>
      </c>
      <c r="P301" s="25">
        <f t="shared" si="60"/>
        <v>0.97297297297297303</v>
      </c>
      <c r="Q301" s="2">
        <f t="shared" si="61"/>
        <v>2.7027027027026973E-2</v>
      </c>
    </row>
    <row r="302" spans="1:21" ht="12.75" customHeight="1">
      <c r="A302" s="31">
        <v>1101</v>
      </c>
      <c r="F302" s="31">
        <v>30</v>
      </c>
      <c r="J302" s="34"/>
      <c r="N302" s="2">
        <f>F302/E301</f>
        <v>1</v>
      </c>
      <c r="O302" s="24">
        <v>36</v>
      </c>
      <c r="P302" s="25">
        <f t="shared" si="60"/>
        <v>1</v>
      </c>
      <c r="Q302" s="2">
        <f t="shared" si="61"/>
        <v>0</v>
      </c>
    </row>
    <row r="303" spans="1:21" ht="12.75" customHeight="1">
      <c r="A303" s="35" t="s">
        <v>68</v>
      </c>
      <c r="G303" s="31">
        <v>30</v>
      </c>
      <c r="J303" s="34"/>
      <c r="N303" s="2">
        <f>G303/F302</f>
        <v>1</v>
      </c>
      <c r="O303" s="24">
        <v>36</v>
      </c>
      <c r="P303" s="25">
        <f t="shared" si="60"/>
        <v>1</v>
      </c>
      <c r="Q303" s="2">
        <f t="shared" si="61"/>
        <v>0</v>
      </c>
    </row>
    <row r="304" spans="1:21" ht="12.75" customHeight="1">
      <c r="A304" s="35" t="s">
        <v>72</v>
      </c>
      <c r="H304" s="31">
        <v>30</v>
      </c>
      <c r="J304" s="34"/>
      <c r="N304" s="2">
        <f>H304/G303</f>
        <v>1</v>
      </c>
      <c r="O304" s="24">
        <v>35</v>
      </c>
      <c r="P304" s="25">
        <f t="shared" si="60"/>
        <v>0.97222222222222221</v>
      </c>
      <c r="Q304" s="2">
        <f t="shared" si="61"/>
        <v>2.777777777777779E-2</v>
      </c>
    </row>
    <row r="305" spans="1:21" ht="12.75" customHeight="1">
      <c r="A305" s="35" t="s">
        <v>73</v>
      </c>
      <c r="I305" s="31">
        <v>30</v>
      </c>
      <c r="J305" s="34">
        <v>32</v>
      </c>
      <c r="N305" s="2">
        <f>I305/H304</f>
        <v>1</v>
      </c>
      <c r="O305" s="24">
        <v>35</v>
      </c>
      <c r="P305" s="25">
        <f t="shared" si="60"/>
        <v>1</v>
      </c>
      <c r="Q305" s="2">
        <f t="shared" si="61"/>
        <v>0</v>
      </c>
    </row>
    <row r="306" spans="1:21" ht="12.75" customHeight="1">
      <c r="A306" s="35" t="s">
        <v>74</v>
      </c>
      <c r="I306" s="31">
        <v>6</v>
      </c>
      <c r="J306" s="34"/>
      <c r="N306" s="2"/>
      <c r="O306" s="24">
        <v>8</v>
      </c>
      <c r="P306" s="25"/>
      <c r="Q306" s="2"/>
    </row>
    <row r="307" spans="1:21" ht="12.75" customHeight="1">
      <c r="A307" s="35" t="s">
        <v>82</v>
      </c>
      <c r="I307" s="31">
        <v>2</v>
      </c>
      <c r="J307" s="34">
        <v>2</v>
      </c>
      <c r="N307" s="2"/>
      <c r="O307" s="24">
        <v>3</v>
      </c>
      <c r="P307" s="25"/>
      <c r="Q307" s="2"/>
      <c r="R307" s="31" t="s">
        <v>79</v>
      </c>
      <c r="S307" s="31">
        <v>35</v>
      </c>
      <c r="T307" s="31">
        <f>J310</f>
        <v>35</v>
      </c>
      <c r="U307" s="31" t="s">
        <v>11</v>
      </c>
    </row>
    <row r="308" spans="1:21" ht="12.75" customHeight="1">
      <c r="A308" s="35" t="s">
        <v>85</v>
      </c>
      <c r="I308" s="31">
        <v>1</v>
      </c>
      <c r="J308" s="34"/>
      <c r="N308" s="2"/>
      <c r="O308" s="24">
        <v>1</v>
      </c>
      <c r="P308" s="25"/>
      <c r="Q308" s="2"/>
      <c r="R308" s="31" t="s">
        <v>80</v>
      </c>
      <c r="S308" s="25">
        <f>S307/B298</f>
        <v>0.74468085106382975</v>
      </c>
      <c r="T308" s="25">
        <f>S307/T307</f>
        <v>1</v>
      </c>
      <c r="U308" s="31" t="s">
        <v>81</v>
      </c>
    </row>
    <row r="309" spans="1:21" ht="12.75" customHeight="1">
      <c r="A309" s="35" t="s">
        <v>87</v>
      </c>
      <c r="I309" s="31">
        <v>1</v>
      </c>
      <c r="J309" s="34">
        <v>1</v>
      </c>
      <c r="N309" s="2"/>
      <c r="O309" s="24">
        <v>1</v>
      </c>
      <c r="P309" s="25"/>
      <c r="Q309" s="2"/>
    </row>
    <row r="310" spans="1:21" ht="12.75" customHeight="1">
      <c r="J310" s="31">
        <f>SUM(J305:J309)</f>
        <v>35</v>
      </c>
      <c r="K310" s="2">
        <f>J305/B298</f>
        <v>0.68085106382978722</v>
      </c>
      <c r="L310" s="38">
        <f>J310/B298</f>
        <v>0.74468085106382975</v>
      </c>
      <c r="M310" s="38">
        <f>L310-K310</f>
        <v>6.3829787234042534E-2</v>
      </c>
      <c r="O310" s="2"/>
    </row>
    <row r="311" spans="1:21" ht="12.75" customHeight="1">
      <c r="A311" s="46" t="s">
        <v>127</v>
      </c>
      <c r="K311" s="2"/>
      <c r="L311" s="2"/>
      <c r="N311" s="2"/>
    </row>
    <row r="312" spans="1:21" ht="25.5" customHeight="1">
      <c r="B312" s="266" t="s">
        <v>2</v>
      </c>
      <c r="C312" s="267"/>
      <c r="D312" s="267"/>
      <c r="E312" s="267"/>
      <c r="F312" s="267"/>
      <c r="G312" s="267"/>
      <c r="H312" s="267"/>
      <c r="I312" s="267"/>
      <c r="K312" s="8" t="s">
        <v>3</v>
      </c>
      <c r="L312" s="8" t="s">
        <v>4</v>
      </c>
      <c r="M312" s="59" t="s">
        <v>5</v>
      </c>
      <c r="N312" s="8" t="s">
        <v>6</v>
      </c>
      <c r="O312" s="7" t="s">
        <v>7</v>
      </c>
      <c r="P312" s="7" t="s">
        <v>8</v>
      </c>
      <c r="Q312" s="8" t="s">
        <v>9</v>
      </c>
    </row>
    <row r="313" spans="1:21" ht="12.75" customHeight="1">
      <c r="A313" s="60" t="s">
        <v>10</v>
      </c>
      <c r="B313" s="61">
        <v>1</v>
      </c>
      <c r="C313" s="61">
        <v>2</v>
      </c>
      <c r="D313" s="61">
        <v>3</v>
      </c>
      <c r="E313" s="61">
        <v>4</v>
      </c>
      <c r="F313" s="61">
        <v>5</v>
      </c>
      <c r="G313" s="61">
        <v>6</v>
      </c>
      <c r="H313" s="61">
        <v>7</v>
      </c>
      <c r="I313" s="61">
        <v>8</v>
      </c>
      <c r="J313" s="62" t="s">
        <v>11</v>
      </c>
      <c r="K313" s="2"/>
      <c r="L313" s="2"/>
      <c r="N313" s="2"/>
      <c r="O313" s="16"/>
      <c r="P313" s="16"/>
      <c r="Q313" s="2"/>
    </row>
    <row r="314" spans="1:21" ht="12.75" customHeight="1">
      <c r="A314" s="35" t="s">
        <v>53</v>
      </c>
      <c r="B314" s="31">
        <v>63</v>
      </c>
      <c r="J314" s="34"/>
      <c r="K314" s="2"/>
      <c r="L314" s="2"/>
      <c r="N314" s="2"/>
      <c r="O314" s="19">
        <f>B314</f>
        <v>63</v>
      </c>
      <c r="P314" s="16"/>
      <c r="Q314" s="2"/>
    </row>
    <row r="315" spans="1:21" ht="12.75" customHeight="1">
      <c r="A315" s="35" t="s">
        <v>62</v>
      </c>
      <c r="C315" s="31">
        <v>37</v>
      </c>
      <c r="J315" s="34"/>
      <c r="K315" s="2"/>
      <c r="L315" s="2"/>
      <c r="M315" s="2"/>
      <c r="N315" s="2">
        <f>C315/B314</f>
        <v>0.58730158730158732</v>
      </c>
      <c r="O315" s="24">
        <v>56</v>
      </c>
      <c r="P315" s="25">
        <f t="shared" ref="P315:P321" si="62">O315/O314</f>
        <v>0.88888888888888884</v>
      </c>
      <c r="Q315" s="2">
        <f t="shared" ref="Q315:Q321" si="63">100%-P315</f>
        <v>0.11111111111111116</v>
      </c>
    </row>
    <row r="316" spans="1:21" ht="12.75" customHeight="1">
      <c r="A316" s="31">
        <v>1003</v>
      </c>
      <c r="D316" s="31">
        <v>35</v>
      </c>
      <c r="J316" s="34"/>
      <c r="N316" s="2">
        <f>D316/C315</f>
        <v>0.94594594594594594</v>
      </c>
      <c r="O316" s="24">
        <v>55</v>
      </c>
      <c r="P316" s="25">
        <f t="shared" si="62"/>
        <v>0.9821428571428571</v>
      </c>
      <c r="Q316" s="2">
        <f t="shared" si="63"/>
        <v>1.7857142857142905E-2</v>
      </c>
    </row>
    <row r="317" spans="1:21" ht="12.75" customHeight="1">
      <c r="A317" s="31">
        <v>1101</v>
      </c>
      <c r="E317" s="31">
        <v>34</v>
      </c>
      <c r="J317" s="34"/>
      <c r="N317" s="2">
        <f>E317/D316</f>
        <v>0.97142857142857142</v>
      </c>
      <c r="O317" s="24">
        <v>37</v>
      </c>
      <c r="P317" s="25">
        <f t="shared" si="62"/>
        <v>0.67272727272727273</v>
      </c>
      <c r="Q317" s="2">
        <f t="shared" si="63"/>
        <v>0.32727272727272727</v>
      </c>
    </row>
    <row r="318" spans="1:21" ht="12.75" customHeight="1">
      <c r="A318" s="35" t="s">
        <v>68</v>
      </c>
      <c r="F318" s="31">
        <v>34</v>
      </c>
      <c r="J318" s="34"/>
      <c r="N318" s="2">
        <f>F318/E317</f>
        <v>1</v>
      </c>
      <c r="O318" s="24">
        <v>35</v>
      </c>
      <c r="P318" s="25">
        <f t="shared" si="62"/>
        <v>0.94594594594594594</v>
      </c>
      <c r="Q318" s="2">
        <f t="shared" si="63"/>
        <v>5.4054054054054057E-2</v>
      </c>
    </row>
    <row r="319" spans="1:21" ht="12.75" customHeight="1">
      <c r="A319" s="35" t="s">
        <v>72</v>
      </c>
      <c r="G319" s="31">
        <v>33</v>
      </c>
      <c r="J319" s="34"/>
      <c r="N319" s="2">
        <f>G319/F318</f>
        <v>0.97058823529411764</v>
      </c>
      <c r="O319" s="24">
        <v>35</v>
      </c>
      <c r="P319" s="25">
        <f t="shared" si="62"/>
        <v>1</v>
      </c>
      <c r="Q319" s="2">
        <f t="shared" si="63"/>
        <v>0</v>
      </c>
    </row>
    <row r="320" spans="1:21" ht="12.75" customHeight="1">
      <c r="A320" s="35" t="s">
        <v>73</v>
      </c>
      <c r="H320" s="31">
        <v>33</v>
      </c>
      <c r="J320" s="34"/>
      <c r="N320" s="2">
        <f>H320/G319</f>
        <v>1</v>
      </c>
      <c r="O320" s="24">
        <v>35</v>
      </c>
      <c r="P320" s="25">
        <f t="shared" si="62"/>
        <v>1</v>
      </c>
      <c r="Q320" s="2">
        <f t="shared" si="63"/>
        <v>0</v>
      </c>
    </row>
    <row r="321" spans="1:21" ht="12.75" customHeight="1">
      <c r="A321" s="35" t="s">
        <v>74</v>
      </c>
      <c r="I321" s="31">
        <v>33</v>
      </c>
      <c r="J321" s="34">
        <v>33</v>
      </c>
      <c r="N321" s="2">
        <f>I321/H320</f>
        <v>1</v>
      </c>
      <c r="O321" s="24">
        <v>35</v>
      </c>
      <c r="P321" s="25">
        <f t="shared" si="62"/>
        <v>1</v>
      </c>
      <c r="Q321" s="2">
        <f t="shared" si="63"/>
        <v>0</v>
      </c>
    </row>
    <row r="322" spans="1:21" ht="12.75" customHeight="1">
      <c r="A322" s="35" t="s">
        <v>82</v>
      </c>
      <c r="I322" s="31">
        <v>8</v>
      </c>
      <c r="J322" s="34">
        <v>6</v>
      </c>
      <c r="N322" s="2"/>
      <c r="O322" s="24">
        <v>11</v>
      </c>
      <c r="P322" s="25"/>
      <c r="Q322" s="2"/>
    </row>
    <row r="323" spans="1:21" ht="12.75" customHeight="1">
      <c r="A323" s="35" t="s">
        <v>85</v>
      </c>
      <c r="I323" s="31">
        <v>1</v>
      </c>
      <c r="J323" s="34">
        <v>1</v>
      </c>
      <c r="N323" s="2"/>
      <c r="O323" s="24">
        <v>2</v>
      </c>
      <c r="P323" s="25"/>
      <c r="Q323" s="2"/>
      <c r="R323" s="31" t="s">
        <v>79</v>
      </c>
      <c r="S323" s="31">
        <v>41</v>
      </c>
      <c r="T323" s="31">
        <f>J329</f>
        <v>41</v>
      </c>
      <c r="U323" s="31" t="s">
        <v>11</v>
      </c>
    </row>
    <row r="324" spans="1:21" ht="12.75" customHeight="1">
      <c r="A324" s="35" t="s">
        <v>87</v>
      </c>
      <c r="I324" s="31">
        <v>1</v>
      </c>
      <c r="J324" s="34"/>
      <c r="N324" s="2"/>
      <c r="O324" s="24">
        <v>1</v>
      </c>
      <c r="P324" s="25"/>
      <c r="Q324" s="2"/>
      <c r="R324" s="31" t="s">
        <v>80</v>
      </c>
      <c r="S324" s="25">
        <f>S323/B314</f>
        <v>0.65079365079365081</v>
      </c>
      <c r="T324" s="25">
        <f>S323/T323</f>
        <v>1</v>
      </c>
      <c r="U324" s="31" t="s">
        <v>81</v>
      </c>
    </row>
    <row r="325" spans="1:21" ht="12.75" customHeight="1">
      <c r="A325" s="35" t="s">
        <v>102</v>
      </c>
      <c r="I325" s="31">
        <v>1</v>
      </c>
      <c r="J325" s="34"/>
      <c r="N325" s="2"/>
      <c r="O325" s="24">
        <v>1</v>
      </c>
      <c r="P325" s="25"/>
      <c r="Q325" s="2"/>
    </row>
    <row r="326" spans="1:21" ht="12.75" customHeight="1">
      <c r="A326" s="35" t="s">
        <v>103</v>
      </c>
      <c r="I326" s="31">
        <v>1</v>
      </c>
      <c r="J326" s="34">
        <v>1</v>
      </c>
      <c r="N326" s="2"/>
      <c r="O326" s="24">
        <v>1</v>
      </c>
      <c r="P326" s="25"/>
      <c r="Q326" s="2"/>
    </row>
    <row r="327" spans="1:21" ht="12.75" customHeight="1">
      <c r="A327" s="31">
        <v>1601</v>
      </c>
      <c r="J327" s="34"/>
      <c r="N327" s="2"/>
      <c r="O327" s="24"/>
      <c r="P327" s="25"/>
      <c r="Q327" s="2"/>
    </row>
    <row r="328" spans="1:21" ht="12.75" customHeight="1">
      <c r="A328" s="35"/>
      <c r="J328" s="34"/>
      <c r="N328" s="2"/>
      <c r="O328" s="24"/>
      <c r="P328" s="25"/>
      <c r="Q328" s="2"/>
    </row>
    <row r="329" spans="1:21" ht="12.75" customHeight="1">
      <c r="J329" s="31">
        <f>SUM(J321:J326)</f>
        <v>41</v>
      </c>
      <c r="K329" s="2">
        <f>J321/B314</f>
        <v>0.52380952380952384</v>
      </c>
      <c r="L329" s="38">
        <f>J329/B314</f>
        <v>0.65079365079365081</v>
      </c>
      <c r="M329" s="38">
        <f>L329-K329</f>
        <v>0.12698412698412698</v>
      </c>
      <c r="O329" s="2"/>
    </row>
    <row r="330" spans="1:21" ht="12.75" customHeight="1">
      <c r="K330" s="38"/>
      <c r="L330" s="38"/>
      <c r="M330" s="38"/>
      <c r="O330" s="2"/>
    </row>
    <row r="331" spans="1:21" ht="12.75" customHeight="1">
      <c r="K331" s="38"/>
      <c r="L331" s="38"/>
      <c r="M331" s="38"/>
      <c r="O331" s="2"/>
    </row>
    <row r="332" spans="1:21" ht="26.25" customHeight="1">
      <c r="A332" s="283" t="s">
        <v>88</v>
      </c>
      <c r="B332" s="275"/>
      <c r="C332" s="275"/>
      <c r="D332" s="275"/>
      <c r="E332" s="275"/>
      <c r="F332" s="275"/>
      <c r="G332" s="275"/>
      <c r="H332" s="275"/>
      <c r="I332" s="275"/>
      <c r="J332" s="66" t="s">
        <v>62</v>
      </c>
      <c r="K332" s="31"/>
      <c r="L332" s="2"/>
      <c r="M332" s="2"/>
      <c r="N332" s="31"/>
      <c r="O332" s="2"/>
      <c r="P332" s="31"/>
      <c r="Q332" s="31"/>
      <c r="R332" s="31"/>
    </row>
    <row r="333" spans="1:21" ht="20.25" customHeight="1">
      <c r="A333" s="259" t="s">
        <v>10</v>
      </c>
      <c r="B333" s="260" t="s">
        <v>89</v>
      </c>
      <c r="C333" s="261"/>
      <c r="D333" s="261"/>
      <c r="E333" s="261"/>
      <c r="F333" s="261"/>
      <c r="G333" s="261"/>
      <c r="H333" s="261"/>
      <c r="I333" s="262"/>
      <c r="J333" s="263" t="s">
        <v>11</v>
      </c>
      <c r="K333" s="254" t="s">
        <v>3</v>
      </c>
      <c r="L333" s="254" t="s">
        <v>4</v>
      </c>
      <c r="M333" s="264" t="s">
        <v>5</v>
      </c>
      <c r="N333" s="254" t="s">
        <v>6</v>
      </c>
      <c r="O333" s="265" t="s">
        <v>7</v>
      </c>
      <c r="P333" s="265" t="s">
        <v>8</v>
      </c>
      <c r="Q333" s="254" t="s">
        <v>9</v>
      </c>
    </row>
    <row r="334" spans="1:21" ht="15.75" customHeight="1">
      <c r="A334" s="255"/>
      <c r="B334" s="68" t="s">
        <v>90</v>
      </c>
      <c r="C334" s="68" t="s">
        <v>91</v>
      </c>
      <c r="D334" s="68" t="s">
        <v>92</v>
      </c>
      <c r="E334" s="68" t="s">
        <v>93</v>
      </c>
      <c r="F334" s="68" t="s">
        <v>94</v>
      </c>
      <c r="G334" s="68" t="s">
        <v>95</v>
      </c>
      <c r="H334" s="68" t="s">
        <v>96</v>
      </c>
      <c r="I334" s="68" t="s">
        <v>97</v>
      </c>
      <c r="J334" s="255"/>
      <c r="K334" s="255"/>
      <c r="L334" s="255"/>
      <c r="M334" s="255"/>
      <c r="N334" s="255"/>
      <c r="O334" s="255"/>
      <c r="P334" s="255"/>
      <c r="Q334" s="255"/>
    </row>
    <row r="335" spans="1:21" ht="15.75" customHeight="1">
      <c r="A335" s="68">
        <v>1001</v>
      </c>
      <c r="B335" s="69">
        <v>37</v>
      </c>
      <c r="C335" s="69"/>
      <c r="D335" s="69"/>
      <c r="E335" s="69"/>
      <c r="F335" s="69"/>
      <c r="G335" s="69"/>
      <c r="H335" s="69"/>
      <c r="I335" s="69"/>
      <c r="J335" s="110"/>
      <c r="K335" s="72"/>
      <c r="L335" s="111"/>
      <c r="M335" s="112"/>
      <c r="N335" s="75"/>
      <c r="O335" s="76">
        <f>B335</f>
        <v>37</v>
      </c>
      <c r="P335" s="77"/>
      <c r="Q335" s="75"/>
    </row>
    <row r="336" spans="1:21" ht="15.75" customHeight="1">
      <c r="A336" s="68">
        <v>1002</v>
      </c>
      <c r="B336" s="69"/>
      <c r="C336" s="69">
        <v>30</v>
      </c>
      <c r="D336" s="69"/>
      <c r="E336" s="69"/>
      <c r="F336" s="69"/>
      <c r="G336" s="69"/>
      <c r="H336" s="69"/>
      <c r="I336" s="69"/>
      <c r="J336" s="110"/>
      <c r="K336" s="78"/>
      <c r="L336" s="113"/>
      <c r="M336" s="114"/>
      <c r="N336" s="80">
        <f>IF(C336=0,"",C336/B335)</f>
        <v>0.81081081081081086</v>
      </c>
      <c r="O336" s="81">
        <v>35</v>
      </c>
      <c r="P336" s="82">
        <f t="shared" ref="P336:P342" si="64">IF(O336=0,"",O336/O335)</f>
        <v>0.94594594594594594</v>
      </c>
      <c r="Q336" s="82">
        <f t="shared" ref="Q336:Q342" si="65">IF(O336=0,"",100%-P336)</f>
        <v>5.4054054054054057E-2</v>
      </c>
    </row>
    <row r="337" spans="1:18" ht="15.75" customHeight="1">
      <c r="A337" s="68">
        <v>1101</v>
      </c>
      <c r="B337" s="69"/>
      <c r="C337" s="69"/>
      <c r="D337" s="69">
        <v>24</v>
      </c>
      <c r="E337" s="69"/>
      <c r="F337" s="69"/>
      <c r="G337" s="69"/>
      <c r="H337" s="69"/>
      <c r="I337" s="69"/>
      <c r="J337" s="110"/>
      <c r="K337" s="78"/>
      <c r="L337" s="113"/>
      <c r="M337" s="114"/>
      <c r="N337" s="80">
        <f>IF(D337=0,"",D337/C336)</f>
        <v>0.8</v>
      </c>
      <c r="O337" s="81">
        <v>34</v>
      </c>
      <c r="P337" s="82">
        <f t="shared" si="64"/>
        <v>0.97142857142857142</v>
      </c>
      <c r="Q337" s="82">
        <f t="shared" si="65"/>
        <v>2.8571428571428581E-2</v>
      </c>
      <c r="R337" s="83">
        <f>O337/O335</f>
        <v>0.91891891891891897</v>
      </c>
    </row>
    <row r="338" spans="1:18" ht="15.75" customHeight="1">
      <c r="A338" s="68">
        <v>1102</v>
      </c>
      <c r="B338" s="69"/>
      <c r="C338" s="69"/>
      <c r="D338" s="69"/>
      <c r="E338" s="69">
        <v>24</v>
      </c>
      <c r="F338" s="69"/>
      <c r="G338" s="69"/>
      <c r="H338" s="69"/>
      <c r="I338" s="69"/>
      <c r="J338" s="110"/>
      <c r="K338" s="78"/>
      <c r="L338" s="113"/>
      <c r="M338" s="114"/>
      <c r="N338" s="80">
        <f>IF(E338=0,"",E338/D337)</f>
        <v>1</v>
      </c>
      <c r="O338" s="81">
        <v>33</v>
      </c>
      <c r="P338" s="82">
        <f t="shared" si="64"/>
        <v>0.97058823529411764</v>
      </c>
      <c r="Q338" s="82">
        <f t="shared" si="65"/>
        <v>2.9411764705882359E-2</v>
      </c>
    </row>
    <row r="339" spans="1:18" ht="15.75" customHeight="1">
      <c r="A339" s="68">
        <v>1201</v>
      </c>
      <c r="B339" s="69"/>
      <c r="C339" s="69"/>
      <c r="D339" s="69"/>
      <c r="E339" s="69"/>
      <c r="F339" s="69">
        <v>23</v>
      </c>
      <c r="G339" s="69"/>
      <c r="H339" s="69"/>
      <c r="I339" s="69"/>
      <c r="J339" s="110"/>
      <c r="K339" s="78"/>
      <c r="L339" s="113"/>
      <c r="M339" s="114"/>
      <c r="N339" s="80">
        <f>IF(F339=0,"",F339/E338)</f>
        <v>0.95833333333333337</v>
      </c>
      <c r="O339" s="81">
        <v>33</v>
      </c>
      <c r="P339" s="82">
        <f t="shared" si="64"/>
        <v>1</v>
      </c>
      <c r="Q339" s="82">
        <f t="shared" si="65"/>
        <v>0</v>
      </c>
    </row>
    <row r="340" spans="1:18" ht="15.75" customHeight="1">
      <c r="A340" s="68">
        <v>1202</v>
      </c>
      <c r="B340" s="69"/>
      <c r="C340" s="69"/>
      <c r="D340" s="69"/>
      <c r="E340" s="69"/>
      <c r="F340" s="69"/>
      <c r="G340" s="69">
        <v>23</v>
      </c>
      <c r="H340" s="69"/>
      <c r="I340" s="69"/>
      <c r="J340" s="110"/>
      <c r="K340" s="78"/>
      <c r="L340" s="113"/>
      <c r="M340" s="114"/>
      <c r="N340" s="80">
        <f>IF(G340=0,"",G340/F339)</f>
        <v>1</v>
      </c>
      <c r="O340" s="81">
        <v>33</v>
      </c>
      <c r="P340" s="82">
        <f t="shared" si="64"/>
        <v>1</v>
      </c>
      <c r="Q340" s="82">
        <f t="shared" si="65"/>
        <v>0</v>
      </c>
    </row>
    <row r="341" spans="1:18" ht="15.75" customHeight="1">
      <c r="A341" s="68">
        <v>1301</v>
      </c>
      <c r="B341" s="69"/>
      <c r="C341" s="69"/>
      <c r="D341" s="69"/>
      <c r="E341" s="69"/>
      <c r="F341" s="69"/>
      <c r="G341" s="69"/>
      <c r="H341" s="69">
        <v>23</v>
      </c>
      <c r="I341" s="69"/>
      <c r="J341" s="110"/>
      <c r="K341" s="78"/>
      <c r="L341" s="113"/>
      <c r="M341" s="114"/>
      <c r="N341" s="80">
        <f>IF(H341=0,"",H341/G340)</f>
        <v>1</v>
      </c>
      <c r="O341" s="81">
        <v>33</v>
      </c>
      <c r="P341" s="82">
        <f t="shared" si="64"/>
        <v>1</v>
      </c>
      <c r="Q341" s="82">
        <f t="shared" si="65"/>
        <v>0</v>
      </c>
    </row>
    <row r="342" spans="1:18" ht="15.75" customHeight="1">
      <c r="A342" s="68">
        <v>1302</v>
      </c>
      <c r="B342" s="69"/>
      <c r="C342" s="69"/>
      <c r="D342" s="69"/>
      <c r="E342" s="69"/>
      <c r="F342" s="69"/>
      <c r="G342" s="69"/>
      <c r="H342" s="69"/>
      <c r="I342" s="69">
        <v>23</v>
      </c>
      <c r="J342" s="110">
        <v>22</v>
      </c>
      <c r="K342" s="78"/>
      <c r="L342" s="113"/>
      <c r="M342" s="114"/>
      <c r="N342" s="84">
        <f>IF(I342=0,"",I342/H341)</f>
        <v>1</v>
      </c>
      <c r="O342" s="81">
        <v>33</v>
      </c>
      <c r="P342" s="85">
        <f t="shared" si="64"/>
        <v>1</v>
      </c>
      <c r="Q342" s="85">
        <f t="shared" si="65"/>
        <v>0</v>
      </c>
    </row>
    <row r="343" spans="1:18" ht="15.75" customHeight="1">
      <c r="A343" s="68">
        <v>1401</v>
      </c>
      <c r="B343" s="69"/>
      <c r="C343" s="69"/>
      <c r="D343" s="69"/>
      <c r="E343" s="69"/>
      <c r="F343" s="69"/>
      <c r="G343" s="69"/>
      <c r="H343" s="69"/>
      <c r="I343" s="69">
        <v>3</v>
      </c>
      <c r="J343" s="110">
        <v>3</v>
      </c>
      <c r="K343" s="78"/>
      <c r="L343" s="113"/>
      <c r="M343" s="106"/>
      <c r="N343" s="152"/>
      <c r="O343" s="81">
        <v>5</v>
      </c>
      <c r="P343" s="152"/>
      <c r="Q343" s="197"/>
    </row>
    <row r="344" spans="1:18" ht="15.75" customHeight="1">
      <c r="A344" s="68">
        <v>1402</v>
      </c>
      <c r="B344" s="69"/>
      <c r="C344" s="69"/>
      <c r="D344" s="69"/>
      <c r="E344" s="69"/>
      <c r="F344" s="69"/>
      <c r="G344" s="69"/>
      <c r="H344" s="69"/>
      <c r="I344" s="69">
        <v>2</v>
      </c>
      <c r="J344" s="110">
        <v>2</v>
      </c>
      <c r="K344" s="78"/>
      <c r="L344" s="113"/>
      <c r="M344" s="106"/>
      <c r="N344" s="152"/>
      <c r="O344" s="81">
        <v>2</v>
      </c>
      <c r="P344" s="152"/>
      <c r="Q344" s="197"/>
    </row>
    <row r="345" spans="1:18" ht="15.75" customHeight="1">
      <c r="A345" s="68">
        <v>1501</v>
      </c>
      <c r="B345" s="69"/>
      <c r="C345" s="69"/>
      <c r="D345" s="69"/>
      <c r="E345" s="69"/>
      <c r="F345" s="69"/>
      <c r="G345" s="69"/>
      <c r="H345" s="69"/>
      <c r="I345" s="69"/>
      <c r="J345" s="110"/>
      <c r="K345" s="78"/>
      <c r="L345" s="113"/>
      <c r="M345" s="106"/>
      <c r="N345" s="117"/>
      <c r="O345" s="87"/>
      <c r="P345" s="118"/>
      <c r="Q345" s="117"/>
    </row>
    <row r="346" spans="1:18" ht="15.75" customHeight="1">
      <c r="A346" s="68">
        <v>1502</v>
      </c>
      <c r="B346" s="69"/>
      <c r="C346" s="69"/>
      <c r="D346" s="69"/>
      <c r="E346" s="69"/>
      <c r="F346" s="69"/>
      <c r="G346" s="69"/>
      <c r="H346" s="69"/>
      <c r="I346" s="69"/>
      <c r="J346" s="110"/>
      <c r="K346" s="78"/>
      <c r="L346" s="113"/>
      <c r="M346" s="106"/>
      <c r="N346" s="117"/>
      <c r="O346" s="87"/>
      <c r="P346" s="118"/>
      <c r="Q346" s="117"/>
    </row>
    <row r="347" spans="1:18" ht="15.75" customHeight="1">
      <c r="A347" s="68">
        <v>1601</v>
      </c>
      <c r="B347" s="69"/>
      <c r="C347" s="69"/>
      <c r="D347" s="69"/>
      <c r="E347" s="69"/>
      <c r="F347" s="69"/>
      <c r="G347" s="69"/>
      <c r="H347" s="69"/>
      <c r="I347" s="69"/>
      <c r="J347" s="110"/>
      <c r="K347" s="78"/>
      <c r="L347" s="113"/>
      <c r="M347" s="106"/>
      <c r="N347" s="117"/>
      <c r="O347" s="87"/>
      <c r="P347" s="118"/>
      <c r="Q347" s="117"/>
    </row>
    <row r="348" spans="1:18" ht="15.75" customHeight="1">
      <c r="A348" s="68">
        <v>1602</v>
      </c>
      <c r="B348" s="69"/>
      <c r="C348" s="69"/>
      <c r="D348" s="69"/>
      <c r="E348" s="69"/>
      <c r="F348" s="69"/>
      <c r="G348" s="69"/>
      <c r="H348" s="69"/>
      <c r="I348" s="69"/>
      <c r="J348" s="110"/>
      <c r="K348" s="78"/>
      <c r="L348" s="113"/>
      <c r="M348" s="106"/>
      <c r="N348" s="119"/>
      <c r="O348" s="120"/>
      <c r="P348" s="121"/>
      <c r="Q348" s="122"/>
    </row>
    <row r="349" spans="1:18" ht="15.75" customHeight="1">
      <c r="A349" s="68">
        <v>1701</v>
      </c>
      <c r="B349" s="69"/>
      <c r="C349" s="69"/>
      <c r="D349" s="69"/>
      <c r="E349" s="69"/>
      <c r="F349" s="69"/>
      <c r="G349" s="69"/>
      <c r="H349" s="69"/>
      <c r="I349" s="69"/>
      <c r="J349" s="110"/>
      <c r="K349" s="78"/>
      <c r="L349" s="113"/>
      <c r="M349" s="106"/>
      <c r="N349" s="89" t="s">
        <v>79</v>
      </c>
      <c r="O349" s="90">
        <v>27</v>
      </c>
      <c r="P349" s="187">
        <f>J352</f>
        <v>27</v>
      </c>
      <c r="Q349" s="92" t="s">
        <v>11</v>
      </c>
    </row>
    <row r="350" spans="1:18" ht="15.75" customHeight="1">
      <c r="A350" s="68">
        <v>1702</v>
      </c>
      <c r="B350" s="69"/>
      <c r="C350" s="69"/>
      <c r="D350" s="69"/>
      <c r="E350" s="69"/>
      <c r="F350" s="69"/>
      <c r="G350" s="69"/>
      <c r="H350" s="69"/>
      <c r="I350" s="69"/>
      <c r="J350" s="110"/>
      <c r="K350" s="78"/>
      <c r="L350" s="113"/>
      <c r="M350" s="106"/>
      <c r="N350" s="93" t="s">
        <v>80</v>
      </c>
      <c r="O350" s="94">
        <f>IF(O349/B335=0,"0%",O349/B335)</f>
        <v>0.72972972972972971</v>
      </c>
      <c r="P350" s="188">
        <f>IF(O349/P349=0,"",O349/P349)</f>
        <v>1</v>
      </c>
      <c r="Q350" s="96" t="s">
        <v>81</v>
      </c>
    </row>
    <row r="351" spans="1:18" ht="15.75" customHeight="1">
      <c r="A351" s="68">
        <v>1801</v>
      </c>
      <c r="B351" s="69"/>
      <c r="C351" s="69"/>
      <c r="D351" s="69"/>
      <c r="E351" s="69"/>
      <c r="F351" s="69"/>
      <c r="G351" s="69"/>
      <c r="H351" s="69"/>
      <c r="I351" s="69"/>
      <c r="J351" s="110"/>
      <c r="K351" s="123"/>
      <c r="L351" s="124"/>
      <c r="M351" s="125"/>
      <c r="N351" s="101"/>
      <c r="O351" s="102"/>
      <c r="P351" s="102"/>
      <c r="Q351" s="103"/>
    </row>
    <row r="352" spans="1:18" ht="18" customHeight="1">
      <c r="A352" s="35"/>
      <c r="B352" s="31"/>
      <c r="C352" s="273" t="s">
        <v>100</v>
      </c>
      <c r="D352" s="261"/>
      <c r="E352" s="261"/>
      <c r="F352" s="261"/>
      <c r="G352" s="261"/>
      <c r="H352" s="261"/>
      <c r="I352" s="262"/>
      <c r="J352" s="126">
        <f>SUM(J340:J348)</f>
        <v>27</v>
      </c>
      <c r="K352" s="105">
        <f>IF(J342=0,"",J342/B335)</f>
        <v>0.59459459459459463</v>
      </c>
      <c r="L352" s="105">
        <f>IF(J352=0,"",J352/B335)</f>
        <v>0.72972972972972971</v>
      </c>
      <c r="M352" s="105">
        <f>IF(J344=0,"",L352-K352)</f>
        <v>0.13513513513513509</v>
      </c>
      <c r="N352" s="2"/>
      <c r="O352" s="31"/>
      <c r="P352" s="25"/>
      <c r="Q352" s="2"/>
    </row>
    <row r="353" spans="1:29" ht="12.75" customHeight="1">
      <c r="K353" s="38"/>
      <c r="L353" s="38"/>
      <c r="M353" s="38"/>
      <c r="O353" s="2"/>
    </row>
    <row r="354" spans="1:29" ht="12.75" customHeight="1">
      <c r="K354" s="38"/>
      <c r="L354" s="38"/>
      <c r="M354" s="38"/>
      <c r="O354" s="2"/>
    </row>
    <row r="355" spans="1:29" ht="26.25" customHeight="1">
      <c r="A355" s="283" t="s">
        <v>88</v>
      </c>
      <c r="B355" s="275"/>
      <c r="C355" s="275"/>
      <c r="D355" s="275"/>
      <c r="E355" s="275"/>
      <c r="F355" s="275"/>
      <c r="G355" s="275"/>
      <c r="H355" s="275"/>
      <c r="I355" s="275"/>
      <c r="J355" s="66" t="s">
        <v>63</v>
      </c>
      <c r="K355" s="31"/>
      <c r="L355" s="2"/>
      <c r="M355" s="2"/>
      <c r="N355" s="31"/>
      <c r="O355" s="2"/>
      <c r="P355" s="31"/>
      <c r="Q355" s="31"/>
      <c r="R355" s="31"/>
    </row>
    <row r="356" spans="1:29" ht="20.25" customHeight="1">
      <c r="A356" s="259" t="s">
        <v>10</v>
      </c>
      <c r="B356" s="260" t="s">
        <v>89</v>
      </c>
      <c r="C356" s="261"/>
      <c r="D356" s="261"/>
      <c r="E356" s="261"/>
      <c r="F356" s="261"/>
      <c r="G356" s="261"/>
      <c r="H356" s="261"/>
      <c r="I356" s="262"/>
      <c r="J356" s="263" t="s">
        <v>11</v>
      </c>
      <c r="K356" s="254" t="s">
        <v>3</v>
      </c>
      <c r="L356" s="254" t="s">
        <v>4</v>
      </c>
      <c r="M356" s="264" t="s">
        <v>5</v>
      </c>
      <c r="N356" s="254" t="s">
        <v>6</v>
      </c>
      <c r="O356" s="265" t="s">
        <v>7</v>
      </c>
      <c r="P356" s="265" t="s">
        <v>8</v>
      </c>
      <c r="Q356" s="254" t="s">
        <v>9</v>
      </c>
    </row>
    <row r="357" spans="1:29" ht="15.75" customHeight="1">
      <c r="A357" s="255"/>
      <c r="B357" s="68" t="s">
        <v>90</v>
      </c>
      <c r="C357" s="68" t="s">
        <v>91</v>
      </c>
      <c r="D357" s="68" t="s">
        <v>92</v>
      </c>
      <c r="E357" s="68" t="s">
        <v>93</v>
      </c>
      <c r="F357" s="68" t="s">
        <v>94</v>
      </c>
      <c r="G357" s="68" t="s">
        <v>95</v>
      </c>
      <c r="H357" s="68" t="s">
        <v>96</v>
      </c>
      <c r="I357" s="68" t="s">
        <v>97</v>
      </c>
      <c r="J357" s="255"/>
      <c r="K357" s="255"/>
      <c r="L357" s="255"/>
      <c r="M357" s="255"/>
      <c r="N357" s="255"/>
      <c r="O357" s="255"/>
      <c r="P357" s="255"/>
      <c r="Q357" s="255"/>
    </row>
    <row r="358" spans="1:29" ht="15.75" customHeight="1">
      <c r="A358" s="68">
        <v>1002</v>
      </c>
      <c r="B358" s="69">
        <v>39</v>
      </c>
      <c r="C358" s="69"/>
      <c r="D358" s="69"/>
      <c r="E358" s="69"/>
      <c r="F358" s="69"/>
      <c r="G358" s="69"/>
      <c r="H358" s="69"/>
      <c r="I358" s="69"/>
      <c r="J358" s="110"/>
      <c r="K358" s="72"/>
      <c r="L358" s="111"/>
      <c r="M358" s="112"/>
      <c r="N358" s="75"/>
      <c r="O358" s="76">
        <f>B358</f>
        <v>39</v>
      </c>
      <c r="P358" s="77"/>
      <c r="Q358" s="75"/>
    </row>
    <row r="359" spans="1:29" ht="15.75" customHeight="1">
      <c r="A359" s="68">
        <v>1101</v>
      </c>
      <c r="B359" s="69"/>
      <c r="C359" s="69">
        <v>37</v>
      </c>
      <c r="D359" s="69"/>
      <c r="E359" s="69"/>
      <c r="F359" s="69"/>
      <c r="G359" s="69"/>
      <c r="H359" s="69"/>
      <c r="I359" s="69"/>
      <c r="J359" s="110"/>
      <c r="K359" s="78"/>
      <c r="L359" s="113"/>
      <c r="M359" s="114"/>
      <c r="N359" s="80">
        <f>IF(C359=0,"",C359/B358)</f>
        <v>0.94871794871794868</v>
      </c>
      <c r="O359" s="81">
        <v>37</v>
      </c>
      <c r="P359" s="82">
        <f t="shared" ref="P359:P365" si="66">IF(O359=0,"",O359/O358)</f>
        <v>0.94871794871794868</v>
      </c>
      <c r="Q359" s="82">
        <f t="shared" ref="Q359:Q365" si="67">IF(O359=0,"",100%-P359)</f>
        <v>5.1282051282051322E-2</v>
      </c>
      <c r="AB359" s="31" t="s">
        <v>134</v>
      </c>
    </row>
    <row r="360" spans="1:29" ht="15.75" customHeight="1">
      <c r="A360" s="68">
        <v>1102</v>
      </c>
      <c r="B360" s="69"/>
      <c r="C360" s="69"/>
      <c r="D360" s="69">
        <v>35</v>
      </c>
      <c r="E360" s="69"/>
      <c r="F360" s="69"/>
      <c r="G360" s="69"/>
      <c r="H360" s="69"/>
      <c r="I360" s="69"/>
      <c r="J360" s="110"/>
      <c r="K360" s="78"/>
      <c r="L360" s="113"/>
      <c r="M360" s="114"/>
      <c r="N360" s="80">
        <f>IF(D360=0,"",D360/C359)</f>
        <v>0.94594594594594594</v>
      </c>
      <c r="O360" s="81">
        <v>37</v>
      </c>
      <c r="P360" s="82">
        <f t="shared" si="66"/>
        <v>1</v>
      </c>
      <c r="Q360" s="82">
        <f t="shared" si="67"/>
        <v>0</v>
      </c>
      <c r="R360" s="83">
        <f>O360/O358</f>
        <v>0.94871794871794868</v>
      </c>
      <c r="AB360" s="139" t="s">
        <v>51</v>
      </c>
      <c r="AC360" s="31">
        <v>18</v>
      </c>
    </row>
    <row r="361" spans="1:29" ht="15.75" customHeight="1">
      <c r="A361" s="68">
        <v>1201</v>
      </c>
      <c r="B361" s="69"/>
      <c r="C361" s="69"/>
      <c r="D361" s="69"/>
      <c r="E361" s="69">
        <v>33</v>
      </c>
      <c r="F361" s="69"/>
      <c r="G361" s="69"/>
      <c r="H361" s="69"/>
      <c r="I361" s="69"/>
      <c r="J361" s="110"/>
      <c r="K361" s="78"/>
      <c r="L361" s="113"/>
      <c r="M361" s="114"/>
      <c r="N361" s="80">
        <f>IF(E361=0,"",E361/D360)</f>
        <v>0.94285714285714284</v>
      </c>
      <c r="O361" s="81">
        <v>37</v>
      </c>
      <c r="P361" s="82">
        <f t="shared" si="66"/>
        <v>1</v>
      </c>
      <c r="Q361" s="82">
        <f t="shared" si="67"/>
        <v>0</v>
      </c>
      <c r="AB361" s="139" t="s">
        <v>52</v>
      </c>
      <c r="AC361" s="31">
        <v>10</v>
      </c>
    </row>
    <row r="362" spans="1:29" ht="15.75" customHeight="1">
      <c r="A362" s="68">
        <v>1202</v>
      </c>
      <c r="B362" s="69"/>
      <c r="C362" s="69"/>
      <c r="D362" s="69"/>
      <c r="E362" s="69"/>
      <c r="F362" s="69">
        <v>32</v>
      </c>
      <c r="G362" s="69"/>
      <c r="H362" s="69"/>
      <c r="I362" s="69"/>
      <c r="J362" s="110"/>
      <c r="K362" s="78"/>
      <c r="L362" s="113"/>
      <c r="M362" s="114"/>
      <c r="N362" s="80">
        <f>IF(F362=0,"",F362/E361)</f>
        <v>0.96969696969696972</v>
      </c>
      <c r="O362" s="81">
        <v>35</v>
      </c>
      <c r="P362" s="82">
        <f t="shared" si="66"/>
        <v>0.94594594594594594</v>
      </c>
      <c r="Q362" s="82">
        <f t="shared" si="67"/>
        <v>5.4054054054054057E-2</v>
      </c>
      <c r="AB362" s="139" t="s">
        <v>53</v>
      </c>
      <c r="AC362" s="31">
        <v>21</v>
      </c>
    </row>
    <row r="363" spans="1:29" ht="15.75" customHeight="1">
      <c r="A363" s="68">
        <v>1301</v>
      </c>
      <c r="B363" s="69"/>
      <c r="C363" s="69"/>
      <c r="D363" s="69"/>
      <c r="E363" s="69"/>
      <c r="F363" s="69"/>
      <c r="G363" s="69">
        <v>32</v>
      </c>
      <c r="H363" s="69"/>
      <c r="I363" s="69"/>
      <c r="J363" s="110"/>
      <c r="K363" s="78"/>
      <c r="L363" s="113"/>
      <c r="M363" s="114"/>
      <c r="N363" s="80">
        <f>IF(G363=0,"",G363/F362)</f>
        <v>1</v>
      </c>
      <c r="O363" s="81">
        <v>37</v>
      </c>
      <c r="P363" s="82">
        <f t="shared" si="66"/>
        <v>1.0571428571428572</v>
      </c>
      <c r="Q363" s="82">
        <f t="shared" si="67"/>
        <v>-5.7142857142857162E-2</v>
      </c>
      <c r="AB363" s="139" t="s">
        <v>62</v>
      </c>
      <c r="AC363" s="31">
        <v>10</v>
      </c>
    </row>
    <row r="364" spans="1:29" ht="15.75" customHeight="1">
      <c r="A364" s="68">
        <v>1302</v>
      </c>
      <c r="B364" s="69"/>
      <c r="C364" s="69"/>
      <c r="D364" s="69"/>
      <c r="E364" s="69"/>
      <c r="F364" s="69"/>
      <c r="G364" s="69"/>
      <c r="H364" s="69">
        <v>32</v>
      </c>
      <c r="I364" s="69"/>
      <c r="J364" s="110"/>
      <c r="K364" s="78"/>
      <c r="L364" s="113"/>
      <c r="M364" s="114"/>
      <c r="N364" s="80">
        <f>IF(H364=0,"",H364/G363)</f>
        <v>1</v>
      </c>
      <c r="O364" s="81">
        <v>35</v>
      </c>
      <c r="P364" s="82">
        <f t="shared" si="66"/>
        <v>0.94594594594594594</v>
      </c>
      <c r="Q364" s="82">
        <f t="shared" si="67"/>
        <v>5.4054054054054057E-2</v>
      </c>
      <c r="AB364" s="139" t="s">
        <v>63</v>
      </c>
      <c r="AC364" s="31">
        <v>13</v>
      </c>
    </row>
    <row r="365" spans="1:29" ht="15.75" customHeight="1">
      <c r="A365" s="68">
        <v>1401</v>
      </c>
      <c r="B365" s="69"/>
      <c r="C365" s="69"/>
      <c r="D365" s="69"/>
      <c r="E365" s="69"/>
      <c r="F365" s="69"/>
      <c r="G365" s="69"/>
      <c r="H365" s="69"/>
      <c r="I365" s="69">
        <v>32</v>
      </c>
      <c r="J365" s="110">
        <v>30</v>
      </c>
      <c r="K365" s="78"/>
      <c r="L365" s="113"/>
      <c r="M365" s="114"/>
      <c r="N365" s="84">
        <f>IF(I365=0,"",I365/H364)</f>
        <v>1</v>
      </c>
      <c r="O365" s="81">
        <v>37</v>
      </c>
      <c r="P365" s="85">
        <f t="shared" si="66"/>
        <v>1.0571428571428572</v>
      </c>
      <c r="Q365" s="85">
        <f t="shared" si="67"/>
        <v>-5.7142857142857162E-2</v>
      </c>
    </row>
    <row r="366" spans="1:29" ht="15.75" customHeight="1">
      <c r="A366" s="68">
        <v>1402</v>
      </c>
      <c r="B366" s="69"/>
      <c r="C366" s="69"/>
      <c r="D366" s="69"/>
      <c r="E366" s="69"/>
      <c r="F366" s="69"/>
      <c r="G366" s="69"/>
      <c r="H366" s="69"/>
      <c r="I366" s="69">
        <v>3</v>
      </c>
      <c r="J366" s="110">
        <v>1</v>
      </c>
      <c r="K366" s="78"/>
      <c r="L366" s="113"/>
      <c r="M366" s="106"/>
      <c r="N366" s="152"/>
      <c r="O366" s="81">
        <v>7</v>
      </c>
      <c r="P366" s="152"/>
      <c r="Q366" s="197"/>
    </row>
    <row r="367" spans="1:29" ht="15.75" customHeight="1">
      <c r="A367" s="68">
        <v>1501</v>
      </c>
      <c r="B367" s="69"/>
      <c r="C367" s="69"/>
      <c r="D367" s="69"/>
      <c r="E367" s="69"/>
      <c r="F367" s="69"/>
      <c r="G367" s="69"/>
      <c r="H367" s="69"/>
      <c r="I367" s="69">
        <v>5</v>
      </c>
      <c r="J367" s="110">
        <v>4</v>
      </c>
      <c r="K367" s="78"/>
      <c r="L367" s="113"/>
      <c r="M367" s="106"/>
      <c r="N367" s="152"/>
      <c r="O367" s="81">
        <v>5</v>
      </c>
      <c r="P367" s="152"/>
      <c r="Q367" s="197"/>
    </row>
    <row r="368" spans="1:29" ht="15.75" customHeight="1">
      <c r="A368" s="68">
        <v>1502</v>
      </c>
      <c r="B368" s="69"/>
      <c r="C368" s="69"/>
      <c r="D368" s="69"/>
      <c r="E368" s="69"/>
      <c r="F368" s="69"/>
      <c r="G368" s="69"/>
      <c r="H368" s="69"/>
      <c r="I368" s="69">
        <v>1</v>
      </c>
      <c r="J368" s="110">
        <v>1</v>
      </c>
      <c r="K368" s="78"/>
      <c r="L368" s="113"/>
      <c r="M368" s="106"/>
      <c r="N368" s="117"/>
      <c r="O368" s="87">
        <v>1</v>
      </c>
      <c r="P368" s="118"/>
      <c r="Q368" s="117"/>
    </row>
    <row r="369" spans="1:29" ht="15.75" customHeight="1">
      <c r="A369" s="68">
        <v>1601</v>
      </c>
      <c r="B369" s="69"/>
      <c r="C369" s="69"/>
      <c r="D369" s="69"/>
      <c r="E369" s="69"/>
      <c r="F369" s="69"/>
      <c r="G369" s="69"/>
      <c r="H369" s="69"/>
      <c r="I369" s="69"/>
      <c r="J369" s="110"/>
      <c r="K369" s="78"/>
      <c r="L369" s="113"/>
      <c r="M369" s="106"/>
      <c r="N369" s="117"/>
      <c r="O369" s="87">
        <v>1</v>
      </c>
      <c r="P369" s="118"/>
      <c r="Q369" s="117"/>
    </row>
    <row r="370" spans="1:29" ht="15.75" customHeight="1">
      <c r="A370" s="68">
        <v>1602</v>
      </c>
      <c r="B370" s="69"/>
      <c r="C370" s="69"/>
      <c r="D370" s="69"/>
      <c r="E370" s="69"/>
      <c r="F370" s="69"/>
      <c r="G370" s="69"/>
      <c r="H370" s="69"/>
      <c r="I370" s="69">
        <v>1</v>
      </c>
      <c r="J370" s="110"/>
      <c r="K370" s="78"/>
      <c r="L370" s="113"/>
      <c r="M370" s="106"/>
      <c r="N370" s="117"/>
      <c r="O370" s="87"/>
      <c r="P370" s="118"/>
      <c r="Q370" s="117"/>
    </row>
    <row r="371" spans="1:29" ht="15.75" customHeight="1">
      <c r="A371" s="68">
        <v>1701</v>
      </c>
      <c r="B371" s="69"/>
      <c r="C371" s="69"/>
      <c r="D371" s="69"/>
      <c r="E371" s="69"/>
      <c r="F371" s="69"/>
      <c r="G371" s="69"/>
      <c r="H371" s="69"/>
      <c r="I371" s="69"/>
      <c r="J371" s="110"/>
      <c r="K371" s="78"/>
      <c r="L371" s="113"/>
      <c r="M371" s="106"/>
      <c r="N371" s="119"/>
      <c r="O371" s="120"/>
      <c r="P371" s="121"/>
      <c r="Q371" s="122"/>
    </row>
    <row r="372" spans="1:29" ht="15.75" customHeight="1">
      <c r="A372" s="68">
        <v>1702</v>
      </c>
      <c r="B372" s="69"/>
      <c r="C372" s="69"/>
      <c r="D372" s="69"/>
      <c r="E372" s="69"/>
      <c r="F372" s="69"/>
      <c r="G372" s="69"/>
      <c r="H372" s="69"/>
      <c r="I372" s="69"/>
      <c r="J372" s="110"/>
      <c r="K372" s="78"/>
      <c r="L372" s="113"/>
      <c r="M372" s="106"/>
      <c r="N372" s="89" t="s">
        <v>79</v>
      </c>
      <c r="O372" s="90">
        <v>36</v>
      </c>
      <c r="P372" s="187">
        <f>J375</f>
        <v>36</v>
      </c>
      <c r="Q372" s="92" t="s">
        <v>11</v>
      </c>
    </row>
    <row r="373" spans="1:29" ht="15.75" customHeight="1">
      <c r="A373" s="68">
        <v>1801</v>
      </c>
      <c r="B373" s="69"/>
      <c r="C373" s="69"/>
      <c r="D373" s="69"/>
      <c r="E373" s="69"/>
      <c r="F373" s="69"/>
      <c r="G373" s="69"/>
      <c r="H373" s="69"/>
      <c r="I373" s="69"/>
      <c r="J373" s="110"/>
      <c r="K373" s="78"/>
      <c r="L373" s="113"/>
      <c r="M373" s="106"/>
      <c r="N373" s="93" t="s">
        <v>80</v>
      </c>
      <c r="O373" s="94">
        <f>IF(O372/B358=0,"0%",O372/B358)</f>
        <v>0.92307692307692313</v>
      </c>
      <c r="P373" s="188">
        <f>IF(O372/P372=0,"",O372/P372)</f>
        <v>1</v>
      </c>
      <c r="Q373" s="96" t="s">
        <v>81</v>
      </c>
    </row>
    <row r="374" spans="1:29" ht="15.75" customHeight="1">
      <c r="A374" s="68">
        <v>1802</v>
      </c>
      <c r="B374" s="69"/>
      <c r="C374" s="69"/>
      <c r="D374" s="69"/>
      <c r="E374" s="69"/>
      <c r="F374" s="69"/>
      <c r="G374" s="69"/>
      <c r="H374" s="69"/>
      <c r="I374" s="69"/>
      <c r="J374" s="110"/>
      <c r="K374" s="123"/>
      <c r="L374" s="124"/>
      <c r="M374" s="125"/>
      <c r="N374" s="101"/>
      <c r="O374" s="102"/>
      <c r="P374" s="102"/>
      <c r="Q374" s="103"/>
    </row>
    <row r="375" spans="1:29" ht="18" customHeight="1">
      <c r="A375" s="35"/>
      <c r="B375" s="31"/>
      <c r="C375" s="273" t="s">
        <v>100</v>
      </c>
      <c r="D375" s="261"/>
      <c r="E375" s="261"/>
      <c r="F375" s="261"/>
      <c r="G375" s="261"/>
      <c r="H375" s="261"/>
      <c r="I375" s="262"/>
      <c r="J375" s="126">
        <f>SUM(J363:J371)</f>
        <v>36</v>
      </c>
      <c r="K375" s="105">
        <f>IF(J365=0,"",J365/B358)</f>
        <v>0.76923076923076927</v>
      </c>
      <c r="L375" s="105">
        <f>IF(J375=0,"",J375/B358)</f>
        <v>0.92307692307692313</v>
      </c>
      <c r="M375" s="105">
        <f>IF(J367=0,"",L375-K375)</f>
        <v>0.15384615384615385</v>
      </c>
      <c r="N375" s="2"/>
      <c r="O375" s="31"/>
      <c r="P375" s="25"/>
      <c r="Q375" s="2"/>
    </row>
    <row r="376" spans="1:29" ht="12.75" customHeight="1">
      <c r="K376" s="38"/>
      <c r="L376" s="38"/>
      <c r="M376" s="38"/>
      <c r="O376" s="2"/>
    </row>
    <row r="377" spans="1:29" ht="12.75" customHeight="1">
      <c r="K377" s="38"/>
      <c r="L377" s="38"/>
      <c r="M377" s="38"/>
      <c r="O377" s="2"/>
    </row>
    <row r="378" spans="1:29" ht="26.25" customHeight="1">
      <c r="A378" s="283" t="s">
        <v>88</v>
      </c>
      <c r="B378" s="275"/>
      <c r="C378" s="275"/>
      <c r="D378" s="275"/>
      <c r="E378" s="275"/>
      <c r="F378" s="275"/>
      <c r="G378" s="275"/>
      <c r="H378" s="275"/>
      <c r="I378" s="275"/>
      <c r="J378" s="66" t="s">
        <v>67</v>
      </c>
      <c r="K378" s="31"/>
      <c r="L378" s="2"/>
      <c r="M378" s="2"/>
      <c r="N378" s="31"/>
      <c r="O378" s="2"/>
      <c r="P378" s="31"/>
      <c r="Q378" s="31"/>
      <c r="R378" s="31"/>
    </row>
    <row r="379" spans="1:29" ht="20.25" customHeight="1">
      <c r="A379" s="259" t="s">
        <v>10</v>
      </c>
      <c r="B379" s="260" t="s">
        <v>89</v>
      </c>
      <c r="C379" s="261"/>
      <c r="D379" s="261"/>
      <c r="E379" s="261"/>
      <c r="F379" s="261"/>
      <c r="G379" s="261"/>
      <c r="H379" s="261"/>
      <c r="I379" s="262"/>
      <c r="J379" s="263" t="s">
        <v>11</v>
      </c>
      <c r="K379" s="254" t="s">
        <v>3</v>
      </c>
      <c r="L379" s="254" t="s">
        <v>4</v>
      </c>
      <c r="M379" s="264" t="s">
        <v>5</v>
      </c>
      <c r="N379" s="254" t="s">
        <v>6</v>
      </c>
      <c r="O379" s="265" t="s">
        <v>7</v>
      </c>
      <c r="P379" s="265" t="s">
        <v>8</v>
      </c>
      <c r="Q379" s="254" t="s">
        <v>9</v>
      </c>
    </row>
    <row r="380" spans="1:29" ht="15.75" customHeight="1">
      <c r="A380" s="255"/>
      <c r="B380" s="68" t="s">
        <v>90</v>
      </c>
      <c r="C380" s="68" t="s">
        <v>91</v>
      </c>
      <c r="D380" s="68" t="s">
        <v>92</v>
      </c>
      <c r="E380" s="68" t="s">
        <v>93</v>
      </c>
      <c r="F380" s="68" t="s">
        <v>94</v>
      </c>
      <c r="G380" s="68" t="s">
        <v>95</v>
      </c>
      <c r="H380" s="68" t="s">
        <v>96</v>
      </c>
      <c r="I380" s="68" t="s">
        <v>97</v>
      </c>
      <c r="J380" s="255"/>
      <c r="K380" s="255"/>
      <c r="L380" s="255"/>
      <c r="M380" s="255"/>
      <c r="N380" s="255"/>
      <c r="O380" s="255"/>
      <c r="P380" s="255"/>
      <c r="Q380" s="255"/>
      <c r="AB380" s="31" t="s">
        <v>135</v>
      </c>
    </row>
    <row r="381" spans="1:29" ht="15.75" customHeight="1">
      <c r="A381" s="68">
        <v>1101</v>
      </c>
      <c r="B381" s="69">
        <v>117</v>
      </c>
      <c r="C381" s="69"/>
      <c r="D381" s="69"/>
      <c r="E381" s="69"/>
      <c r="F381" s="69"/>
      <c r="G381" s="69"/>
      <c r="H381" s="69"/>
      <c r="I381" s="69"/>
      <c r="J381" s="110"/>
      <c r="K381" s="72"/>
      <c r="L381" s="111"/>
      <c r="M381" s="112"/>
      <c r="N381" s="75"/>
      <c r="O381" s="76">
        <f>B381</f>
        <v>117</v>
      </c>
      <c r="P381" s="77"/>
      <c r="Q381" s="75"/>
      <c r="AB381" s="139" t="s">
        <v>51</v>
      </c>
      <c r="AC381" s="31">
        <v>88</v>
      </c>
    </row>
    <row r="382" spans="1:29" ht="15.75" customHeight="1">
      <c r="A382" s="68">
        <v>1102</v>
      </c>
      <c r="B382" s="69"/>
      <c r="C382" s="69">
        <v>110</v>
      </c>
      <c r="D382" s="69"/>
      <c r="E382" s="69"/>
      <c r="F382" s="69"/>
      <c r="G382" s="69"/>
      <c r="H382" s="69"/>
      <c r="I382" s="69"/>
      <c r="J382" s="110"/>
      <c r="K382" s="78"/>
      <c r="L382" s="113"/>
      <c r="M382" s="114"/>
      <c r="N382" s="80">
        <f>IF(C382=0,"",C382/B381)</f>
        <v>0.94017094017094016</v>
      </c>
      <c r="O382" s="81">
        <v>110</v>
      </c>
      <c r="P382" s="82">
        <f t="shared" ref="P382:P388" si="68">IF(O382=0,"",O382/O381)</f>
        <v>0.94017094017094016</v>
      </c>
      <c r="Q382" s="82">
        <f t="shared" ref="Q382:Q388" si="69">IF(O382=0,"",100%-P382)</f>
        <v>5.9829059829059839E-2</v>
      </c>
      <c r="AB382" s="139" t="s">
        <v>52</v>
      </c>
      <c r="AC382" s="31">
        <v>41</v>
      </c>
    </row>
    <row r="383" spans="1:29" ht="15.75" customHeight="1">
      <c r="A383" s="68">
        <v>1201</v>
      </c>
      <c r="B383" s="69"/>
      <c r="C383" s="69"/>
      <c r="D383" s="69">
        <v>104</v>
      </c>
      <c r="E383" s="69"/>
      <c r="F383" s="69"/>
      <c r="G383" s="69"/>
      <c r="H383" s="69"/>
      <c r="I383" s="69"/>
      <c r="J383" s="110"/>
      <c r="K383" s="78"/>
      <c r="L383" s="113"/>
      <c r="M383" s="114"/>
      <c r="N383" s="80">
        <f>IF(D383=0,"",D383/C382)</f>
        <v>0.94545454545454544</v>
      </c>
      <c r="O383" s="81">
        <v>107</v>
      </c>
      <c r="P383" s="82">
        <f t="shared" si="68"/>
        <v>0.97272727272727277</v>
      </c>
      <c r="Q383" s="82">
        <f t="shared" si="69"/>
        <v>2.7272727272727226E-2</v>
      </c>
      <c r="R383" s="83">
        <f>O383/O381</f>
        <v>0.9145299145299145</v>
      </c>
      <c r="AB383" s="139" t="s">
        <v>53</v>
      </c>
      <c r="AC383" s="31">
        <v>32</v>
      </c>
    </row>
    <row r="384" spans="1:29" ht="15.75" customHeight="1">
      <c r="A384" s="68">
        <v>1202</v>
      </c>
      <c r="B384" s="69"/>
      <c r="C384" s="69"/>
      <c r="D384" s="69"/>
      <c r="E384" s="69">
        <v>92</v>
      </c>
      <c r="F384" s="69"/>
      <c r="G384" s="69"/>
      <c r="H384" s="69"/>
      <c r="I384" s="69"/>
      <c r="J384" s="110"/>
      <c r="K384" s="78"/>
      <c r="L384" s="113"/>
      <c r="M384" s="114"/>
      <c r="N384" s="80">
        <f>IF(E384=0,"",E384/D383)</f>
        <v>0.88461538461538458</v>
      </c>
      <c r="O384" s="81">
        <v>103</v>
      </c>
      <c r="P384" s="82">
        <f t="shared" si="68"/>
        <v>0.96261682242990654</v>
      </c>
      <c r="Q384" s="82">
        <f t="shared" si="69"/>
        <v>3.7383177570093462E-2</v>
      </c>
      <c r="AB384" s="139" t="s">
        <v>62</v>
      </c>
      <c r="AC384" s="31">
        <v>30</v>
      </c>
    </row>
    <row r="385" spans="1:29" ht="15.75" customHeight="1">
      <c r="A385" s="68">
        <v>1301</v>
      </c>
      <c r="B385" s="69"/>
      <c r="C385" s="69"/>
      <c r="D385" s="69"/>
      <c r="E385" s="69"/>
      <c r="F385" s="69">
        <v>90</v>
      </c>
      <c r="G385" s="69"/>
      <c r="H385" s="69"/>
      <c r="I385" s="69"/>
      <c r="J385" s="110"/>
      <c r="K385" s="78"/>
      <c r="L385" s="113"/>
      <c r="M385" s="114"/>
      <c r="N385" s="80">
        <f>IF(F385=0,"",F385/E384)</f>
        <v>0.97826086956521741</v>
      </c>
      <c r="O385" s="81">
        <v>102</v>
      </c>
      <c r="P385" s="82">
        <f t="shared" si="68"/>
        <v>0.99029126213592233</v>
      </c>
      <c r="Q385" s="82">
        <f t="shared" si="69"/>
        <v>9.7087378640776656E-3</v>
      </c>
      <c r="AB385" s="139" t="s">
        <v>63</v>
      </c>
      <c r="AC385" s="31">
        <v>38</v>
      </c>
    </row>
    <row r="386" spans="1:29" ht="15.75" customHeight="1">
      <c r="A386" s="68">
        <v>1302</v>
      </c>
      <c r="B386" s="69"/>
      <c r="C386" s="69"/>
      <c r="D386" s="69"/>
      <c r="E386" s="69"/>
      <c r="F386" s="69"/>
      <c r="G386" s="69">
        <v>83</v>
      </c>
      <c r="H386" s="69"/>
      <c r="I386" s="69"/>
      <c r="J386" s="110"/>
      <c r="K386" s="78"/>
      <c r="L386" s="113"/>
      <c r="M386" s="114"/>
      <c r="N386" s="80">
        <f>IF(G386=0,"",G386/F385)</f>
        <v>0.92222222222222228</v>
      </c>
      <c r="O386" s="81">
        <v>98</v>
      </c>
      <c r="P386" s="82">
        <f t="shared" si="68"/>
        <v>0.96078431372549022</v>
      </c>
      <c r="Q386" s="82">
        <f t="shared" si="69"/>
        <v>3.9215686274509776E-2</v>
      </c>
      <c r="AB386" s="139" t="s">
        <v>72</v>
      </c>
      <c r="AC386" s="31">
        <v>20</v>
      </c>
    </row>
    <row r="387" spans="1:29" ht="15.75" customHeight="1">
      <c r="A387" s="68">
        <v>1401</v>
      </c>
      <c r="B387" s="69"/>
      <c r="C387" s="69"/>
      <c r="D387" s="69"/>
      <c r="E387" s="69"/>
      <c r="F387" s="69"/>
      <c r="G387" s="69"/>
      <c r="H387" s="69">
        <v>81</v>
      </c>
      <c r="I387" s="69"/>
      <c r="J387" s="110"/>
      <c r="K387" s="78"/>
      <c r="L387" s="113"/>
      <c r="M387" s="114"/>
      <c r="N387" s="80">
        <f>IF(H387=0,"",H387/G386)</f>
        <v>0.97590361445783136</v>
      </c>
      <c r="O387" s="81">
        <v>95</v>
      </c>
      <c r="P387" s="82">
        <f t="shared" si="68"/>
        <v>0.96938775510204078</v>
      </c>
      <c r="Q387" s="82">
        <f t="shared" si="69"/>
        <v>3.0612244897959218E-2</v>
      </c>
      <c r="AB387" s="139" t="s">
        <v>73</v>
      </c>
      <c r="AC387" s="31">
        <v>12</v>
      </c>
    </row>
    <row r="388" spans="1:29" ht="15.75" customHeight="1">
      <c r="A388" s="68">
        <v>1402</v>
      </c>
      <c r="B388" s="69"/>
      <c r="C388" s="69"/>
      <c r="D388" s="69"/>
      <c r="E388" s="69"/>
      <c r="F388" s="69"/>
      <c r="G388" s="69"/>
      <c r="H388" s="69"/>
      <c r="I388" s="69">
        <v>77</v>
      </c>
      <c r="J388" s="110">
        <v>70</v>
      </c>
      <c r="K388" s="78"/>
      <c r="L388" s="113"/>
      <c r="M388" s="114"/>
      <c r="N388" s="84">
        <f>IF(I388=0,"",I388/H387)</f>
        <v>0.95061728395061729</v>
      </c>
      <c r="O388" s="81">
        <v>90</v>
      </c>
      <c r="P388" s="85">
        <f t="shared" si="68"/>
        <v>0.94736842105263153</v>
      </c>
      <c r="Q388" s="85">
        <f t="shared" si="69"/>
        <v>5.2631578947368474E-2</v>
      </c>
      <c r="AB388" s="139" t="s">
        <v>74</v>
      </c>
      <c r="AC388" s="31">
        <v>2</v>
      </c>
    </row>
    <row r="389" spans="1:29" ht="15.75" customHeight="1">
      <c r="A389" s="68">
        <v>1501</v>
      </c>
      <c r="B389" s="69"/>
      <c r="C389" s="69"/>
      <c r="D389" s="69"/>
      <c r="E389" s="69"/>
      <c r="F389" s="69"/>
      <c r="G389" s="69"/>
      <c r="H389" s="69"/>
      <c r="I389" s="69">
        <v>16</v>
      </c>
      <c r="J389" s="110">
        <v>14</v>
      </c>
      <c r="K389" s="78"/>
      <c r="L389" s="113"/>
      <c r="M389" s="106"/>
      <c r="N389" s="152"/>
      <c r="O389" s="81">
        <v>20</v>
      </c>
      <c r="P389" s="152"/>
      <c r="Q389" s="197"/>
    </row>
    <row r="390" spans="1:29" ht="15.75" customHeight="1">
      <c r="A390" s="68">
        <v>1502</v>
      </c>
      <c r="B390" s="69"/>
      <c r="C390" s="69"/>
      <c r="D390" s="69"/>
      <c r="E390" s="69"/>
      <c r="F390" s="69"/>
      <c r="G390" s="69"/>
      <c r="H390" s="69"/>
      <c r="I390" s="69">
        <v>3</v>
      </c>
      <c r="J390" s="110">
        <v>3</v>
      </c>
      <c r="K390" s="78"/>
      <c r="L390" s="113"/>
      <c r="M390" s="106"/>
      <c r="N390" s="152"/>
      <c r="O390" s="81">
        <v>6</v>
      </c>
      <c r="P390" s="152"/>
      <c r="Q390" s="197"/>
    </row>
    <row r="391" spans="1:29" ht="15.75" customHeight="1">
      <c r="A391" s="68">
        <v>1601</v>
      </c>
      <c r="B391" s="69"/>
      <c r="C391" s="69"/>
      <c r="D391" s="69"/>
      <c r="E391" s="69"/>
      <c r="F391" s="69"/>
      <c r="G391" s="69"/>
      <c r="H391" s="69"/>
      <c r="I391" s="69">
        <v>2</v>
      </c>
      <c r="J391" s="110">
        <v>2</v>
      </c>
      <c r="K391" s="78"/>
      <c r="L391" s="113"/>
      <c r="M391" s="106"/>
      <c r="N391" s="117"/>
      <c r="O391" s="87">
        <v>4</v>
      </c>
      <c r="P391" s="118"/>
      <c r="Q391" s="117"/>
    </row>
    <row r="392" spans="1:29" ht="15.75" customHeight="1">
      <c r="A392" s="68">
        <v>1602</v>
      </c>
      <c r="B392" s="69"/>
      <c r="C392" s="69"/>
      <c r="D392" s="69"/>
      <c r="E392" s="69"/>
      <c r="F392" s="69"/>
      <c r="G392" s="69"/>
      <c r="H392" s="69"/>
      <c r="I392" s="69">
        <v>1</v>
      </c>
      <c r="J392" s="110"/>
      <c r="K392" s="78"/>
      <c r="L392" s="113"/>
      <c r="M392" s="106"/>
      <c r="N392" s="117"/>
      <c r="O392" s="87">
        <v>1</v>
      </c>
      <c r="P392" s="118"/>
      <c r="Q392" s="117"/>
    </row>
    <row r="393" spans="1:29" ht="15.75" customHeight="1">
      <c r="A393" s="68">
        <v>1701</v>
      </c>
      <c r="B393" s="69"/>
      <c r="C393" s="69"/>
      <c r="D393" s="69"/>
      <c r="E393" s="69"/>
      <c r="F393" s="69"/>
      <c r="G393" s="69"/>
      <c r="H393" s="69"/>
      <c r="I393" s="69"/>
      <c r="J393" s="110"/>
      <c r="K393" s="78"/>
      <c r="L393" s="113"/>
      <c r="M393" s="106"/>
      <c r="N393" s="117"/>
      <c r="O393" s="87"/>
      <c r="P393" s="118"/>
      <c r="Q393" s="117"/>
    </row>
    <row r="394" spans="1:29" ht="15.75" customHeight="1">
      <c r="A394" s="68">
        <v>1702</v>
      </c>
      <c r="B394" s="69"/>
      <c r="C394" s="69"/>
      <c r="D394" s="69"/>
      <c r="E394" s="69"/>
      <c r="F394" s="69"/>
      <c r="G394" s="69"/>
      <c r="H394" s="69"/>
      <c r="I394" s="69"/>
      <c r="J394" s="110"/>
      <c r="K394" s="78"/>
      <c r="L394" s="113"/>
      <c r="M394" s="106"/>
      <c r="N394" s="119"/>
      <c r="O394" s="120"/>
      <c r="P394" s="121"/>
      <c r="Q394" s="122"/>
    </row>
    <row r="395" spans="1:29" ht="15.75" customHeight="1">
      <c r="A395" s="68">
        <v>1801</v>
      </c>
      <c r="B395" s="69"/>
      <c r="C395" s="69"/>
      <c r="D395" s="69"/>
      <c r="E395" s="69"/>
      <c r="F395" s="69"/>
      <c r="G395" s="69"/>
      <c r="H395" s="69"/>
      <c r="I395" s="69"/>
      <c r="J395" s="110"/>
      <c r="K395" s="78"/>
      <c r="L395" s="113"/>
      <c r="M395" s="106"/>
      <c r="N395" s="89" t="s">
        <v>79</v>
      </c>
      <c r="O395" s="90">
        <v>81</v>
      </c>
      <c r="P395" s="187">
        <f>J398</f>
        <v>89</v>
      </c>
      <c r="Q395" s="92" t="s">
        <v>11</v>
      </c>
    </row>
    <row r="396" spans="1:29" ht="15.75" customHeight="1">
      <c r="A396" s="68">
        <v>1802</v>
      </c>
      <c r="B396" s="69"/>
      <c r="C396" s="69"/>
      <c r="D396" s="69"/>
      <c r="E396" s="69"/>
      <c r="F396" s="69"/>
      <c r="G396" s="69"/>
      <c r="H396" s="69"/>
      <c r="I396" s="69"/>
      <c r="J396" s="110"/>
      <c r="K396" s="78"/>
      <c r="L396" s="113"/>
      <c r="M396" s="106"/>
      <c r="N396" s="93" t="s">
        <v>80</v>
      </c>
      <c r="O396" s="94">
        <f>IF(O395/B381=0,"0%",O395/B381)</f>
        <v>0.69230769230769229</v>
      </c>
      <c r="P396" s="188">
        <f>IF(O395/P395=0,"",O395/P395)</f>
        <v>0.9101123595505618</v>
      </c>
      <c r="Q396" s="96" t="s">
        <v>81</v>
      </c>
    </row>
    <row r="397" spans="1:29" ht="15.75" customHeight="1">
      <c r="A397" s="68">
        <v>1901</v>
      </c>
      <c r="B397" s="69"/>
      <c r="C397" s="69"/>
      <c r="D397" s="69"/>
      <c r="E397" s="69"/>
      <c r="F397" s="69"/>
      <c r="G397" s="69"/>
      <c r="H397" s="69"/>
      <c r="I397" s="69"/>
      <c r="J397" s="110"/>
      <c r="K397" s="123"/>
      <c r="L397" s="124"/>
      <c r="M397" s="125"/>
      <c r="N397" s="101"/>
      <c r="O397" s="102"/>
      <c r="P397" s="102"/>
      <c r="Q397" s="103"/>
    </row>
    <row r="398" spans="1:29" ht="18" customHeight="1">
      <c r="A398" s="35"/>
      <c r="B398" s="31"/>
      <c r="C398" s="273" t="s">
        <v>100</v>
      </c>
      <c r="D398" s="261"/>
      <c r="E398" s="261"/>
      <c r="F398" s="261"/>
      <c r="G398" s="261"/>
      <c r="H398" s="261"/>
      <c r="I398" s="262"/>
      <c r="J398" s="126">
        <f>SUM(J386:J394)</f>
        <v>89</v>
      </c>
      <c r="K398" s="105">
        <f>IF(J388=0,"",J388/B381)</f>
        <v>0.59829059829059827</v>
      </c>
      <c r="L398" s="105">
        <f>IF(J398=0,"",J398/B381)</f>
        <v>0.76068376068376065</v>
      </c>
      <c r="M398" s="105">
        <f>IF(J390=0,"",L398-K398)</f>
        <v>0.16239316239316237</v>
      </c>
      <c r="N398" s="2"/>
      <c r="O398" s="31"/>
      <c r="P398" s="25"/>
      <c r="Q398" s="2"/>
    </row>
    <row r="399" spans="1:29" ht="12.75" customHeight="1">
      <c r="O399" s="2"/>
    </row>
    <row r="400" spans="1:29" ht="12.75" customHeight="1">
      <c r="O400" s="2"/>
    </row>
    <row r="401" spans="1:18" ht="26.25" customHeight="1">
      <c r="A401" s="283" t="s">
        <v>88</v>
      </c>
      <c r="B401" s="275"/>
      <c r="C401" s="275"/>
      <c r="D401" s="275"/>
      <c r="E401" s="275"/>
      <c r="F401" s="275"/>
      <c r="G401" s="275"/>
      <c r="H401" s="275"/>
      <c r="I401" s="275"/>
      <c r="J401" s="66" t="s">
        <v>68</v>
      </c>
      <c r="K401" s="31"/>
      <c r="L401" s="2"/>
      <c r="M401" s="2"/>
      <c r="N401" s="31"/>
      <c r="O401" s="2"/>
      <c r="P401" s="31"/>
      <c r="Q401" s="31"/>
      <c r="R401" s="31"/>
    </row>
    <row r="402" spans="1:18" ht="20.25" customHeight="1">
      <c r="A402" s="259" t="s">
        <v>10</v>
      </c>
      <c r="B402" s="260" t="s">
        <v>89</v>
      </c>
      <c r="C402" s="261"/>
      <c r="D402" s="261"/>
      <c r="E402" s="261"/>
      <c r="F402" s="261"/>
      <c r="G402" s="261"/>
      <c r="H402" s="261"/>
      <c r="I402" s="262"/>
      <c r="J402" s="263" t="s">
        <v>11</v>
      </c>
      <c r="K402" s="254" t="s">
        <v>3</v>
      </c>
      <c r="L402" s="254" t="s">
        <v>4</v>
      </c>
      <c r="M402" s="264" t="s">
        <v>5</v>
      </c>
      <c r="N402" s="254" t="s">
        <v>6</v>
      </c>
      <c r="O402" s="265" t="s">
        <v>7</v>
      </c>
      <c r="P402" s="265" t="s">
        <v>8</v>
      </c>
      <c r="Q402" s="254" t="s">
        <v>9</v>
      </c>
    </row>
    <row r="403" spans="1:18" ht="15.75" customHeight="1">
      <c r="A403" s="255"/>
      <c r="B403" s="68" t="s">
        <v>90</v>
      </c>
      <c r="C403" s="68" t="s">
        <v>91</v>
      </c>
      <c r="D403" s="68" t="s">
        <v>92</v>
      </c>
      <c r="E403" s="68" t="s">
        <v>93</v>
      </c>
      <c r="F403" s="68" t="s">
        <v>94</v>
      </c>
      <c r="G403" s="68" t="s">
        <v>95</v>
      </c>
      <c r="H403" s="68" t="s">
        <v>96</v>
      </c>
      <c r="I403" s="68" t="s">
        <v>97</v>
      </c>
      <c r="J403" s="255"/>
      <c r="K403" s="255"/>
      <c r="L403" s="255"/>
      <c r="M403" s="255"/>
      <c r="N403" s="255"/>
      <c r="O403" s="255"/>
      <c r="P403" s="255"/>
      <c r="Q403" s="255"/>
    </row>
    <row r="404" spans="1:18" ht="15.75" customHeight="1">
      <c r="A404" s="68">
        <v>1102</v>
      </c>
      <c r="B404" s="69">
        <v>109</v>
      </c>
      <c r="C404" s="69"/>
      <c r="D404" s="69"/>
      <c r="E404" s="69"/>
      <c r="F404" s="69"/>
      <c r="G404" s="69"/>
      <c r="H404" s="69"/>
      <c r="I404" s="69"/>
      <c r="J404" s="110"/>
      <c r="K404" s="72"/>
      <c r="L404" s="111"/>
      <c r="M404" s="112"/>
      <c r="N404" s="75"/>
      <c r="O404" s="76">
        <f>B404</f>
        <v>109</v>
      </c>
      <c r="P404" s="77"/>
      <c r="Q404" s="75"/>
    </row>
    <row r="405" spans="1:18" ht="15.75" customHeight="1">
      <c r="A405" s="68">
        <v>1201</v>
      </c>
      <c r="B405" s="69"/>
      <c r="C405" s="69">
        <v>101</v>
      </c>
      <c r="D405" s="69"/>
      <c r="E405" s="69"/>
      <c r="F405" s="69"/>
      <c r="G405" s="69"/>
      <c r="H405" s="69"/>
      <c r="I405" s="69"/>
      <c r="J405" s="110"/>
      <c r="K405" s="78"/>
      <c r="L405" s="113"/>
      <c r="M405" s="114"/>
      <c r="N405" s="80">
        <f>IF(C405=0,"",C405/B404)</f>
        <v>0.92660550458715596</v>
      </c>
      <c r="O405" s="81">
        <v>101</v>
      </c>
      <c r="P405" s="82">
        <f t="shared" ref="P405:P411" si="70">IF(O405=0,"",O405/O404)</f>
        <v>0.92660550458715596</v>
      </c>
      <c r="Q405" s="82">
        <f t="shared" ref="Q405:Q411" si="71">IF(O405=0,"",100%-P405)</f>
        <v>7.3394495412844041E-2</v>
      </c>
    </row>
    <row r="406" spans="1:18" ht="15.75" customHeight="1">
      <c r="A406" s="68">
        <v>1202</v>
      </c>
      <c r="B406" s="69"/>
      <c r="C406" s="69"/>
      <c r="D406" s="69">
        <v>93</v>
      </c>
      <c r="E406" s="69"/>
      <c r="F406" s="69"/>
      <c r="G406" s="69"/>
      <c r="H406" s="69"/>
      <c r="I406" s="69"/>
      <c r="J406" s="110"/>
      <c r="K406" s="78"/>
      <c r="L406" s="113"/>
      <c r="M406" s="114"/>
      <c r="N406" s="80">
        <f>IF(D406=0,"",D406/C405)</f>
        <v>0.92079207920792083</v>
      </c>
      <c r="O406" s="81">
        <v>98</v>
      </c>
      <c r="P406" s="82">
        <f t="shared" si="70"/>
        <v>0.97029702970297027</v>
      </c>
      <c r="Q406" s="82">
        <f t="shared" si="71"/>
        <v>2.9702970297029729E-2</v>
      </c>
      <c r="R406" s="83">
        <f>O406/O404</f>
        <v>0.8990825688073395</v>
      </c>
    </row>
    <row r="407" spans="1:18" ht="15.75" customHeight="1">
      <c r="A407" s="68">
        <v>1301</v>
      </c>
      <c r="B407" s="69"/>
      <c r="C407" s="69"/>
      <c r="D407" s="69"/>
      <c r="E407" s="69">
        <v>82</v>
      </c>
      <c r="F407" s="69"/>
      <c r="G407" s="69"/>
      <c r="H407" s="69"/>
      <c r="I407" s="69"/>
      <c r="J407" s="110"/>
      <c r="K407" s="78"/>
      <c r="L407" s="113"/>
      <c r="M407" s="114"/>
      <c r="N407" s="80">
        <f>IF(E407=0,"",E407/D406)</f>
        <v>0.88172043010752688</v>
      </c>
      <c r="O407" s="81">
        <v>90</v>
      </c>
      <c r="P407" s="82">
        <f t="shared" si="70"/>
        <v>0.91836734693877553</v>
      </c>
      <c r="Q407" s="82">
        <f t="shared" si="71"/>
        <v>8.1632653061224469E-2</v>
      </c>
    </row>
    <row r="408" spans="1:18" ht="15.75" customHeight="1">
      <c r="A408" s="68">
        <v>1302</v>
      </c>
      <c r="B408" s="69"/>
      <c r="C408" s="69"/>
      <c r="D408" s="69"/>
      <c r="E408" s="69"/>
      <c r="F408" s="69">
        <v>78</v>
      </c>
      <c r="G408" s="69"/>
      <c r="H408" s="69"/>
      <c r="I408" s="69"/>
      <c r="J408" s="110"/>
      <c r="K408" s="78"/>
      <c r="L408" s="113"/>
      <c r="M408" s="114"/>
      <c r="N408" s="80">
        <f>IF(F408=0,"",F408/E407)</f>
        <v>0.95121951219512191</v>
      </c>
      <c r="O408" s="81">
        <v>87</v>
      </c>
      <c r="P408" s="82">
        <f t="shared" si="70"/>
        <v>0.96666666666666667</v>
      </c>
      <c r="Q408" s="82">
        <f t="shared" si="71"/>
        <v>3.3333333333333326E-2</v>
      </c>
    </row>
    <row r="409" spans="1:18" ht="15.75" customHeight="1">
      <c r="A409" s="68">
        <v>1401</v>
      </c>
      <c r="B409" s="69"/>
      <c r="C409" s="69"/>
      <c r="D409" s="69"/>
      <c r="E409" s="69"/>
      <c r="F409" s="69"/>
      <c r="G409" s="69">
        <v>78</v>
      </c>
      <c r="H409" s="69"/>
      <c r="I409" s="69"/>
      <c r="J409" s="110"/>
      <c r="K409" s="78"/>
      <c r="L409" s="113"/>
      <c r="M409" s="114"/>
      <c r="N409" s="80">
        <f>IF(G409=0,"",G409/F408)</f>
        <v>1</v>
      </c>
      <c r="O409" s="81">
        <v>86</v>
      </c>
      <c r="P409" s="82">
        <f t="shared" si="70"/>
        <v>0.9885057471264368</v>
      </c>
      <c r="Q409" s="82">
        <f t="shared" si="71"/>
        <v>1.1494252873563204E-2</v>
      </c>
    </row>
    <row r="410" spans="1:18" ht="15.75" customHeight="1">
      <c r="A410" s="68">
        <v>1402</v>
      </c>
      <c r="B410" s="69"/>
      <c r="C410" s="69"/>
      <c r="D410" s="69"/>
      <c r="E410" s="69"/>
      <c r="F410" s="69"/>
      <c r="G410" s="69"/>
      <c r="H410" s="69">
        <v>75</v>
      </c>
      <c r="I410" s="69"/>
      <c r="J410" s="110"/>
      <c r="K410" s="78"/>
      <c r="L410" s="113"/>
      <c r="M410" s="114"/>
      <c r="N410" s="80">
        <f>IF(H410=0,"",H410/G409)</f>
        <v>0.96153846153846156</v>
      </c>
      <c r="O410" s="81">
        <v>84</v>
      </c>
      <c r="P410" s="82">
        <f t="shared" si="70"/>
        <v>0.97674418604651159</v>
      </c>
      <c r="Q410" s="82">
        <f t="shared" si="71"/>
        <v>2.3255813953488413E-2</v>
      </c>
    </row>
    <row r="411" spans="1:18" ht="15.75" customHeight="1">
      <c r="A411" s="68">
        <v>1501</v>
      </c>
      <c r="B411" s="69"/>
      <c r="C411" s="69"/>
      <c r="D411" s="69"/>
      <c r="E411" s="69"/>
      <c r="F411" s="69"/>
      <c r="G411" s="69"/>
      <c r="H411" s="69"/>
      <c r="I411" s="69">
        <v>75</v>
      </c>
      <c r="J411" s="110">
        <v>70</v>
      </c>
      <c r="K411" s="78"/>
      <c r="L411" s="113"/>
      <c r="M411" s="114"/>
      <c r="N411" s="84">
        <f>IF(I411=0,"",I411/H410)</f>
        <v>1</v>
      </c>
      <c r="O411" s="81">
        <v>83</v>
      </c>
      <c r="P411" s="85">
        <f t="shared" si="70"/>
        <v>0.98809523809523814</v>
      </c>
      <c r="Q411" s="85">
        <f t="shared" si="71"/>
        <v>1.1904761904761862E-2</v>
      </c>
    </row>
    <row r="412" spans="1:18" ht="15.75" customHeight="1">
      <c r="A412" s="68">
        <v>1502</v>
      </c>
      <c r="B412" s="69"/>
      <c r="C412" s="69"/>
      <c r="D412" s="69"/>
      <c r="E412" s="69"/>
      <c r="F412" s="69"/>
      <c r="G412" s="69"/>
      <c r="H412" s="69"/>
      <c r="I412" s="69">
        <v>12</v>
      </c>
      <c r="J412" s="110">
        <v>11</v>
      </c>
      <c r="K412" s="78"/>
      <c r="L412" s="113"/>
      <c r="M412" s="106"/>
      <c r="N412" s="152"/>
      <c r="O412" s="81">
        <v>13</v>
      </c>
      <c r="P412" s="152"/>
      <c r="Q412" s="197"/>
    </row>
    <row r="413" spans="1:18" ht="15.75" customHeight="1">
      <c r="A413" s="68">
        <v>1601</v>
      </c>
      <c r="B413" s="69"/>
      <c r="C413" s="69"/>
      <c r="D413" s="69"/>
      <c r="E413" s="69"/>
      <c r="F413" s="69"/>
      <c r="G413" s="69"/>
      <c r="H413" s="69"/>
      <c r="I413" s="69">
        <v>2</v>
      </c>
      <c r="J413" s="110">
        <v>1</v>
      </c>
      <c r="K413" s="78"/>
      <c r="L413" s="113"/>
      <c r="M413" s="106"/>
      <c r="N413" s="152"/>
      <c r="O413" s="81">
        <v>2</v>
      </c>
      <c r="P413" s="152"/>
      <c r="Q413" s="197"/>
    </row>
    <row r="414" spans="1:18" ht="15.75" customHeight="1">
      <c r="A414" s="68">
        <v>1602</v>
      </c>
      <c r="B414" s="69"/>
      <c r="C414" s="69"/>
      <c r="D414" s="69"/>
      <c r="E414" s="69"/>
      <c r="F414" s="69"/>
      <c r="G414" s="69"/>
      <c r="H414" s="69"/>
      <c r="I414" s="69">
        <v>0</v>
      </c>
      <c r="J414" s="110">
        <v>0</v>
      </c>
      <c r="K414" s="78"/>
      <c r="L414" s="113"/>
      <c r="M414" s="106"/>
      <c r="N414" s="117"/>
      <c r="O414" s="87"/>
      <c r="P414" s="118"/>
      <c r="Q414" s="117"/>
    </row>
    <row r="415" spans="1:18" ht="15.75" customHeight="1">
      <c r="A415" s="68">
        <v>1701</v>
      </c>
      <c r="B415" s="69"/>
      <c r="C415" s="69"/>
      <c r="D415" s="69"/>
      <c r="E415" s="69"/>
      <c r="F415" s="69"/>
      <c r="G415" s="69"/>
      <c r="H415" s="69"/>
      <c r="I415" s="69"/>
      <c r="J415" s="110"/>
      <c r="K415" s="78"/>
      <c r="L415" s="113"/>
      <c r="M415" s="106"/>
      <c r="N415" s="117"/>
      <c r="O415" s="87"/>
      <c r="P415" s="118"/>
      <c r="Q415" s="117"/>
    </row>
    <row r="416" spans="1:18" ht="15.75" customHeight="1">
      <c r="A416" s="68">
        <v>1702</v>
      </c>
      <c r="B416" s="69"/>
      <c r="C416" s="69"/>
      <c r="D416" s="69"/>
      <c r="E416" s="69"/>
      <c r="F416" s="69"/>
      <c r="G416" s="69"/>
      <c r="H416" s="69"/>
      <c r="I416" s="69"/>
      <c r="J416" s="110"/>
      <c r="K416" s="78"/>
      <c r="L416" s="113"/>
      <c r="M416" s="106"/>
      <c r="N416" s="117"/>
      <c r="O416" s="87"/>
      <c r="P416" s="118"/>
      <c r="Q416" s="117"/>
    </row>
    <row r="417" spans="1:18" ht="15.75" customHeight="1">
      <c r="A417" s="68">
        <v>1801</v>
      </c>
      <c r="B417" s="69"/>
      <c r="C417" s="69"/>
      <c r="D417" s="69"/>
      <c r="E417" s="69"/>
      <c r="F417" s="69"/>
      <c r="G417" s="69"/>
      <c r="H417" s="69"/>
      <c r="I417" s="69"/>
      <c r="J417" s="110"/>
      <c r="K417" s="78"/>
      <c r="L417" s="113"/>
      <c r="M417" s="106"/>
      <c r="N417" s="119"/>
      <c r="O417" s="120"/>
      <c r="P417" s="121"/>
      <c r="Q417" s="122"/>
    </row>
    <row r="418" spans="1:18" ht="15.75" customHeight="1">
      <c r="A418" s="68">
        <v>1802</v>
      </c>
      <c r="B418" s="69"/>
      <c r="C418" s="69"/>
      <c r="D418" s="69"/>
      <c r="E418" s="69"/>
      <c r="F418" s="69"/>
      <c r="G418" s="69"/>
      <c r="H418" s="69"/>
      <c r="I418" s="69"/>
      <c r="J418" s="110"/>
      <c r="K418" s="78"/>
      <c r="L418" s="113"/>
      <c r="M418" s="106"/>
      <c r="N418" s="89" t="s">
        <v>79</v>
      </c>
      <c r="O418" s="90">
        <v>74</v>
      </c>
      <c r="P418" s="187">
        <f>J421</f>
        <v>82</v>
      </c>
      <c r="Q418" s="92" t="s">
        <v>11</v>
      </c>
    </row>
    <row r="419" spans="1:18" ht="15.75" customHeight="1">
      <c r="A419" s="68">
        <v>1901</v>
      </c>
      <c r="B419" s="69"/>
      <c r="C419" s="69"/>
      <c r="D419" s="69"/>
      <c r="E419" s="69"/>
      <c r="F419" s="69"/>
      <c r="G419" s="69"/>
      <c r="H419" s="69"/>
      <c r="I419" s="69"/>
      <c r="J419" s="110"/>
      <c r="K419" s="78"/>
      <c r="L419" s="113"/>
      <c r="M419" s="106"/>
      <c r="N419" s="93" t="s">
        <v>80</v>
      </c>
      <c r="O419" s="94">
        <f>IF(O418/B404=0,"0%",O418/B404)</f>
        <v>0.67889908256880738</v>
      </c>
      <c r="P419" s="188">
        <f>IF(O418/P418=0,"",O418/P418)</f>
        <v>0.90243902439024393</v>
      </c>
      <c r="Q419" s="96" t="s">
        <v>81</v>
      </c>
    </row>
    <row r="420" spans="1:18" ht="15.75" customHeight="1">
      <c r="A420" s="68">
        <v>1902</v>
      </c>
      <c r="B420" s="69"/>
      <c r="C420" s="69"/>
      <c r="D420" s="69"/>
      <c r="E420" s="69"/>
      <c r="F420" s="69"/>
      <c r="G420" s="69"/>
      <c r="H420" s="69"/>
      <c r="I420" s="69"/>
      <c r="J420" s="110"/>
      <c r="K420" s="123"/>
      <c r="L420" s="124"/>
      <c r="M420" s="125"/>
      <c r="N420" s="101"/>
      <c r="O420" s="102"/>
      <c r="P420" s="102"/>
      <c r="Q420" s="103"/>
    </row>
    <row r="421" spans="1:18" ht="18" customHeight="1">
      <c r="A421" s="35"/>
      <c r="B421" s="31"/>
      <c r="C421" s="273" t="s">
        <v>100</v>
      </c>
      <c r="D421" s="261"/>
      <c r="E421" s="261"/>
      <c r="F421" s="261"/>
      <c r="G421" s="261"/>
      <c r="H421" s="261"/>
      <c r="I421" s="262"/>
      <c r="J421" s="126">
        <f>SUM(J409:J417)</f>
        <v>82</v>
      </c>
      <c r="K421" s="105">
        <f>IF(J411=0,"",J411/B404)</f>
        <v>0.64220183486238536</v>
      </c>
      <c r="L421" s="105">
        <f>IF(J421=0,"",J421/B404)</f>
        <v>0.75229357798165142</v>
      </c>
      <c r="M421" s="105">
        <f>IF(J413=0,"",L421-K421)</f>
        <v>0.11009174311926606</v>
      </c>
      <c r="N421" s="2"/>
      <c r="O421" s="31"/>
      <c r="P421" s="25"/>
      <c r="Q421" s="2"/>
    </row>
    <row r="422" spans="1:18" ht="12.75" customHeight="1">
      <c r="O422" s="2"/>
    </row>
    <row r="423" spans="1:18" ht="12.75" customHeight="1">
      <c r="O423" s="2"/>
    </row>
    <row r="424" spans="1:18" ht="26.25" customHeight="1">
      <c r="A424" s="283" t="s">
        <v>88</v>
      </c>
      <c r="B424" s="275"/>
      <c r="C424" s="275"/>
      <c r="D424" s="275"/>
      <c r="E424" s="275"/>
      <c r="F424" s="275"/>
      <c r="G424" s="275"/>
      <c r="H424" s="275"/>
      <c r="I424" s="275"/>
      <c r="J424" s="66" t="s">
        <v>72</v>
      </c>
      <c r="K424" s="31"/>
      <c r="L424" s="2"/>
      <c r="M424" s="2"/>
      <c r="N424" s="31"/>
      <c r="O424" s="2"/>
      <c r="P424" s="31"/>
      <c r="Q424" s="31"/>
      <c r="R424" s="31"/>
    </row>
    <row r="425" spans="1:18" ht="20.25" customHeight="1">
      <c r="A425" s="259" t="s">
        <v>10</v>
      </c>
      <c r="B425" s="260" t="s">
        <v>89</v>
      </c>
      <c r="C425" s="261"/>
      <c r="D425" s="261"/>
      <c r="E425" s="261"/>
      <c r="F425" s="261"/>
      <c r="G425" s="261"/>
      <c r="H425" s="261"/>
      <c r="I425" s="262"/>
      <c r="J425" s="263" t="s">
        <v>11</v>
      </c>
      <c r="K425" s="254" t="s">
        <v>3</v>
      </c>
      <c r="L425" s="254" t="s">
        <v>4</v>
      </c>
      <c r="M425" s="264" t="s">
        <v>5</v>
      </c>
      <c r="N425" s="254" t="s">
        <v>6</v>
      </c>
      <c r="O425" s="265" t="s">
        <v>7</v>
      </c>
      <c r="P425" s="265" t="s">
        <v>8</v>
      </c>
      <c r="Q425" s="254" t="s">
        <v>9</v>
      </c>
    </row>
    <row r="426" spans="1:18" ht="15.75" customHeight="1">
      <c r="A426" s="255"/>
      <c r="B426" s="68" t="s">
        <v>90</v>
      </c>
      <c r="C426" s="68" t="s">
        <v>91</v>
      </c>
      <c r="D426" s="68" t="s">
        <v>92</v>
      </c>
      <c r="E426" s="68" t="s">
        <v>93</v>
      </c>
      <c r="F426" s="68" t="s">
        <v>94</v>
      </c>
      <c r="G426" s="68" t="s">
        <v>95</v>
      </c>
      <c r="H426" s="68" t="s">
        <v>96</v>
      </c>
      <c r="I426" s="68" t="s">
        <v>97</v>
      </c>
      <c r="J426" s="255"/>
      <c r="K426" s="255"/>
      <c r="L426" s="255"/>
      <c r="M426" s="255"/>
      <c r="N426" s="255"/>
      <c r="O426" s="255"/>
      <c r="P426" s="255"/>
      <c r="Q426" s="255"/>
    </row>
    <row r="427" spans="1:18" ht="15.75" customHeight="1">
      <c r="A427" s="68">
        <v>1201</v>
      </c>
      <c r="B427" s="69">
        <v>115</v>
      </c>
      <c r="C427" s="69"/>
      <c r="D427" s="69"/>
      <c r="E427" s="69"/>
      <c r="F427" s="69"/>
      <c r="G427" s="69"/>
      <c r="H427" s="69"/>
      <c r="I427" s="69"/>
      <c r="J427" s="110"/>
      <c r="K427" s="72"/>
      <c r="L427" s="111"/>
      <c r="M427" s="112"/>
      <c r="N427" s="75"/>
      <c r="O427" s="76">
        <f>B427</f>
        <v>115</v>
      </c>
      <c r="P427" s="77"/>
      <c r="Q427" s="75"/>
    </row>
    <row r="428" spans="1:18" ht="15.75" customHeight="1">
      <c r="A428" s="68">
        <v>1202</v>
      </c>
      <c r="B428" s="69"/>
      <c r="C428" s="69">
        <v>101</v>
      </c>
      <c r="D428" s="69"/>
      <c r="E428" s="69"/>
      <c r="F428" s="69"/>
      <c r="G428" s="69"/>
      <c r="H428" s="69"/>
      <c r="I428" s="69"/>
      <c r="J428" s="110"/>
      <c r="K428" s="78"/>
      <c r="L428" s="113"/>
      <c r="M428" s="114"/>
      <c r="N428" s="80">
        <f>IF(C428=0,"",C428/B427)</f>
        <v>0.87826086956521743</v>
      </c>
      <c r="O428" s="81">
        <v>130</v>
      </c>
      <c r="P428" s="82">
        <f t="shared" ref="P428:P434" si="72">IF(O428=0,"",O428/O427)</f>
        <v>1.1304347826086956</v>
      </c>
      <c r="Q428" s="82">
        <f t="shared" ref="Q428:Q434" si="73">IF(O428=0,"",100%-P428)</f>
        <v>-0.13043478260869557</v>
      </c>
    </row>
    <row r="429" spans="1:18" ht="15.75" customHeight="1">
      <c r="A429" s="68">
        <v>1301</v>
      </c>
      <c r="B429" s="69"/>
      <c r="C429" s="69"/>
      <c r="D429" s="69">
        <v>99</v>
      </c>
      <c r="E429" s="69"/>
      <c r="F429" s="69"/>
      <c r="G429" s="69"/>
      <c r="H429" s="69"/>
      <c r="I429" s="69"/>
      <c r="J429" s="110"/>
      <c r="K429" s="78"/>
      <c r="L429" s="113"/>
      <c r="M429" s="114"/>
      <c r="N429" s="80">
        <f>IF(D429=0,"",D429/C428)</f>
        <v>0.98019801980198018</v>
      </c>
      <c r="O429" s="81">
        <v>104</v>
      </c>
      <c r="P429" s="82">
        <f t="shared" si="72"/>
        <v>0.8</v>
      </c>
      <c r="Q429" s="82">
        <f t="shared" si="73"/>
        <v>0.19999999999999996</v>
      </c>
      <c r="R429" s="83">
        <f>O429/O427</f>
        <v>0.90434782608695652</v>
      </c>
    </row>
    <row r="430" spans="1:18" ht="15.75" customHeight="1">
      <c r="A430" s="68">
        <v>1302</v>
      </c>
      <c r="B430" s="69"/>
      <c r="C430" s="69"/>
      <c r="D430" s="69"/>
      <c r="E430" s="69">
        <v>88</v>
      </c>
      <c r="F430" s="69"/>
      <c r="G430" s="69"/>
      <c r="H430" s="69"/>
      <c r="I430" s="69"/>
      <c r="J430" s="110"/>
      <c r="K430" s="78"/>
      <c r="L430" s="113"/>
      <c r="M430" s="114"/>
      <c r="N430" s="80">
        <f>IF(E430=0,"",E430/D429)</f>
        <v>0.88888888888888884</v>
      </c>
      <c r="O430" s="81">
        <v>98</v>
      </c>
      <c r="P430" s="82">
        <f t="shared" si="72"/>
        <v>0.94230769230769229</v>
      </c>
      <c r="Q430" s="82">
        <f t="shared" si="73"/>
        <v>5.7692307692307709E-2</v>
      </c>
    </row>
    <row r="431" spans="1:18" ht="15.75" customHeight="1">
      <c r="A431" s="68">
        <v>1401</v>
      </c>
      <c r="B431" s="69"/>
      <c r="C431" s="69"/>
      <c r="D431" s="69"/>
      <c r="E431" s="69"/>
      <c r="F431" s="69">
        <v>84</v>
      </c>
      <c r="G431" s="69"/>
      <c r="H431" s="69"/>
      <c r="I431" s="69"/>
      <c r="J431" s="110"/>
      <c r="K431" s="78"/>
      <c r="L431" s="113"/>
      <c r="M431" s="114"/>
      <c r="N431" s="80">
        <f>IF(F431=0,"",F431/E430)</f>
        <v>0.95454545454545459</v>
      </c>
      <c r="O431" s="81">
        <v>96</v>
      </c>
      <c r="P431" s="82">
        <f t="shared" si="72"/>
        <v>0.97959183673469385</v>
      </c>
      <c r="Q431" s="82">
        <f t="shared" si="73"/>
        <v>2.0408163265306145E-2</v>
      </c>
    </row>
    <row r="432" spans="1:18" ht="15.75" customHeight="1">
      <c r="A432" s="68">
        <v>1402</v>
      </c>
      <c r="B432" s="69"/>
      <c r="C432" s="69"/>
      <c r="D432" s="69"/>
      <c r="E432" s="69"/>
      <c r="F432" s="69"/>
      <c r="G432" s="69">
        <v>78</v>
      </c>
      <c r="H432" s="69"/>
      <c r="I432" s="69"/>
      <c r="J432" s="110"/>
      <c r="K432" s="78"/>
      <c r="L432" s="113"/>
      <c r="M432" s="114"/>
      <c r="N432" s="80">
        <f>IF(G432=0,"",G432/F431)</f>
        <v>0.9285714285714286</v>
      </c>
      <c r="O432" s="81">
        <v>95</v>
      </c>
      <c r="P432" s="82">
        <f t="shared" si="72"/>
        <v>0.98958333333333337</v>
      </c>
      <c r="Q432" s="82">
        <f t="shared" si="73"/>
        <v>1.041666666666663E-2</v>
      </c>
    </row>
    <row r="433" spans="1:18" ht="15.75" customHeight="1">
      <c r="A433" s="68">
        <v>1501</v>
      </c>
      <c r="B433" s="69"/>
      <c r="C433" s="69"/>
      <c r="D433" s="69"/>
      <c r="E433" s="69"/>
      <c r="F433" s="69"/>
      <c r="G433" s="69"/>
      <c r="H433" s="69">
        <v>78</v>
      </c>
      <c r="I433" s="69"/>
      <c r="J433" s="110">
        <v>4</v>
      </c>
      <c r="K433" s="78"/>
      <c r="L433" s="113"/>
      <c r="M433" s="114"/>
      <c r="N433" s="80">
        <f>IF(H433=0,"",H433/G432)</f>
        <v>1</v>
      </c>
      <c r="O433" s="81">
        <v>95</v>
      </c>
      <c r="P433" s="82">
        <f t="shared" si="72"/>
        <v>1</v>
      </c>
      <c r="Q433" s="82">
        <f t="shared" si="73"/>
        <v>0</v>
      </c>
    </row>
    <row r="434" spans="1:18" ht="15.75" customHeight="1">
      <c r="A434" s="68">
        <v>1502</v>
      </c>
      <c r="B434" s="69"/>
      <c r="C434" s="69"/>
      <c r="D434" s="69"/>
      <c r="E434" s="69"/>
      <c r="F434" s="69"/>
      <c r="G434" s="69"/>
      <c r="H434" s="69"/>
      <c r="I434" s="69">
        <v>75</v>
      </c>
      <c r="J434" s="110">
        <v>69</v>
      </c>
      <c r="K434" s="78"/>
      <c r="L434" s="113"/>
      <c r="M434" s="114"/>
      <c r="N434" s="84">
        <f>IF(I434=0,"",I434/H433)</f>
        <v>0.96153846153846156</v>
      </c>
      <c r="O434" s="81">
        <v>90</v>
      </c>
      <c r="P434" s="85">
        <f t="shared" si="72"/>
        <v>0.94736842105263153</v>
      </c>
      <c r="Q434" s="85">
        <f t="shared" si="73"/>
        <v>5.2631578947368474E-2</v>
      </c>
    </row>
    <row r="435" spans="1:18" ht="15.75" customHeight="1">
      <c r="A435" s="68">
        <v>1601</v>
      </c>
      <c r="B435" s="69"/>
      <c r="C435" s="69"/>
      <c r="D435" s="69"/>
      <c r="E435" s="69"/>
      <c r="F435" s="69"/>
      <c r="G435" s="69"/>
      <c r="H435" s="69"/>
      <c r="I435" s="69">
        <v>10</v>
      </c>
      <c r="J435" s="110">
        <v>9</v>
      </c>
      <c r="K435" s="78"/>
      <c r="L435" s="113"/>
      <c r="M435" s="106"/>
      <c r="N435" s="152"/>
      <c r="O435" s="81">
        <v>21</v>
      </c>
      <c r="P435" s="152"/>
      <c r="Q435" s="197"/>
    </row>
    <row r="436" spans="1:18" ht="15.75" customHeight="1">
      <c r="A436" s="68">
        <v>1602</v>
      </c>
      <c r="B436" s="69"/>
      <c r="C436" s="69"/>
      <c r="D436" s="69"/>
      <c r="E436" s="69"/>
      <c r="F436" s="69"/>
      <c r="G436" s="69"/>
      <c r="H436" s="69"/>
      <c r="I436" s="69">
        <v>9</v>
      </c>
      <c r="J436" s="110">
        <v>8</v>
      </c>
      <c r="K436" s="78"/>
      <c r="L436" s="113"/>
      <c r="M436" s="106"/>
      <c r="N436" s="152"/>
      <c r="O436" s="81">
        <v>12</v>
      </c>
      <c r="P436" s="152"/>
      <c r="Q436" s="197"/>
    </row>
    <row r="437" spans="1:18" ht="15.75" customHeight="1">
      <c r="A437" s="68">
        <v>1701</v>
      </c>
      <c r="B437" s="69"/>
      <c r="C437" s="69"/>
      <c r="D437" s="69"/>
      <c r="E437" s="69"/>
      <c r="F437" s="69"/>
      <c r="G437" s="69"/>
      <c r="H437" s="69"/>
      <c r="I437" s="69">
        <v>3</v>
      </c>
      <c r="J437" s="110">
        <v>3</v>
      </c>
      <c r="K437" s="78"/>
      <c r="L437" s="113"/>
      <c r="M437" s="106"/>
      <c r="N437" s="117"/>
      <c r="O437" s="87">
        <v>4</v>
      </c>
      <c r="P437" s="118"/>
      <c r="Q437" s="117"/>
    </row>
    <row r="438" spans="1:18" ht="15.75" customHeight="1">
      <c r="A438" s="68">
        <v>1702</v>
      </c>
      <c r="B438" s="69"/>
      <c r="C438" s="69"/>
      <c r="D438" s="69"/>
      <c r="E438" s="69"/>
      <c r="F438" s="69"/>
      <c r="G438" s="69"/>
      <c r="H438" s="69"/>
      <c r="I438" s="69"/>
      <c r="J438" s="110"/>
      <c r="K438" s="78"/>
      <c r="L438" s="113"/>
      <c r="M438" s="106"/>
      <c r="N438" s="117"/>
      <c r="O438" s="87"/>
      <c r="P438" s="118"/>
      <c r="Q438" s="117"/>
    </row>
    <row r="439" spans="1:18" ht="15.75" customHeight="1">
      <c r="A439" s="68">
        <v>1801</v>
      </c>
      <c r="B439" s="69"/>
      <c r="C439" s="69"/>
      <c r="D439" s="69"/>
      <c r="E439" s="69"/>
      <c r="F439" s="69"/>
      <c r="G439" s="69"/>
      <c r="H439" s="69"/>
      <c r="I439" s="69"/>
      <c r="J439" s="110"/>
      <c r="K439" s="78"/>
      <c r="L439" s="113"/>
      <c r="M439" s="106"/>
      <c r="N439" s="117"/>
      <c r="O439" s="87"/>
      <c r="P439" s="118"/>
      <c r="Q439" s="117"/>
    </row>
    <row r="440" spans="1:18" ht="15.75" customHeight="1">
      <c r="A440" s="68">
        <v>1802</v>
      </c>
      <c r="B440" s="69"/>
      <c r="C440" s="69"/>
      <c r="D440" s="69"/>
      <c r="E440" s="69"/>
      <c r="F440" s="69"/>
      <c r="G440" s="69"/>
      <c r="H440" s="69"/>
      <c r="I440" s="69"/>
      <c r="J440" s="110"/>
      <c r="K440" s="78"/>
      <c r="L440" s="113"/>
      <c r="M440" s="106"/>
      <c r="N440" s="119"/>
      <c r="O440" s="120"/>
      <c r="P440" s="121"/>
      <c r="Q440" s="122"/>
    </row>
    <row r="441" spans="1:18" ht="15.75" customHeight="1">
      <c r="A441" s="68">
        <v>1901</v>
      </c>
      <c r="B441" s="69"/>
      <c r="C441" s="69"/>
      <c r="D441" s="69"/>
      <c r="E441" s="69"/>
      <c r="F441" s="69"/>
      <c r="G441" s="69"/>
      <c r="H441" s="69"/>
      <c r="I441" s="69"/>
      <c r="J441" s="110"/>
      <c r="K441" s="78"/>
      <c r="L441" s="113"/>
      <c r="M441" s="106"/>
      <c r="N441" s="89" t="s">
        <v>79</v>
      </c>
      <c r="O441" s="90">
        <v>93</v>
      </c>
      <c r="P441" s="187">
        <f>J444</f>
        <v>93</v>
      </c>
      <c r="Q441" s="92" t="s">
        <v>11</v>
      </c>
    </row>
    <row r="442" spans="1:18" ht="15.75" customHeight="1">
      <c r="A442" s="68">
        <v>1902</v>
      </c>
      <c r="B442" s="69"/>
      <c r="C442" s="69"/>
      <c r="D442" s="69"/>
      <c r="E442" s="69"/>
      <c r="F442" s="69"/>
      <c r="G442" s="69"/>
      <c r="H442" s="69"/>
      <c r="I442" s="69"/>
      <c r="J442" s="110"/>
      <c r="K442" s="78"/>
      <c r="L442" s="113"/>
      <c r="M442" s="106"/>
      <c r="N442" s="93" t="s">
        <v>80</v>
      </c>
      <c r="O442" s="94">
        <f>IF(O441/B427=0,"0%",O441/B427)</f>
        <v>0.80869565217391304</v>
      </c>
      <c r="P442" s="188">
        <f>IF(O441/P441=0,"",O441/P441)</f>
        <v>1</v>
      </c>
      <c r="Q442" s="96" t="s">
        <v>81</v>
      </c>
    </row>
    <row r="443" spans="1:18" ht="15.75" customHeight="1">
      <c r="A443" s="68">
        <v>2001</v>
      </c>
      <c r="B443" s="69"/>
      <c r="C443" s="69"/>
      <c r="D443" s="69"/>
      <c r="E443" s="69"/>
      <c r="F443" s="69"/>
      <c r="G443" s="69"/>
      <c r="H443" s="69"/>
      <c r="I443" s="69"/>
      <c r="J443" s="110"/>
      <c r="K443" s="123"/>
      <c r="L443" s="124"/>
      <c r="M443" s="125"/>
      <c r="N443" s="101"/>
      <c r="O443" s="102"/>
      <c r="P443" s="102"/>
      <c r="Q443" s="103"/>
    </row>
    <row r="444" spans="1:18" ht="18" customHeight="1">
      <c r="A444" s="35"/>
      <c r="B444" s="31"/>
      <c r="C444" s="273" t="s">
        <v>100</v>
      </c>
      <c r="D444" s="261"/>
      <c r="E444" s="261"/>
      <c r="F444" s="261"/>
      <c r="G444" s="261"/>
      <c r="H444" s="261"/>
      <c r="I444" s="262"/>
      <c r="J444" s="126">
        <f>SUM(J432:J440)</f>
        <v>93</v>
      </c>
      <c r="K444" s="105">
        <f>IF(SUM(J433:J434)=0,"",SUM(J433:J434)/B427)</f>
        <v>0.63478260869565217</v>
      </c>
      <c r="L444" s="105">
        <f>IF(J444=0,"",J444/B427)</f>
        <v>0.80869565217391304</v>
      </c>
      <c r="M444" s="105">
        <f>IF(J436=0,"",L444-K444)</f>
        <v>0.17391304347826086</v>
      </c>
      <c r="N444" s="2"/>
      <c r="O444" s="31"/>
      <c r="P444" s="25"/>
      <c r="Q444" s="2"/>
    </row>
    <row r="445" spans="1:18" ht="12.75" customHeight="1">
      <c r="K445" s="2"/>
      <c r="L445" s="38"/>
      <c r="M445" s="38"/>
      <c r="O445" s="2"/>
    </row>
    <row r="446" spans="1:18" ht="12.75" customHeight="1">
      <c r="K446" s="2"/>
      <c r="L446" s="38"/>
      <c r="M446" s="38"/>
      <c r="O446" s="2"/>
    </row>
    <row r="447" spans="1:18" ht="26.25" customHeight="1">
      <c r="A447" s="283" t="s">
        <v>88</v>
      </c>
      <c r="B447" s="275"/>
      <c r="C447" s="275"/>
      <c r="D447" s="275"/>
      <c r="E447" s="275"/>
      <c r="F447" s="275"/>
      <c r="G447" s="275"/>
      <c r="H447" s="275"/>
      <c r="I447" s="275"/>
      <c r="J447" s="66" t="s">
        <v>73</v>
      </c>
      <c r="K447" s="31"/>
      <c r="L447" s="2"/>
      <c r="M447" s="2"/>
      <c r="N447" s="31"/>
      <c r="O447" s="2"/>
      <c r="P447" s="31"/>
      <c r="Q447" s="31"/>
      <c r="R447" s="31"/>
    </row>
    <row r="448" spans="1:18" ht="20.25" customHeight="1">
      <c r="A448" s="259" t="s">
        <v>10</v>
      </c>
      <c r="B448" s="260" t="s">
        <v>89</v>
      </c>
      <c r="C448" s="261"/>
      <c r="D448" s="261"/>
      <c r="E448" s="261"/>
      <c r="F448" s="261"/>
      <c r="G448" s="261"/>
      <c r="H448" s="261"/>
      <c r="I448" s="262"/>
      <c r="J448" s="263" t="s">
        <v>11</v>
      </c>
      <c r="K448" s="254" t="s">
        <v>3</v>
      </c>
      <c r="L448" s="254" t="s">
        <v>4</v>
      </c>
      <c r="M448" s="264" t="s">
        <v>5</v>
      </c>
      <c r="N448" s="254" t="s">
        <v>6</v>
      </c>
      <c r="O448" s="265" t="s">
        <v>7</v>
      </c>
      <c r="P448" s="265" t="s">
        <v>8</v>
      </c>
      <c r="Q448" s="254" t="s">
        <v>9</v>
      </c>
    </row>
    <row r="449" spans="1:18" ht="15.75" customHeight="1">
      <c r="A449" s="255"/>
      <c r="B449" s="68" t="s">
        <v>90</v>
      </c>
      <c r="C449" s="68" t="s">
        <v>91</v>
      </c>
      <c r="D449" s="68" t="s">
        <v>92</v>
      </c>
      <c r="E449" s="68" t="s">
        <v>93</v>
      </c>
      <c r="F449" s="68" t="s">
        <v>94</v>
      </c>
      <c r="G449" s="68" t="s">
        <v>95</v>
      </c>
      <c r="H449" s="68" t="s">
        <v>96</v>
      </c>
      <c r="I449" s="68" t="s">
        <v>97</v>
      </c>
      <c r="J449" s="255"/>
      <c r="K449" s="255"/>
      <c r="L449" s="255"/>
      <c r="M449" s="255"/>
      <c r="N449" s="255"/>
      <c r="O449" s="255"/>
      <c r="P449" s="255"/>
      <c r="Q449" s="255"/>
    </row>
    <row r="450" spans="1:18" ht="15.75" customHeight="1">
      <c r="A450" s="68" t="s">
        <v>73</v>
      </c>
      <c r="B450" s="69">
        <v>138</v>
      </c>
      <c r="C450" s="69"/>
      <c r="D450" s="69"/>
      <c r="E450" s="69"/>
      <c r="F450" s="69"/>
      <c r="G450" s="69"/>
      <c r="H450" s="69"/>
      <c r="I450" s="69"/>
      <c r="J450" s="110"/>
      <c r="K450" s="72"/>
      <c r="L450" s="111"/>
      <c r="M450" s="112"/>
      <c r="N450" s="75"/>
      <c r="O450" s="76">
        <f>B450</f>
        <v>138</v>
      </c>
      <c r="P450" s="77"/>
      <c r="Q450" s="75"/>
    </row>
    <row r="451" spans="1:18" ht="15.75" customHeight="1">
      <c r="A451" s="68">
        <v>1301</v>
      </c>
      <c r="B451" s="69"/>
      <c r="C451" s="69">
        <v>127</v>
      </c>
      <c r="D451" s="69"/>
      <c r="E451" s="69"/>
      <c r="F451" s="69"/>
      <c r="G451" s="69"/>
      <c r="H451" s="69"/>
      <c r="I451" s="69"/>
      <c r="J451" s="110"/>
      <c r="K451" s="78"/>
      <c r="L451" s="113"/>
      <c r="M451" s="114"/>
      <c r="N451" s="80">
        <f>IF(C451=0,"",C451/B450)</f>
        <v>0.92028985507246375</v>
      </c>
      <c r="O451" s="81">
        <v>128</v>
      </c>
      <c r="P451" s="82">
        <f t="shared" ref="P451:P457" si="74">IF(O451=0,"",O451/O450)</f>
        <v>0.92753623188405798</v>
      </c>
      <c r="Q451" s="82">
        <f t="shared" ref="Q451:Q457" si="75">IF(O451=0,"",100%-P451)</f>
        <v>7.2463768115942018E-2</v>
      </c>
    </row>
    <row r="452" spans="1:18" ht="15.75" customHeight="1">
      <c r="A452" s="68">
        <v>1302</v>
      </c>
      <c r="B452" s="69"/>
      <c r="C452" s="69"/>
      <c r="D452" s="69">
        <v>95</v>
      </c>
      <c r="E452" s="69"/>
      <c r="F452" s="69"/>
      <c r="G452" s="69"/>
      <c r="H452" s="69"/>
      <c r="I452" s="69"/>
      <c r="J452" s="110"/>
      <c r="K452" s="78"/>
      <c r="L452" s="113"/>
      <c r="M452" s="114"/>
      <c r="N452" s="80">
        <f>IF(D452=0,"",D452/C451)</f>
        <v>0.74803149606299213</v>
      </c>
      <c r="O452" s="81">
        <v>127</v>
      </c>
      <c r="P452" s="82">
        <f t="shared" si="74"/>
        <v>0.9921875</v>
      </c>
      <c r="Q452" s="82">
        <f t="shared" si="75"/>
        <v>7.8125E-3</v>
      </c>
      <c r="R452" s="83">
        <f>O452/O450</f>
        <v>0.92028985507246375</v>
      </c>
    </row>
    <row r="453" spans="1:18" ht="15.75" customHeight="1">
      <c r="A453" s="68">
        <v>1401</v>
      </c>
      <c r="B453" s="69"/>
      <c r="C453" s="69"/>
      <c r="D453" s="69"/>
      <c r="E453" s="69">
        <v>88</v>
      </c>
      <c r="F453" s="69"/>
      <c r="G453" s="69"/>
      <c r="H453" s="69"/>
      <c r="I453" s="69"/>
      <c r="J453" s="110"/>
      <c r="K453" s="78"/>
      <c r="L453" s="113"/>
      <c r="M453" s="114"/>
      <c r="N453" s="80">
        <f>IF(E453=0,"",E453/D452)</f>
        <v>0.9263157894736842</v>
      </c>
      <c r="O453" s="81">
        <v>103</v>
      </c>
      <c r="P453" s="82">
        <f t="shared" si="74"/>
        <v>0.8110236220472441</v>
      </c>
      <c r="Q453" s="82">
        <f t="shared" si="75"/>
        <v>0.1889763779527559</v>
      </c>
    </row>
    <row r="454" spans="1:18" ht="15.75" customHeight="1">
      <c r="A454" s="68">
        <v>1402</v>
      </c>
      <c r="B454" s="69"/>
      <c r="C454" s="69"/>
      <c r="D454" s="69"/>
      <c r="E454" s="69"/>
      <c r="F454" s="69">
        <v>80</v>
      </c>
      <c r="G454" s="69"/>
      <c r="H454" s="69"/>
      <c r="I454" s="69"/>
      <c r="J454" s="110"/>
      <c r="K454" s="78"/>
      <c r="L454" s="113"/>
      <c r="M454" s="114"/>
      <c r="N454" s="80">
        <f>IF(F454=0,"",F454/E453)</f>
        <v>0.90909090909090906</v>
      </c>
      <c r="O454" s="81">
        <v>96</v>
      </c>
      <c r="P454" s="82">
        <f t="shared" si="74"/>
        <v>0.93203883495145634</v>
      </c>
      <c r="Q454" s="82">
        <f t="shared" si="75"/>
        <v>6.7961165048543659E-2</v>
      </c>
    </row>
    <row r="455" spans="1:18" ht="15.75" customHeight="1">
      <c r="A455" s="68">
        <v>1501</v>
      </c>
      <c r="B455" s="69"/>
      <c r="C455" s="69"/>
      <c r="D455" s="69"/>
      <c r="E455" s="69"/>
      <c r="F455" s="69"/>
      <c r="G455" s="69">
        <v>80</v>
      </c>
      <c r="H455" s="69"/>
      <c r="I455" s="69"/>
      <c r="J455" s="110"/>
      <c r="K455" s="78"/>
      <c r="L455" s="113"/>
      <c r="M455" s="114"/>
      <c r="N455" s="80">
        <f>IF(G455=0,"",G455/F454)</f>
        <v>1</v>
      </c>
      <c r="O455" s="81">
        <v>91</v>
      </c>
      <c r="P455" s="82">
        <f t="shared" si="74"/>
        <v>0.94791666666666663</v>
      </c>
      <c r="Q455" s="82">
        <f t="shared" si="75"/>
        <v>5.208333333333337E-2</v>
      </c>
    </row>
    <row r="456" spans="1:18" ht="15.75" customHeight="1">
      <c r="A456" s="68">
        <v>1502</v>
      </c>
      <c r="B456" s="69"/>
      <c r="C456" s="69"/>
      <c r="D456" s="69"/>
      <c r="E456" s="69"/>
      <c r="F456" s="69"/>
      <c r="G456" s="69"/>
      <c r="H456" s="69">
        <v>79</v>
      </c>
      <c r="I456" s="69"/>
      <c r="J456" s="110"/>
      <c r="K456" s="78"/>
      <c r="L456" s="113"/>
      <c r="M456" s="114"/>
      <c r="N456" s="80">
        <f>IF(H456=0,"",H456/G455)</f>
        <v>0.98750000000000004</v>
      </c>
      <c r="O456" s="81">
        <v>87</v>
      </c>
      <c r="P456" s="82">
        <f t="shared" si="74"/>
        <v>0.95604395604395609</v>
      </c>
      <c r="Q456" s="82">
        <f t="shared" si="75"/>
        <v>4.3956043956043911E-2</v>
      </c>
    </row>
    <row r="457" spans="1:18" ht="15.75" customHeight="1">
      <c r="A457" s="68">
        <v>1601</v>
      </c>
      <c r="B457" s="69"/>
      <c r="C457" s="69"/>
      <c r="D457" s="69"/>
      <c r="E457" s="69"/>
      <c r="F457" s="69"/>
      <c r="G457" s="69"/>
      <c r="H457" s="69"/>
      <c r="I457" s="69">
        <v>81</v>
      </c>
      <c r="J457" s="110">
        <v>78</v>
      </c>
      <c r="K457" s="78"/>
      <c r="L457" s="113"/>
      <c r="M457" s="114"/>
      <c r="N457" s="84">
        <f>IF(I457=0,"",I457/H456)</f>
        <v>1.0253164556962024</v>
      </c>
      <c r="O457" s="81">
        <v>86</v>
      </c>
      <c r="P457" s="85">
        <f t="shared" si="74"/>
        <v>0.9885057471264368</v>
      </c>
      <c r="Q457" s="85">
        <f t="shared" si="75"/>
        <v>1.1494252873563204E-2</v>
      </c>
    </row>
    <row r="458" spans="1:18" ht="15.75" customHeight="1">
      <c r="A458" s="68">
        <v>1602</v>
      </c>
      <c r="B458" s="69"/>
      <c r="C458" s="69"/>
      <c r="D458" s="69"/>
      <c r="E458" s="69"/>
      <c r="F458" s="69"/>
      <c r="G458" s="69"/>
      <c r="H458" s="69"/>
      <c r="I458" s="69">
        <v>6</v>
      </c>
      <c r="J458" s="110">
        <v>4</v>
      </c>
      <c r="K458" s="78"/>
      <c r="L458" s="113"/>
      <c r="M458" s="106"/>
      <c r="N458" s="152"/>
      <c r="O458" s="81">
        <v>9</v>
      </c>
      <c r="P458" s="152"/>
      <c r="Q458" s="197"/>
    </row>
    <row r="459" spans="1:18" ht="15.75" customHeight="1">
      <c r="A459" s="68">
        <v>1701</v>
      </c>
      <c r="B459" s="69"/>
      <c r="C459" s="69"/>
      <c r="D459" s="69"/>
      <c r="E459" s="69"/>
      <c r="F459" s="69"/>
      <c r="G459" s="69"/>
      <c r="H459" s="69"/>
      <c r="I459" s="69">
        <v>4</v>
      </c>
      <c r="J459" s="110">
        <v>3</v>
      </c>
      <c r="K459" s="78"/>
      <c r="L459" s="113"/>
      <c r="M459" s="106"/>
      <c r="N459" s="152"/>
      <c r="O459" s="81">
        <v>4</v>
      </c>
      <c r="P459" s="152"/>
      <c r="Q459" s="197"/>
    </row>
    <row r="460" spans="1:18" ht="15.75" customHeight="1">
      <c r="A460" s="68">
        <v>1702</v>
      </c>
      <c r="B460" s="69"/>
      <c r="C460" s="69"/>
      <c r="D460" s="69"/>
      <c r="E460" s="69"/>
      <c r="F460" s="69"/>
      <c r="G460" s="69"/>
      <c r="H460" s="69"/>
      <c r="I460" s="69">
        <v>1</v>
      </c>
      <c r="J460" s="110">
        <v>1</v>
      </c>
      <c r="K460" s="78"/>
      <c r="L460" s="113"/>
      <c r="M460" s="106"/>
      <c r="N460" s="117"/>
      <c r="O460" s="87">
        <v>1</v>
      </c>
      <c r="P460" s="118"/>
      <c r="Q460" s="117"/>
    </row>
    <row r="461" spans="1:18" ht="15.75" customHeight="1">
      <c r="A461" s="68">
        <v>1801</v>
      </c>
      <c r="B461" s="69"/>
      <c r="C461" s="69"/>
      <c r="D461" s="69"/>
      <c r="E461" s="69"/>
      <c r="F461" s="69"/>
      <c r="G461" s="69"/>
      <c r="H461" s="69"/>
      <c r="I461" s="69"/>
      <c r="J461" s="110"/>
      <c r="K461" s="78"/>
      <c r="L461" s="113"/>
      <c r="M461" s="106"/>
      <c r="N461" s="117"/>
      <c r="O461" s="87"/>
      <c r="P461" s="118"/>
      <c r="Q461" s="117"/>
    </row>
    <row r="462" spans="1:18" ht="15.75" customHeight="1">
      <c r="A462" s="68">
        <v>1802</v>
      </c>
      <c r="B462" s="69"/>
      <c r="C462" s="69"/>
      <c r="D462" s="69"/>
      <c r="E462" s="69"/>
      <c r="F462" s="69"/>
      <c r="G462" s="69"/>
      <c r="H462" s="69"/>
      <c r="I462" s="69"/>
      <c r="J462" s="110"/>
      <c r="K462" s="78"/>
      <c r="L462" s="113"/>
      <c r="M462" s="106"/>
      <c r="N462" s="117"/>
      <c r="O462" s="87"/>
      <c r="P462" s="118"/>
      <c r="Q462" s="117"/>
    </row>
    <row r="463" spans="1:18" ht="15.75" customHeight="1">
      <c r="A463" s="68">
        <v>1901</v>
      </c>
      <c r="B463" s="69"/>
      <c r="C463" s="69"/>
      <c r="D463" s="69"/>
      <c r="E463" s="69"/>
      <c r="F463" s="69"/>
      <c r="G463" s="69"/>
      <c r="H463" s="69"/>
      <c r="I463" s="69"/>
      <c r="J463" s="110"/>
      <c r="K463" s="78"/>
      <c r="L463" s="113"/>
      <c r="M463" s="106"/>
      <c r="N463" s="119"/>
      <c r="O463" s="120"/>
      <c r="P463" s="121"/>
      <c r="Q463" s="122"/>
    </row>
    <row r="464" spans="1:18" ht="15.75" customHeight="1">
      <c r="A464" s="68">
        <v>1902</v>
      </c>
      <c r="B464" s="69"/>
      <c r="C464" s="69"/>
      <c r="D464" s="69"/>
      <c r="E464" s="69"/>
      <c r="F464" s="69"/>
      <c r="G464" s="69"/>
      <c r="H464" s="69"/>
      <c r="I464" s="69"/>
      <c r="J464" s="110"/>
      <c r="K464" s="78"/>
      <c r="L464" s="113"/>
      <c r="M464" s="106"/>
      <c r="N464" s="89" t="s">
        <v>79</v>
      </c>
      <c r="O464" s="90">
        <v>86</v>
      </c>
      <c r="P464" s="187">
        <f>J467</f>
        <v>86</v>
      </c>
      <c r="Q464" s="92" t="s">
        <v>11</v>
      </c>
    </row>
    <row r="465" spans="1:18" ht="15.75" customHeight="1">
      <c r="A465" s="68">
        <v>2001</v>
      </c>
      <c r="B465" s="69"/>
      <c r="C465" s="69"/>
      <c r="D465" s="69"/>
      <c r="E465" s="69"/>
      <c r="F465" s="69"/>
      <c r="G465" s="69"/>
      <c r="H465" s="69"/>
      <c r="I465" s="69"/>
      <c r="J465" s="110"/>
      <c r="K465" s="78"/>
      <c r="L465" s="113"/>
      <c r="M465" s="106"/>
      <c r="N465" s="93" t="s">
        <v>80</v>
      </c>
      <c r="O465" s="94">
        <f>IF(O464/B450=0,"0%",O464/B450)</f>
        <v>0.62318840579710144</v>
      </c>
      <c r="P465" s="188">
        <f>IF(O464/P464=0,"",O464/P464)</f>
        <v>1</v>
      </c>
      <c r="Q465" s="96" t="s">
        <v>81</v>
      </c>
    </row>
    <row r="466" spans="1:18" ht="15.75" customHeight="1">
      <c r="A466" s="68">
        <v>2002</v>
      </c>
      <c r="B466" s="69"/>
      <c r="C466" s="69"/>
      <c r="D466" s="69"/>
      <c r="E466" s="69"/>
      <c r="F466" s="69"/>
      <c r="G466" s="69"/>
      <c r="H466" s="69"/>
      <c r="I466" s="69"/>
      <c r="J466" s="110"/>
      <c r="K466" s="123"/>
      <c r="L466" s="124"/>
      <c r="M466" s="125"/>
      <c r="N466" s="101"/>
      <c r="O466" s="102"/>
      <c r="P466" s="102"/>
      <c r="Q466" s="103"/>
    </row>
    <row r="467" spans="1:18" ht="18" customHeight="1">
      <c r="A467" s="35"/>
      <c r="B467" s="31"/>
      <c r="C467" s="273" t="s">
        <v>100</v>
      </c>
      <c r="D467" s="261"/>
      <c r="E467" s="261"/>
      <c r="F467" s="261"/>
      <c r="G467" s="261"/>
      <c r="H467" s="261"/>
      <c r="I467" s="262"/>
      <c r="J467" s="126">
        <f>SUM(J455:J463)</f>
        <v>86</v>
      </c>
      <c r="K467" s="105">
        <f>IF(J457=0,"",J457/B450)</f>
        <v>0.56521739130434778</v>
      </c>
      <c r="L467" s="105">
        <f>IF(J467=0,"",J467/B450)</f>
        <v>0.62318840579710144</v>
      </c>
      <c r="M467" s="105">
        <f>IF(J459=0,"",L467-K467)</f>
        <v>5.7971014492753659E-2</v>
      </c>
      <c r="N467" s="2"/>
      <c r="O467" s="31"/>
      <c r="P467" s="25"/>
      <c r="Q467" s="2"/>
    </row>
    <row r="468" spans="1:18" ht="12.75" customHeight="1">
      <c r="K468" s="2"/>
      <c r="L468" s="38"/>
      <c r="M468" s="38"/>
      <c r="O468" s="2"/>
    </row>
    <row r="469" spans="1:18" ht="12.75" customHeight="1">
      <c r="O469" s="2"/>
    </row>
    <row r="470" spans="1:18" ht="26.25" customHeight="1">
      <c r="A470" s="283" t="s">
        <v>88</v>
      </c>
      <c r="B470" s="275"/>
      <c r="C470" s="275"/>
      <c r="D470" s="275"/>
      <c r="E470" s="275"/>
      <c r="F470" s="275"/>
      <c r="G470" s="275"/>
      <c r="H470" s="275"/>
      <c r="I470" s="275"/>
      <c r="J470" s="66" t="s">
        <v>74</v>
      </c>
      <c r="L470" s="31"/>
      <c r="M470" s="2"/>
      <c r="N470" s="2"/>
      <c r="O470" s="31"/>
      <c r="P470" s="2"/>
      <c r="Q470" s="31"/>
      <c r="R470" s="31"/>
    </row>
    <row r="471" spans="1:18" ht="20.25" customHeight="1">
      <c r="A471" s="259" t="s">
        <v>10</v>
      </c>
      <c r="B471" s="260" t="s">
        <v>89</v>
      </c>
      <c r="C471" s="261"/>
      <c r="D471" s="261"/>
      <c r="E471" s="261"/>
      <c r="F471" s="261"/>
      <c r="G471" s="261"/>
      <c r="H471" s="261"/>
      <c r="I471" s="262"/>
      <c r="J471" s="263" t="s">
        <v>11</v>
      </c>
      <c r="K471" s="254" t="s">
        <v>3</v>
      </c>
      <c r="L471" s="254" t="s">
        <v>4</v>
      </c>
      <c r="M471" s="264" t="s">
        <v>5</v>
      </c>
      <c r="N471" s="254" t="s">
        <v>6</v>
      </c>
      <c r="O471" s="265" t="s">
        <v>7</v>
      </c>
      <c r="P471" s="265" t="s">
        <v>8</v>
      </c>
      <c r="Q471" s="254" t="s">
        <v>9</v>
      </c>
    </row>
    <row r="472" spans="1:18" ht="15.75" customHeight="1">
      <c r="A472" s="255"/>
      <c r="B472" s="68" t="s">
        <v>90</v>
      </c>
      <c r="C472" s="68" t="s">
        <v>91</v>
      </c>
      <c r="D472" s="68" t="s">
        <v>92</v>
      </c>
      <c r="E472" s="68" t="s">
        <v>93</v>
      </c>
      <c r="F472" s="68" t="s">
        <v>94</v>
      </c>
      <c r="G472" s="68" t="s">
        <v>95</v>
      </c>
      <c r="H472" s="68" t="s">
        <v>96</v>
      </c>
      <c r="I472" s="68" t="s">
        <v>97</v>
      </c>
      <c r="J472" s="255"/>
      <c r="K472" s="255"/>
      <c r="L472" s="255"/>
      <c r="M472" s="255"/>
      <c r="N472" s="255"/>
      <c r="O472" s="255"/>
      <c r="P472" s="255"/>
      <c r="Q472" s="255"/>
    </row>
    <row r="473" spans="1:18" ht="15.75" customHeight="1">
      <c r="A473" s="68">
        <v>1301</v>
      </c>
      <c r="B473" s="69">
        <v>129</v>
      </c>
      <c r="C473" s="69"/>
      <c r="D473" s="69"/>
      <c r="E473" s="69"/>
      <c r="F473" s="69"/>
      <c r="G473" s="69"/>
      <c r="H473" s="69"/>
      <c r="I473" s="69"/>
      <c r="J473" s="110"/>
      <c r="K473" s="72"/>
      <c r="L473" s="111"/>
      <c r="M473" s="112"/>
      <c r="N473" s="75"/>
      <c r="O473" s="76">
        <f>B473</f>
        <v>129</v>
      </c>
      <c r="P473" s="77"/>
      <c r="Q473" s="75"/>
    </row>
    <row r="474" spans="1:18" ht="15.75" customHeight="1">
      <c r="A474" s="68">
        <v>1302</v>
      </c>
      <c r="B474" s="69"/>
      <c r="C474" s="69">
        <v>102</v>
      </c>
      <c r="D474" s="69"/>
      <c r="E474" s="69"/>
      <c r="F474" s="69"/>
      <c r="G474" s="69"/>
      <c r="H474" s="69"/>
      <c r="I474" s="69"/>
      <c r="J474" s="110"/>
      <c r="K474" s="78"/>
      <c r="L474" s="113"/>
      <c r="M474" s="114"/>
      <c r="N474" s="80">
        <f>IF(C474=0,"",C474/B473)</f>
        <v>0.79069767441860461</v>
      </c>
      <c r="O474" s="81">
        <v>129</v>
      </c>
      <c r="P474" s="82">
        <f t="shared" ref="P474:P480" si="76">IF(O474=0,"",O474/O473)</f>
        <v>1</v>
      </c>
      <c r="Q474" s="82">
        <f t="shared" ref="Q474:Q480" si="77">IF(O474=0,"",100%-P474)</f>
        <v>0</v>
      </c>
    </row>
    <row r="475" spans="1:18" ht="15.75" customHeight="1">
      <c r="A475" s="68">
        <v>1401</v>
      </c>
      <c r="B475" s="69"/>
      <c r="C475" s="69"/>
      <c r="D475" s="69">
        <v>94</v>
      </c>
      <c r="E475" s="69"/>
      <c r="F475" s="69"/>
      <c r="G475" s="69"/>
      <c r="H475" s="69"/>
      <c r="I475" s="69"/>
      <c r="J475" s="110"/>
      <c r="K475" s="78"/>
      <c r="L475" s="113"/>
      <c r="M475" s="114"/>
      <c r="N475" s="80">
        <f>IF(D475=0,"",D475/C474)</f>
        <v>0.92156862745098034</v>
      </c>
      <c r="O475" s="81">
        <v>127</v>
      </c>
      <c r="P475" s="82">
        <f t="shared" si="76"/>
        <v>0.98449612403100772</v>
      </c>
      <c r="Q475" s="82">
        <f t="shared" si="77"/>
        <v>1.5503875968992276E-2</v>
      </c>
      <c r="R475" s="83">
        <f>O475/O473</f>
        <v>0.98449612403100772</v>
      </c>
    </row>
    <row r="476" spans="1:18" ht="15.75" customHeight="1">
      <c r="A476" s="68">
        <v>1402</v>
      </c>
      <c r="B476" s="69"/>
      <c r="C476" s="69"/>
      <c r="D476" s="69"/>
      <c r="E476" s="69">
        <v>82</v>
      </c>
      <c r="F476" s="69"/>
      <c r="G476" s="69"/>
      <c r="H476" s="69"/>
      <c r="I476" s="69"/>
      <c r="J476" s="110"/>
      <c r="K476" s="78"/>
      <c r="L476" s="113"/>
      <c r="M476" s="114"/>
      <c r="N476" s="80">
        <f>IF(E476=0,"",E476/D475)</f>
        <v>0.87234042553191493</v>
      </c>
      <c r="O476" s="81">
        <v>121</v>
      </c>
      <c r="P476" s="82">
        <f t="shared" si="76"/>
        <v>0.952755905511811</v>
      </c>
      <c r="Q476" s="82">
        <f t="shared" si="77"/>
        <v>4.7244094488189003E-2</v>
      </c>
      <c r="R476" s="106"/>
    </row>
    <row r="477" spans="1:18" ht="15.75" customHeight="1">
      <c r="A477" s="68">
        <v>1501</v>
      </c>
      <c r="B477" s="69"/>
      <c r="C477" s="69"/>
      <c r="D477" s="69"/>
      <c r="E477" s="69"/>
      <c r="F477" s="69">
        <v>80</v>
      </c>
      <c r="G477" s="69"/>
      <c r="H477" s="69"/>
      <c r="I477" s="69"/>
      <c r="J477" s="110"/>
      <c r="K477" s="78"/>
      <c r="L477" s="113"/>
      <c r="M477" s="114"/>
      <c r="N477" s="80">
        <f>IF(F477=0,"",F477/E476)</f>
        <v>0.97560975609756095</v>
      </c>
      <c r="O477" s="81">
        <v>99</v>
      </c>
      <c r="P477" s="82">
        <f t="shared" si="76"/>
        <v>0.81818181818181823</v>
      </c>
      <c r="Q477" s="82">
        <f t="shared" si="77"/>
        <v>0.18181818181818177</v>
      </c>
      <c r="R477" s="106"/>
    </row>
    <row r="478" spans="1:18" ht="15.75" customHeight="1">
      <c r="A478" s="68">
        <v>1502</v>
      </c>
      <c r="B478" s="69"/>
      <c r="C478" s="69"/>
      <c r="D478" s="69"/>
      <c r="E478" s="69"/>
      <c r="F478" s="69"/>
      <c r="G478" s="69">
        <v>77</v>
      </c>
      <c r="H478" s="69"/>
      <c r="I478" s="69"/>
      <c r="J478" s="110"/>
      <c r="K478" s="78"/>
      <c r="L478" s="113"/>
      <c r="M478" s="114"/>
      <c r="N478" s="80">
        <f>IF(G478=0,"",G478/F477)</f>
        <v>0.96250000000000002</v>
      </c>
      <c r="O478" s="81">
        <v>86</v>
      </c>
      <c r="P478" s="82">
        <f t="shared" si="76"/>
        <v>0.86868686868686873</v>
      </c>
      <c r="Q478" s="82">
        <f t="shared" si="77"/>
        <v>0.13131313131313127</v>
      </c>
      <c r="R478" s="106"/>
    </row>
    <row r="479" spans="1:18" ht="15.75" customHeight="1">
      <c r="A479" s="68">
        <v>1601</v>
      </c>
      <c r="B479" s="69"/>
      <c r="C479" s="69"/>
      <c r="D479" s="69"/>
      <c r="E479" s="69"/>
      <c r="F479" s="69"/>
      <c r="G479" s="69"/>
      <c r="H479" s="69">
        <v>76</v>
      </c>
      <c r="I479" s="69"/>
      <c r="J479" s="110"/>
      <c r="K479" s="78"/>
      <c r="L479" s="113"/>
      <c r="M479" s="114"/>
      <c r="N479" s="80">
        <f>IF(H479=0,"",H479/G478)</f>
        <v>0.98701298701298701</v>
      </c>
      <c r="O479" s="81">
        <v>85</v>
      </c>
      <c r="P479" s="82">
        <f t="shared" si="76"/>
        <v>0.98837209302325579</v>
      </c>
      <c r="Q479" s="82">
        <f t="shared" si="77"/>
        <v>1.1627906976744207E-2</v>
      </c>
      <c r="R479" s="106"/>
    </row>
    <row r="480" spans="1:18" ht="15.75" customHeight="1">
      <c r="A480" s="68">
        <v>1602</v>
      </c>
      <c r="B480" s="69"/>
      <c r="C480" s="69"/>
      <c r="D480" s="69"/>
      <c r="E480" s="69"/>
      <c r="F480" s="69"/>
      <c r="G480" s="69"/>
      <c r="H480" s="69"/>
      <c r="I480" s="69">
        <v>74</v>
      </c>
      <c r="J480" s="110">
        <v>67</v>
      </c>
      <c r="K480" s="78"/>
      <c r="L480" s="113"/>
      <c r="M480" s="114"/>
      <c r="N480" s="80">
        <f>IF(I480=0,"",I480/H479)</f>
        <v>0.97368421052631582</v>
      </c>
      <c r="O480" s="81">
        <v>83</v>
      </c>
      <c r="P480" s="82">
        <f t="shared" si="76"/>
        <v>0.97647058823529409</v>
      </c>
      <c r="Q480" s="82">
        <f t="shared" si="77"/>
        <v>2.352941176470591E-2</v>
      </c>
      <c r="R480" s="106"/>
    </row>
    <row r="481" spans="1:18" ht="15.75" customHeight="1">
      <c r="A481" s="68">
        <v>1701</v>
      </c>
      <c r="B481" s="69"/>
      <c r="C481" s="69"/>
      <c r="D481" s="69"/>
      <c r="E481" s="69"/>
      <c r="F481" s="69"/>
      <c r="G481" s="69"/>
      <c r="H481" s="69"/>
      <c r="I481" s="69">
        <v>8</v>
      </c>
      <c r="J481" s="110">
        <v>4</v>
      </c>
      <c r="K481" s="78"/>
      <c r="L481" s="113"/>
      <c r="M481" s="114"/>
      <c r="N481" s="80"/>
      <c r="O481" s="81">
        <v>12</v>
      </c>
      <c r="P481" s="82"/>
      <c r="Q481" s="82"/>
      <c r="R481" s="106"/>
    </row>
    <row r="482" spans="1:18" ht="15.75" customHeight="1">
      <c r="A482" s="68">
        <v>1702</v>
      </c>
      <c r="B482" s="69"/>
      <c r="C482" s="69"/>
      <c r="D482" s="69"/>
      <c r="E482" s="69"/>
      <c r="F482" s="69"/>
      <c r="G482" s="69"/>
      <c r="H482" s="69"/>
      <c r="I482" s="69">
        <v>4</v>
      </c>
      <c r="J482" s="110">
        <v>3</v>
      </c>
      <c r="K482" s="78"/>
      <c r="L482" s="113"/>
      <c r="M482" s="114"/>
      <c r="N482" s="80"/>
      <c r="O482" s="81">
        <v>7</v>
      </c>
      <c r="P482" s="82"/>
      <c r="Q482" s="82"/>
      <c r="R482" s="106"/>
    </row>
    <row r="483" spans="1:18" ht="15.75" customHeight="1">
      <c r="A483" s="68">
        <v>1801</v>
      </c>
      <c r="B483" s="69"/>
      <c r="C483" s="69"/>
      <c r="D483" s="69"/>
      <c r="E483" s="69"/>
      <c r="F483" s="69"/>
      <c r="G483" s="69"/>
      <c r="H483" s="69"/>
      <c r="I483" s="69">
        <v>4</v>
      </c>
      <c r="J483" s="110">
        <v>2</v>
      </c>
      <c r="K483" s="78"/>
      <c r="L483" s="113"/>
      <c r="M483" s="106"/>
      <c r="N483" s="115"/>
      <c r="O483" s="87">
        <v>4</v>
      </c>
      <c r="P483" s="116"/>
      <c r="Q483" s="115"/>
      <c r="R483" s="106"/>
    </row>
    <row r="484" spans="1:18" ht="15.75" customHeight="1">
      <c r="A484" s="68">
        <v>1802</v>
      </c>
      <c r="B484" s="69"/>
      <c r="C484" s="69"/>
      <c r="D484" s="69"/>
      <c r="E484" s="69"/>
      <c r="F484" s="69"/>
      <c r="G484" s="69"/>
      <c r="H484" s="69"/>
      <c r="I484" s="69">
        <v>1</v>
      </c>
      <c r="J484" s="110">
        <v>1</v>
      </c>
      <c r="K484" s="78"/>
      <c r="L484" s="113"/>
      <c r="M484" s="106"/>
      <c r="N484" s="117"/>
      <c r="O484" s="87">
        <v>1</v>
      </c>
      <c r="P484" s="118"/>
      <c r="Q484" s="117"/>
      <c r="R484" s="106"/>
    </row>
    <row r="485" spans="1:18" ht="15.75" customHeight="1">
      <c r="A485" s="68">
        <v>1901</v>
      </c>
      <c r="B485" s="69"/>
      <c r="C485" s="69"/>
      <c r="D485" s="69"/>
      <c r="E485" s="69"/>
      <c r="F485" s="69"/>
      <c r="G485" s="69"/>
      <c r="H485" s="69"/>
      <c r="I485" s="69"/>
      <c r="J485" s="110"/>
      <c r="K485" s="78"/>
      <c r="L485" s="113"/>
      <c r="M485" s="106"/>
      <c r="N485" s="117"/>
      <c r="O485" s="87"/>
      <c r="P485" s="118"/>
      <c r="Q485" s="117"/>
      <c r="R485" s="106"/>
    </row>
    <row r="486" spans="1:18" ht="15.75" customHeight="1">
      <c r="A486" s="68">
        <v>1902</v>
      </c>
      <c r="B486" s="69"/>
      <c r="C486" s="69"/>
      <c r="D486" s="69"/>
      <c r="E486" s="69"/>
      <c r="F486" s="69"/>
      <c r="G486" s="69"/>
      <c r="H486" s="69"/>
      <c r="I486" s="69"/>
      <c r="J486" s="110"/>
      <c r="K486" s="78"/>
      <c r="L486" s="113"/>
      <c r="M486" s="106"/>
      <c r="N486" s="119"/>
      <c r="O486" s="120"/>
      <c r="P486" s="121"/>
      <c r="Q486" s="122"/>
      <c r="R486" s="106"/>
    </row>
    <row r="487" spans="1:18" ht="15.75" customHeight="1">
      <c r="A487" s="68">
        <v>2001</v>
      </c>
      <c r="B487" s="69"/>
      <c r="C487" s="69"/>
      <c r="D487" s="69"/>
      <c r="E487" s="69"/>
      <c r="F487" s="69"/>
      <c r="G487" s="69"/>
      <c r="H487" s="69"/>
      <c r="I487" s="69"/>
      <c r="J487" s="110"/>
      <c r="K487" s="78"/>
      <c r="L487" s="113"/>
      <c r="M487" s="106"/>
      <c r="N487" s="89" t="s">
        <v>79</v>
      </c>
      <c r="O487" s="90">
        <v>77</v>
      </c>
      <c r="P487" s="187">
        <f>IF(SUM(J479:J486)=0,"",SUM(J479:J486))</f>
        <v>77</v>
      </c>
      <c r="Q487" s="92" t="s">
        <v>11</v>
      </c>
      <c r="R487" s="106"/>
    </row>
    <row r="488" spans="1:18" ht="15.75" customHeight="1">
      <c r="A488" s="68">
        <v>2002</v>
      </c>
      <c r="B488" s="69"/>
      <c r="C488" s="69"/>
      <c r="D488" s="69"/>
      <c r="E488" s="69"/>
      <c r="F488" s="69"/>
      <c r="G488" s="69"/>
      <c r="H488" s="69"/>
      <c r="I488" s="69"/>
      <c r="J488" s="110"/>
      <c r="K488" s="78"/>
      <c r="L488" s="113"/>
      <c r="M488" s="106"/>
      <c r="N488" s="93" t="s">
        <v>80</v>
      </c>
      <c r="O488" s="94">
        <f>IF(O487/B473=0,"",O487/B473)</f>
        <v>0.5968992248062015</v>
      </c>
      <c r="P488" s="188">
        <f>IF(O487/P487=0,"",O487/P487)</f>
        <v>1</v>
      </c>
      <c r="Q488" s="96" t="s">
        <v>81</v>
      </c>
      <c r="R488" s="106"/>
    </row>
    <row r="489" spans="1:18" ht="15.75" customHeight="1">
      <c r="A489" s="68">
        <v>2101</v>
      </c>
      <c r="B489" s="69"/>
      <c r="C489" s="69"/>
      <c r="D489" s="69"/>
      <c r="E489" s="69"/>
      <c r="F489" s="69"/>
      <c r="G489" s="69"/>
      <c r="H489" s="69"/>
      <c r="I489" s="69"/>
      <c r="J489" s="110"/>
      <c r="K489" s="123"/>
      <c r="L489" s="124"/>
      <c r="M489" s="125"/>
      <c r="N489" s="101"/>
      <c r="O489" s="102"/>
      <c r="P489" s="102"/>
      <c r="Q489" s="103"/>
      <c r="R489" s="106"/>
    </row>
    <row r="490" spans="1:18" ht="18" customHeight="1">
      <c r="A490" s="35"/>
      <c r="B490" s="31"/>
      <c r="C490" s="273" t="s">
        <v>100</v>
      </c>
      <c r="D490" s="261"/>
      <c r="E490" s="261"/>
      <c r="F490" s="261"/>
      <c r="G490" s="261"/>
      <c r="H490" s="261"/>
      <c r="I490" s="262"/>
      <c r="J490" s="126">
        <f>SUM(J473:J489)</f>
        <v>77</v>
      </c>
      <c r="K490" s="105">
        <f>IF(J480=0,"",J480/B473)</f>
        <v>0.51937984496124034</v>
      </c>
      <c r="L490" s="105">
        <f>IF(J490=0,"",J490/B473)</f>
        <v>0.5968992248062015</v>
      </c>
      <c r="M490" s="105">
        <f>IF(J481=0,"",L490-K490)</f>
        <v>7.7519379844961156E-2</v>
      </c>
      <c r="N490" s="2"/>
      <c r="O490" s="31"/>
      <c r="P490" s="25"/>
      <c r="Q490" s="2"/>
      <c r="R490" s="106"/>
    </row>
    <row r="491" spans="1:18" ht="12.75" customHeight="1">
      <c r="O491" s="2"/>
    </row>
    <row r="492" spans="1:18" ht="12.75" customHeight="1">
      <c r="K492" s="2"/>
      <c r="L492" s="38"/>
      <c r="M492" s="38"/>
      <c r="O492" s="2"/>
    </row>
    <row r="493" spans="1:18" ht="26.25" customHeight="1">
      <c r="A493" s="283" t="s">
        <v>88</v>
      </c>
      <c r="B493" s="275"/>
      <c r="C493" s="275"/>
      <c r="D493" s="275"/>
      <c r="E493" s="275"/>
      <c r="F493" s="275"/>
      <c r="G493" s="275"/>
      <c r="H493" s="275"/>
      <c r="I493" s="275"/>
      <c r="J493" s="66" t="s">
        <v>82</v>
      </c>
      <c r="L493" s="31"/>
      <c r="M493" s="2"/>
      <c r="N493" s="2"/>
      <c r="O493" s="31"/>
      <c r="P493" s="2"/>
      <c r="Q493" s="31"/>
      <c r="R493" s="31"/>
    </row>
    <row r="494" spans="1:18" ht="20.25" customHeight="1">
      <c r="A494" s="259" t="s">
        <v>10</v>
      </c>
      <c r="B494" s="260" t="s">
        <v>89</v>
      </c>
      <c r="C494" s="261"/>
      <c r="D494" s="261"/>
      <c r="E494" s="261"/>
      <c r="F494" s="261"/>
      <c r="G494" s="261"/>
      <c r="H494" s="261"/>
      <c r="I494" s="262"/>
      <c r="J494" s="263" t="s">
        <v>11</v>
      </c>
      <c r="K494" s="254" t="s">
        <v>3</v>
      </c>
      <c r="L494" s="254" t="s">
        <v>4</v>
      </c>
      <c r="M494" s="264" t="s">
        <v>5</v>
      </c>
      <c r="N494" s="254" t="s">
        <v>6</v>
      </c>
      <c r="O494" s="265" t="s">
        <v>7</v>
      </c>
      <c r="P494" s="265" t="s">
        <v>8</v>
      </c>
      <c r="Q494" s="254" t="s">
        <v>9</v>
      </c>
    </row>
    <row r="495" spans="1:18" ht="15.75" customHeight="1">
      <c r="A495" s="255"/>
      <c r="B495" s="68" t="s">
        <v>90</v>
      </c>
      <c r="C495" s="68" t="s">
        <v>91</v>
      </c>
      <c r="D495" s="68" t="s">
        <v>92</v>
      </c>
      <c r="E495" s="68" t="s">
        <v>93</v>
      </c>
      <c r="F495" s="68" t="s">
        <v>94</v>
      </c>
      <c r="G495" s="68" t="s">
        <v>95</v>
      </c>
      <c r="H495" s="68" t="s">
        <v>96</v>
      </c>
      <c r="I495" s="68" t="s">
        <v>97</v>
      </c>
      <c r="J495" s="255"/>
      <c r="K495" s="255"/>
      <c r="L495" s="255"/>
      <c r="M495" s="255"/>
      <c r="N495" s="255"/>
      <c r="O495" s="255"/>
      <c r="P495" s="255"/>
      <c r="Q495" s="255"/>
    </row>
    <row r="496" spans="1:18" ht="15.75" customHeight="1">
      <c r="A496" s="68">
        <v>1302</v>
      </c>
      <c r="B496" s="69">
        <v>111</v>
      </c>
      <c r="C496" s="69"/>
      <c r="D496" s="69"/>
      <c r="E496" s="69"/>
      <c r="F496" s="69"/>
      <c r="G496" s="69"/>
      <c r="H496" s="69"/>
      <c r="I496" s="69"/>
      <c r="J496" s="110"/>
      <c r="K496" s="72"/>
      <c r="L496" s="111"/>
      <c r="M496" s="112"/>
      <c r="N496" s="75"/>
      <c r="O496" s="76">
        <f>B496</f>
        <v>111</v>
      </c>
      <c r="P496" s="77"/>
      <c r="Q496" s="75"/>
    </row>
    <row r="497" spans="1:18" ht="15.75" customHeight="1">
      <c r="A497" s="68">
        <v>1401</v>
      </c>
      <c r="B497" s="69"/>
      <c r="C497" s="69">
        <v>103</v>
      </c>
      <c r="D497" s="69"/>
      <c r="E497" s="69"/>
      <c r="F497" s="69"/>
      <c r="G497" s="69"/>
      <c r="H497" s="69"/>
      <c r="I497" s="69"/>
      <c r="J497" s="110"/>
      <c r="K497" s="78"/>
      <c r="L497" s="113"/>
      <c r="M497" s="114"/>
      <c r="N497" s="80">
        <f>IF(C497=0,"",C497/B496)</f>
        <v>0.92792792792792789</v>
      </c>
      <c r="O497" s="81">
        <v>108</v>
      </c>
      <c r="P497" s="82">
        <f t="shared" ref="P497:P503" si="78">IF(O497=0,"",O497/O496)</f>
        <v>0.97297297297297303</v>
      </c>
      <c r="Q497" s="82">
        <f t="shared" ref="Q497:Q503" si="79">IF(O497=0,"",100%-P497)</f>
        <v>2.7027027027026973E-2</v>
      </c>
    </row>
    <row r="498" spans="1:18" ht="15.75" customHeight="1">
      <c r="A498" s="68">
        <v>1402</v>
      </c>
      <c r="B498" s="69"/>
      <c r="C498" s="69"/>
      <c r="D498" s="69">
        <v>92</v>
      </c>
      <c r="E498" s="69"/>
      <c r="F498" s="69"/>
      <c r="G498" s="69"/>
      <c r="H498" s="69"/>
      <c r="I498" s="69"/>
      <c r="J498" s="110"/>
      <c r="K498" s="78"/>
      <c r="L498" s="113"/>
      <c r="M498" s="114"/>
      <c r="N498" s="80">
        <f>IF(D498=0,"",D498/C497)</f>
        <v>0.89320388349514568</v>
      </c>
      <c r="O498" s="81">
        <v>105</v>
      </c>
      <c r="P498" s="82">
        <f t="shared" si="78"/>
        <v>0.97222222222222221</v>
      </c>
      <c r="Q498" s="82">
        <f t="shared" si="79"/>
        <v>2.777777777777779E-2</v>
      </c>
      <c r="R498" s="83">
        <f>O498/O496</f>
        <v>0.94594594594594594</v>
      </c>
    </row>
    <row r="499" spans="1:18" ht="15.75" customHeight="1">
      <c r="A499" s="68">
        <v>1501</v>
      </c>
      <c r="B499" s="69"/>
      <c r="C499" s="69"/>
      <c r="D499" s="69"/>
      <c r="E499" s="69">
        <v>87</v>
      </c>
      <c r="F499" s="69"/>
      <c r="G499" s="69"/>
      <c r="H499" s="69"/>
      <c r="I499" s="69"/>
      <c r="J499" s="110"/>
      <c r="K499" s="78"/>
      <c r="L499" s="113"/>
      <c r="M499" s="114"/>
      <c r="N499" s="80">
        <f>IF(E499=0,"",E499/D498)</f>
        <v>0.94565217391304346</v>
      </c>
      <c r="O499" s="81">
        <v>98</v>
      </c>
      <c r="P499" s="82">
        <f t="shared" si="78"/>
        <v>0.93333333333333335</v>
      </c>
      <c r="Q499" s="82">
        <f t="shared" si="79"/>
        <v>6.6666666666666652E-2</v>
      </c>
      <c r="R499" s="106"/>
    </row>
    <row r="500" spans="1:18" ht="15.75" customHeight="1">
      <c r="A500" s="68">
        <v>1502</v>
      </c>
      <c r="B500" s="69"/>
      <c r="C500" s="69"/>
      <c r="D500" s="69"/>
      <c r="E500" s="69"/>
      <c r="F500" s="69">
        <v>82</v>
      </c>
      <c r="G500" s="69"/>
      <c r="H500" s="69"/>
      <c r="I500" s="69"/>
      <c r="J500" s="110"/>
      <c r="K500" s="78"/>
      <c r="L500" s="113"/>
      <c r="M500" s="114"/>
      <c r="N500" s="80">
        <f>IF(F500=0,"",F500/E499)</f>
        <v>0.94252873563218387</v>
      </c>
      <c r="O500" s="81">
        <v>94</v>
      </c>
      <c r="P500" s="82">
        <f t="shared" si="78"/>
        <v>0.95918367346938771</v>
      </c>
      <c r="Q500" s="82">
        <f t="shared" si="79"/>
        <v>4.081632653061229E-2</v>
      </c>
      <c r="R500" s="106"/>
    </row>
    <row r="501" spans="1:18" ht="15.75" customHeight="1">
      <c r="A501" s="68">
        <v>1601</v>
      </c>
      <c r="B501" s="69"/>
      <c r="C501" s="69"/>
      <c r="D501" s="69"/>
      <c r="E501" s="69"/>
      <c r="F501" s="69"/>
      <c r="G501" s="69">
        <v>82</v>
      </c>
      <c r="H501" s="69"/>
      <c r="I501" s="69"/>
      <c r="J501" s="110"/>
      <c r="K501" s="78"/>
      <c r="L501" s="113"/>
      <c r="M501" s="114"/>
      <c r="N501" s="80">
        <f>IF(G501=0,"",G501/F500)</f>
        <v>1</v>
      </c>
      <c r="O501" s="81">
        <v>92</v>
      </c>
      <c r="P501" s="82">
        <f t="shared" si="78"/>
        <v>0.97872340425531912</v>
      </c>
      <c r="Q501" s="82">
        <f t="shared" si="79"/>
        <v>2.1276595744680882E-2</v>
      </c>
      <c r="R501" s="106"/>
    </row>
    <row r="502" spans="1:18" ht="15.75" customHeight="1">
      <c r="A502" s="68">
        <v>1602</v>
      </c>
      <c r="B502" s="69"/>
      <c r="C502" s="69"/>
      <c r="D502" s="69"/>
      <c r="E502" s="69"/>
      <c r="F502" s="69"/>
      <c r="G502" s="69"/>
      <c r="H502" s="69">
        <v>82</v>
      </c>
      <c r="I502" s="69"/>
      <c r="J502" s="110"/>
      <c r="K502" s="78"/>
      <c r="L502" s="113"/>
      <c r="M502" s="114"/>
      <c r="N502" s="80">
        <f>IF(H502=0,"",H502/G501)</f>
        <v>1</v>
      </c>
      <c r="O502" s="81">
        <v>92</v>
      </c>
      <c r="P502" s="82">
        <f t="shared" si="78"/>
        <v>1</v>
      </c>
      <c r="Q502" s="82">
        <f t="shared" si="79"/>
        <v>0</v>
      </c>
      <c r="R502" s="106"/>
    </row>
    <row r="503" spans="1:18" ht="15.75" customHeight="1">
      <c r="A503" s="68">
        <v>1701</v>
      </c>
      <c r="B503" s="69"/>
      <c r="C503" s="69"/>
      <c r="D503" s="69"/>
      <c r="E503" s="69"/>
      <c r="F503" s="69"/>
      <c r="G503" s="69"/>
      <c r="H503" s="69"/>
      <c r="I503" s="69">
        <v>82</v>
      </c>
      <c r="J503" s="110">
        <v>71</v>
      </c>
      <c r="K503" s="78"/>
      <c r="L503" s="113"/>
      <c r="M503" s="114"/>
      <c r="N503" s="80">
        <f>IF(I503=0,"",I503/H502)</f>
        <v>1</v>
      </c>
      <c r="O503" s="81">
        <v>92</v>
      </c>
      <c r="P503" s="82">
        <f t="shared" si="78"/>
        <v>1</v>
      </c>
      <c r="Q503" s="82">
        <f t="shared" si="79"/>
        <v>0</v>
      </c>
      <c r="R503" s="106"/>
    </row>
    <row r="504" spans="1:18" ht="15.75" customHeight="1">
      <c r="A504" s="68">
        <v>1702</v>
      </c>
      <c r="B504" s="69"/>
      <c r="C504" s="69"/>
      <c r="D504" s="69"/>
      <c r="E504" s="69"/>
      <c r="F504" s="69"/>
      <c r="G504" s="69"/>
      <c r="H504" s="69"/>
      <c r="I504" s="69">
        <v>17</v>
      </c>
      <c r="J504" s="110">
        <v>14</v>
      </c>
      <c r="K504" s="78"/>
      <c r="L504" s="113"/>
      <c r="M504" s="114"/>
      <c r="N504" s="80"/>
      <c r="O504" s="81">
        <v>20</v>
      </c>
      <c r="P504" s="82"/>
      <c r="Q504" s="82"/>
      <c r="R504" s="106"/>
    </row>
    <row r="505" spans="1:18" ht="15.75" customHeight="1">
      <c r="A505" s="68">
        <v>1801</v>
      </c>
      <c r="B505" s="69"/>
      <c r="C505" s="69"/>
      <c r="D505" s="69"/>
      <c r="E505" s="69"/>
      <c r="F505" s="69"/>
      <c r="G505" s="69"/>
      <c r="H505" s="69"/>
      <c r="I505" s="69">
        <v>4</v>
      </c>
      <c r="J505" s="110">
        <v>4</v>
      </c>
      <c r="K505" s="78"/>
      <c r="L505" s="113"/>
      <c r="M505" s="114"/>
      <c r="N505" s="80"/>
      <c r="O505" s="81">
        <v>6</v>
      </c>
      <c r="P505" s="82"/>
      <c r="Q505" s="82"/>
      <c r="R505" s="106"/>
    </row>
    <row r="506" spans="1:18" ht="15.75" customHeight="1">
      <c r="A506" s="68">
        <v>1802</v>
      </c>
      <c r="B506" s="69"/>
      <c r="C506" s="69"/>
      <c r="D506" s="69"/>
      <c r="E506" s="69"/>
      <c r="F506" s="69"/>
      <c r="G506" s="69"/>
      <c r="H506" s="69"/>
      <c r="I506" s="69">
        <v>1</v>
      </c>
      <c r="J506" s="110">
        <v>1</v>
      </c>
      <c r="K506" s="78"/>
      <c r="L506" s="113"/>
      <c r="M506" s="106"/>
      <c r="N506" s="115"/>
      <c r="O506" s="87">
        <v>1</v>
      </c>
      <c r="P506" s="116"/>
      <c r="Q506" s="115"/>
      <c r="R506" s="106"/>
    </row>
    <row r="507" spans="1:18" ht="15.75" customHeight="1">
      <c r="A507" s="68">
        <v>1901</v>
      </c>
      <c r="B507" s="69"/>
      <c r="C507" s="69"/>
      <c r="D507" s="69"/>
      <c r="E507" s="69"/>
      <c r="F507" s="69"/>
      <c r="G507" s="69"/>
      <c r="H507" s="69"/>
      <c r="I507" s="69"/>
      <c r="J507" s="110"/>
      <c r="K507" s="78"/>
      <c r="L507" s="113"/>
      <c r="M507" s="106"/>
      <c r="N507" s="117"/>
      <c r="O507" s="87"/>
      <c r="P507" s="118"/>
      <c r="Q507" s="117"/>
      <c r="R507" s="106"/>
    </row>
    <row r="508" spans="1:18" ht="15.75" customHeight="1">
      <c r="A508" s="68">
        <v>1902</v>
      </c>
      <c r="B508" s="69"/>
      <c r="C508" s="69"/>
      <c r="D508" s="69"/>
      <c r="E508" s="69"/>
      <c r="F508" s="69"/>
      <c r="G508" s="69"/>
      <c r="H508" s="69"/>
      <c r="I508" s="69"/>
      <c r="J508" s="110"/>
      <c r="K508" s="78"/>
      <c r="L508" s="113"/>
      <c r="M508" s="106"/>
      <c r="N508" s="117"/>
      <c r="O508" s="87"/>
      <c r="P508" s="118"/>
      <c r="Q508" s="117"/>
      <c r="R508" s="106"/>
    </row>
    <row r="509" spans="1:18" ht="15.75" customHeight="1">
      <c r="A509" s="68">
        <v>2001</v>
      </c>
      <c r="B509" s="69"/>
      <c r="C509" s="69"/>
      <c r="D509" s="69"/>
      <c r="E509" s="69"/>
      <c r="F509" s="69"/>
      <c r="G509" s="69"/>
      <c r="H509" s="69"/>
      <c r="I509" s="69"/>
      <c r="J509" s="110"/>
      <c r="K509" s="78"/>
      <c r="L509" s="113"/>
      <c r="M509" s="106"/>
      <c r="N509" s="119"/>
      <c r="O509" s="120"/>
      <c r="P509" s="121"/>
      <c r="Q509" s="122"/>
      <c r="R509" s="106"/>
    </row>
    <row r="510" spans="1:18" ht="15.75" customHeight="1">
      <c r="A510" s="68">
        <v>2002</v>
      </c>
      <c r="B510" s="69"/>
      <c r="C510" s="69"/>
      <c r="D510" s="69"/>
      <c r="E510" s="69"/>
      <c r="F510" s="69"/>
      <c r="G510" s="69"/>
      <c r="H510" s="69"/>
      <c r="I510" s="69"/>
      <c r="J510" s="110"/>
      <c r="K510" s="78"/>
      <c r="L510" s="113"/>
      <c r="M510" s="106"/>
      <c r="N510" s="89" t="s">
        <v>79</v>
      </c>
      <c r="O510" s="90">
        <v>102</v>
      </c>
      <c r="P510" s="244">
        <f>IF(SUM(J502:J509)=0,"",SUM(J502:J509))</f>
        <v>90</v>
      </c>
      <c r="Q510" s="92" t="s">
        <v>11</v>
      </c>
      <c r="R510" s="106"/>
    </row>
    <row r="511" spans="1:18" ht="15.75" customHeight="1">
      <c r="A511" s="68">
        <v>2101</v>
      </c>
      <c r="B511" s="69"/>
      <c r="C511" s="69"/>
      <c r="D511" s="69"/>
      <c r="E511" s="69"/>
      <c r="F511" s="69"/>
      <c r="G511" s="69"/>
      <c r="H511" s="69"/>
      <c r="I511" s="69"/>
      <c r="J511" s="110"/>
      <c r="K511" s="78"/>
      <c r="L511" s="113"/>
      <c r="M511" s="106"/>
      <c r="N511" s="93" t="s">
        <v>80</v>
      </c>
      <c r="O511" s="94">
        <f>IF(O510/B496=0,"",O510/B496)</f>
        <v>0.91891891891891897</v>
      </c>
      <c r="P511" s="245">
        <f>IF(O510/P510=0,"",O510/P510)</f>
        <v>1.1333333333333333</v>
      </c>
      <c r="Q511" s="96" t="s">
        <v>81</v>
      </c>
      <c r="R511" s="106"/>
    </row>
    <row r="512" spans="1:18" ht="15.75" customHeight="1">
      <c r="A512" s="68">
        <v>2102</v>
      </c>
      <c r="B512" s="69"/>
      <c r="C512" s="69"/>
      <c r="D512" s="69"/>
      <c r="E512" s="69"/>
      <c r="F512" s="69"/>
      <c r="G512" s="69"/>
      <c r="H512" s="69"/>
      <c r="I512" s="69"/>
      <c r="J512" s="110"/>
      <c r="K512" s="123"/>
      <c r="L512" s="124"/>
      <c r="M512" s="125"/>
      <c r="N512" s="101"/>
      <c r="O512" s="102"/>
      <c r="P512" s="102"/>
      <c r="Q512" s="103"/>
      <c r="R512" s="106"/>
    </row>
    <row r="513" spans="1:18" ht="18" customHeight="1">
      <c r="A513" s="35"/>
      <c r="B513" s="31"/>
      <c r="C513" s="273" t="s">
        <v>100</v>
      </c>
      <c r="D513" s="261"/>
      <c r="E513" s="261"/>
      <c r="F513" s="261"/>
      <c r="G513" s="261"/>
      <c r="H513" s="261"/>
      <c r="I513" s="262"/>
      <c r="J513" s="126">
        <f>SUM(J496:J512)</f>
        <v>90</v>
      </c>
      <c r="K513" s="105">
        <f>IF(J503=0,"",J503/B496)</f>
        <v>0.63963963963963966</v>
      </c>
      <c r="L513" s="105">
        <f>IF(J513=0,"",J513/B496)</f>
        <v>0.81081081081081086</v>
      </c>
      <c r="M513" s="105">
        <f>IF(J504=0,"",L513-K513)</f>
        <v>0.1711711711711712</v>
      </c>
      <c r="N513" s="2"/>
      <c r="O513" s="31"/>
      <c r="P513" s="25"/>
      <c r="Q513" s="2"/>
      <c r="R513" s="106"/>
    </row>
    <row r="514" spans="1:18" ht="12.75" customHeight="1">
      <c r="K514" s="2"/>
      <c r="L514" s="38"/>
      <c r="M514" s="38"/>
      <c r="O514" s="2"/>
    </row>
    <row r="515" spans="1:18" ht="12.75" customHeight="1">
      <c r="P515" s="25"/>
      <c r="Q515" s="2"/>
    </row>
    <row r="516" spans="1:18" ht="26.25" customHeight="1">
      <c r="A516" s="283" t="s">
        <v>88</v>
      </c>
      <c r="B516" s="275"/>
      <c r="C516" s="275"/>
      <c r="D516" s="275"/>
      <c r="E516" s="275"/>
      <c r="F516" s="275"/>
      <c r="G516" s="275"/>
      <c r="H516" s="275"/>
      <c r="I516" s="275"/>
      <c r="J516" s="66" t="s">
        <v>85</v>
      </c>
      <c r="K516" s="31"/>
      <c r="L516" s="2"/>
      <c r="M516" s="2"/>
      <c r="N516" s="31" t="s">
        <v>30</v>
      </c>
      <c r="O516" s="2"/>
      <c r="P516" s="31"/>
      <c r="Q516" s="31"/>
      <c r="R516" s="31"/>
    </row>
    <row r="517" spans="1:18" ht="20.25" customHeight="1">
      <c r="A517" s="259" t="s">
        <v>10</v>
      </c>
      <c r="B517" s="260" t="s">
        <v>89</v>
      </c>
      <c r="C517" s="261"/>
      <c r="D517" s="261"/>
      <c r="E517" s="261"/>
      <c r="F517" s="261"/>
      <c r="G517" s="261"/>
      <c r="H517" s="261"/>
      <c r="I517" s="262"/>
      <c r="J517" s="263" t="s">
        <v>11</v>
      </c>
      <c r="K517" s="254" t="s">
        <v>3</v>
      </c>
      <c r="L517" s="254" t="s">
        <v>4</v>
      </c>
      <c r="M517" s="264" t="s">
        <v>5</v>
      </c>
      <c r="N517" s="254" t="s">
        <v>6</v>
      </c>
      <c r="O517" s="265" t="s">
        <v>7</v>
      </c>
      <c r="P517" s="265" t="s">
        <v>8</v>
      </c>
      <c r="Q517" s="254" t="s">
        <v>9</v>
      </c>
    </row>
    <row r="518" spans="1:18" ht="15.75" customHeight="1">
      <c r="A518" s="255"/>
      <c r="B518" s="68" t="s">
        <v>90</v>
      </c>
      <c r="C518" s="68" t="s">
        <v>91</v>
      </c>
      <c r="D518" s="68" t="s">
        <v>92</v>
      </c>
      <c r="E518" s="68" t="s">
        <v>93</v>
      </c>
      <c r="F518" s="68" t="s">
        <v>94</v>
      </c>
      <c r="G518" s="68" t="s">
        <v>95</v>
      </c>
      <c r="H518" s="68" t="s">
        <v>96</v>
      </c>
      <c r="I518" s="68" t="s">
        <v>97</v>
      </c>
      <c r="J518" s="255"/>
      <c r="K518" s="255"/>
      <c r="L518" s="255"/>
      <c r="M518" s="255"/>
      <c r="N518" s="255"/>
      <c r="O518" s="255"/>
      <c r="P518" s="255"/>
      <c r="Q518" s="255"/>
    </row>
    <row r="519" spans="1:18" ht="15.75" customHeight="1">
      <c r="A519" s="68" t="s">
        <v>85</v>
      </c>
      <c r="B519" s="69">
        <v>112</v>
      </c>
      <c r="C519" s="69"/>
      <c r="D519" s="69"/>
      <c r="E519" s="69"/>
      <c r="F519" s="69"/>
      <c r="G519" s="69"/>
      <c r="H519" s="69"/>
      <c r="I519" s="69"/>
      <c r="J519" s="110"/>
      <c r="K519" s="72"/>
      <c r="L519" s="111"/>
      <c r="M519" s="112"/>
      <c r="N519" s="75"/>
      <c r="O519" s="76">
        <f>B519</f>
        <v>112</v>
      </c>
      <c r="P519" s="77"/>
      <c r="Q519" s="75"/>
    </row>
    <row r="520" spans="1:18" ht="15.75" customHeight="1">
      <c r="A520" s="68">
        <v>1402</v>
      </c>
      <c r="B520" s="69"/>
      <c r="C520" s="69">
        <v>103</v>
      </c>
      <c r="D520" s="69"/>
      <c r="E520" s="69"/>
      <c r="F520" s="69"/>
      <c r="G520" s="69"/>
      <c r="H520" s="69"/>
      <c r="I520" s="69"/>
      <c r="J520" s="110"/>
      <c r="K520" s="78"/>
      <c r="L520" s="113"/>
      <c r="M520" s="114"/>
      <c r="N520" s="80">
        <f>IF(C520=0,"",C520/B519)</f>
        <v>0.9196428571428571</v>
      </c>
      <c r="O520" s="81">
        <v>103</v>
      </c>
      <c r="P520" s="82">
        <f t="shared" ref="P520:P526" si="80">IF(O520=0,"",O520/O519)</f>
        <v>0.9196428571428571</v>
      </c>
      <c r="Q520" s="82">
        <f t="shared" ref="Q520:Q526" si="81">IF(O520=0,"",100%-P520)</f>
        <v>8.0357142857142905E-2</v>
      </c>
    </row>
    <row r="521" spans="1:18" ht="15.75" customHeight="1">
      <c r="A521" s="68">
        <v>1501</v>
      </c>
      <c r="B521" s="69"/>
      <c r="C521" s="69"/>
      <c r="D521" s="69">
        <v>97</v>
      </c>
      <c r="E521" s="69"/>
      <c r="F521" s="69"/>
      <c r="G521" s="69"/>
      <c r="H521" s="69"/>
      <c r="I521" s="69"/>
      <c r="J521" s="110"/>
      <c r="K521" s="78"/>
      <c r="L521" s="113"/>
      <c r="M521" s="114"/>
      <c r="N521" s="80">
        <f>IF(D521=0,"",D521/C520)</f>
        <v>0.94174757281553401</v>
      </c>
      <c r="O521" s="81">
        <v>100</v>
      </c>
      <c r="P521" s="82">
        <f t="shared" si="80"/>
        <v>0.970873786407767</v>
      </c>
      <c r="Q521" s="82">
        <f t="shared" si="81"/>
        <v>2.9126213592232997E-2</v>
      </c>
      <c r="R521" s="83">
        <f>O521/O519</f>
        <v>0.8928571428571429</v>
      </c>
    </row>
    <row r="522" spans="1:18" ht="15.75" customHeight="1">
      <c r="A522" s="68">
        <v>1502</v>
      </c>
      <c r="B522" s="69"/>
      <c r="C522" s="69"/>
      <c r="D522" s="69"/>
      <c r="E522" s="69">
        <v>94</v>
      </c>
      <c r="F522" s="69"/>
      <c r="G522" s="69"/>
      <c r="H522" s="69"/>
      <c r="I522" s="69"/>
      <c r="J522" s="110"/>
      <c r="K522" s="78"/>
      <c r="L522" s="113"/>
      <c r="M522" s="114"/>
      <c r="N522" s="80">
        <f>IF(E522=0,"",E522/D521)</f>
        <v>0.96907216494845361</v>
      </c>
      <c r="O522" s="81">
        <v>99</v>
      </c>
      <c r="P522" s="82">
        <f t="shared" si="80"/>
        <v>0.99</v>
      </c>
      <c r="Q522" s="82">
        <f t="shared" si="81"/>
        <v>1.0000000000000009E-2</v>
      </c>
    </row>
    <row r="523" spans="1:18" ht="15.75" customHeight="1">
      <c r="A523" s="68">
        <v>1601</v>
      </c>
      <c r="B523" s="69"/>
      <c r="C523" s="69"/>
      <c r="D523" s="69"/>
      <c r="E523" s="69"/>
      <c r="F523" s="69">
        <v>89</v>
      </c>
      <c r="G523" s="69"/>
      <c r="H523" s="69"/>
      <c r="I523" s="69"/>
      <c r="J523" s="110"/>
      <c r="K523" s="78"/>
      <c r="L523" s="113"/>
      <c r="M523" s="114"/>
      <c r="N523" s="80">
        <f>IF(F523=0,"",F523/E522)</f>
        <v>0.94680851063829785</v>
      </c>
      <c r="O523" s="81">
        <v>94</v>
      </c>
      <c r="P523" s="82">
        <f t="shared" si="80"/>
        <v>0.9494949494949495</v>
      </c>
      <c r="Q523" s="82">
        <f t="shared" si="81"/>
        <v>5.0505050505050497E-2</v>
      </c>
    </row>
    <row r="524" spans="1:18" ht="15.75" customHeight="1">
      <c r="A524" s="68">
        <v>1602</v>
      </c>
      <c r="B524" s="69"/>
      <c r="C524" s="69"/>
      <c r="D524" s="69"/>
      <c r="E524" s="69"/>
      <c r="F524" s="69"/>
      <c r="G524" s="69">
        <v>88</v>
      </c>
      <c r="H524" s="69"/>
      <c r="I524" s="69"/>
      <c r="J524" s="110"/>
      <c r="K524" s="78"/>
      <c r="L524" s="113"/>
      <c r="M524" s="114"/>
      <c r="N524" s="80">
        <f>IF(G524=0,"",G524/F523)</f>
        <v>0.9887640449438202</v>
      </c>
      <c r="O524" s="81">
        <v>91</v>
      </c>
      <c r="P524" s="82">
        <f t="shared" si="80"/>
        <v>0.96808510638297873</v>
      </c>
      <c r="Q524" s="82">
        <f t="shared" si="81"/>
        <v>3.1914893617021267E-2</v>
      </c>
    </row>
    <row r="525" spans="1:18" ht="15.75" customHeight="1">
      <c r="A525" s="68">
        <v>1701</v>
      </c>
      <c r="B525" s="69"/>
      <c r="C525" s="69"/>
      <c r="D525" s="69"/>
      <c r="E525" s="69"/>
      <c r="F525" s="69"/>
      <c r="G525" s="69"/>
      <c r="H525" s="69">
        <v>87</v>
      </c>
      <c r="I525" s="69"/>
      <c r="J525" s="110"/>
      <c r="K525" s="78"/>
      <c r="L525" s="113"/>
      <c r="M525" s="114"/>
      <c r="N525" s="80">
        <f>IF(H525=0,"",H525/G524)</f>
        <v>0.98863636363636365</v>
      </c>
      <c r="O525" s="81">
        <v>91</v>
      </c>
      <c r="P525" s="82">
        <f t="shared" si="80"/>
        <v>1</v>
      </c>
      <c r="Q525" s="82">
        <f t="shared" si="81"/>
        <v>0</v>
      </c>
    </row>
    <row r="526" spans="1:18" ht="15.75" customHeight="1">
      <c r="A526" s="68">
        <v>1702</v>
      </c>
      <c r="B526" s="69"/>
      <c r="C526" s="69"/>
      <c r="D526" s="69"/>
      <c r="E526" s="69"/>
      <c r="F526" s="69"/>
      <c r="G526" s="69"/>
      <c r="H526" s="69"/>
      <c r="I526" s="69">
        <v>82</v>
      </c>
      <c r="J526" s="110">
        <v>75</v>
      </c>
      <c r="K526" s="78"/>
      <c r="L526" s="113"/>
      <c r="M526" s="114"/>
      <c r="N526" s="84">
        <f>IF(I526=0,"",I526/H525)</f>
        <v>0.94252873563218387</v>
      </c>
      <c r="O526" s="81">
        <v>91</v>
      </c>
      <c r="P526" s="85">
        <f t="shared" si="80"/>
        <v>1</v>
      </c>
      <c r="Q526" s="85">
        <f t="shared" si="81"/>
        <v>0</v>
      </c>
    </row>
    <row r="527" spans="1:18" ht="15.75" customHeight="1">
      <c r="A527" s="68">
        <v>1801</v>
      </c>
      <c r="B527" s="69"/>
      <c r="C527" s="69"/>
      <c r="D527" s="69"/>
      <c r="E527" s="69"/>
      <c r="F527" s="69"/>
      <c r="G527" s="69"/>
      <c r="H527" s="69"/>
      <c r="I527" s="69">
        <v>18</v>
      </c>
      <c r="J527" s="110">
        <v>14</v>
      </c>
      <c r="K527" s="78"/>
      <c r="L527" s="113"/>
      <c r="M527" s="106"/>
      <c r="N527" s="152"/>
      <c r="O527" s="81">
        <v>23</v>
      </c>
      <c r="P527" s="152"/>
      <c r="Q527" s="197"/>
    </row>
    <row r="528" spans="1:18" ht="15.75" customHeight="1">
      <c r="A528" s="68">
        <v>1802</v>
      </c>
      <c r="B528" s="69"/>
      <c r="C528" s="69"/>
      <c r="D528" s="69"/>
      <c r="E528" s="69"/>
      <c r="F528" s="69"/>
      <c r="G528" s="69"/>
      <c r="H528" s="69"/>
      <c r="I528" s="69">
        <v>6</v>
      </c>
      <c r="J528" s="110">
        <v>4</v>
      </c>
      <c r="K528" s="78"/>
      <c r="L528" s="113"/>
      <c r="M528" s="106"/>
      <c r="N528" s="152"/>
      <c r="O528" s="81">
        <v>6</v>
      </c>
      <c r="P528" s="152"/>
      <c r="Q528" s="197"/>
    </row>
    <row r="529" spans="1:18" ht="15.75" customHeight="1">
      <c r="A529" s="68">
        <v>1901</v>
      </c>
      <c r="B529" s="69"/>
      <c r="C529" s="69"/>
      <c r="D529" s="69"/>
      <c r="E529" s="69"/>
      <c r="F529" s="69"/>
      <c r="G529" s="69"/>
      <c r="H529" s="69"/>
      <c r="I529" s="69">
        <v>1</v>
      </c>
      <c r="J529" s="110"/>
      <c r="K529" s="78"/>
      <c r="L529" s="113"/>
      <c r="M529" s="106"/>
      <c r="N529" s="117"/>
      <c r="O529" s="87">
        <v>1</v>
      </c>
      <c r="P529" s="118"/>
      <c r="Q529" s="117"/>
    </row>
    <row r="530" spans="1:18" ht="15.75" customHeight="1">
      <c r="A530" s="68">
        <v>1902</v>
      </c>
      <c r="B530" s="69"/>
      <c r="C530" s="69"/>
      <c r="D530" s="69"/>
      <c r="E530" s="69"/>
      <c r="F530" s="69"/>
      <c r="G530" s="69"/>
      <c r="H530" s="69"/>
      <c r="I530" s="69">
        <v>1</v>
      </c>
      <c r="J530" s="110">
        <v>1</v>
      </c>
      <c r="K530" s="78"/>
      <c r="L530" s="113"/>
      <c r="M530" s="106"/>
      <c r="N530" s="117"/>
      <c r="O530" s="87">
        <v>1</v>
      </c>
      <c r="P530" s="118"/>
      <c r="Q530" s="117"/>
    </row>
    <row r="531" spans="1:18" ht="15.75" customHeight="1">
      <c r="A531" s="68">
        <v>2001</v>
      </c>
      <c r="B531" s="69"/>
      <c r="C531" s="69"/>
      <c r="D531" s="69"/>
      <c r="E531" s="69"/>
      <c r="F531" s="69"/>
      <c r="G531" s="69"/>
      <c r="H531" s="69"/>
      <c r="I531" s="69"/>
      <c r="J531" s="110"/>
      <c r="K531" s="78"/>
      <c r="L531" s="113"/>
      <c r="M531" s="106"/>
      <c r="N531" s="117"/>
      <c r="O531" s="87"/>
      <c r="P531" s="118"/>
      <c r="Q531" s="117"/>
    </row>
    <row r="532" spans="1:18" ht="15.75" customHeight="1">
      <c r="A532" s="68">
        <v>2002</v>
      </c>
      <c r="B532" s="69"/>
      <c r="C532" s="69"/>
      <c r="D532" s="69"/>
      <c r="E532" s="69"/>
      <c r="F532" s="69"/>
      <c r="G532" s="69"/>
      <c r="H532" s="69"/>
      <c r="I532" s="69"/>
      <c r="J532" s="110"/>
      <c r="K532" s="78"/>
      <c r="L532" s="113"/>
      <c r="M532" s="106"/>
      <c r="N532" s="119"/>
      <c r="O532" s="120"/>
      <c r="P532" s="121"/>
      <c r="Q532" s="122"/>
    </row>
    <row r="533" spans="1:18" ht="15.75" customHeight="1">
      <c r="A533" s="68">
        <v>2101</v>
      </c>
      <c r="B533" s="69"/>
      <c r="C533" s="69"/>
      <c r="D533" s="69"/>
      <c r="E533" s="69"/>
      <c r="F533" s="69"/>
      <c r="G533" s="69"/>
      <c r="H533" s="69"/>
      <c r="I533" s="69"/>
      <c r="J533" s="110"/>
      <c r="K533" s="78"/>
      <c r="L533" s="113"/>
      <c r="M533" s="106"/>
      <c r="N533" s="89" t="s">
        <v>79</v>
      </c>
      <c r="O533" s="90">
        <v>96</v>
      </c>
      <c r="P533" s="244">
        <f>J536</f>
        <v>94</v>
      </c>
      <c r="Q533" s="92" t="s">
        <v>11</v>
      </c>
    </row>
    <row r="534" spans="1:18" ht="15.75" customHeight="1">
      <c r="A534" s="68">
        <v>2102</v>
      </c>
      <c r="B534" s="69"/>
      <c r="C534" s="69"/>
      <c r="D534" s="69"/>
      <c r="E534" s="69"/>
      <c r="F534" s="69"/>
      <c r="G534" s="69"/>
      <c r="H534" s="69"/>
      <c r="I534" s="69"/>
      <c r="J534" s="110"/>
      <c r="K534" s="78"/>
      <c r="L534" s="113"/>
      <c r="M534" s="106"/>
      <c r="N534" s="93" t="s">
        <v>80</v>
      </c>
      <c r="O534" s="94">
        <f>IF(O533/B519=0,"",O533/B519)</f>
        <v>0.8571428571428571</v>
      </c>
      <c r="P534" s="245">
        <f>IF(O533/P533=0,"",O533/P533)</f>
        <v>1.0212765957446808</v>
      </c>
      <c r="Q534" s="96" t="s">
        <v>81</v>
      </c>
    </row>
    <row r="535" spans="1:18" ht="15.75" customHeight="1">
      <c r="A535" s="68">
        <v>2201</v>
      </c>
      <c r="B535" s="69"/>
      <c r="C535" s="69"/>
      <c r="D535" s="69"/>
      <c r="E535" s="69"/>
      <c r="F535" s="69"/>
      <c r="G535" s="69"/>
      <c r="H535" s="69"/>
      <c r="I535" s="69"/>
      <c r="J535" s="110"/>
      <c r="K535" s="123"/>
      <c r="L535" s="124"/>
      <c r="M535" s="125"/>
      <c r="N535" s="101"/>
      <c r="O535" s="102"/>
      <c r="P535" s="102"/>
      <c r="Q535" s="103"/>
    </row>
    <row r="536" spans="1:18" ht="18" customHeight="1">
      <c r="A536" s="35"/>
      <c r="B536" s="31"/>
      <c r="C536" s="273" t="s">
        <v>100</v>
      </c>
      <c r="D536" s="261"/>
      <c r="E536" s="261"/>
      <c r="F536" s="261"/>
      <c r="G536" s="261"/>
      <c r="H536" s="261"/>
      <c r="I536" s="262"/>
      <c r="J536" s="126">
        <f>SUM(J522:J532)</f>
        <v>94</v>
      </c>
      <c r="K536" s="105">
        <f>IF(J526=0,"",J526/B519)</f>
        <v>0.6696428571428571</v>
      </c>
      <c r="L536" s="105">
        <f>IF(J536=0,"",J536/B519)</f>
        <v>0.8392857142857143</v>
      </c>
      <c r="M536" s="105">
        <f>IF(J528=0,"",L536-K536)</f>
        <v>0.16964285714285721</v>
      </c>
      <c r="N536" s="2"/>
      <c r="O536" s="31"/>
      <c r="P536" s="25"/>
      <c r="Q536" s="2"/>
    </row>
    <row r="537" spans="1:18" ht="12.75" customHeight="1">
      <c r="O537" s="2"/>
    </row>
    <row r="538" spans="1:18" ht="12.75" customHeight="1">
      <c r="O538" s="2"/>
    </row>
    <row r="539" spans="1:18" ht="26.25" customHeight="1">
      <c r="A539" s="283" t="s">
        <v>88</v>
      </c>
      <c r="B539" s="275"/>
      <c r="C539" s="275"/>
      <c r="D539" s="275"/>
      <c r="E539" s="275"/>
      <c r="F539" s="275"/>
      <c r="G539" s="275"/>
      <c r="H539" s="275"/>
      <c r="I539" s="275"/>
      <c r="J539" s="66" t="s">
        <v>87</v>
      </c>
      <c r="L539" s="31"/>
      <c r="M539" s="2"/>
      <c r="N539" s="2"/>
      <c r="O539" s="31"/>
      <c r="P539" s="2"/>
      <c r="Q539" s="31"/>
      <c r="R539" s="31"/>
    </row>
    <row r="540" spans="1:18" ht="20.25" customHeight="1">
      <c r="A540" s="259" t="s">
        <v>10</v>
      </c>
      <c r="B540" s="260" t="s">
        <v>89</v>
      </c>
      <c r="C540" s="261"/>
      <c r="D540" s="261"/>
      <c r="E540" s="261"/>
      <c r="F540" s="261"/>
      <c r="G540" s="261"/>
      <c r="H540" s="261"/>
      <c r="I540" s="262"/>
      <c r="J540" s="263" t="s">
        <v>11</v>
      </c>
      <c r="K540" s="254" t="s">
        <v>3</v>
      </c>
      <c r="L540" s="254" t="s">
        <v>4</v>
      </c>
      <c r="M540" s="264" t="s">
        <v>5</v>
      </c>
      <c r="N540" s="254" t="s">
        <v>6</v>
      </c>
      <c r="O540" s="265" t="s">
        <v>7</v>
      </c>
      <c r="P540" s="265" t="s">
        <v>8</v>
      </c>
      <c r="Q540" s="254" t="s">
        <v>9</v>
      </c>
    </row>
    <row r="541" spans="1:18" ht="15.75" customHeight="1">
      <c r="A541" s="255"/>
      <c r="B541" s="68" t="s">
        <v>90</v>
      </c>
      <c r="C541" s="68" t="s">
        <v>91</v>
      </c>
      <c r="D541" s="68" t="s">
        <v>92</v>
      </c>
      <c r="E541" s="68" t="s">
        <v>93</v>
      </c>
      <c r="F541" s="68" t="s">
        <v>94</v>
      </c>
      <c r="G541" s="68" t="s">
        <v>95</v>
      </c>
      <c r="H541" s="68" t="s">
        <v>96</v>
      </c>
      <c r="I541" s="68" t="s">
        <v>97</v>
      </c>
      <c r="J541" s="255"/>
      <c r="K541" s="255"/>
      <c r="L541" s="255"/>
      <c r="M541" s="255"/>
      <c r="N541" s="255"/>
      <c r="O541" s="255"/>
      <c r="P541" s="255"/>
      <c r="Q541" s="255"/>
    </row>
    <row r="542" spans="1:18" ht="15.75" customHeight="1">
      <c r="A542" s="68">
        <v>1402</v>
      </c>
      <c r="B542" s="69">
        <v>110</v>
      </c>
      <c r="C542" s="69"/>
      <c r="D542" s="69"/>
      <c r="E542" s="69"/>
      <c r="F542" s="69"/>
      <c r="G542" s="69"/>
      <c r="H542" s="69"/>
      <c r="I542" s="69"/>
      <c r="J542" s="110"/>
      <c r="K542" s="72"/>
      <c r="L542" s="111"/>
      <c r="M542" s="112"/>
      <c r="N542" s="75"/>
      <c r="O542" s="76">
        <f>B542</f>
        <v>110</v>
      </c>
      <c r="P542" s="77"/>
      <c r="Q542" s="75"/>
    </row>
    <row r="543" spans="1:18" ht="15.75" customHeight="1">
      <c r="A543" s="68">
        <v>1501</v>
      </c>
      <c r="B543" s="69"/>
      <c r="C543" s="69">
        <v>105</v>
      </c>
      <c r="D543" s="69"/>
      <c r="E543" s="69"/>
      <c r="F543" s="69"/>
      <c r="G543" s="69"/>
      <c r="H543" s="69"/>
      <c r="I543" s="69"/>
      <c r="J543" s="110"/>
      <c r="K543" s="78"/>
      <c r="L543" s="113"/>
      <c r="M543" s="114"/>
      <c r="N543" s="80">
        <f>IF(C543=0,"",C543/B542)</f>
        <v>0.95454545454545459</v>
      </c>
      <c r="O543" s="81">
        <v>120</v>
      </c>
      <c r="P543" s="82">
        <f t="shared" ref="P543:P549" si="82">IF(O543=0,"",O543/O542)</f>
        <v>1.0909090909090908</v>
      </c>
      <c r="Q543" s="82">
        <f t="shared" ref="Q543:Q549" si="83">IF(O543=0,"",100%-P543)</f>
        <v>-9.0909090909090828E-2</v>
      </c>
    </row>
    <row r="544" spans="1:18" ht="15.75" customHeight="1">
      <c r="A544" s="68">
        <v>1502</v>
      </c>
      <c r="B544" s="69"/>
      <c r="C544" s="69"/>
      <c r="D544" s="69">
        <v>88</v>
      </c>
      <c r="E544" s="69"/>
      <c r="F544" s="69"/>
      <c r="G544" s="69"/>
      <c r="H544" s="69"/>
      <c r="I544" s="69"/>
      <c r="J544" s="110"/>
      <c r="K544" s="78"/>
      <c r="L544" s="113"/>
      <c r="M544" s="114"/>
      <c r="N544" s="80">
        <f>IF(D544=0,"",D544/C543)</f>
        <v>0.83809523809523812</v>
      </c>
      <c r="O544" s="81">
        <v>105</v>
      </c>
      <c r="P544" s="82">
        <f t="shared" si="82"/>
        <v>0.875</v>
      </c>
      <c r="Q544" s="82">
        <f t="shared" si="83"/>
        <v>0.125</v>
      </c>
      <c r="R544" s="83">
        <f>O544/O542</f>
        <v>0.95454545454545459</v>
      </c>
    </row>
    <row r="545" spans="1:18" ht="15.75" customHeight="1">
      <c r="A545" s="68">
        <v>1601</v>
      </c>
      <c r="B545" s="69"/>
      <c r="C545" s="69"/>
      <c r="D545" s="69"/>
      <c r="E545" s="69">
        <v>84</v>
      </c>
      <c r="F545" s="69"/>
      <c r="G545" s="69"/>
      <c r="H545" s="69"/>
      <c r="I545" s="69"/>
      <c r="J545" s="110"/>
      <c r="K545" s="78"/>
      <c r="L545" s="113"/>
      <c r="M545" s="114"/>
      <c r="N545" s="80">
        <f>IF(E545=0,"",E545/D544)</f>
        <v>0.95454545454545459</v>
      </c>
      <c r="O545" s="81">
        <v>86</v>
      </c>
      <c r="P545" s="82">
        <f t="shared" si="82"/>
        <v>0.81904761904761902</v>
      </c>
      <c r="Q545" s="82">
        <f t="shared" si="83"/>
        <v>0.18095238095238098</v>
      </c>
      <c r="R545" s="106"/>
    </row>
    <row r="546" spans="1:18" ht="15.75" customHeight="1">
      <c r="A546" s="68">
        <v>1602</v>
      </c>
      <c r="B546" s="69"/>
      <c r="C546" s="69"/>
      <c r="D546" s="69"/>
      <c r="E546" s="69"/>
      <c r="F546" s="69">
        <v>81</v>
      </c>
      <c r="G546" s="69"/>
      <c r="H546" s="69"/>
      <c r="I546" s="69"/>
      <c r="J546" s="110"/>
      <c r="K546" s="78"/>
      <c r="L546" s="113"/>
      <c r="M546" s="114"/>
      <c r="N546" s="80">
        <f>IF(F546=0,"",F546/E545)</f>
        <v>0.9642857142857143</v>
      </c>
      <c r="O546" s="81">
        <v>84</v>
      </c>
      <c r="P546" s="82">
        <f t="shared" si="82"/>
        <v>0.97674418604651159</v>
      </c>
      <c r="Q546" s="82">
        <f t="shared" si="83"/>
        <v>2.3255813953488413E-2</v>
      </c>
      <c r="R546" s="106"/>
    </row>
    <row r="547" spans="1:18" ht="15.75" customHeight="1">
      <c r="A547" s="68">
        <v>1701</v>
      </c>
      <c r="B547" s="69"/>
      <c r="C547" s="69"/>
      <c r="D547" s="69"/>
      <c r="E547" s="69"/>
      <c r="F547" s="69"/>
      <c r="G547" s="69">
        <v>80</v>
      </c>
      <c r="H547" s="69"/>
      <c r="I547" s="69"/>
      <c r="J547" s="110"/>
      <c r="K547" s="78"/>
      <c r="L547" s="113"/>
      <c r="M547" s="114"/>
      <c r="N547" s="80">
        <f>IF(G547=0,"",G547/F546)</f>
        <v>0.98765432098765427</v>
      </c>
      <c r="O547" s="81">
        <v>83</v>
      </c>
      <c r="P547" s="82">
        <f t="shared" si="82"/>
        <v>0.98809523809523814</v>
      </c>
      <c r="Q547" s="82">
        <f t="shared" si="83"/>
        <v>1.1904761904761862E-2</v>
      </c>
      <c r="R547" s="106"/>
    </row>
    <row r="548" spans="1:18" ht="15.75" customHeight="1">
      <c r="A548" s="68">
        <v>1702</v>
      </c>
      <c r="B548" s="69"/>
      <c r="C548" s="69"/>
      <c r="D548" s="69"/>
      <c r="E548" s="69"/>
      <c r="F548" s="69"/>
      <c r="G548" s="69"/>
      <c r="H548" s="69">
        <v>76</v>
      </c>
      <c r="I548" s="69"/>
      <c r="J548" s="110"/>
      <c r="K548" s="78"/>
      <c r="L548" s="113"/>
      <c r="M548" s="114"/>
      <c r="N548" s="80">
        <f>IF(H548=0,"",H548/G547)</f>
        <v>0.95</v>
      </c>
      <c r="O548" s="81">
        <v>81</v>
      </c>
      <c r="P548" s="82">
        <f t="shared" si="82"/>
        <v>0.97590361445783136</v>
      </c>
      <c r="Q548" s="82">
        <f t="shared" si="83"/>
        <v>2.4096385542168641E-2</v>
      </c>
      <c r="R548" s="106"/>
    </row>
    <row r="549" spans="1:18" ht="15.75" customHeight="1">
      <c r="A549" s="68">
        <v>1801</v>
      </c>
      <c r="B549" s="69"/>
      <c r="C549" s="69"/>
      <c r="D549" s="69"/>
      <c r="E549" s="69"/>
      <c r="F549" s="69"/>
      <c r="G549" s="69"/>
      <c r="H549" s="69"/>
      <c r="I549" s="69">
        <v>76</v>
      </c>
      <c r="J549" s="110">
        <v>74</v>
      </c>
      <c r="K549" s="78"/>
      <c r="L549" s="113"/>
      <c r="M549" s="114"/>
      <c r="N549" s="80">
        <f>IF(I549=0,"",I549/H548)</f>
        <v>1</v>
      </c>
      <c r="O549" s="81">
        <v>81</v>
      </c>
      <c r="P549" s="82">
        <f t="shared" si="82"/>
        <v>1</v>
      </c>
      <c r="Q549" s="82">
        <f t="shared" si="83"/>
        <v>0</v>
      </c>
      <c r="R549" s="106"/>
    </row>
    <row r="550" spans="1:18" ht="15.75" customHeight="1">
      <c r="A550" s="68">
        <v>1802</v>
      </c>
      <c r="B550" s="69"/>
      <c r="C550" s="69"/>
      <c r="D550" s="69"/>
      <c r="E550" s="69"/>
      <c r="F550" s="69"/>
      <c r="G550" s="69"/>
      <c r="H550" s="69"/>
      <c r="I550" s="69">
        <v>5</v>
      </c>
      <c r="J550" s="110">
        <v>5</v>
      </c>
      <c r="K550" s="78"/>
      <c r="L550" s="113"/>
      <c r="M550" s="114"/>
      <c r="N550" s="80"/>
      <c r="O550" s="81">
        <v>5</v>
      </c>
      <c r="P550" s="85"/>
      <c r="Q550" s="85"/>
      <c r="R550" s="106"/>
    </row>
    <row r="551" spans="1:18" ht="15.75" customHeight="1">
      <c r="A551" s="68">
        <v>1901</v>
      </c>
      <c r="B551" s="69"/>
      <c r="C551" s="69"/>
      <c r="D551" s="69"/>
      <c r="E551" s="69"/>
      <c r="F551" s="69"/>
      <c r="G551" s="69"/>
      <c r="H551" s="69"/>
      <c r="I551" s="69"/>
      <c r="J551" s="110"/>
      <c r="K551" s="78"/>
      <c r="L551" s="113"/>
      <c r="M551" s="114"/>
      <c r="N551" s="80"/>
      <c r="O551" s="81"/>
      <c r="P551" s="82"/>
      <c r="Q551" s="82"/>
      <c r="R551" s="106"/>
    </row>
    <row r="552" spans="1:18" ht="15.75" customHeight="1">
      <c r="A552" s="68">
        <v>1902</v>
      </c>
      <c r="B552" s="69"/>
      <c r="C552" s="69"/>
      <c r="D552" s="69"/>
      <c r="E552" s="69"/>
      <c r="F552" s="69"/>
      <c r="G552" s="69"/>
      <c r="H552" s="69"/>
      <c r="I552" s="69"/>
      <c r="J552" s="110"/>
      <c r="K552" s="78"/>
      <c r="L552" s="113"/>
      <c r="M552" s="106"/>
      <c r="N552" s="115"/>
      <c r="O552" s="87"/>
      <c r="P552" s="116"/>
      <c r="Q552" s="115"/>
      <c r="R552" s="106"/>
    </row>
    <row r="553" spans="1:18" ht="15.75" customHeight="1">
      <c r="A553" s="68">
        <v>2001</v>
      </c>
      <c r="B553" s="69"/>
      <c r="C553" s="69"/>
      <c r="D553" s="69"/>
      <c r="E553" s="69"/>
      <c r="F553" s="69"/>
      <c r="G553" s="69"/>
      <c r="H553" s="69"/>
      <c r="I553" s="69"/>
      <c r="J553" s="110"/>
      <c r="K553" s="78"/>
      <c r="L553" s="113"/>
      <c r="M553" s="106"/>
      <c r="N553" s="117"/>
      <c r="O553" s="87"/>
      <c r="P553" s="118"/>
      <c r="Q553" s="117"/>
      <c r="R553" s="106"/>
    </row>
    <row r="554" spans="1:18" ht="15.75" customHeight="1">
      <c r="A554" s="68">
        <v>2002</v>
      </c>
      <c r="B554" s="69"/>
      <c r="C554" s="69"/>
      <c r="D554" s="69"/>
      <c r="E554" s="69"/>
      <c r="F554" s="69"/>
      <c r="G554" s="69"/>
      <c r="H554" s="69"/>
      <c r="I554" s="69"/>
      <c r="J554" s="110"/>
      <c r="K554" s="78"/>
      <c r="L554" s="113"/>
      <c r="M554" s="106"/>
      <c r="N554" s="117"/>
      <c r="O554" s="87"/>
      <c r="P554" s="118"/>
      <c r="Q554" s="117"/>
      <c r="R554" s="106"/>
    </row>
    <row r="555" spans="1:18" ht="15.75" customHeight="1">
      <c r="A555" s="68">
        <v>2101</v>
      </c>
      <c r="B555" s="69"/>
      <c r="C555" s="69"/>
      <c r="D555" s="69"/>
      <c r="E555" s="69"/>
      <c r="F555" s="69"/>
      <c r="G555" s="69"/>
      <c r="H555" s="69"/>
      <c r="I555" s="69"/>
      <c r="J555" s="110"/>
      <c r="K555" s="78"/>
      <c r="L555" s="113"/>
      <c r="M555" s="106"/>
      <c r="N555" s="119"/>
      <c r="O555" s="120"/>
      <c r="P555" s="121"/>
      <c r="Q555" s="122"/>
      <c r="R555" s="106"/>
    </row>
    <row r="556" spans="1:18" ht="15.75" customHeight="1">
      <c r="A556" s="68">
        <v>2102</v>
      </c>
      <c r="B556" s="69"/>
      <c r="C556" s="69"/>
      <c r="D556" s="69"/>
      <c r="E556" s="69"/>
      <c r="F556" s="69"/>
      <c r="G556" s="69"/>
      <c r="H556" s="69"/>
      <c r="I556" s="69"/>
      <c r="J556" s="110"/>
      <c r="K556" s="78"/>
      <c r="L556" s="113"/>
      <c r="M556" s="106"/>
      <c r="N556" s="89" t="s">
        <v>79</v>
      </c>
      <c r="O556" s="90">
        <v>78</v>
      </c>
      <c r="P556" s="187">
        <f>IF(SUM(J548:J555)=0,"",SUM(J548:J555))</f>
        <v>79</v>
      </c>
      <c r="Q556" s="92" t="s">
        <v>11</v>
      </c>
      <c r="R556" s="106"/>
    </row>
    <row r="557" spans="1:18" ht="15.75" customHeight="1">
      <c r="A557" s="68">
        <v>2201</v>
      </c>
      <c r="B557" s="69"/>
      <c r="C557" s="69"/>
      <c r="D557" s="69"/>
      <c r="E557" s="69"/>
      <c r="F557" s="69"/>
      <c r="G557" s="69"/>
      <c r="H557" s="69"/>
      <c r="I557" s="69"/>
      <c r="J557" s="110"/>
      <c r="K557" s="78"/>
      <c r="L557" s="113"/>
      <c r="M557" s="106"/>
      <c r="N557" s="93" t="s">
        <v>80</v>
      </c>
      <c r="O557" s="94">
        <f>IF(O556/B542=0,"",O556/B542)</f>
        <v>0.70909090909090911</v>
      </c>
      <c r="P557" s="188">
        <f>IF(O556/P556=0,"",O556/P556)</f>
        <v>0.98734177215189878</v>
      </c>
      <c r="Q557" s="96" t="s">
        <v>81</v>
      </c>
      <c r="R557" s="106"/>
    </row>
    <row r="558" spans="1:18" ht="15.75" customHeight="1">
      <c r="A558" s="68">
        <v>2202</v>
      </c>
      <c r="B558" s="69"/>
      <c r="C558" s="69"/>
      <c r="D558" s="69"/>
      <c r="E558" s="69"/>
      <c r="F558" s="69"/>
      <c r="G558" s="69"/>
      <c r="H558" s="69"/>
      <c r="I558" s="69"/>
      <c r="J558" s="110"/>
      <c r="K558" s="123"/>
      <c r="L558" s="124"/>
      <c r="M558" s="125"/>
      <c r="N558" s="101"/>
      <c r="O558" s="102"/>
      <c r="P558" s="102"/>
      <c r="Q558" s="103"/>
      <c r="R558" s="106"/>
    </row>
    <row r="559" spans="1:18" ht="18" customHeight="1">
      <c r="A559" s="35"/>
      <c r="B559" s="31"/>
      <c r="C559" s="273" t="s">
        <v>100</v>
      </c>
      <c r="D559" s="261"/>
      <c r="E559" s="261"/>
      <c r="F559" s="261"/>
      <c r="G559" s="261"/>
      <c r="H559" s="261"/>
      <c r="I559" s="262"/>
      <c r="J559" s="126">
        <f>SUM(J542:J558)</f>
        <v>79</v>
      </c>
      <c r="K559" s="105">
        <f>J549/B542</f>
        <v>0.67272727272727273</v>
      </c>
      <c r="L559" s="105">
        <f>IF(J559=0,"",J559/B542)</f>
        <v>0.71818181818181814</v>
      </c>
      <c r="M559" s="105">
        <f>IF(J550=0,"",L559-K559)</f>
        <v>4.5454545454545414E-2</v>
      </c>
      <c r="N559" s="2"/>
      <c r="O559" s="31"/>
      <c r="P559" s="25"/>
      <c r="Q559" s="2"/>
      <c r="R559" s="106"/>
    </row>
    <row r="560" spans="1:18" ht="12.75" customHeight="1">
      <c r="O560" s="2"/>
    </row>
    <row r="561" spans="1:18" ht="12.75" customHeight="1">
      <c r="O561" s="2"/>
    </row>
    <row r="562" spans="1:18" ht="26.25" customHeight="1">
      <c r="A562" s="283" t="s">
        <v>88</v>
      </c>
      <c r="B562" s="275"/>
      <c r="C562" s="275"/>
      <c r="D562" s="275"/>
      <c r="E562" s="275"/>
      <c r="F562" s="275"/>
      <c r="G562" s="275"/>
      <c r="H562" s="275"/>
      <c r="I562" s="275"/>
      <c r="J562" s="66" t="s">
        <v>102</v>
      </c>
      <c r="L562" s="31"/>
      <c r="M562" s="2"/>
      <c r="N562" s="2"/>
      <c r="O562" s="31"/>
      <c r="P562" s="2"/>
      <c r="Q562" s="31"/>
      <c r="R562" s="31"/>
    </row>
    <row r="563" spans="1:18" ht="20.25" customHeight="1">
      <c r="A563" s="259" t="s">
        <v>10</v>
      </c>
      <c r="B563" s="260" t="s">
        <v>89</v>
      </c>
      <c r="C563" s="261"/>
      <c r="D563" s="261"/>
      <c r="E563" s="261"/>
      <c r="F563" s="261"/>
      <c r="G563" s="261"/>
      <c r="H563" s="261"/>
      <c r="I563" s="262"/>
      <c r="J563" s="263" t="s">
        <v>11</v>
      </c>
      <c r="K563" s="254" t="s">
        <v>3</v>
      </c>
      <c r="L563" s="254" t="s">
        <v>4</v>
      </c>
      <c r="M563" s="264" t="s">
        <v>5</v>
      </c>
      <c r="N563" s="254" t="s">
        <v>6</v>
      </c>
      <c r="O563" s="265" t="s">
        <v>7</v>
      </c>
      <c r="P563" s="265" t="s">
        <v>8</v>
      </c>
      <c r="Q563" s="254" t="s">
        <v>9</v>
      </c>
    </row>
    <row r="564" spans="1:18" ht="15.75" customHeight="1">
      <c r="A564" s="255"/>
      <c r="B564" s="68" t="s">
        <v>90</v>
      </c>
      <c r="C564" s="68" t="s">
        <v>91</v>
      </c>
      <c r="D564" s="68" t="s">
        <v>92</v>
      </c>
      <c r="E564" s="68" t="s">
        <v>93</v>
      </c>
      <c r="F564" s="68" t="s">
        <v>94</v>
      </c>
      <c r="G564" s="68" t="s">
        <v>95</v>
      </c>
      <c r="H564" s="68" t="s">
        <v>96</v>
      </c>
      <c r="I564" s="68" t="s">
        <v>97</v>
      </c>
      <c r="J564" s="255"/>
      <c r="K564" s="255"/>
      <c r="L564" s="255"/>
      <c r="M564" s="255"/>
      <c r="N564" s="255"/>
      <c r="O564" s="255"/>
      <c r="P564" s="255"/>
      <c r="Q564" s="255"/>
    </row>
    <row r="565" spans="1:18" ht="15.75" customHeight="1">
      <c r="A565" s="68">
        <v>1501</v>
      </c>
      <c r="B565" s="69">
        <v>119</v>
      </c>
      <c r="C565" s="69"/>
      <c r="D565" s="69"/>
      <c r="E565" s="69"/>
      <c r="F565" s="69"/>
      <c r="G565" s="69"/>
      <c r="H565" s="69"/>
      <c r="I565" s="69"/>
      <c r="J565" s="110"/>
      <c r="K565" s="72"/>
      <c r="L565" s="111"/>
      <c r="M565" s="112"/>
      <c r="N565" s="75"/>
      <c r="O565" s="76">
        <f>B565</f>
        <v>119</v>
      </c>
      <c r="P565" s="77"/>
      <c r="Q565" s="75"/>
    </row>
    <row r="566" spans="1:18" ht="15.75" customHeight="1">
      <c r="A566" s="68">
        <v>1502</v>
      </c>
      <c r="B566" s="69"/>
      <c r="C566" s="69">
        <v>100</v>
      </c>
      <c r="D566" s="69"/>
      <c r="E566" s="69"/>
      <c r="F566" s="69"/>
      <c r="G566" s="69"/>
      <c r="H566" s="69"/>
      <c r="I566" s="69"/>
      <c r="J566" s="110"/>
      <c r="K566" s="78"/>
      <c r="L566" s="113"/>
      <c r="M566" s="114"/>
      <c r="N566" s="80">
        <f>IF(C566=0,"",C566/B565)</f>
        <v>0.84033613445378152</v>
      </c>
      <c r="O566" s="81">
        <v>119</v>
      </c>
      <c r="P566" s="82">
        <f t="shared" ref="P566:P572" si="84">IF(O566=0,"",O566/O565)</f>
        <v>1</v>
      </c>
      <c r="Q566" s="82">
        <f t="shared" ref="Q566:Q572" si="85">IF(O566=0,"",100%-P566)</f>
        <v>0</v>
      </c>
    </row>
    <row r="567" spans="1:18" ht="15.75" customHeight="1">
      <c r="A567" s="68">
        <v>1601</v>
      </c>
      <c r="B567" s="69"/>
      <c r="C567" s="69"/>
      <c r="D567" s="69">
        <v>87</v>
      </c>
      <c r="E567" s="69"/>
      <c r="F567" s="69"/>
      <c r="G567" s="69"/>
      <c r="H567" s="69"/>
      <c r="I567" s="69"/>
      <c r="J567" s="110"/>
      <c r="K567" s="78"/>
      <c r="L567" s="113"/>
      <c r="M567" s="114"/>
      <c r="N567" s="80">
        <f>IF(D567=0,"",D567/C566)</f>
        <v>0.87</v>
      </c>
      <c r="O567" s="81">
        <v>88</v>
      </c>
      <c r="P567" s="82">
        <f t="shared" si="84"/>
        <v>0.73949579831932777</v>
      </c>
      <c r="Q567" s="82">
        <f t="shared" si="85"/>
        <v>0.26050420168067223</v>
      </c>
      <c r="R567" s="83">
        <f>O567/O565</f>
        <v>0.73949579831932777</v>
      </c>
    </row>
    <row r="568" spans="1:18" ht="15.75" customHeight="1">
      <c r="A568" s="68">
        <v>1602</v>
      </c>
      <c r="B568" s="69"/>
      <c r="C568" s="69"/>
      <c r="D568" s="69"/>
      <c r="E568" s="69">
        <v>82</v>
      </c>
      <c r="F568" s="69"/>
      <c r="G568" s="69"/>
      <c r="H568" s="69"/>
      <c r="I568" s="69"/>
      <c r="J568" s="110"/>
      <c r="K568" s="78"/>
      <c r="L568" s="113"/>
      <c r="M568" s="114"/>
      <c r="N568" s="80">
        <f>IF(E568=0,"",E568/D567)</f>
        <v>0.94252873563218387</v>
      </c>
      <c r="O568" s="81">
        <v>83</v>
      </c>
      <c r="P568" s="82">
        <f t="shared" si="84"/>
        <v>0.94318181818181823</v>
      </c>
      <c r="Q568" s="82">
        <f t="shared" si="85"/>
        <v>5.6818181818181768E-2</v>
      </c>
      <c r="R568" s="106"/>
    </row>
    <row r="569" spans="1:18" ht="15.75" customHeight="1">
      <c r="A569" s="68">
        <v>1701</v>
      </c>
      <c r="B569" s="69"/>
      <c r="C569" s="69"/>
      <c r="D569" s="69"/>
      <c r="E569" s="69"/>
      <c r="F569" s="69">
        <v>81</v>
      </c>
      <c r="G569" s="69"/>
      <c r="H569" s="69"/>
      <c r="I569" s="69"/>
      <c r="J569" s="110"/>
      <c r="K569" s="78"/>
      <c r="L569" s="113"/>
      <c r="M569" s="114"/>
      <c r="N569" s="80">
        <f>IF(F569=0,"",F569/E568)</f>
        <v>0.98780487804878048</v>
      </c>
      <c r="O569" s="81">
        <v>82</v>
      </c>
      <c r="P569" s="82">
        <f t="shared" si="84"/>
        <v>0.98795180722891562</v>
      </c>
      <c r="Q569" s="82">
        <f t="shared" si="85"/>
        <v>1.2048192771084376E-2</v>
      </c>
      <c r="R569" s="106"/>
    </row>
    <row r="570" spans="1:18" ht="15.75" customHeight="1">
      <c r="A570" s="68">
        <v>1702</v>
      </c>
      <c r="B570" s="69"/>
      <c r="C570" s="69"/>
      <c r="D570" s="69"/>
      <c r="E570" s="69"/>
      <c r="F570" s="69"/>
      <c r="G570" s="69">
        <v>78</v>
      </c>
      <c r="H570" s="69"/>
      <c r="I570" s="69"/>
      <c r="J570" s="110"/>
      <c r="K570" s="78"/>
      <c r="L570" s="113"/>
      <c r="M570" s="114"/>
      <c r="N570" s="80">
        <f>IF(G570=0,"",G570/F569)</f>
        <v>0.96296296296296291</v>
      </c>
      <c r="O570" s="81">
        <v>79</v>
      </c>
      <c r="P570" s="82">
        <f t="shared" si="84"/>
        <v>0.96341463414634143</v>
      </c>
      <c r="Q570" s="82">
        <f t="shared" si="85"/>
        <v>3.6585365853658569E-2</v>
      </c>
      <c r="R570" s="106"/>
    </row>
    <row r="571" spans="1:18" ht="15.75" customHeight="1">
      <c r="A571" s="68">
        <v>1801</v>
      </c>
      <c r="B571" s="69"/>
      <c r="C571" s="69"/>
      <c r="D571" s="69"/>
      <c r="E571" s="69"/>
      <c r="F571" s="69"/>
      <c r="G571" s="69"/>
      <c r="H571" s="69">
        <v>78</v>
      </c>
      <c r="I571" s="69"/>
      <c r="J571" s="110">
        <v>1</v>
      </c>
      <c r="K571" s="78"/>
      <c r="L571" s="113"/>
      <c r="M571" s="114"/>
      <c r="N571" s="80">
        <f>IF(H571=0,"",H571/G570)</f>
        <v>1</v>
      </c>
      <c r="O571" s="81">
        <v>79</v>
      </c>
      <c r="P571" s="82">
        <f t="shared" si="84"/>
        <v>1</v>
      </c>
      <c r="Q571" s="82">
        <f t="shared" si="85"/>
        <v>0</v>
      </c>
      <c r="R571" s="106"/>
    </row>
    <row r="572" spans="1:18" ht="15.75" customHeight="1">
      <c r="A572" s="68">
        <v>1802</v>
      </c>
      <c r="B572" s="69"/>
      <c r="C572" s="69"/>
      <c r="D572" s="69"/>
      <c r="E572" s="69"/>
      <c r="F572" s="69"/>
      <c r="G572" s="69"/>
      <c r="H572" s="69"/>
      <c r="I572" s="69">
        <v>76</v>
      </c>
      <c r="J572" s="110">
        <v>75</v>
      </c>
      <c r="K572" s="78"/>
      <c r="L572" s="113"/>
      <c r="M572" s="114"/>
      <c r="N572" s="80">
        <f>IF(I572=0,"",I572/H571)</f>
        <v>0.97435897435897434</v>
      </c>
      <c r="O572" s="81">
        <v>76</v>
      </c>
      <c r="P572" s="82">
        <f t="shared" si="84"/>
        <v>0.96202531645569622</v>
      </c>
      <c r="Q572" s="82">
        <f t="shared" si="85"/>
        <v>3.7974683544303778E-2</v>
      </c>
      <c r="R572" s="106"/>
    </row>
    <row r="573" spans="1:18" ht="15.75" customHeight="1">
      <c r="A573" s="68">
        <v>1901</v>
      </c>
      <c r="B573" s="69"/>
      <c r="C573" s="69"/>
      <c r="D573" s="69"/>
      <c r="E573" s="69"/>
      <c r="F573" s="69"/>
      <c r="G573" s="69"/>
      <c r="H573" s="69"/>
      <c r="I573" s="69">
        <v>1</v>
      </c>
      <c r="J573" s="110"/>
      <c r="K573" s="78"/>
      <c r="L573" s="113"/>
      <c r="M573" s="114"/>
      <c r="N573" s="80"/>
      <c r="O573" s="81">
        <v>1</v>
      </c>
      <c r="P573" s="82"/>
      <c r="Q573" s="82"/>
      <c r="R573" s="106"/>
    </row>
    <row r="574" spans="1:18" ht="15.75" customHeight="1">
      <c r="A574" s="68">
        <v>1902</v>
      </c>
      <c r="B574" s="69"/>
      <c r="C574" s="69"/>
      <c r="D574" s="69"/>
      <c r="E574" s="69"/>
      <c r="F574" s="69"/>
      <c r="G574" s="69"/>
      <c r="H574" s="69"/>
      <c r="I574" s="69">
        <v>1</v>
      </c>
      <c r="J574" s="110"/>
      <c r="K574" s="78"/>
      <c r="L574" s="113"/>
      <c r="M574" s="114"/>
      <c r="N574" s="80"/>
      <c r="O574" s="81">
        <v>1</v>
      </c>
      <c r="P574" s="82"/>
      <c r="Q574" s="82"/>
      <c r="R574" s="106"/>
    </row>
    <row r="575" spans="1:18" ht="15.75" customHeight="1">
      <c r="A575" s="68">
        <v>2001</v>
      </c>
      <c r="B575" s="69"/>
      <c r="C575" s="69"/>
      <c r="D575" s="69"/>
      <c r="E575" s="69"/>
      <c r="F575" s="69"/>
      <c r="G575" s="69"/>
      <c r="H575" s="69"/>
      <c r="I575" s="69"/>
      <c r="J575" s="110"/>
      <c r="K575" s="78"/>
      <c r="L575" s="113"/>
      <c r="M575" s="106"/>
      <c r="N575" s="115"/>
      <c r="O575" s="87"/>
      <c r="P575" s="116"/>
      <c r="Q575" s="115"/>
      <c r="R575" s="106"/>
    </row>
    <row r="576" spans="1:18" ht="15.75" customHeight="1">
      <c r="A576" s="68">
        <v>2002</v>
      </c>
      <c r="B576" s="69"/>
      <c r="C576" s="69"/>
      <c r="D576" s="69"/>
      <c r="E576" s="69"/>
      <c r="F576" s="69"/>
      <c r="G576" s="69"/>
      <c r="H576" s="69"/>
      <c r="I576" s="69"/>
      <c r="J576" s="110"/>
      <c r="K576" s="78"/>
      <c r="L576" s="113"/>
      <c r="M576" s="106"/>
      <c r="N576" s="117"/>
      <c r="O576" s="87"/>
      <c r="P576" s="118"/>
      <c r="Q576" s="117"/>
      <c r="R576" s="106"/>
    </row>
    <row r="577" spans="1:18" ht="15.75" customHeight="1">
      <c r="A577" s="68">
        <v>2101</v>
      </c>
      <c r="B577" s="69"/>
      <c r="C577" s="69"/>
      <c r="D577" s="69"/>
      <c r="E577" s="69"/>
      <c r="F577" s="69"/>
      <c r="G577" s="69"/>
      <c r="H577" s="69"/>
      <c r="I577" s="69"/>
      <c r="J577" s="110"/>
      <c r="K577" s="78"/>
      <c r="L577" s="113"/>
      <c r="M577" s="106"/>
      <c r="N577" s="117"/>
      <c r="O577" s="87"/>
      <c r="P577" s="118"/>
      <c r="Q577" s="117"/>
      <c r="R577" s="106"/>
    </row>
    <row r="578" spans="1:18" ht="15.75" customHeight="1">
      <c r="A578" s="68">
        <v>2102</v>
      </c>
      <c r="B578" s="69"/>
      <c r="C578" s="69"/>
      <c r="D578" s="69"/>
      <c r="E578" s="69"/>
      <c r="F578" s="69"/>
      <c r="G578" s="69"/>
      <c r="H578" s="69"/>
      <c r="I578" s="69"/>
      <c r="J578" s="110"/>
      <c r="K578" s="78"/>
      <c r="L578" s="113"/>
      <c r="M578" s="106"/>
      <c r="N578" s="119"/>
      <c r="O578" s="120"/>
      <c r="P578" s="121"/>
      <c r="Q578" s="122"/>
      <c r="R578" s="106"/>
    </row>
    <row r="579" spans="1:18" ht="15.75" customHeight="1">
      <c r="A579" s="68">
        <v>2201</v>
      </c>
      <c r="B579" s="69"/>
      <c r="C579" s="69"/>
      <c r="D579" s="69"/>
      <c r="E579" s="69"/>
      <c r="F579" s="69"/>
      <c r="G579" s="69"/>
      <c r="H579" s="69"/>
      <c r="I579" s="69"/>
      <c r="J579" s="110"/>
      <c r="K579" s="78"/>
      <c r="L579" s="113"/>
      <c r="M579" s="106"/>
      <c r="N579" s="89" t="s">
        <v>79</v>
      </c>
      <c r="O579" s="90">
        <v>70</v>
      </c>
      <c r="P579" s="187">
        <f>J582</f>
        <v>76</v>
      </c>
      <c r="Q579" s="92" t="s">
        <v>11</v>
      </c>
      <c r="R579" s="106"/>
    </row>
    <row r="580" spans="1:18" ht="15.75" customHeight="1">
      <c r="A580" s="68">
        <v>2202</v>
      </c>
      <c r="B580" s="69"/>
      <c r="C580" s="69"/>
      <c r="D580" s="69"/>
      <c r="E580" s="69"/>
      <c r="F580" s="69"/>
      <c r="G580" s="69"/>
      <c r="H580" s="69"/>
      <c r="I580" s="69"/>
      <c r="J580" s="110"/>
      <c r="K580" s="78"/>
      <c r="L580" s="113"/>
      <c r="M580" s="106"/>
      <c r="N580" s="93" t="s">
        <v>80</v>
      </c>
      <c r="O580" s="94">
        <f>IF(O579/B565=0,"",O579/B565)</f>
        <v>0.58823529411764708</v>
      </c>
      <c r="P580" s="188">
        <f>IF(O579/P579=0,"",O579/P579)</f>
        <v>0.92105263157894735</v>
      </c>
      <c r="Q580" s="96" t="s">
        <v>81</v>
      </c>
      <c r="R580" s="106"/>
    </row>
    <row r="581" spans="1:18" ht="15.75" customHeight="1">
      <c r="A581" s="68">
        <v>2301</v>
      </c>
      <c r="B581" s="69"/>
      <c r="C581" s="69"/>
      <c r="D581" s="69"/>
      <c r="E581" s="69"/>
      <c r="F581" s="69"/>
      <c r="G581" s="69"/>
      <c r="H581" s="69"/>
      <c r="I581" s="69"/>
      <c r="J581" s="110"/>
      <c r="K581" s="123"/>
      <c r="L581" s="124"/>
      <c r="M581" s="125"/>
      <c r="N581" s="101"/>
      <c r="O581" s="102"/>
      <c r="P581" s="102"/>
      <c r="Q581" s="103"/>
      <c r="R581" s="106"/>
    </row>
    <row r="582" spans="1:18" ht="18" customHeight="1">
      <c r="A582" s="35"/>
      <c r="B582" s="31"/>
      <c r="C582" s="273" t="s">
        <v>100</v>
      </c>
      <c r="D582" s="261"/>
      <c r="E582" s="261"/>
      <c r="F582" s="261"/>
      <c r="G582" s="261"/>
      <c r="H582" s="261"/>
      <c r="I582" s="262"/>
      <c r="J582" s="126">
        <f>SUM(J565:J581)</f>
        <v>76</v>
      </c>
      <c r="K582" s="105">
        <f>(SUM(J571:J572)/B565)</f>
        <v>0.6386554621848739</v>
      </c>
      <c r="L582" s="105">
        <f>IF(J582=0,"",J582/B565)</f>
        <v>0.6386554621848739</v>
      </c>
      <c r="M582" s="105">
        <f>L582-K582</f>
        <v>0</v>
      </c>
      <c r="N582" s="2"/>
      <c r="O582" s="31"/>
      <c r="P582" s="25"/>
      <c r="Q582" s="2"/>
      <c r="R582" s="106"/>
    </row>
    <row r="583" spans="1:18" ht="12.75" customHeight="1">
      <c r="O583" s="2"/>
    </row>
    <row r="584" spans="1:18" ht="12.75" customHeight="1">
      <c r="O584" s="2"/>
    </row>
    <row r="585" spans="1:18" ht="26.25" customHeight="1">
      <c r="A585" s="283" t="s">
        <v>88</v>
      </c>
      <c r="B585" s="275"/>
      <c r="C585" s="275"/>
      <c r="D585" s="275"/>
      <c r="E585" s="275"/>
      <c r="F585" s="275"/>
      <c r="G585" s="275"/>
      <c r="H585" s="275"/>
      <c r="I585" s="275"/>
      <c r="J585" s="66" t="s">
        <v>103</v>
      </c>
      <c r="K585" s="2"/>
      <c r="L585" s="2"/>
      <c r="M585" s="31"/>
      <c r="N585" s="2"/>
      <c r="O585" s="31"/>
      <c r="P585" s="31"/>
    </row>
    <row r="586" spans="1:18" ht="20.25" customHeight="1">
      <c r="A586" s="259" t="s">
        <v>10</v>
      </c>
      <c r="B586" s="198" t="s">
        <v>89</v>
      </c>
      <c r="C586" s="14"/>
      <c r="D586" s="14"/>
      <c r="E586" s="14"/>
      <c r="F586" s="14"/>
      <c r="G586" s="14"/>
      <c r="H586" s="14"/>
      <c r="I586" s="14"/>
      <c r="J586" s="263" t="s">
        <v>11</v>
      </c>
      <c r="K586" s="254" t="s">
        <v>3</v>
      </c>
      <c r="L586" s="254" t="s">
        <v>4</v>
      </c>
      <c r="M586" s="264" t="s">
        <v>5</v>
      </c>
      <c r="N586" s="254" t="s">
        <v>6</v>
      </c>
      <c r="O586" s="265" t="s">
        <v>7</v>
      </c>
      <c r="P586" s="265" t="s">
        <v>8</v>
      </c>
      <c r="Q586" s="254" t="s">
        <v>9</v>
      </c>
    </row>
    <row r="587" spans="1:18" ht="15.75" customHeight="1">
      <c r="A587" s="255"/>
      <c r="B587" s="68" t="s">
        <v>90</v>
      </c>
      <c r="C587" s="68" t="s">
        <v>91</v>
      </c>
      <c r="D587" s="68" t="s">
        <v>92</v>
      </c>
      <c r="E587" s="68" t="s">
        <v>93</v>
      </c>
      <c r="F587" s="68" t="s">
        <v>94</v>
      </c>
      <c r="G587" s="68" t="s">
        <v>95</v>
      </c>
      <c r="H587" s="68" t="s">
        <v>96</v>
      </c>
      <c r="I587" s="68" t="s">
        <v>97</v>
      </c>
      <c r="J587" s="255"/>
      <c r="K587" s="255"/>
      <c r="L587" s="255"/>
      <c r="M587" s="255"/>
      <c r="N587" s="255"/>
      <c r="O587" s="255"/>
      <c r="P587" s="255"/>
      <c r="Q587" s="255"/>
    </row>
    <row r="588" spans="1:18" ht="15.75" customHeight="1">
      <c r="A588" s="68">
        <v>1502</v>
      </c>
      <c r="B588" s="69">
        <v>134</v>
      </c>
      <c r="C588" s="69"/>
      <c r="D588" s="69"/>
      <c r="E588" s="69"/>
      <c r="F588" s="69"/>
      <c r="G588" s="69"/>
      <c r="H588" s="69"/>
      <c r="I588" s="69"/>
      <c r="J588" s="110"/>
      <c r="K588" s="72"/>
      <c r="L588" s="111"/>
      <c r="M588" s="112"/>
      <c r="N588" s="75"/>
      <c r="O588" s="76">
        <f>B588</f>
        <v>134</v>
      </c>
      <c r="P588" s="77"/>
      <c r="Q588" s="75"/>
    </row>
    <row r="589" spans="1:18" ht="15.75" customHeight="1">
      <c r="A589" s="68">
        <v>1601</v>
      </c>
      <c r="B589" s="69"/>
      <c r="C589" s="69">
        <v>117</v>
      </c>
      <c r="D589" s="69"/>
      <c r="E589" s="69"/>
      <c r="F589" s="69"/>
      <c r="G589" s="69"/>
      <c r="H589" s="69"/>
      <c r="I589" s="69"/>
      <c r="J589" s="110"/>
      <c r="K589" s="78"/>
      <c r="L589" s="113"/>
      <c r="M589" s="114"/>
      <c r="N589" s="80">
        <f>IF(C589=0,"",C589/B588)</f>
        <v>0.87313432835820892</v>
      </c>
      <c r="O589" s="81">
        <v>117</v>
      </c>
      <c r="P589" s="82">
        <f t="shared" ref="P589:P595" si="86">IF(O589=0,"",O589/O588)</f>
        <v>0.87313432835820892</v>
      </c>
      <c r="Q589" s="82">
        <f t="shared" ref="Q589:Q595" si="87">IF(O589=0,"",100%-P589)</f>
        <v>0.12686567164179108</v>
      </c>
    </row>
    <row r="590" spans="1:18" ht="15.75" customHeight="1">
      <c r="A590" s="68">
        <v>1602</v>
      </c>
      <c r="B590" s="69"/>
      <c r="C590" s="69"/>
      <c r="D590" s="69">
        <v>110</v>
      </c>
      <c r="E590" s="69"/>
      <c r="F590" s="69"/>
      <c r="G590" s="69"/>
      <c r="H590" s="69"/>
      <c r="I590" s="69"/>
      <c r="J590" s="110"/>
      <c r="K590" s="78"/>
      <c r="L590" s="113"/>
      <c r="M590" s="114"/>
      <c r="N590" s="80">
        <f>IF(D590=0,"",D590/C589)</f>
        <v>0.94017094017094016</v>
      </c>
      <c r="O590" s="81">
        <v>111</v>
      </c>
      <c r="P590" s="82">
        <f t="shared" si="86"/>
        <v>0.94871794871794868</v>
      </c>
      <c r="Q590" s="82">
        <f t="shared" si="87"/>
        <v>5.1282051282051322E-2</v>
      </c>
      <c r="R590" s="83">
        <f>O590/O588</f>
        <v>0.82835820895522383</v>
      </c>
    </row>
    <row r="591" spans="1:18" ht="15.75" customHeight="1">
      <c r="A591" s="68">
        <v>1701</v>
      </c>
      <c r="B591" s="69"/>
      <c r="C591" s="69"/>
      <c r="D591" s="69"/>
      <c r="E591" s="69">
        <v>107</v>
      </c>
      <c r="F591" s="69"/>
      <c r="G591" s="69"/>
      <c r="H591" s="69"/>
      <c r="I591" s="69"/>
      <c r="J591" s="110"/>
      <c r="K591" s="78"/>
      <c r="L591" s="113"/>
      <c r="M591" s="114"/>
      <c r="N591" s="80">
        <f>IF(E591=0,"",E591/D590)</f>
        <v>0.97272727272727277</v>
      </c>
      <c r="O591" s="81">
        <v>107</v>
      </c>
      <c r="P591" s="82">
        <f t="shared" si="86"/>
        <v>0.963963963963964</v>
      </c>
      <c r="Q591" s="82">
        <f t="shared" si="87"/>
        <v>3.6036036036036001E-2</v>
      </c>
      <c r="R591" s="106"/>
    </row>
    <row r="592" spans="1:18" ht="15.75" customHeight="1">
      <c r="A592" s="68">
        <v>1702</v>
      </c>
      <c r="B592" s="69"/>
      <c r="C592" s="69"/>
      <c r="D592" s="69"/>
      <c r="E592" s="69"/>
      <c r="F592" s="69">
        <v>98</v>
      </c>
      <c r="G592" s="69"/>
      <c r="H592" s="69"/>
      <c r="I592" s="69"/>
      <c r="J592" s="110"/>
      <c r="K592" s="78"/>
      <c r="L592" s="113"/>
      <c r="M592" s="114"/>
      <c r="N592" s="80">
        <f>IF(F592=0,"",F592/E591)</f>
        <v>0.91588785046728971</v>
      </c>
      <c r="O592" s="81">
        <v>105</v>
      </c>
      <c r="P592" s="82">
        <f t="shared" si="86"/>
        <v>0.98130841121495327</v>
      </c>
      <c r="Q592" s="82">
        <f t="shared" si="87"/>
        <v>1.8691588785046731E-2</v>
      </c>
      <c r="R592" s="106"/>
    </row>
    <row r="593" spans="1:18" ht="15.75" customHeight="1">
      <c r="A593" s="68">
        <v>1801</v>
      </c>
      <c r="B593" s="69"/>
      <c r="C593" s="69"/>
      <c r="D593" s="69"/>
      <c r="E593" s="69"/>
      <c r="F593" s="69"/>
      <c r="G593" s="69">
        <v>98</v>
      </c>
      <c r="H593" s="69"/>
      <c r="I593" s="69"/>
      <c r="J593" s="110"/>
      <c r="K593" s="78"/>
      <c r="L593" s="113"/>
      <c r="M593" s="114"/>
      <c r="N593" s="80">
        <f>IF(G593=0,"",G593/F592)</f>
        <v>1</v>
      </c>
      <c r="O593" s="81">
        <v>101</v>
      </c>
      <c r="P593" s="82">
        <f t="shared" si="86"/>
        <v>0.96190476190476193</v>
      </c>
      <c r="Q593" s="82">
        <f t="shared" si="87"/>
        <v>3.8095238095238071E-2</v>
      </c>
      <c r="R593" s="106"/>
    </row>
    <row r="594" spans="1:18" ht="15.75" customHeight="1">
      <c r="A594" s="68">
        <v>1802</v>
      </c>
      <c r="B594" s="69"/>
      <c r="C594" s="69"/>
      <c r="D594" s="69"/>
      <c r="E594" s="69"/>
      <c r="F594" s="69"/>
      <c r="G594" s="69"/>
      <c r="H594" s="69">
        <v>97</v>
      </c>
      <c r="I594" s="69"/>
      <c r="J594" s="110"/>
      <c r="K594" s="78"/>
      <c r="L594" s="113"/>
      <c r="M594" s="114"/>
      <c r="N594" s="80">
        <f>IF(H594=0,"",H594/G593)</f>
        <v>0.98979591836734693</v>
      </c>
      <c r="O594" s="81">
        <v>98</v>
      </c>
      <c r="P594" s="82">
        <f t="shared" si="86"/>
        <v>0.97029702970297027</v>
      </c>
      <c r="Q594" s="82">
        <f t="shared" si="87"/>
        <v>2.9702970297029729E-2</v>
      </c>
      <c r="R594" s="106"/>
    </row>
    <row r="595" spans="1:18" ht="15.75" customHeight="1">
      <c r="A595" s="68">
        <v>1901</v>
      </c>
      <c r="B595" s="69"/>
      <c r="C595" s="69"/>
      <c r="D595" s="69"/>
      <c r="E595" s="69"/>
      <c r="F595" s="69"/>
      <c r="G595" s="69"/>
      <c r="H595" s="69"/>
      <c r="I595" s="69">
        <v>94</v>
      </c>
      <c r="J595" s="110"/>
      <c r="K595" s="78"/>
      <c r="L595" s="113"/>
      <c r="M595" s="114"/>
      <c r="N595" s="80">
        <f>IF(I595=0,"",I595/H594)</f>
        <v>0.96907216494845361</v>
      </c>
      <c r="O595" s="81">
        <v>97</v>
      </c>
      <c r="P595" s="82">
        <f t="shared" si="86"/>
        <v>0.98979591836734693</v>
      </c>
      <c r="Q595" s="82">
        <f t="shared" si="87"/>
        <v>1.0204081632653073E-2</v>
      </c>
      <c r="R595" s="106"/>
    </row>
    <row r="596" spans="1:18" ht="15.75" customHeight="1">
      <c r="A596" s="68">
        <v>1902</v>
      </c>
      <c r="B596" s="69"/>
      <c r="C596" s="69"/>
      <c r="D596" s="69"/>
      <c r="E596" s="69"/>
      <c r="F596" s="69"/>
      <c r="G596" s="69"/>
      <c r="H596" s="69"/>
      <c r="I596" s="69">
        <v>9</v>
      </c>
      <c r="J596" s="110"/>
      <c r="K596" s="78"/>
      <c r="L596" s="113"/>
      <c r="M596" s="114"/>
      <c r="N596" s="80"/>
      <c r="O596" s="81">
        <v>13</v>
      </c>
      <c r="P596" s="82"/>
      <c r="Q596" s="82"/>
      <c r="R596" s="106"/>
    </row>
    <row r="597" spans="1:18" ht="15.75" customHeight="1">
      <c r="A597" s="68">
        <v>2001</v>
      </c>
      <c r="B597" s="69"/>
      <c r="C597" s="69"/>
      <c r="D597" s="69"/>
      <c r="E597" s="69"/>
      <c r="F597" s="69"/>
      <c r="G597" s="69"/>
      <c r="H597" s="69"/>
      <c r="I597" s="69">
        <v>5</v>
      </c>
      <c r="J597" s="110">
        <v>86</v>
      </c>
      <c r="K597" s="78"/>
      <c r="L597" s="113"/>
      <c r="M597" s="114"/>
      <c r="N597" s="80"/>
      <c r="O597" s="81">
        <v>6</v>
      </c>
      <c r="P597" s="82"/>
      <c r="Q597" s="82"/>
      <c r="R597" s="106"/>
    </row>
    <row r="598" spans="1:18" ht="15.75" customHeight="1">
      <c r="A598" s="68">
        <v>2002</v>
      </c>
      <c r="B598" s="69"/>
      <c r="C598" s="69"/>
      <c r="D598" s="69"/>
      <c r="E598" s="69"/>
      <c r="F598" s="69"/>
      <c r="G598" s="69"/>
      <c r="H598" s="69"/>
      <c r="I598" s="69">
        <v>1</v>
      </c>
      <c r="J598" s="110">
        <v>7</v>
      </c>
      <c r="K598" s="78"/>
      <c r="L598" s="113"/>
      <c r="M598" s="106"/>
      <c r="N598" s="115"/>
      <c r="O598" s="87">
        <v>2</v>
      </c>
      <c r="P598" s="116"/>
      <c r="Q598" s="115"/>
      <c r="R598" s="106"/>
    </row>
    <row r="599" spans="1:18" ht="15.75" customHeight="1">
      <c r="A599" s="68">
        <v>2101</v>
      </c>
      <c r="B599" s="69"/>
      <c r="C599" s="69"/>
      <c r="D599" s="69"/>
      <c r="E599" s="69"/>
      <c r="F599" s="69"/>
      <c r="G599" s="69"/>
      <c r="H599" s="69"/>
      <c r="I599" s="69">
        <v>1</v>
      </c>
      <c r="J599" s="110">
        <v>4</v>
      </c>
      <c r="K599" s="78"/>
      <c r="L599" s="113"/>
      <c r="M599" s="106"/>
      <c r="N599" s="117"/>
      <c r="O599" s="87">
        <v>1</v>
      </c>
      <c r="P599" s="118"/>
      <c r="Q599" s="117"/>
      <c r="R599" s="106"/>
    </row>
    <row r="600" spans="1:18" ht="15.75" customHeight="1">
      <c r="A600" s="68">
        <v>2102</v>
      </c>
      <c r="B600" s="69"/>
      <c r="C600" s="69"/>
      <c r="D600" s="69"/>
      <c r="E600" s="69"/>
      <c r="F600" s="69"/>
      <c r="G600" s="69"/>
      <c r="H600" s="69"/>
      <c r="I600" s="69">
        <v>1</v>
      </c>
      <c r="J600" s="110">
        <v>1</v>
      </c>
      <c r="K600" s="78"/>
      <c r="L600" s="113"/>
      <c r="M600" s="106"/>
      <c r="N600" s="117"/>
      <c r="O600" s="87">
        <v>1</v>
      </c>
      <c r="P600" s="118"/>
      <c r="Q600" s="117"/>
      <c r="R600" s="106"/>
    </row>
    <row r="601" spans="1:18" ht="15.75" customHeight="1">
      <c r="A601" s="68">
        <v>2201</v>
      </c>
      <c r="B601" s="69"/>
      <c r="C601" s="69"/>
      <c r="D601" s="69"/>
      <c r="E601" s="69"/>
      <c r="F601" s="69"/>
      <c r="G601" s="69"/>
      <c r="H601" s="69"/>
      <c r="I601" s="69">
        <v>1</v>
      </c>
      <c r="J601" s="110"/>
      <c r="K601" s="78"/>
      <c r="L601" s="113"/>
      <c r="M601" s="106"/>
      <c r="N601" s="119"/>
      <c r="O601" s="120">
        <v>1</v>
      </c>
      <c r="P601" s="121"/>
      <c r="Q601" s="122"/>
      <c r="R601" s="106"/>
    </row>
    <row r="602" spans="1:18" ht="15.75" customHeight="1">
      <c r="A602" s="68">
        <v>2202</v>
      </c>
      <c r="B602" s="69"/>
      <c r="C602" s="69"/>
      <c r="D602" s="69"/>
      <c r="E602" s="69"/>
      <c r="F602" s="69"/>
      <c r="G602" s="69"/>
      <c r="H602" s="69"/>
      <c r="I602" s="69">
        <v>1</v>
      </c>
      <c r="J602" s="110">
        <v>1</v>
      </c>
      <c r="K602" s="78"/>
      <c r="L602" s="113"/>
      <c r="M602" s="106"/>
      <c r="N602" s="89" t="s">
        <v>79</v>
      </c>
      <c r="O602" s="90">
        <v>93</v>
      </c>
      <c r="P602" s="187">
        <f>J605</f>
        <v>99</v>
      </c>
      <c r="Q602" s="92" t="s">
        <v>11</v>
      </c>
      <c r="R602" s="106"/>
    </row>
    <row r="603" spans="1:18" ht="15.75" customHeight="1">
      <c r="A603" s="68">
        <v>2301</v>
      </c>
      <c r="B603" s="69"/>
      <c r="C603" s="69"/>
      <c r="D603" s="69"/>
      <c r="E603" s="69"/>
      <c r="F603" s="69"/>
      <c r="G603" s="69"/>
      <c r="H603" s="69"/>
      <c r="I603" s="69"/>
      <c r="J603" s="110"/>
      <c r="K603" s="78"/>
      <c r="L603" s="113"/>
      <c r="M603" s="106"/>
      <c r="N603" s="93" t="s">
        <v>80</v>
      </c>
      <c r="O603" s="94">
        <f>IF(O602/B588=0,"",O602/B588)</f>
        <v>0.69402985074626866</v>
      </c>
      <c r="P603" s="188">
        <f>IF(O602/P602=0,"",O602/P602)</f>
        <v>0.93939393939393945</v>
      </c>
      <c r="Q603" s="96" t="s">
        <v>81</v>
      </c>
      <c r="R603" s="106"/>
    </row>
    <row r="604" spans="1:18" ht="15.75" customHeight="1">
      <c r="A604" s="68">
        <v>2302</v>
      </c>
      <c r="B604" s="69"/>
      <c r="C604" s="69"/>
      <c r="D604" s="69"/>
      <c r="E604" s="69"/>
      <c r="F604" s="69"/>
      <c r="G604" s="69"/>
      <c r="H604" s="69"/>
      <c r="I604" s="69"/>
      <c r="J604" s="110"/>
      <c r="K604" s="123"/>
      <c r="L604" s="124"/>
      <c r="M604" s="125"/>
      <c r="N604" s="101"/>
      <c r="O604" s="102"/>
      <c r="P604" s="102"/>
      <c r="Q604" s="103"/>
      <c r="R604" s="106"/>
    </row>
    <row r="605" spans="1:18" ht="18" customHeight="1">
      <c r="A605" s="35"/>
      <c r="B605" s="256" t="s">
        <v>100</v>
      </c>
      <c r="C605" s="257"/>
      <c r="D605" s="257"/>
      <c r="E605" s="257"/>
      <c r="F605" s="257"/>
      <c r="G605" s="257"/>
      <c r="H605" s="257"/>
      <c r="I605" s="258"/>
      <c r="J605" s="126">
        <f>SUM(J588:J604)</f>
        <v>99</v>
      </c>
      <c r="K605" s="105">
        <f>IF(J597=0,"",J597/B588)</f>
        <v>0.64179104477611937</v>
      </c>
      <c r="L605" s="105">
        <f>IF(J605=0,"",J605/B588)</f>
        <v>0.73880597014925375</v>
      </c>
      <c r="M605" s="105">
        <f>L605-K605</f>
        <v>9.7014925373134386E-2</v>
      </c>
      <c r="N605" s="2"/>
      <c r="O605" s="31"/>
      <c r="P605" s="25"/>
      <c r="Q605" s="2"/>
      <c r="R605" s="106"/>
    </row>
    <row r="606" spans="1:18" ht="12.75" customHeight="1">
      <c r="O606" s="2"/>
    </row>
    <row r="607" spans="1:18" ht="12.75" customHeight="1">
      <c r="O607" s="2"/>
    </row>
    <row r="608" spans="1:18" ht="26.25" customHeight="1">
      <c r="A608" s="283" t="s">
        <v>88</v>
      </c>
      <c r="B608" s="275"/>
      <c r="C608" s="275"/>
      <c r="D608" s="275"/>
      <c r="E608" s="275"/>
      <c r="F608" s="275"/>
      <c r="G608" s="275"/>
      <c r="H608" s="275"/>
      <c r="I608" s="275"/>
      <c r="J608" s="66" t="s">
        <v>104</v>
      </c>
      <c r="K608" s="2"/>
      <c r="L608" s="2"/>
      <c r="M608" s="31"/>
      <c r="N608" s="2"/>
      <c r="O608" s="31"/>
      <c r="P608" s="31"/>
    </row>
    <row r="609" spans="1:18" ht="20.25" customHeight="1">
      <c r="A609" s="259" t="s">
        <v>10</v>
      </c>
      <c r="B609" s="260" t="s">
        <v>89</v>
      </c>
      <c r="C609" s="261"/>
      <c r="D609" s="261"/>
      <c r="E609" s="261"/>
      <c r="F609" s="261"/>
      <c r="G609" s="261"/>
      <c r="H609" s="261"/>
      <c r="I609" s="262"/>
      <c r="J609" s="263" t="s">
        <v>11</v>
      </c>
      <c r="K609" s="254" t="s">
        <v>3</v>
      </c>
      <c r="L609" s="254" t="s">
        <v>4</v>
      </c>
      <c r="M609" s="264" t="s">
        <v>5</v>
      </c>
      <c r="N609" s="254" t="s">
        <v>6</v>
      </c>
      <c r="O609" s="265" t="s">
        <v>7</v>
      </c>
      <c r="P609" s="265" t="s">
        <v>8</v>
      </c>
      <c r="Q609" s="254" t="s">
        <v>9</v>
      </c>
    </row>
    <row r="610" spans="1:18" ht="15.75" customHeight="1">
      <c r="A610" s="255"/>
      <c r="B610" s="68" t="s">
        <v>90</v>
      </c>
      <c r="C610" s="68" t="s">
        <v>91</v>
      </c>
      <c r="D610" s="68" t="s">
        <v>92</v>
      </c>
      <c r="E610" s="68" t="s">
        <v>93</v>
      </c>
      <c r="F610" s="68" t="s">
        <v>94</v>
      </c>
      <c r="G610" s="68" t="s">
        <v>95</v>
      </c>
      <c r="H610" s="68" t="s">
        <v>96</v>
      </c>
      <c r="I610" s="68" t="s">
        <v>97</v>
      </c>
      <c r="J610" s="255"/>
      <c r="K610" s="255"/>
      <c r="L610" s="255"/>
      <c r="M610" s="255"/>
      <c r="N610" s="255"/>
      <c r="O610" s="255"/>
      <c r="P610" s="255"/>
      <c r="Q610" s="255"/>
    </row>
    <row r="611" spans="1:18" ht="15.75" customHeight="1">
      <c r="A611" s="68">
        <v>1601</v>
      </c>
      <c r="B611" s="69">
        <v>135</v>
      </c>
      <c r="C611" s="69"/>
      <c r="D611" s="69"/>
      <c r="E611" s="69"/>
      <c r="F611" s="69"/>
      <c r="G611" s="69"/>
      <c r="H611" s="69"/>
      <c r="I611" s="69"/>
      <c r="J611" s="110"/>
      <c r="K611" s="72"/>
      <c r="L611" s="111"/>
      <c r="M611" s="112"/>
      <c r="N611" s="75"/>
      <c r="O611" s="76">
        <f>B611</f>
        <v>135</v>
      </c>
      <c r="P611" s="77"/>
      <c r="Q611" s="75"/>
    </row>
    <row r="612" spans="1:18" ht="15.75" customHeight="1">
      <c r="A612" s="68">
        <v>1602</v>
      </c>
      <c r="B612" s="69"/>
      <c r="C612" s="69">
        <v>122</v>
      </c>
      <c r="D612" s="69"/>
      <c r="E612" s="69"/>
      <c r="F612" s="69"/>
      <c r="G612" s="69"/>
      <c r="H612" s="69"/>
      <c r="I612" s="69"/>
      <c r="J612" s="110"/>
      <c r="K612" s="78"/>
      <c r="L612" s="113"/>
      <c r="M612" s="114"/>
      <c r="N612" s="80">
        <f>IF(C612=0,"",C612/B611)</f>
        <v>0.90370370370370368</v>
      </c>
      <c r="O612" s="81">
        <v>122</v>
      </c>
      <c r="P612" s="82">
        <f t="shared" ref="P612:P618" si="88">IF(O612=0,"",O612/O611)</f>
        <v>0.90370370370370368</v>
      </c>
      <c r="Q612" s="82">
        <f t="shared" ref="Q612:Q618" si="89">IF(O612=0,"",100%-P612)</f>
        <v>9.6296296296296324E-2</v>
      </c>
    </row>
    <row r="613" spans="1:18" ht="15.75" customHeight="1">
      <c r="A613" s="68">
        <v>1701</v>
      </c>
      <c r="B613" s="69"/>
      <c r="C613" s="69"/>
      <c r="D613" s="69">
        <v>118</v>
      </c>
      <c r="E613" s="69"/>
      <c r="F613" s="69"/>
      <c r="G613" s="69"/>
      <c r="H613" s="69"/>
      <c r="I613" s="69"/>
      <c r="J613" s="110"/>
      <c r="K613" s="78"/>
      <c r="L613" s="113"/>
      <c r="M613" s="114"/>
      <c r="N613" s="80">
        <f>IF(D613=0,"",D613/C612)</f>
        <v>0.96721311475409832</v>
      </c>
      <c r="O613" s="81">
        <v>120</v>
      </c>
      <c r="P613" s="82">
        <f t="shared" si="88"/>
        <v>0.98360655737704916</v>
      </c>
      <c r="Q613" s="82">
        <f t="shared" si="89"/>
        <v>1.6393442622950838E-2</v>
      </c>
      <c r="R613" s="83">
        <f>O613/O611</f>
        <v>0.88888888888888884</v>
      </c>
    </row>
    <row r="614" spans="1:18" ht="15.75" customHeight="1">
      <c r="A614" s="68">
        <v>1702</v>
      </c>
      <c r="B614" s="69"/>
      <c r="C614" s="69"/>
      <c r="D614" s="69"/>
      <c r="E614" s="69">
        <v>114</v>
      </c>
      <c r="F614" s="69"/>
      <c r="G614" s="69"/>
      <c r="H614" s="69"/>
      <c r="I614" s="69"/>
      <c r="J614" s="110"/>
      <c r="K614" s="78"/>
      <c r="L614" s="113"/>
      <c r="M614" s="114"/>
      <c r="N614" s="80">
        <f>IF(E614=0,"",E614/D613)</f>
        <v>0.96610169491525422</v>
      </c>
      <c r="O614" s="81">
        <v>117</v>
      </c>
      <c r="P614" s="82">
        <f t="shared" si="88"/>
        <v>0.97499999999999998</v>
      </c>
      <c r="Q614" s="82">
        <f t="shared" si="89"/>
        <v>2.5000000000000022E-2</v>
      </c>
      <c r="R614" s="106"/>
    </row>
    <row r="615" spans="1:18" ht="15.75" customHeight="1">
      <c r="A615" s="68">
        <v>1801</v>
      </c>
      <c r="B615" s="69"/>
      <c r="C615" s="69"/>
      <c r="D615" s="69"/>
      <c r="E615" s="69"/>
      <c r="F615" s="69">
        <v>108</v>
      </c>
      <c r="G615" s="69"/>
      <c r="H615" s="69"/>
      <c r="I615" s="69"/>
      <c r="J615" s="110"/>
      <c r="K615" s="78"/>
      <c r="L615" s="113"/>
      <c r="M615" s="114"/>
      <c r="N615" s="80">
        <f>IF(F615=0,"",F615/E614)</f>
        <v>0.94736842105263153</v>
      </c>
      <c r="O615" s="81">
        <v>113</v>
      </c>
      <c r="P615" s="82">
        <f t="shared" si="88"/>
        <v>0.96581196581196582</v>
      </c>
      <c r="Q615" s="82">
        <f t="shared" si="89"/>
        <v>3.4188034188034178E-2</v>
      </c>
      <c r="R615" s="106"/>
    </row>
    <row r="616" spans="1:18" ht="15.75" customHeight="1">
      <c r="A616" s="68">
        <v>1802</v>
      </c>
      <c r="B616" s="69"/>
      <c r="C616" s="69"/>
      <c r="D616" s="69"/>
      <c r="E616" s="69"/>
      <c r="F616" s="69"/>
      <c r="G616" s="69">
        <v>107</v>
      </c>
      <c r="H616" s="69"/>
      <c r="I616" s="69"/>
      <c r="J616" s="110"/>
      <c r="K616" s="78"/>
      <c r="L616" s="113"/>
      <c r="M616" s="114"/>
      <c r="N616" s="80">
        <f>IF(G616=0,"",G616/F615)</f>
        <v>0.9907407407407407</v>
      </c>
      <c r="O616" s="81">
        <v>110</v>
      </c>
      <c r="P616" s="82">
        <f t="shared" si="88"/>
        <v>0.97345132743362828</v>
      </c>
      <c r="Q616" s="82">
        <f t="shared" si="89"/>
        <v>2.6548672566371723E-2</v>
      </c>
      <c r="R616" s="106"/>
    </row>
    <row r="617" spans="1:18" ht="15.75" customHeight="1">
      <c r="A617" s="68">
        <v>1901</v>
      </c>
      <c r="B617" s="69"/>
      <c r="C617" s="69"/>
      <c r="D617" s="69"/>
      <c r="E617" s="69"/>
      <c r="F617" s="69"/>
      <c r="G617" s="69"/>
      <c r="H617" s="69">
        <v>105</v>
      </c>
      <c r="I617" s="69"/>
      <c r="J617" s="110"/>
      <c r="K617" s="78"/>
      <c r="L617" s="113"/>
      <c r="M617" s="114"/>
      <c r="N617" s="80">
        <f>IF(H617=0,"",H617/G616)</f>
        <v>0.98130841121495327</v>
      </c>
      <c r="O617" s="81">
        <v>108</v>
      </c>
      <c r="P617" s="82">
        <f t="shared" si="88"/>
        <v>0.98181818181818181</v>
      </c>
      <c r="Q617" s="82">
        <f t="shared" si="89"/>
        <v>1.8181818181818188E-2</v>
      </c>
      <c r="R617" s="106"/>
    </row>
    <row r="618" spans="1:18" ht="15.75" customHeight="1">
      <c r="A618" s="68">
        <v>1902</v>
      </c>
      <c r="B618" s="69"/>
      <c r="C618" s="69"/>
      <c r="D618" s="69"/>
      <c r="E618" s="69"/>
      <c r="F618" s="69"/>
      <c r="G618" s="69"/>
      <c r="H618" s="69"/>
      <c r="I618" s="69">
        <v>102</v>
      </c>
      <c r="J618" s="110"/>
      <c r="K618" s="78"/>
      <c r="L618" s="113"/>
      <c r="M618" s="114"/>
      <c r="N618" s="80">
        <f>IF(I618=0,"",I618/H617)</f>
        <v>0.97142857142857142</v>
      </c>
      <c r="O618" s="81">
        <v>108</v>
      </c>
      <c r="P618" s="82">
        <f t="shared" si="88"/>
        <v>1</v>
      </c>
      <c r="Q618" s="82">
        <f t="shared" si="89"/>
        <v>0</v>
      </c>
      <c r="R618" s="106"/>
    </row>
    <row r="619" spans="1:18" ht="15.75" customHeight="1">
      <c r="A619" s="68">
        <v>2001</v>
      </c>
      <c r="B619" s="69"/>
      <c r="C619" s="69"/>
      <c r="D619" s="69"/>
      <c r="E619" s="69"/>
      <c r="F619" s="69"/>
      <c r="G619" s="69"/>
      <c r="H619" s="69"/>
      <c r="I619" s="69">
        <v>8</v>
      </c>
      <c r="J619" s="110">
        <v>1</v>
      </c>
      <c r="K619" s="78"/>
      <c r="L619" s="113"/>
      <c r="M619" s="114"/>
      <c r="N619" s="80"/>
      <c r="O619" s="81">
        <v>8</v>
      </c>
      <c r="P619" s="82"/>
      <c r="Q619" s="82"/>
      <c r="R619" s="106"/>
    </row>
    <row r="620" spans="1:18" ht="15.75" customHeight="1">
      <c r="A620" s="68">
        <v>2002</v>
      </c>
      <c r="B620" s="69"/>
      <c r="C620" s="69"/>
      <c r="D620" s="69"/>
      <c r="E620" s="69"/>
      <c r="F620" s="69"/>
      <c r="G620" s="69"/>
      <c r="H620" s="69"/>
      <c r="I620" s="69">
        <v>4</v>
      </c>
      <c r="J620" s="110">
        <v>96</v>
      </c>
      <c r="K620" s="78"/>
      <c r="L620" s="113"/>
      <c r="M620" s="114"/>
      <c r="N620" s="80"/>
      <c r="O620" s="81">
        <v>4</v>
      </c>
      <c r="P620" s="82"/>
      <c r="Q620" s="82"/>
      <c r="R620" s="106"/>
    </row>
    <row r="621" spans="1:18" ht="15.75" customHeight="1">
      <c r="A621" s="68">
        <v>2101</v>
      </c>
      <c r="B621" s="69"/>
      <c r="C621" s="69"/>
      <c r="D621" s="69"/>
      <c r="E621" s="69"/>
      <c r="F621" s="69"/>
      <c r="G621" s="69"/>
      <c r="H621" s="69"/>
      <c r="I621" s="69"/>
      <c r="J621" s="110">
        <v>5</v>
      </c>
      <c r="K621" s="78"/>
      <c r="L621" s="113"/>
      <c r="M621" s="106"/>
      <c r="N621" s="115"/>
      <c r="O621" s="87"/>
      <c r="P621" s="116"/>
      <c r="Q621" s="115"/>
      <c r="R621" s="106"/>
    </row>
    <row r="622" spans="1:18" ht="15.75" customHeight="1">
      <c r="A622" s="68">
        <v>2102</v>
      </c>
      <c r="B622" s="69"/>
      <c r="C622" s="69"/>
      <c r="D622" s="69"/>
      <c r="E622" s="69"/>
      <c r="F622" s="69"/>
      <c r="G622" s="69"/>
      <c r="H622" s="69"/>
      <c r="I622" s="69"/>
      <c r="J622" s="110">
        <v>4</v>
      </c>
      <c r="K622" s="78"/>
      <c r="L622" s="113"/>
      <c r="M622" s="106"/>
      <c r="N622" s="117"/>
      <c r="O622" s="87"/>
      <c r="P622" s="118"/>
      <c r="Q622" s="117"/>
      <c r="R622" s="106"/>
    </row>
    <row r="623" spans="1:18" ht="15.75" customHeight="1">
      <c r="A623" s="68">
        <v>2201</v>
      </c>
      <c r="B623" s="69"/>
      <c r="C623" s="69"/>
      <c r="D623" s="69"/>
      <c r="E623" s="69"/>
      <c r="F623" s="69"/>
      <c r="G623" s="69"/>
      <c r="H623" s="69"/>
      <c r="I623" s="69"/>
      <c r="J623" s="110">
        <v>1</v>
      </c>
      <c r="K623" s="78"/>
      <c r="L623" s="113"/>
      <c r="M623" s="106"/>
      <c r="N623" s="117"/>
      <c r="O623" s="87"/>
      <c r="P623" s="118"/>
      <c r="Q623" s="117"/>
      <c r="R623" s="106"/>
    </row>
    <row r="624" spans="1:18" ht="15.75" customHeight="1">
      <c r="A624" s="68">
        <v>2202</v>
      </c>
      <c r="B624" s="69"/>
      <c r="C624" s="69"/>
      <c r="D624" s="69"/>
      <c r="E624" s="69"/>
      <c r="F624" s="69"/>
      <c r="G624" s="69"/>
      <c r="H624" s="69"/>
      <c r="I624" s="69"/>
      <c r="J624" s="110"/>
      <c r="K624" s="78"/>
      <c r="L624" s="113"/>
      <c r="M624" s="106"/>
      <c r="N624" s="119"/>
      <c r="O624" s="120"/>
      <c r="P624" s="121"/>
      <c r="Q624" s="122"/>
      <c r="R624" s="106"/>
    </row>
    <row r="625" spans="1:18" ht="15.75" customHeight="1">
      <c r="A625" s="68">
        <v>2301</v>
      </c>
      <c r="B625" s="69"/>
      <c r="C625" s="69"/>
      <c r="D625" s="69"/>
      <c r="E625" s="69"/>
      <c r="F625" s="69"/>
      <c r="G625" s="69"/>
      <c r="H625" s="69"/>
      <c r="I625" s="69"/>
      <c r="J625" s="110"/>
      <c r="K625" s="78"/>
      <c r="L625" s="113"/>
      <c r="M625" s="106"/>
      <c r="N625" s="89" t="s">
        <v>79</v>
      </c>
      <c r="O625" s="90">
        <v>103</v>
      </c>
      <c r="P625" s="187">
        <f>J628</f>
        <v>107</v>
      </c>
      <c r="Q625" s="92" t="s">
        <v>11</v>
      </c>
      <c r="R625" s="106"/>
    </row>
    <row r="626" spans="1:18" ht="15.75" customHeight="1">
      <c r="A626" s="68">
        <v>2302</v>
      </c>
      <c r="B626" s="69"/>
      <c r="C626" s="69"/>
      <c r="D626" s="69"/>
      <c r="E626" s="69"/>
      <c r="F626" s="69"/>
      <c r="G626" s="69"/>
      <c r="H626" s="69"/>
      <c r="I626" s="69"/>
      <c r="J626" s="110"/>
      <c r="K626" s="78"/>
      <c r="L626" s="113"/>
      <c r="M626" s="106"/>
      <c r="N626" s="93" t="s">
        <v>80</v>
      </c>
      <c r="O626" s="94">
        <f>IF(O625/B611=0,"",O625/B611)</f>
        <v>0.76296296296296295</v>
      </c>
      <c r="P626" s="188">
        <f>IF(O625/P625=0,"",O625/P625)</f>
        <v>0.96261682242990654</v>
      </c>
      <c r="Q626" s="96" t="s">
        <v>81</v>
      </c>
      <c r="R626" s="106"/>
    </row>
    <row r="627" spans="1:18" ht="15.75" customHeight="1">
      <c r="A627" s="68">
        <v>2401</v>
      </c>
      <c r="B627" s="69"/>
      <c r="C627" s="69"/>
      <c r="D627" s="69"/>
      <c r="E627" s="69"/>
      <c r="F627" s="69"/>
      <c r="G627" s="69"/>
      <c r="H627" s="69"/>
      <c r="I627" s="69"/>
      <c r="J627" s="110"/>
      <c r="K627" s="123"/>
      <c r="L627" s="124"/>
      <c r="M627" s="125"/>
      <c r="N627" s="101"/>
      <c r="O627" s="102"/>
      <c r="P627" s="102"/>
      <c r="Q627" s="103"/>
      <c r="R627" s="106"/>
    </row>
    <row r="628" spans="1:18" ht="18" customHeight="1">
      <c r="A628" s="35"/>
      <c r="B628" s="256" t="s">
        <v>100</v>
      </c>
      <c r="C628" s="257"/>
      <c r="D628" s="257"/>
      <c r="E628" s="257"/>
      <c r="F628" s="257"/>
      <c r="G628" s="257"/>
      <c r="H628" s="257"/>
      <c r="I628" s="258"/>
      <c r="J628" s="126">
        <f>SUM(J611:J627)</f>
        <v>107</v>
      </c>
      <c r="K628" s="105">
        <f>(SUM(J619:J620)/B611)</f>
        <v>0.71851851851851856</v>
      </c>
      <c r="L628" s="105">
        <f>IF(J628=0,"",J628/B611)</f>
        <v>0.79259259259259263</v>
      </c>
      <c r="M628" s="105">
        <f>IF(J619=0,"",L628-K628)</f>
        <v>7.407407407407407E-2</v>
      </c>
      <c r="N628" s="2"/>
      <c r="O628" s="31"/>
      <c r="P628" s="25"/>
      <c r="Q628" s="2"/>
      <c r="R628" s="106"/>
    </row>
    <row r="629" spans="1:18" ht="12.75" customHeight="1">
      <c r="O629" s="2"/>
    </row>
    <row r="630" spans="1:18" ht="12.75" customHeight="1">
      <c r="O630" s="2"/>
    </row>
    <row r="631" spans="1:18" ht="26.25" customHeight="1">
      <c r="A631" s="283" t="s">
        <v>88</v>
      </c>
      <c r="B631" s="275"/>
      <c r="C631" s="275"/>
      <c r="D631" s="275"/>
      <c r="E631" s="275"/>
      <c r="F631" s="275"/>
      <c r="G631" s="275"/>
      <c r="H631" s="275"/>
      <c r="I631" s="275"/>
      <c r="J631" s="66" t="s">
        <v>105</v>
      </c>
      <c r="K631" s="2"/>
      <c r="L631" s="2"/>
      <c r="M631" s="31"/>
      <c r="N631" s="2"/>
      <c r="O631" s="31"/>
      <c r="P631" s="31"/>
    </row>
    <row r="632" spans="1:18" ht="20.25" customHeight="1">
      <c r="A632" s="259" t="s">
        <v>10</v>
      </c>
      <c r="B632" s="260" t="s">
        <v>89</v>
      </c>
      <c r="C632" s="261"/>
      <c r="D632" s="261"/>
      <c r="E632" s="261"/>
      <c r="F632" s="261"/>
      <c r="G632" s="261"/>
      <c r="H632" s="261"/>
      <c r="I632" s="262"/>
      <c r="J632" s="263" t="s">
        <v>11</v>
      </c>
      <c r="K632" s="254" t="s">
        <v>3</v>
      </c>
      <c r="L632" s="254" t="s">
        <v>4</v>
      </c>
      <c r="M632" s="264" t="s">
        <v>5</v>
      </c>
      <c r="N632" s="254" t="s">
        <v>6</v>
      </c>
      <c r="O632" s="265" t="s">
        <v>7</v>
      </c>
      <c r="P632" s="265" t="s">
        <v>8</v>
      </c>
      <c r="Q632" s="254" t="s">
        <v>9</v>
      </c>
    </row>
    <row r="633" spans="1:18" ht="15.75" customHeight="1">
      <c r="A633" s="255"/>
      <c r="B633" s="68" t="s">
        <v>90</v>
      </c>
      <c r="C633" s="68" t="s">
        <v>91</v>
      </c>
      <c r="D633" s="68" t="s">
        <v>92</v>
      </c>
      <c r="E633" s="68" t="s">
        <v>93</v>
      </c>
      <c r="F633" s="68" t="s">
        <v>94</v>
      </c>
      <c r="G633" s="68" t="s">
        <v>95</v>
      </c>
      <c r="H633" s="68" t="s">
        <v>96</v>
      </c>
      <c r="I633" s="68" t="s">
        <v>97</v>
      </c>
      <c r="J633" s="255"/>
      <c r="K633" s="255"/>
      <c r="L633" s="255"/>
      <c r="M633" s="255"/>
      <c r="N633" s="255"/>
      <c r="O633" s="255"/>
      <c r="P633" s="255"/>
      <c r="Q633" s="255"/>
    </row>
    <row r="634" spans="1:18" ht="15.75" customHeight="1">
      <c r="A634" s="68">
        <v>1602</v>
      </c>
      <c r="B634" s="69">
        <v>178</v>
      </c>
      <c r="C634" s="69"/>
      <c r="D634" s="69"/>
      <c r="E634" s="69"/>
      <c r="F634" s="69"/>
      <c r="G634" s="69"/>
      <c r="H634" s="69"/>
      <c r="I634" s="69"/>
      <c r="J634" s="110"/>
      <c r="K634" s="72"/>
      <c r="L634" s="111"/>
      <c r="M634" s="112"/>
      <c r="N634" s="75"/>
      <c r="O634" s="76">
        <f>B634</f>
        <v>178</v>
      </c>
      <c r="P634" s="77"/>
      <c r="Q634" s="75"/>
    </row>
    <row r="635" spans="1:18" ht="15.75" customHeight="1">
      <c r="A635" s="68">
        <v>1701</v>
      </c>
      <c r="B635" s="69"/>
      <c r="C635" s="69">
        <v>170</v>
      </c>
      <c r="D635" s="69"/>
      <c r="E635" s="69"/>
      <c r="F635" s="69"/>
      <c r="G635" s="69"/>
      <c r="H635" s="69"/>
      <c r="I635" s="69"/>
      <c r="J635" s="110"/>
      <c r="K635" s="78"/>
      <c r="L635" s="113"/>
      <c r="M635" s="114"/>
      <c r="N635" s="80">
        <f>IF(C635=0,"",C635/B634)</f>
        <v>0.9550561797752809</v>
      </c>
      <c r="O635" s="81">
        <v>170</v>
      </c>
      <c r="P635" s="82">
        <f t="shared" ref="P635:P641" si="90">IF(O635=0,"",O635/O634)</f>
        <v>0.9550561797752809</v>
      </c>
      <c r="Q635" s="82">
        <f t="shared" ref="Q635:Q641" si="91">IF(O635=0,"",100%-P635)</f>
        <v>4.49438202247191E-2</v>
      </c>
    </row>
    <row r="636" spans="1:18" ht="15.75" customHeight="1">
      <c r="A636" s="68">
        <v>1702</v>
      </c>
      <c r="B636" s="69"/>
      <c r="C636" s="69"/>
      <c r="D636" s="69">
        <v>159</v>
      </c>
      <c r="E636" s="69"/>
      <c r="F636" s="69"/>
      <c r="G636" s="69"/>
      <c r="H636" s="69"/>
      <c r="I636" s="69"/>
      <c r="J636" s="110"/>
      <c r="K636" s="78"/>
      <c r="L636" s="113"/>
      <c r="M636" s="114"/>
      <c r="N636" s="80">
        <f>IF(D636=0,"",D636/C635)</f>
        <v>0.93529411764705883</v>
      </c>
      <c r="O636" s="81">
        <v>165</v>
      </c>
      <c r="P636" s="82">
        <f t="shared" si="90"/>
        <v>0.97058823529411764</v>
      </c>
      <c r="Q636" s="82">
        <f t="shared" si="91"/>
        <v>2.9411764705882359E-2</v>
      </c>
      <c r="R636" s="83">
        <f>O636/O634</f>
        <v>0.9269662921348315</v>
      </c>
    </row>
    <row r="637" spans="1:18" ht="15.75" customHeight="1">
      <c r="A637" s="68">
        <v>1801</v>
      </c>
      <c r="B637" s="69"/>
      <c r="C637" s="69"/>
      <c r="D637" s="69"/>
      <c r="E637" s="69">
        <v>159</v>
      </c>
      <c r="F637" s="69"/>
      <c r="G637" s="69"/>
      <c r="H637" s="69"/>
      <c r="I637" s="69"/>
      <c r="J637" s="110"/>
      <c r="K637" s="78"/>
      <c r="L637" s="113"/>
      <c r="M637" s="114"/>
      <c r="N637" s="80">
        <f>IF(E637=0,"",E637/D636)</f>
        <v>1</v>
      </c>
      <c r="O637" s="81">
        <v>163</v>
      </c>
      <c r="P637" s="82">
        <f t="shared" si="90"/>
        <v>0.98787878787878791</v>
      </c>
      <c r="Q637" s="82">
        <f t="shared" si="91"/>
        <v>1.2121212121212088E-2</v>
      </c>
      <c r="R637" s="106"/>
    </row>
    <row r="638" spans="1:18" ht="15.75" customHeight="1">
      <c r="A638" s="68">
        <v>1802</v>
      </c>
      <c r="B638" s="69"/>
      <c r="C638" s="69"/>
      <c r="D638" s="69"/>
      <c r="E638" s="69"/>
      <c r="F638" s="69">
        <v>149</v>
      </c>
      <c r="G638" s="69"/>
      <c r="H638" s="69"/>
      <c r="I638" s="69"/>
      <c r="J638" s="110"/>
      <c r="K638" s="78"/>
      <c r="L638" s="113"/>
      <c r="M638" s="114"/>
      <c r="N638" s="80">
        <f>IF(F638=0,"",F638/E637)</f>
        <v>0.93710691823899372</v>
      </c>
      <c r="O638" s="81">
        <v>154</v>
      </c>
      <c r="P638" s="82">
        <f t="shared" si="90"/>
        <v>0.94478527607361962</v>
      </c>
      <c r="Q638" s="82">
        <f t="shared" si="91"/>
        <v>5.5214723926380382E-2</v>
      </c>
      <c r="R638" s="106"/>
    </row>
    <row r="639" spans="1:18" ht="18" customHeight="1">
      <c r="A639" s="68">
        <v>1901</v>
      </c>
      <c r="B639" s="69"/>
      <c r="C639" s="69"/>
      <c r="D639" s="69"/>
      <c r="E639" s="69"/>
      <c r="F639" s="69"/>
      <c r="G639" s="69">
        <v>149</v>
      </c>
      <c r="H639" s="69"/>
      <c r="I639" s="69"/>
      <c r="J639" s="110"/>
      <c r="K639" s="78"/>
      <c r="L639" s="113"/>
      <c r="M639" s="114"/>
      <c r="N639" s="80">
        <f>IF(G639=0,"",G639/F638)</f>
        <v>1</v>
      </c>
      <c r="O639" s="81">
        <v>154</v>
      </c>
      <c r="P639" s="82">
        <f t="shared" si="90"/>
        <v>1</v>
      </c>
      <c r="Q639" s="82">
        <f t="shared" si="91"/>
        <v>0</v>
      </c>
      <c r="R639" s="106"/>
    </row>
    <row r="640" spans="1:18" ht="15.75" customHeight="1">
      <c r="A640" s="68">
        <v>1902</v>
      </c>
      <c r="B640" s="69"/>
      <c r="C640" s="69"/>
      <c r="D640" s="69"/>
      <c r="E640" s="69"/>
      <c r="F640" s="69"/>
      <c r="G640" s="69"/>
      <c r="H640" s="69">
        <v>144</v>
      </c>
      <c r="I640" s="69"/>
      <c r="J640" s="110"/>
      <c r="K640" s="78"/>
      <c r="L640" s="113"/>
      <c r="M640" s="114"/>
      <c r="N640" s="80">
        <f>IF(H640=0,"",H640/G639)</f>
        <v>0.96644295302013428</v>
      </c>
      <c r="O640" s="81">
        <v>150</v>
      </c>
      <c r="P640" s="82">
        <f t="shared" si="90"/>
        <v>0.97402597402597402</v>
      </c>
      <c r="Q640" s="82">
        <f t="shared" si="91"/>
        <v>2.5974025974025983E-2</v>
      </c>
      <c r="R640" s="106"/>
    </row>
    <row r="641" spans="1:36" ht="15.75" customHeight="1">
      <c r="A641" s="68">
        <v>2001</v>
      </c>
      <c r="B641" s="69"/>
      <c r="C641" s="69"/>
      <c r="D641" s="69"/>
      <c r="E641" s="69"/>
      <c r="F641" s="69"/>
      <c r="G641" s="69"/>
      <c r="H641" s="69"/>
      <c r="I641" s="69">
        <v>118</v>
      </c>
      <c r="J641" s="110"/>
      <c r="K641" s="78"/>
      <c r="L641" s="113"/>
      <c r="M641" s="114"/>
      <c r="N641" s="80">
        <f>IF(I641=0,"",I641/H640)</f>
        <v>0.81944444444444442</v>
      </c>
      <c r="O641" s="81">
        <v>147</v>
      </c>
      <c r="P641" s="82">
        <f t="shared" si="90"/>
        <v>0.98</v>
      </c>
      <c r="Q641" s="82">
        <f t="shared" si="91"/>
        <v>2.0000000000000018E-2</v>
      </c>
      <c r="R641" s="106"/>
    </row>
    <row r="642" spans="1:36" ht="15.75" customHeight="1">
      <c r="A642" s="68">
        <v>2002</v>
      </c>
      <c r="B642" s="69"/>
      <c r="C642" s="69"/>
      <c r="D642" s="69"/>
      <c r="E642" s="69"/>
      <c r="F642" s="69"/>
      <c r="G642" s="69"/>
      <c r="H642" s="69"/>
      <c r="I642" s="69">
        <v>34</v>
      </c>
      <c r="J642" s="110"/>
      <c r="K642" s="78"/>
      <c r="L642" s="113"/>
      <c r="M642" s="114"/>
      <c r="N642" s="80"/>
      <c r="O642" s="81">
        <v>38</v>
      </c>
      <c r="P642" s="82"/>
      <c r="Q642" s="82"/>
      <c r="R642" s="106"/>
    </row>
    <row r="643" spans="1:36" ht="15.75" customHeight="1">
      <c r="A643" s="68">
        <v>2101</v>
      </c>
      <c r="B643" s="69"/>
      <c r="C643" s="69"/>
      <c r="D643" s="69"/>
      <c r="E643" s="69"/>
      <c r="F643" s="69"/>
      <c r="G643" s="69"/>
      <c r="H643" s="69"/>
      <c r="I643" s="69">
        <v>11</v>
      </c>
      <c r="J643" s="110">
        <v>111</v>
      </c>
      <c r="K643" s="199"/>
      <c r="L643" s="200"/>
      <c r="M643" s="201"/>
      <c r="N643" s="202"/>
      <c r="O643" s="81">
        <v>12</v>
      </c>
      <c r="P643" s="203"/>
      <c r="Q643" s="203"/>
      <c r="R643" s="204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</row>
    <row r="644" spans="1:36" ht="15.75" customHeight="1">
      <c r="A644" s="68">
        <v>2102</v>
      </c>
      <c r="B644" s="69"/>
      <c r="C644" s="69"/>
      <c r="D644" s="69"/>
      <c r="E644" s="69"/>
      <c r="F644" s="69"/>
      <c r="G644" s="69"/>
      <c r="H644" s="69"/>
      <c r="I644" s="69">
        <v>3</v>
      </c>
      <c r="J644" s="110">
        <v>23</v>
      </c>
      <c r="K644" s="78"/>
      <c r="L644" s="113"/>
      <c r="M644" s="106"/>
      <c r="N644" s="115"/>
      <c r="O644" s="87">
        <v>4</v>
      </c>
      <c r="P644" s="116"/>
      <c r="Q644" s="115"/>
      <c r="R644" s="106"/>
    </row>
    <row r="645" spans="1:36" ht="15.75" customHeight="1">
      <c r="A645" s="68">
        <v>2201</v>
      </c>
      <c r="B645" s="69"/>
      <c r="C645" s="69"/>
      <c r="D645" s="69"/>
      <c r="E645" s="69"/>
      <c r="F645" s="69"/>
      <c r="G645" s="69"/>
      <c r="H645" s="69"/>
      <c r="I645" s="69">
        <v>1</v>
      </c>
      <c r="J645" s="110">
        <v>8</v>
      </c>
      <c r="K645" s="78"/>
      <c r="L645" s="113"/>
      <c r="M645" s="106"/>
      <c r="N645" s="117"/>
      <c r="O645" s="87">
        <v>4</v>
      </c>
      <c r="P645" s="118"/>
      <c r="Q645" s="117"/>
      <c r="R645" s="106"/>
    </row>
    <row r="646" spans="1:36" ht="15.75" customHeight="1">
      <c r="A646" s="68">
        <v>2202</v>
      </c>
      <c r="B646" s="69"/>
      <c r="C646" s="69"/>
      <c r="D646" s="69"/>
      <c r="E646" s="69"/>
      <c r="F646" s="69"/>
      <c r="G646" s="69"/>
      <c r="H646" s="69"/>
      <c r="I646" s="69">
        <v>1</v>
      </c>
      <c r="J646" s="110">
        <v>1</v>
      </c>
      <c r="K646" s="78"/>
      <c r="L646" s="113"/>
      <c r="M646" s="106"/>
      <c r="N646" s="117"/>
      <c r="O646" s="87">
        <v>2</v>
      </c>
      <c r="P646" s="118"/>
      <c r="Q646" s="117"/>
      <c r="R646" s="106"/>
    </row>
    <row r="647" spans="1:36" ht="15.75" customHeight="1">
      <c r="A647" s="68">
        <v>2301</v>
      </c>
      <c r="B647" s="69"/>
      <c r="C647" s="69"/>
      <c r="D647" s="69"/>
      <c r="E647" s="69"/>
      <c r="F647" s="69"/>
      <c r="G647" s="69"/>
      <c r="H647" s="69"/>
      <c r="I647" s="69">
        <v>1</v>
      </c>
      <c r="J647" s="110">
        <v>4</v>
      </c>
      <c r="K647" s="78"/>
      <c r="L647" s="113"/>
      <c r="M647" s="106"/>
      <c r="N647" s="119"/>
      <c r="O647" s="120">
        <v>1</v>
      </c>
      <c r="P647" s="121"/>
      <c r="Q647" s="122"/>
      <c r="R647" s="106"/>
    </row>
    <row r="648" spans="1:36" ht="15.75" customHeight="1">
      <c r="A648" s="68">
        <v>2302</v>
      </c>
      <c r="B648" s="69"/>
      <c r="C648" s="69"/>
      <c r="D648" s="69"/>
      <c r="E648" s="69"/>
      <c r="F648" s="69"/>
      <c r="G648" s="69"/>
      <c r="H648" s="69"/>
      <c r="I648" s="69"/>
      <c r="J648" s="110"/>
      <c r="K648" s="78"/>
      <c r="L648" s="113"/>
      <c r="M648" s="106"/>
      <c r="N648" s="89" t="s">
        <v>79</v>
      </c>
      <c r="O648" s="90">
        <v>140</v>
      </c>
      <c r="P648" s="187">
        <f>J651</f>
        <v>147</v>
      </c>
      <c r="Q648" s="92" t="s">
        <v>11</v>
      </c>
      <c r="R648" s="106"/>
    </row>
    <row r="649" spans="1:36" ht="15.75" customHeight="1">
      <c r="A649" s="68">
        <v>2401</v>
      </c>
      <c r="B649" s="69"/>
      <c r="C649" s="69"/>
      <c r="D649" s="69"/>
      <c r="E649" s="69"/>
      <c r="F649" s="69"/>
      <c r="G649" s="69"/>
      <c r="H649" s="69"/>
      <c r="I649" s="69"/>
      <c r="J649" s="110"/>
      <c r="K649" s="78"/>
      <c r="L649" s="113"/>
      <c r="M649" s="106"/>
      <c r="N649" s="93" t="s">
        <v>80</v>
      </c>
      <c r="O649" s="94">
        <f>IF(O648/B634=0,"",O648/B634)</f>
        <v>0.7865168539325843</v>
      </c>
      <c r="P649" s="188">
        <f>IF(O648/P648=0,"",O648/P648)</f>
        <v>0.95238095238095233</v>
      </c>
      <c r="Q649" s="96" t="s">
        <v>81</v>
      </c>
      <c r="R649" s="106"/>
    </row>
    <row r="650" spans="1:36" ht="15.75" customHeight="1">
      <c r="A650" s="68">
        <v>2402</v>
      </c>
      <c r="B650" s="69"/>
      <c r="C650" s="69"/>
      <c r="D650" s="69"/>
      <c r="E650" s="69"/>
      <c r="F650" s="69"/>
      <c r="G650" s="69"/>
      <c r="H650" s="69"/>
      <c r="I650" s="69"/>
      <c r="J650" s="110"/>
      <c r="K650" s="123"/>
      <c r="L650" s="124"/>
      <c r="M650" s="125"/>
      <c r="N650" s="101"/>
      <c r="O650" s="102"/>
      <c r="P650" s="102"/>
      <c r="Q650" s="103"/>
      <c r="R650" s="106"/>
    </row>
    <row r="651" spans="1:36" ht="18" customHeight="1">
      <c r="A651" s="35"/>
      <c r="B651" s="256" t="s">
        <v>100</v>
      </c>
      <c r="C651" s="257"/>
      <c r="D651" s="257"/>
      <c r="E651" s="257"/>
      <c r="F651" s="257"/>
      <c r="G651" s="257"/>
      <c r="H651" s="257"/>
      <c r="I651" s="258"/>
      <c r="J651" s="126">
        <f>SUM(J634:J650)</f>
        <v>147</v>
      </c>
      <c r="K651" s="105">
        <f>(SUM(J641:J643)/B634)</f>
        <v>0.6235955056179775</v>
      </c>
      <c r="L651" s="105">
        <f>IF(J651=0,"",J651/B634)</f>
        <v>0.8258426966292135</v>
      </c>
      <c r="M651" s="105">
        <f>L651-K651</f>
        <v>0.202247191011236</v>
      </c>
      <c r="N651" s="2"/>
      <c r="O651" s="31"/>
      <c r="P651" s="25"/>
      <c r="Q651" s="2"/>
      <c r="R651" s="106"/>
    </row>
    <row r="652" spans="1:36" ht="14.25" customHeight="1">
      <c r="R652" s="106"/>
    </row>
    <row r="653" spans="1:36" ht="14.25" customHeight="1">
      <c r="R653" s="106"/>
    </row>
    <row r="654" spans="1:36" ht="26.25" customHeight="1">
      <c r="A654" s="205" t="s">
        <v>88</v>
      </c>
      <c r="B654" s="158"/>
      <c r="C654" s="158"/>
      <c r="D654" s="158"/>
      <c r="E654" s="158"/>
      <c r="F654" s="158"/>
      <c r="G654" s="158"/>
      <c r="H654" s="158"/>
      <c r="I654" s="158"/>
      <c r="J654" s="281" t="s">
        <v>106</v>
      </c>
      <c r="K654" s="269"/>
      <c r="L654" s="269"/>
      <c r="M654" s="31"/>
      <c r="N654" s="31"/>
      <c r="O654" s="31"/>
      <c r="P654" s="106"/>
      <c r="V654" s="217">
        <f>AVERAGE(O649,O672)</f>
        <v>0.72870146494097576</v>
      </c>
    </row>
    <row r="655" spans="1:36" ht="20.25" customHeight="1">
      <c r="A655" s="259" t="s">
        <v>10</v>
      </c>
      <c r="B655" s="260" t="s">
        <v>89</v>
      </c>
      <c r="C655" s="261"/>
      <c r="D655" s="261"/>
      <c r="E655" s="261"/>
      <c r="F655" s="261"/>
      <c r="G655" s="261"/>
      <c r="H655" s="261"/>
      <c r="I655" s="262"/>
      <c r="J655" s="263" t="s">
        <v>11</v>
      </c>
      <c r="K655" s="254" t="s">
        <v>3</v>
      </c>
      <c r="L655" s="254" t="s">
        <v>4</v>
      </c>
      <c r="M655" s="264" t="s">
        <v>5</v>
      </c>
      <c r="N655" s="254" t="s">
        <v>6</v>
      </c>
      <c r="O655" s="265" t="s">
        <v>7</v>
      </c>
      <c r="P655" s="265" t="s">
        <v>8</v>
      </c>
      <c r="Q655" s="254" t="s">
        <v>9</v>
      </c>
    </row>
    <row r="656" spans="1:36" ht="15.75" customHeight="1">
      <c r="A656" s="255"/>
      <c r="B656" s="68" t="s">
        <v>90</v>
      </c>
      <c r="C656" s="68" t="s">
        <v>91</v>
      </c>
      <c r="D656" s="68" t="s">
        <v>92</v>
      </c>
      <c r="E656" s="68" t="s">
        <v>93</v>
      </c>
      <c r="F656" s="68" t="s">
        <v>94</v>
      </c>
      <c r="G656" s="68" t="s">
        <v>95</v>
      </c>
      <c r="H656" s="68" t="s">
        <v>96</v>
      </c>
      <c r="I656" s="68" t="s">
        <v>97</v>
      </c>
      <c r="J656" s="255"/>
      <c r="K656" s="255"/>
      <c r="L656" s="255"/>
      <c r="M656" s="255"/>
      <c r="N656" s="255"/>
      <c r="O656" s="255"/>
      <c r="P656" s="255"/>
      <c r="Q656" s="255"/>
    </row>
    <row r="657" spans="1:18" ht="15.75" customHeight="1">
      <c r="A657" s="68">
        <v>1701</v>
      </c>
      <c r="B657" s="69">
        <v>158</v>
      </c>
      <c r="C657" s="69"/>
      <c r="D657" s="69"/>
      <c r="E657" s="69"/>
      <c r="F657" s="69"/>
      <c r="G657" s="69"/>
      <c r="H657" s="69"/>
      <c r="I657" s="69"/>
      <c r="J657" s="110"/>
      <c r="K657" s="72"/>
      <c r="L657" s="111"/>
      <c r="M657" s="112"/>
      <c r="N657" s="75"/>
      <c r="O657" s="76">
        <f>B657</f>
        <v>158</v>
      </c>
      <c r="P657" s="77"/>
      <c r="Q657" s="75"/>
    </row>
    <row r="658" spans="1:18" ht="18" customHeight="1">
      <c r="A658" s="68">
        <v>1702</v>
      </c>
      <c r="B658" s="69"/>
      <c r="C658" s="69">
        <v>138</v>
      </c>
      <c r="D658" s="69"/>
      <c r="E658" s="69"/>
      <c r="F658" s="69"/>
      <c r="G658" s="69"/>
      <c r="H658" s="69"/>
      <c r="I658" s="69"/>
      <c r="J658" s="110"/>
      <c r="K658" s="78"/>
      <c r="L658" s="113"/>
      <c r="M658" s="114"/>
      <c r="N658" s="80">
        <f>IF(C658=0,"",C658/B657)</f>
        <v>0.87341772151898733</v>
      </c>
      <c r="O658" s="81">
        <v>138</v>
      </c>
      <c r="P658" s="82">
        <f t="shared" ref="P658:P664" si="92">IF(O658=0,"",O658/O657)</f>
        <v>0.87341772151898733</v>
      </c>
      <c r="Q658" s="82">
        <f t="shared" ref="Q658:Q664" si="93">IF(O658=0,"",100%-P658)</f>
        <v>0.12658227848101267</v>
      </c>
    </row>
    <row r="659" spans="1:18" ht="15.75" customHeight="1">
      <c r="A659" s="68">
        <v>1801</v>
      </c>
      <c r="B659" s="69"/>
      <c r="C659" s="69"/>
      <c r="D659" s="69">
        <v>123</v>
      </c>
      <c r="E659" s="69"/>
      <c r="F659" s="69"/>
      <c r="G659" s="69"/>
      <c r="H659" s="69"/>
      <c r="I659" s="69"/>
      <c r="J659" s="110"/>
      <c r="K659" s="78"/>
      <c r="L659" s="113"/>
      <c r="M659" s="114"/>
      <c r="N659" s="80">
        <f>IF(D659=0,"",D659/C658)</f>
        <v>0.89130434782608692</v>
      </c>
      <c r="O659" s="81">
        <v>130</v>
      </c>
      <c r="P659" s="82">
        <f t="shared" si="92"/>
        <v>0.94202898550724634</v>
      </c>
      <c r="Q659" s="82">
        <f t="shared" si="93"/>
        <v>5.7971014492753659E-2</v>
      </c>
      <c r="R659" s="83">
        <f>O659/O657</f>
        <v>0.82278481012658233</v>
      </c>
    </row>
    <row r="660" spans="1:18" ht="15.75" customHeight="1">
      <c r="A660" s="68">
        <v>1802</v>
      </c>
      <c r="B660" s="69"/>
      <c r="C660" s="69"/>
      <c r="D660" s="69"/>
      <c r="E660" s="69">
        <v>122</v>
      </c>
      <c r="F660" s="69"/>
      <c r="G660" s="69"/>
      <c r="H660" s="69"/>
      <c r="I660" s="69"/>
      <c r="J660" s="110"/>
      <c r="K660" s="78"/>
      <c r="L660" s="113"/>
      <c r="M660" s="114"/>
      <c r="N660" s="80">
        <f>IF(E660=0,"",E660/D659)</f>
        <v>0.99186991869918695</v>
      </c>
      <c r="O660" s="81">
        <v>125</v>
      </c>
      <c r="P660" s="82">
        <f t="shared" si="92"/>
        <v>0.96153846153846156</v>
      </c>
      <c r="Q660" s="82">
        <f t="shared" si="93"/>
        <v>3.8461538461538436E-2</v>
      </c>
    </row>
    <row r="661" spans="1:18" ht="15.75" customHeight="1">
      <c r="A661" s="68">
        <v>1901</v>
      </c>
      <c r="B661" s="69"/>
      <c r="C661" s="69"/>
      <c r="D661" s="69"/>
      <c r="E661" s="69"/>
      <c r="F661" s="69">
        <v>116</v>
      </c>
      <c r="G661" s="69"/>
      <c r="H661" s="69"/>
      <c r="I661" s="69"/>
      <c r="J661" s="110"/>
      <c r="K661" s="78"/>
      <c r="L661" s="113"/>
      <c r="M661" s="114"/>
      <c r="N661" s="80">
        <f>IF(F661=0,"",F661/E660)</f>
        <v>0.95081967213114749</v>
      </c>
      <c r="O661" s="81">
        <v>123</v>
      </c>
      <c r="P661" s="82">
        <f t="shared" si="92"/>
        <v>0.98399999999999999</v>
      </c>
      <c r="Q661" s="82">
        <f t="shared" si="93"/>
        <v>1.6000000000000014E-2</v>
      </c>
    </row>
    <row r="662" spans="1:18" ht="20.25" customHeight="1">
      <c r="A662" s="68">
        <v>1902</v>
      </c>
      <c r="B662" s="69"/>
      <c r="C662" s="69"/>
      <c r="D662" s="69"/>
      <c r="E662" s="69"/>
      <c r="F662" s="69"/>
      <c r="G662" s="69">
        <v>116</v>
      </c>
      <c r="H662" s="69"/>
      <c r="I662" s="69"/>
      <c r="J662" s="110"/>
      <c r="K662" s="78"/>
      <c r="L662" s="113"/>
      <c r="M662" s="114"/>
      <c r="N662" s="80">
        <f>IF(G662=0,"",G662/F661)</f>
        <v>1</v>
      </c>
      <c r="O662" s="81">
        <v>121</v>
      </c>
      <c r="P662" s="82">
        <f t="shared" si="92"/>
        <v>0.98373983739837401</v>
      </c>
      <c r="Q662" s="82">
        <f t="shared" si="93"/>
        <v>1.6260162601625994E-2</v>
      </c>
    </row>
    <row r="663" spans="1:18" ht="15.75" customHeight="1">
      <c r="A663" s="68">
        <v>2001</v>
      </c>
      <c r="B663" s="69"/>
      <c r="C663" s="69"/>
      <c r="D663" s="69"/>
      <c r="E663" s="69"/>
      <c r="F663" s="69"/>
      <c r="G663" s="69"/>
      <c r="H663" s="69">
        <v>114</v>
      </c>
      <c r="I663" s="69"/>
      <c r="J663" s="110"/>
      <c r="K663" s="78"/>
      <c r="L663" s="113"/>
      <c r="M663" s="114"/>
      <c r="N663" s="80">
        <f>IF(H663=0,"",H663/G662)</f>
        <v>0.98275862068965514</v>
      </c>
      <c r="O663" s="81">
        <v>121</v>
      </c>
      <c r="P663" s="82">
        <f t="shared" si="92"/>
        <v>1</v>
      </c>
      <c r="Q663" s="82">
        <f t="shared" si="93"/>
        <v>0</v>
      </c>
    </row>
    <row r="664" spans="1:18" ht="15.75" customHeight="1">
      <c r="A664" s="68">
        <v>2002</v>
      </c>
      <c r="B664" s="69"/>
      <c r="C664" s="69"/>
      <c r="D664" s="69"/>
      <c r="E664" s="69"/>
      <c r="F664" s="69"/>
      <c r="G664" s="69"/>
      <c r="H664" s="69"/>
      <c r="I664" s="69">
        <v>113</v>
      </c>
      <c r="J664" s="110"/>
      <c r="K664" s="78"/>
      <c r="L664" s="113"/>
      <c r="M664" s="114"/>
      <c r="N664" s="80">
        <f>IF(I664=0,"",I664/H663)</f>
        <v>0.99122807017543857</v>
      </c>
      <c r="O664" s="81">
        <v>119</v>
      </c>
      <c r="P664" s="82">
        <f t="shared" si="92"/>
        <v>0.98347107438016534</v>
      </c>
      <c r="Q664" s="82">
        <f t="shared" si="93"/>
        <v>1.6528925619834656E-2</v>
      </c>
    </row>
    <row r="665" spans="1:18" ht="15.75" customHeight="1">
      <c r="A665" s="68">
        <v>2101</v>
      </c>
      <c r="B665" s="69"/>
      <c r="C665" s="69"/>
      <c r="D665" s="69"/>
      <c r="E665" s="69"/>
      <c r="F665" s="69"/>
      <c r="G665" s="69"/>
      <c r="H665" s="69"/>
      <c r="I665" s="69">
        <v>12</v>
      </c>
      <c r="J665" s="110">
        <v>1</v>
      </c>
      <c r="K665" s="78"/>
      <c r="L665" s="113"/>
      <c r="M665" s="114"/>
      <c r="N665" s="80"/>
      <c r="O665" s="81">
        <v>19</v>
      </c>
      <c r="P665" s="82"/>
      <c r="Q665" s="82"/>
    </row>
    <row r="666" spans="1:18" ht="15.75" customHeight="1">
      <c r="A666" s="68">
        <v>2102</v>
      </c>
      <c r="B666" s="69"/>
      <c r="C666" s="69"/>
      <c r="D666" s="69"/>
      <c r="E666" s="69"/>
      <c r="F666" s="69"/>
      <c r="G666" s="69"/>
      <c r="H666" s="69"/>
      <c r="I666" s="69">
        <v>5</v>
      </c>
      <c r="J666" s="110">
        <v>98</v>
      </c>
      <c r="K666" s="78"/>
      <c r="L666" s="113"/>
      <c r="M666" s="114"/>
      <c r="N666" s="80"/>
      <c r="O666" s="81">
        <v>6</v>
      </c>
      <c r="P666" s="82"/>
      <c r="Q666" s="82"/>
    </row>
    <row r="667" spans="1:18" ht="15.75" customHeight="1">
      <c r="A667" s="68">
        <v>2201</v>
      </c>
      <c r="B667" s="69"/>
      <c r="C667" s="69"/>
      <c r="D667" s="69"/>
      <c r="E667" s="69"/>
      <c r="F667" s="69"/>
      <c r="G667" s="69"/>
      <c r="H667" s="69"/>
      <c r="I667" s="69">
        <v>3</v>
      </c>
      <c r="J667" s="110">
        <v>10</v>
      </c>
      <c r="K667" s="78"/>
      <c r="L667" s="113"/>
      <c r="M667" s="106"/>
      <c r="N667" s="115"/>
      <c r="O667" s="87">
        <v>4</v>
      </c>
      <c r="P667" s="116"/>
      <c r="Q667" s="115"/>
    </row>
    <row r="668" spans="1:18" ht="15.75" customHeight="1">
      <c r="A668" s="68">
        <v>2202</v>
      </c>
      <c r="B668" s="69"/>
      <c r="C668" s="69"/>
      <c r="D668" s="69"/>
      <c r="E668" s="69"/>
      <c r="F668" s="69"/>
      <c r="G668" s="69"/>
      <c r="H668" s="69"/>
      <c r="I668" s="69">
        <v>3</v>
      </c>
      <c r="J668" s="110">
        <v>3</v>
      </c>
      <c r="K668" s="78"/>
      <c r="L668" s="113"/>
      <c r="M668" s="106"/>
      <c r="N668" s="117"/>
      <c r="O668" s="87">
        <v>4</v>
      </c>
      <c r="P668" s="118"/>
      <c r="Q668" s="117"/>
    </row>
    <row r="669" spans="1:18" ht="15.75" customHeight="1">
      <c r="A669" s="68">
        <v>2301</v>
      </c>
      <c r="B669" s="69"/>
      <c r="C669" s="69"/>
      <c r="D669" s="69"/>
      <c r="E669" s="69"/>
      <c r="F669" s="69"/>
      <c r="G669" s="69"/>
      <c r="H669" s="69"/>
      <c r="I669" s="69"/>
      <c r="J669" s="110">
        <v>2</v>
      </c>
      <c r="K669" s="78"/>
      <c r="L669" s="113"/>
      <c r="M669" s="106"/>
      <c r="N669" s="117"/>
      <c r="O669" s="87"/>
      <c r="P669" s="118"/>
      <c r="Q669" s="117"/>
    </row>
    <row r="670" spans="1:18" ht="15.75" customHeight="1">
      <c r="A670" s="68">
        <v>2302</v>
      </c>
      <c r="B670" s="69"/>
      <c r="C670" s="69"/>
      <c r="D670" s="69"/>
      <c r="E670" s="69"/>
      <c r="F670" s="69"/>
      <c r="G670" s="69"/>
      <c r="H670" s="69"/>
      <c r="I670" s="69"/>
      <c r="J670" s="110"/>
      <c r="K670" s="78"/>
      <c r="L670" s="113"/>
      <c r="M670" s="106"/>
      <c r="N670" s="119"/>
      <c r="O670" s="120"/>
      <c r="P670" s="121"/>
      <c r="Q670" s="122"/>
    </row>
    <row r="671" spans="1:18" ht="15.75" customHeight="1">
      <c r="A671" s="68">
        <v>2401</v>
      </c>
      <c r="B671" s="69"/>
      <c r="C671" s="69"/>
      <c r="D671" s="69"/>
      <c r="E671" s="69"/>
      <c r="F671" s="69"/>
      <c r="G671" s="69"/>
      <c r="H671" s="69"/>
      <c r="I671" s="69"/>
      <c r="J671" s="110"/>
      <c r="K671" s="78"/>
      <c r="L671" s="113"/>
      <c r="M671" s="106"/>
      <c r="N671" s="89" t="s">
        <v>79</v>
      </c>
      <c r="O671" s="90">
        <v>106</v>
      </c>
      <c r="P671" s="187">
        <f>J674</f>
        <v>114</v>
      </c>
      <c r="Q671" s="92" t="s">
        <v>11</v>
      </c>
    </row>
    <row r="672" spans="1:18" ht="15.75" customHeight="1">
      <c r="A672" s="68">
        <v>2402</v>
      </c>
      <c r="B672" s="69"/>
      <c r="C672" s="69"/>
      <c r="D672" s="69"/>
      <c r="E672" s="69"/>
      <c r="F672" s="69"/>
      <c r="G672" s="69"/>
      <c r="H672" s="69"/>
      <c r="I672" s="69"/>
      <c r="J672" s="110"/>
      <c r="K672" s="78"/>
      <c r="L672" s="113"/>
      <c r="M672" s="106"/>
      <c r="N672" s="93" t="s">
        <v>80</v>
      </c>
      <c r="O672" s="94">
        <f>IF(O671/B657=0,"",O671/B657)</f>
        <v>0.67088607594936711</v>
      </c>
      <c r="P672" s="188">
        <f>IF(O671/P671=0,"",O671/P671)</f>
        <v>0.92982456140350878</v>
      </c>
      <c r="Q672" s="96" t="s">
        <v>81</v>
      </c>
    </row>
    <row r="673" spans="1:18" ht="15.75" customHeight="1">
      <c r="A673" s="68">
        <v>2501</v>
      </c>
      <c r="B673" s="69"/>
      <c r="C673" s="69"/>
      <c r="D673" s="69"/>
      <c r="E673" s="69"/>
      <c r="F673" s="69"/>
      <c r="G673" s="69"/>
      <c r="H673" s="69"/>
      <c r="I673" s="69"/>
      <c r="J673" s="110"/>
      <c r="K673" s="123"/>
      <c r="L673" s="124"/>
      <c r="M673" s="125"/>
      <c r="N673" s="101"/>
      <c r="O673" s="102"/>
      <c r="P673" s="102"/>
      <c r="Q673" s="103"/>
    </row>
    <row r="674" spans="1:18" ht="18" customHeight="1">
      <c r="A674" s="35"/>
      <c r="B674" s="256" t="s">
        <v>100</v>
      </c>
      <c r="C674" s="257"/>
      <c r="D674" s="257"/>
      <c r="E674" s="257"/>
      <c r="F674" s="257"/>
      <c r="G674" s="257"/>
      <c r="H674" s="257"/>
      <c r="I674" s="258"/>
      <c r="J674" s="126">
        <f>SUM(J657:J673)</f>
        <v>114</v>
      </c>
      <c r="K674" s="105">
        <f>(SUM(J664:J666)/B657)</f>
        <v>0.62658227848101267</v>
      </c>
      <c r="L674" s="105">
        <f>IF(J674=0,"",J674/B657)</f>
        <v>0.72151898734177211</v>
      </c>
      <c r="M674" s="105">
        <f>IF(J665=0,"",L674-K674)</f>
        <v>9.4936708860759444E-2</v>
      </c>
      <c r="N674" s="2"/>
      <c r="O674" s="31"/>
      <c r="P674" s="25"/>
      <c r="Q674" s="2"/>
      <c r="R674" s="2"/>
    </row>
    <row r="675" spans="1:18" ht="12.75" customHeight="1">
      <c r="O675" s="2"/>
    </row>
    <row r="676" spans="1:18" ht="12.75" customHeight="1">
      <c r="O676" s="2"/>
    </row>
    <row r="677" spans="1:18" ht="26.25" customHeight="1">
      <c r="A677" s="283" t="s">
        <v>88</v>
      </c>
      <c r="B677" s="275"/>
      <c r="C677" s="275"/>
      <c r="D677" s="275"/>
      <c r="E677" s="275"/>
      <c r="F677" s="275"/>
      <c r="G677" s="275"/>
      <c r="H677" s="275"/>
      <c r="I677" s="275"/>
      <c r="J677" s="66" t="s">
        <v>107</v>
      </c>
      <c r="K677" s="2"/>
      <c r="L677" s="31"/>
      <c r="M677" s="2"/>
      <c r="N677" s="31"/>
      <c r="O677" s="31"/>
    </row>
    <row r="678" spans="1:18" ht="20.25" customHeight="1">
      <c r="A678" s="259" t="s">
        <v>10</v>
      </c>
      <c r="B678" s="260" t="s">
        <v>89</v>
      </c>
      <c r="C678" s="261"/>
      <c r="D678" s="261"/>
      <c r="E678" s="261"/>
      <c r="F678" s="261"/>
      <c r="G678" s="261"/>
      <c r="H678" s="261"/>
      <c r="I678" s="262"/>
      <c r="J678" s="263" t="s">
        <v>11</v>
      </c>
      <c r="K678" s="254" t="s">
        <v>3</v>
      </c>
      <c r="L678" s="254" t="s">
        <v>4</v>
      </c>
      <c r="M678" s="264" t="s">
        <v>5</v>
      </c>
      <c r="N678" s="254" t="s">
        <v>6</v>
      </c>
      <c r="O678" s="265" t="s">
        <v>7</v>
      </c>
      <c r="P678" s="265" t="s">
        <v>8</v>
      </c>
      <c r="Q678" s="254" t="s">
        <v>9</v>
      </c>
    </row>
    <row r="679" spans="1:18" ht="15.75" customHeight="1">
      <c r="A679" s="255"/>
      <c r="B679" s="68" t="s">
        <v>90</v>
      </c>
      <c r="C679" s="68" t="s">
        <v>91</v>
      </c>
      <c r="D679" s="68" t="s">
        <v>92</v>
      </c>
      <c r="E679" s="68" t="s">
        <v>93</v>
      </c>
      <c r="F679" s="68" t="s">
        <v>94</v>
      </c>
      <c r="G679" s="68" t="s">
        <v>95</v>
      </c>
      <c r="H679" s="68" t="s">
        <v>96</v>
      </c>
      <c r="I679" s="68" t="s">
        <v>97</v>
      </c>
      <c r="J679" s="255"/>
      <c r="K679" s="255"/>
      <c r="L679" s="255"/>
      <c r="M679" s="255"/>
      <c r="N679" s="255"/>
      <c r="O679" s="255"/>
      <c r="P679" s="255"/>
      <c r="Q679" s="255"/>
    </row>
    <row r="680" spans="1:18" ht="15.75" customHeight="1">
      <c r="A680" s="68">
        <v>1702</v>
      </c>
      <c r="B680" s="69">
        <v>152</v>
      </c>
      <c r="C680" s="69"/>
      <c r="D680" s="69"/>
      <c r="E680" s="69"/>
      <c r="F680" s="69"/>
      <c r="G680" s="69"/>
      <c r="H680" s="69"/>
      <c r="I680" s="69"/>
      <c r="J680" s="110"/>
      <c r="K680" s="72"/>
      <c r="L680" s="111"/>
      <c r="M680" s="112"/>
      <c r="N680" s="75"/>
      <c r="O680" s="76">
        <f>B680</f>
        <v>152</v>
      </c>
      <c r="P680" s="77"/>
      <c r="Q680" s="75"/>
    </row>
    <row r="681" spans="1:18" ht="18" customHeight="1">
      <c r="A681" s="68">
        <v>1801</v>
      </c>
      <c r="B681" s="69"/>
      <c r="C681" s="69">
        <v>137</v>
      </c>
      <c r="D681" s="69"/>
      <c r="E681" s="69"/>
      <c r="F681" s="69"/>
      <c r="G681" s="69"/>
      <c r="H681" s="69"/>
      <c r="I681" s="69"/>
      <c r="J681" s="110"/>
      <c r="K681" s="78"/>
      <c r="L681" s="113"/>
      <c r="M681" s="114"/>
      <c r="N681" s="80">
        <f>IF(C681=0,"",C681/B680)</f>
        <v>0.90131578947368418</v>
      </c>
      <c r="O681" s="81">
        <v>138</v>
      </c>
      <c r="P681" s="82">
        <f t="shared" ref="P681:P687" si="94">IF(O681=0,"",O681/O680)</f>
        <v>0.90789473684210531</v>
      </c>
      <c r="Q681" s="82">
        <f t="shared" ref="Q681:Q687" si="95">IF(O681=0,"",100%-P681)</f>
        <v>9.210526315789469E-2</v>
      </c>
    </row>
    <row r="682" spans="1:18" ht="15.75" customHeight="1">
      <c r="A682" s="68">
        <v>1802</v>
      </c>
      <c r="B682" s="69"/>
      <c r="C682" s="69"/>
      <c r="D682" s="69">
        <v>124</v>
      </c>
      <c r="E682" s="69"/>
      <c r="F682" s="69"/>
      <c r="G682" s="69"/>
      <c r="H682" s="69"/>
      <c r="I682" s="69"/>
      <c r="J682" s="110"/>
      <c r="K682" s="78"/>
      <c r="L682" s="113"/>
      <c r="M682" s="114"/>
      <c r="N682" s="80">
        <f>IF(D682=0,"",D682/C681)</f>
        <v>0.9051094890510949</v>
      </c>
      <c r="O682" s="81">
        <v>128</v>
      </c>
      <c r="P682" s="82">
        <f t="shared" si="94"/>
        <v>0.92753623188405798</v>
      </c>
      <c r="Q682" s="82">
        <f t="shared" si="95"/>
        <v>7.2463768115942018E-2</v>
      </c>
      <c r="R682" s="83">
        <f>O682/O680</f>
        <v>0.84210526315789469</v>
      </c>
    </row>
    <row r="683" spans="1:18" ht="15.75" customHeight="1">
      <c r="A683" s="68">
        <v>1901</v>
      </c>
      <c r="B683" s="69"/>
      <c r="C683" s="69"/>
      <c r="D683" s="69"/>
      <c r="E683" s="69">
        <v>121</v>
      </c>
      <c r="F683" s="69"/>
      <c r="G683" s="69"/>
      <c r="H683" s="69"/>
      <c r="I683" s="69"/>
      <c r="J683" s="110"/>
      <c r="K683" s="78"/>
      <c r="L683" s="113"/>
      <c r="M683" s="114"/>
      <c r="N683" s="80">
        <f>IF(E683=0,"",E683/D682)</f>
        <v>0.97580645161290325</v>
      </c>
      <c r="O683" s="81">
        <v>122</v>
      </c>
      <c r="P683" s="82">
        <f t="shared" si="94"/>
        <v>0.953125</v>
      </c>
      <c r="Q683" s="82">
        <f t="shared" si="95"/>
        <v>4.6875E-2</v>
      </c>
    </row>
    <row r="684" spans="1:18" ht="15.75" customHeight="1">
      <c r="A684" s="68">
        <v>1902</v>
      </c>
      <c r="B684" s="69"/>
      <c r="C684" s="69"/>
      <c r="D684" s="69"/>
      <c r="E684" s="69"/>
      <c r="F684" s="69">
        <v>119</v>
      </c>
      <c r="G684" s="69"/>
      <c r="H684" s="69"/>
      <c r="I684" s="69"/>
      <c r="J684" s="110"/>
      <c r="K684" s="78"/>
      <c r="L684" s="113"/>
      <c r="M684" s="114"/>
      <c r="N684" s="80">
        <f>IF(F684=0,"",F684/E683)</f>
        <v>0.98347107438016534</v>
      </c>
      <c r="O684" s="81">
        <v>122</v>
      </c>
      <c r="P684" s="82">
        <f t="shared" si="94"/>
        <v>1</v>
      </c>
      <c r="Q684" s="82">
        <f t="shared" si="95"/>
        <v>0</v>
      </c>
    </row>
    <row r="685" spans="1:18" ht="15.75" customHeight="1">
      <c r="A685" s="68">
        <v>2001</v>
      </c>
      <c r="B685" s="69"/>
      <c r="C685" s="69"/>
      <c r="D685" s="69"/>
      <c r="E685" s="69"/>
      <c r="F685" s="69"/>
      <c r="G685" s="69">
        <v>115</v>
      </c>
      <c r="H685" s="69"/>
      <c r="I685" s="69"/>
      <c r="J685" s="110"/>
      <c r="K685" s="78"/>
      <c r="L685" s="113"/>
      <c r="M685" s="114"/>
      <c r="N685" s="80">
        <f>IF(G685=0,"",G685/F684)</f>
        <v>0.96638655462184875</v>
      </c>
      <c r="O685" s="81">
        <v>122</v>
      </c>
      <c r="P685" s="82">
        <f t="shared" si="94"/>
        <v>1</v>
      </c>
      <c r="Q685" s="82">
        <f t="shared" si="95"/>
        <v>0</v>
      </c>
    </row>
    <row r="686" spans="1:18" ht="15.75" customHeight="1">
      <c r="A686" s="68">
        <v>2002</v>
      </c>
      <c r="B686" s="69"/>
      <c r="C686" s="69"/>
      <c r="D686" s="69"/>
      <c r="E686" s="69"/>
      <c r="F686" s="69"/>
      <c r="G686" s="69"/>
      <c r="H686" s="69">
        <v>115</v>
      </c>
      <c r="I686" s="69"/>
      <c r="J686" s="110"/>
      <c r="K686" s="78"/>
      <c r="L686" s="113"/>
      <c r="M686" s="114"/>
      <c r="N686" s="80">
        <f>IF(H686=0,"",H686/G685)</f>
        <v>1</v>
      </c>
      <c r="O686" s="81">
        <v>122</v>
      </c>
      <c r="P686" s="82">
        <f t="shared" si="94"/>
        <v>1</v>
      </c>
      <c r="Q686" s="82">
        <f t="shared" si="95"/>
        <v>0</v>
      </c>
    </row>
    <row r="687" spans="1:18" ht="15.75" customHeight="1">
      <c r="A687" s="68">
        <v>2101</v>
      </c>
      <c r="B687" s="69"/>
      <c r="C687" s="69"/>
      <c r="D687" s="69"/>
      <c r="E687" s="69"/>
      <c r="F687" s="69"/>
      <c r="G687" s="69"/>
      <c r="H687" s="69"/>
      <c r="I687" s="69">
        <v>109</v>
      </c>
      <c r="J687" s="110"/>
      <c r="K687" s="78"/>
      <c r="L687" s="113"/>
      <c r="M687" s="114"/>
      <c r="N687" s="80">
        <f>IF(I687=0,"",I687/H686)</f>
        <v>0.94782608695652171</v>
      </c>
      <c r="O687" s="81">
        <v>121</v>
      </c>
      <c r="P687" s="82">
        <f t="shared" si="94"/>
        <v>0.99180327868852458</v>
      </c>
      <c r="Q687" s="82">
        <f t="shared" si="95"/>
        <v>8.1967213114754189E-3</v>
      </c>
    </row>
    <row r="688" spans="1:18" ht="15.75" customHeight="1">
      <c r="A688" s="68">
        <v>2102</v>
      </c>
      <c r="B688" s="69"/>
      <c r="C688" s="69"/>
      <c r="D688" s="69"/>
      <c r="E688" s="69"/>
      <c r="F688" s="69"/>
      <c r="G688" s="69"/>
      <c r="H688" s="69"/>
      <c r="I688" s="69">
        <v>16</v>
      </c>
      <c r="J688" s="110">
        <v>1</v>
      </c>
      <c r="K688" s="78"/>
      <c r="L688" s="113"/>
      <c r="M688" s="114"/>
      <c r="N688" s="80"/>
      <c r="O688" s="81">
        <v>20</v>
      </c>
      <c r="P688" s="82"/>
      <c r="Q688" s="82"/>
    </row>
    <row r="689" spans="1:22" ht="15.75" customHeight="1">
      <c r="A689" s="68">
        <v>2201</v>
      </c>
      <c r="B689" s="69"/>
      <c r="C689" s="69"/>
      <c r="D689" s="69"/>
      <c r="E689" s="69"/>
      <c r="F689" s="69"/>
      <c r="G689" s="69"/>
      <c r="H689" s="69"/>
      <c r="I689" s="69">
        <v>3</v>
      </c>
      <c r="J689" s="110">
        <v>99</v>
      </c>
      <c r="K689" s="78"/>
      <c r="L689" s="113"/>
      <c r="M689" s="114"/>
      <c r="N689" s="80"/>
      <c r="O689" s="81">
        <v>5</v>
      </c>
      <c r="P689" s="82"/>
      <c r="Q689" s="82"/>
    </row>
    <row r="690" spans="1:22" ht="15.75" customHeight="1">
      <c r="A690" s="68">
        <v>2202</v>
      </c>
      <c r="B690" s="69"/>
      <c r="C690" s="69"/>
      <c r="D690" s="69"/>
      <c r="E690" s="69"/>
      <c r="F690" s="69"/>
      <c r="G690" s="69"/>
      <c r="H690" s="69"/>
      <c r="I690" s="69">
        <v>2</v>
      </c>
      <c r="J690" s="110">
        <v>11</v>
      </c>
      <c r="K690" s="78"/>
      <c r="L690" s="113"/>
      <c r="M690" s="106"/>
      <c r="N690" s="115"/>
      <c r="O690" s="87">
        <v>3</v>
      </c>
      <c r="P690" s="116"/>
      <c r="Q690" s="115"/>
    </row>
    <row r="691" spans="1:22" ht="15.75" customHeight="1">
      <c r="A691" s="68">
        <v>2301</v>
      </c>
      <c r="B691" s="69"/>
      <c r="C691" s="69"/>
      <c r="D691" s="69"/>
      <c r="E691" s="69"/>
      <c r="F691" s="69"/>
      <c r="G691" s="69"/>
      <c r="H691" s="69"/>
      <c r="I691" s="69">
        <v>1</v>
      </c>
      <c r="J691" s="110">
        <v>2</v>
      </c>
      <c r="K691" s="78"/>
      <c r="L691" s="113"/>
      <c r="M691" s="106"/>
      <c r="N691" s="117"/>
      <c r="O691" s="87">
        <v>2</v>
      </c>
      <c r="P691" s="118"/>
      <c r="Q691" s="117"/>
    </row>
    <row r="692" spans="1:22" ht="15.75" customHeight="1">
      <c r="A692" s="68">
        <v>2302</v>
      </c>
      <c r="B692" s="69"/>
      <c r="C692" s="69"/>
      <c r="D692" s="69"/>
      <c r="E692" s="69"/>
      <c r="F692" s="69"/>
      <c r="G692" s="69"/>
      <c r="H692" s="69"/>
      <c r="I692" s="69">
        <v>2</v>
      </c>
      <c r="J692" s="110"/>
      <c r="K692" s="78"/>
      <c r="L692" s="113"/>
      <c r="M692" s="106"/>
      <c r="N692" s="117"/>
      <c r="O692" s="87">
        <v>2</v>
      </c>
      <c r="P692" s="118"/>
      <c r="Q692" s="117"/>
    </row>
    <row r="693" spans="1:22" ht="15.75" customHeight="1">
      <c r="A693" s="68">
        <v>2401</v>
      </c>
      <c r="B693" s="69"/>
      <c r="C693" s="69"/>
      <c r="D693" s="69"/>
      <c r="E693" s="69"/>
      <c r="F693" s="69"/>
      <c r="G693" s="69"/>
      <c r="H693" s="69"/>
      <c r="I693" s="69"/>
      <c r="J693" s="110"/>
      <c r="K693" s="78"/>
      <c r="L693" s="113"/>
      <c r="M693" s="106"/>
      <c r="N693" s="119"/>
      <c r="O693" s="120"/>
      <c r="P693" s="121"/>
      <c r="Q693" s="122"/>
    </row>
    <row r="694" spans="1:22" ht="15.75" customHeight="1">
      <c r="A694" s="68">
        <v>2402</v>
      </c>
      <c r="B694" s="69"/>
      <c r="C694" s="69"/>
      <c r="D694" s="69"/>
      <c r="E694" s="69"/>
      <c r="F694" s="69"/>
      <c r="G694" s="69"/>
      <c r="H694" s="69"/>
      <c r="I694" s="69"/>
      <c r="J694" s="110"/>
      <c r="K694" s="78"/>
      <c r="L694" s="113"/>
      <c r="M694" s="106"/>
      <c r="N694" s="89" t="s">
        <v>79</v>
      </c>
      <c r="O694" s="90">
        <v>109</v>
      </c>
      <c r="P694" s="187">
        <f>J697</f>
        <v>113</v>
      </c>
      <c r="Q694" s="92" t="s">
        <v>11</v>
      </c>
    </row>
    <row r="695" spans="1:22" ht="15.75" customHeight="1">
      <c r="A695" s="68">
        <v>2501</v>
      </c>
      <c r="B695" s="69"/>
      <c r="C695" s="69"/>
      <c r="D695" s="69"/>
      <c r="E695" s="69"/>
      <c r="F695" s="69"/>
      <c r="G695" s="69"/>
      <c r="H695" s="69"/>
      <c r="I695" s="69"/>
      <c r="J695" s="110"/>
      <c r="K695" s="78"/>
      <c r="L695" s="113"/>
      <c r="M695" s="106"/>
      <c r="N695" s="93" t="s">
        <v>80</v>
      </c>
      <c r="O695" s="94">
        <f>IF(O694/B680=0,"",O694/B680)</f>
        <v>0.71710526315789469</v>
      </c>
      <c r="P695" s="188">
        <f>IF(O694/P694=0,"",O694/P694)</f>
        <v>0.96460176991150437</v>
      </c>
      <c r="Q695" s="96" t="s">
        <v>81</v>
      </c>
    </row>
    <row r="696" spans="1:22" ht="15.75" customHeight="1">
      <c r="A696" s="68">
        <v>2502</v>
      </c>
      <c r="B696" s="132"/>
      <c r="C696" s="132"/>
      <c r="D696" s="132"/>
      <c r="E696" s="132"/>
      <c r="F696" s="132"/>
      <c r="G696" s="132"/>
      <c r="H696" s="132"/>
      <c r="I696" s="132"/>
      <c r="J696" s="110"/>
      <c r="K696" s="123"/>
      <c r="L696" s="124"/>
      <c r="M696" s="125"/>
      <c r="N696" s="101"/>
      <c r="O696" s="102"/>
      <c r="P696" s="102"/>
      <c r="Q696" s="103"/>
    </row>
    <row r="697" spans="1:22" ht="18" customHeight="1">
      <c r="B697" s="273" t="s">
        <v>100</v>
      </c>
      <c r="C697" s="261"/>
      <c r="D697" s="261"/>
      <c r="E697" s="261"/>
      <c r="F697" s="261"/>
      <c r="G697" s="261"/>
      <c r="H697" s="261"/>
      <c r="I697" s="262"/>
      <c r="J697" s="104">
        <f>SUM(J688:J693)</f>
        <v>113</v>
      </c>
      <c r="K697" s="105">
        <f>(SUM(J688:J689)/B680)</f>
        <v>0.65789473684210531</v>
      </c>
      <c r="L697" s="105">
        <f>IF(J697=0,"",J697/B680)</f>
        <v>0.74342105263157898</v>
      </c>
      <c r="M697" s="105">
        <f>IF(J689=0,"",L697-K697)</f>
        <v>8.5526315789473673E-2</v>
      </c>
      <c r="N697" s="2"/>
      <c r="O697" s="31"/>
      <c r="P697" s="25"/>
      <c r="Q697" s="2"/>
    </row>
    <row r="698" spans="1:22" ht="12.75" customHeight="1">
      <c r="O698" s="2"/>
    </row>
    <row r="699" spans="1:22" ht="12.75" customHeight="1">
      <c r="O699" s="2"/>
    </row>
    <row r="700" spans="1:22" ht="26.25" customHeight="1">
      <c r="A700" s="283" t="s">
        <v>88</v>
      </c>
      <c r="B700" s="275"/>
      <c r="C700" s="275"/>
      <c r="D700" s="275"/>
      <c r="E700" s="275"/>
      <c r="F700" s="275"/>
      <c r="G700" s="275"/>
      <c r="H700" s="275"/>
      <c r="I700" s="275"/>
      <c r="J700" s="66" t="s">
        <v>108</v>
      </c>
      <c r="K700" s="2"/>
      <c r="L700" s="31"/>
      <c r="M700" s="2"/>
      <c r="N700" s="31"/>
      <c r="O700" s="31"/>
      <c r="V700" s="216">
        <f>AVERAGE(K697,K719)</f>
        <v>0.66330319664191162</v>
      </c>
    </row>
    <row r="701" spans="1:22" ht="20.25" customHeight="1">
      <c r="A701" s="259" t="s">
        <v>10</v>
      </c>
      <c r="B701" s="260" t="s">
        <v>89</v>
      </c>
      <c r="C701" s="261"/>
      <c r="D701" s="261"/>
      <c r="E701" s="261"/>
      <c r="F701" s="261"/>
      <c r="G701" s="261"/>
      <c r="H701" s="261"/>
      <c r="I701" s="262"/>
      <c r="J701" s="263" t="s">
        <v>11</v>
      </c>
      <c r="K701" s="254" t="s">
        <v>3</v>
      </c>
      <c r="L701" s="254" t="s">
        <v>4</v>
      </c>
      <c r="M701" s="264" t="s">
        <v>5</v>
      </c>
      <c r="N701" s="254" t="s">
        <v>6</v>
      </c>
      <c r="O701" s="265" t="s">
        <v>7</v>
      </c>
      <c r="P701" s="265" t="s">
        <v>8</v>
      </c>
      <c r="Q701" s="254" t="s">
        <v>9</v>
      </c>
    </row>
    <row r="702" spans="1:22" ht="15.75" customHeight="1">
      <c r="A702" s="255"/>
      <c r="B702" s="68" t="s">
        <v>90</v>
      </c>
      <c r="C702" s="68" t="s">
        <v>91</v>
      </c>
      <c r="D702" s="68" t="s">
        <v>92</v>
      </c>
      <c r="E702" s="68" t="s">
        <v>93</v>
      </c>
      <c r="F702" s="68" t="s">
        <v>94</v>
      </c>
      <c r="G702" s="68" t="s">
        <v>95</v>
      </c>
      <c r="H702" s="68" t="s">
        <v>96</v>
      </c>
      <c r="I702" s="68" t="s">
        <v>97</v>
      </c>
      <c r="J702" s="255"/>
      <c r="K702" s="255"/>
      <c r="L702" s="255"/>
      <c r="M702" s="255"/>
      <c r="N702" s="255"/>
      <c r="O702" s="255"/>
      <c r="P702" s="255"/>
      <c r="Q702" s="255"/>
    </row>
    <row r="703" spans="1:22" ht="15.75" customHeight="1">
      <c r="A703" s="68">
        <v>1801</v>
      </c>
      <c r="B703" s="69">
        <v>163</v>
      </c>
      <c r="C703" s="69"/>
      <c r="D703" s="69"/>
      <c r="E703" s="69"/>
      <c r="F703" s="69"/>
      <c r="G703" s="69"/>
      <c r="H703" s="69"/>
      <c r="I703" s="69"/>
      <c r="J703" s="110"/>
      <c r="K703" s="72"/>
      <c r="L703" s="111"/>
      <c r="M703" s="112"/>
      <c r="N703" s="75"/>
      <c r="O703" s="76">
        <f>B703</f>
        <v>163</v>
      </c>
      <c r="P703" s="77"/>
      <c r="Q703" s="75"/>
    </row>
    <row r="704" spans="1:22" ht="15.75" customHeight="1">
      <c r="A704" s="68">
        <v>1802</v>
      </c>
      <c r="B704" s="69"/>
      <c r="C704" s="69">
        <v>150</v>
      </c>
      <c r="D704" s="69"/>
      <c r="E704" s="69"/>
      <c r="F704" s="69"/>
      <c r="G704" s="69"/>
      <c r="H704" s="69"/>
      <c r="I704" s="69"/>
      <c r="J704" s="110"/>
      <c r="K704" s="78"/>
      <c r="L704" s="113"/>
      <c r="M704" s="114"/>
      <c r="N704" s="80">
        <f>IF(C704=0,"",C704/B703)</f>
        <v>0.92024539877300615</v>
      </c>
      <c r="O704" s="81">
        <v>151</v>
      </c>
      <c r="P704" s="82">
        <f t="shared" ref="P704:P710" si="96">IF(O704=0,"",O704/O703)</f>
        <v>0.92638036809815949</v>
      </c>
      <c r="Q704" s="82">
        <f t="shared" ref="Q704:Q710" si="97">IF(O704=0,"",100%-P704)</f>
        <v>7.361963190184051E-2</v>
      </c>
    </row>
    <row r="705" spans="1:18" ht="15.75" customHeight="1">
      <c r="A705" s="68">
        <v>1901</v>
      </c>
      <c r="B705" s="69"/>
      <c r="C705" s="69"/>
      <c r="D705" s="69">
        <v>135</v>
      </c>
      <c r="E705" s="69"/>
      <c r="F705" s="69"/>
      <c r="G705" s="69"/>
      <c r="H705" s="69"/>
      <c r="I705" s="69"/>
      <c r="J705" s="110"/>
      <c r="K705" s="78"/>
      <c r="L705" s="113"/>
      <c r="M705" s="114"/>
      <c r="N705" s="80">
        <f>IF(D705=0,"",D705/C704)</f>
        <v>0.9</v>
      </c>
      <c r="O705" s="81">
        <v>141</v>
      </c>
      <c r="P705" s="82">
        <f t="shared" si="96"/>
        <v>0.93377483443708609</v>
      </c>
      <c r="Q705" s="82">
        <f t="shared" si="97"/>
        <v>6.6225165562913912E-2</v>
      </c>
      <c r="R705" s="162">
        <f>O705/O703</f>
        <v>0.86503067484662577</v>
      </c>
    </row>
    <row r="706" spans="1:18" ht="15.75" customHeight="1">
      <c r="A706" s="68">
        <v>1902</v>
      </c>
      <c r="B706" s="69"/>
      <c r="C706" s="69"/>
      <c r="D706" s="69"/>
      <c r="E706" s="69">
        <v>133</v>
      </c>
      <c r="F706" s="69"/>
      <c r="G706" s="69"/>
      <c r="H706" s="69"/>
      <c r="I706" s="69"/>
      <c r="J706" s="110"/>
      <c r="K706" s="78"/>
      <c r="L706" s="113"/>
      <c r="M706" s="114"/>
      <c r="N706" s="80">
        <f>IF(E706=0,"",E706/D705)</f>
        <v>0.98518518518518516</v>
      </c>
      <c r="O706" s="81">
        <v>138</v>
      </c>
      <c r="P706" s="82">
        <f t="shared" si="96"/>
        <v>0.97872340425531912</v>
      </c>
      <c r="Q706" s="82">
        <f t="shared" si="97"/>
        <v>2.1276595744680882E-2</v>
      </c>
    </row>
    <row r="707" spans="1:18" ht="15.75" customHeight="1">
      <c r="A707" s="68">
        <v>2001</v>
      </c>
      <c r="B707" s="69"/>
      <c r="C707" s="69"/>
      <c r="D707" s="69"/>
      <c r="E707" s="69"/>
      <c r="F707" s="69">
        <v>131</v>
      </c>
      <c r="G707" s="69"/>
      <c r="H707" s="69"/>
      <c r="I707" s="69"/>
      <c r="J707" s="110"/>
      <c r="K707" s="78"/>
      <c r="L707" s="113"/>
      <c r="M707" s="114"/>
      <c r="N707" s="80">
        <f>IF(F707=0,"",F707/E706)</f>
        <v>0.98496240601503759</v>
      </c>
      <c r="O707" s="81">
        <v>138</v>
      </c>
      <c r="P707" s="82">
        <f t="shared" si="96"/>
        <v>1</v>
      </c>
      <c r="Q707" s="82">
        <f t="shared" si="97"/>
        <v>0</v>
      </c>
    </row>
    <row r="708" spans="1:18" ht="15.75" customHeight="1">
      <c r="A708" s="68">
        <v>2002</v>
      </c>
      <c r="B708" s="69"/>
      <c r="C708" s="69"/>
      <c r="D708" s="69"/>
      <c r="E708" s="69"/>
      <c r="F708" s="69"/>
      <c r="G708" s="69">
        <v>131</v>
      </c>
      <c r="H708" s="69"/>
      <c r="I708" s="69"/>
      <c r="J708" s="110"/>
      <c r="K708" s="78"/>
      <c r="L708" s="113"/>
      <c r="M708" s="114"/>
      <c r="N708" s="80">
        <f>IF(G708=0,"",G708/F707)</f>
        <v>1</v>
      </c>
      <c r="O708" s="81">
        <v>134</v>
      </c>
      <c r="P708" s="82">
        <f t="shared" si="96"/>
        <v>0.97101449275362317</v>
      </c>
      <c r="Q708" s="82">
        <f t="shared" si="97"/>
        <v>2.8985507246376829E-2</v>
      </c>
    </row>
    <row r="709" spans="1:18" ht="15.75" customHeight="1">
      <c r="A709" s="68">
        <v>2101</v>
      </c>
      <c r="B709" s="69"/>
      <c r="C709" s="69"/>
      <c r="D709" s="69"/>
      <c r="E709" s="69"/>
      <c r="F709" s="69"/>
      <c r="G709" s="69"/>
      <c r="H709" s="69">
        <v>129</v>
      </c>
      <c r="I709" s="69"/>
      <c r="J709" s="110"/>
      <c r="K709" s="78"/>
      <c r="L709" s="113"/>
      <c r="M709" s="114"/>
      <c r="N709" s="80">
        <f>IF(H709=0,"",H709/G708)</f>
        <v>0.98473282442748089</v>
      </c>
      <c r="O709" s="81">
        <v>133</v>
      </c>
      <c r="P709" s="82">
        <f t="shared" si="96"/>
        <v>0.9925373134328358</v>
      </c>
      <c r="Q709" s="82">
        <f t="shared" si="97"/>
        <v>7.4626865671642006E-3</v>
      </c>
    </row>
    <row r="710" spans="1:18" ht="15.75" customHeight="1">
      <c r="A710" s="68">
        <v>2102</v>
      </c>
      <c r="B710" s="69"/>
      <c r="C710" s="69"/>
      <c r="D710" s="69"/>
      <c r="E710" s="69"/>
      <c r="F710" s="69"/>
      <c r="G710" s="69"/>
      <c r="H710" s="69"/>
      <c r="I710" s="69">
        <v>123</v>
      </c>
      <c r="J710" s="110"/>
      <c r="K710" s="78"/>
      <c r="L710" s="113"/>
      <c r="M710" s="114"/>
      <c r="N710" s="80">
        <f>IF(I710=0,"",I710/H709)</f>
        <v>0.95348837209302328</v>
      </c>
      <c r="O710" s="81">
        <v>130</v>
      </c>
      <c r="P710" s="82">
        <f t="shared" si="96"/>
        <v>0.97744360902255634</v>
      </c>
      <c r="Q710" s="82">
        <f t="shared" si="97"/>
        <v>2.2556390977443663E-2</v>
      </c>
    </row>
    <row r="711" spans="1:18" ht="15.75" customHeight="1">
      <c r="A711" s="68">
        <v>2201</v>
      </c>
      <c r="B711" s="69"/>
      <c r="C711" s="69"/>
      <c r="D711" s="69"/>
      <c r="E711" s="69"/>
      <c r="F711" s="69"/>
      <c r="G711" s="69"/>
      <c r="H711" s="69"/>
      <c r="I711" s="69">
        <v>7</v>
      </c>
      <c r="J711" s="110"/>
      <c r="K711" s="78"/>
      <c r="L711" s="113"/>
      <c r="M711" s="114"/>
      <c r="N711" s="80"/>
      <c r="O711" s="81">
        <v>11</v>
      </c>
      <c r="P711" s="82"/>
      <c r="Q711" s="82"/>
    </row>
    <row r="712" spans="1:18" ht="15.75" customHeight="1">
      <c r="A712" s="68">
        <v>2202</v>
      </c>
      <c r="B712" s="69"/>
      <c r="C712" s="69"/>
      <c r="D712" s="69"/>
      <c r="E712" s="69"/>
      <c r="F712" s="69"/>
      <c r="G712" s="69"/>
      <c r="H712" s="69"/>
      <c r="I712" s="69">
        <v>4</v>
      </c>
      <c r="J712" s="110">
        <v>109</v>
      </c>
      <c r="K712" s="78"/>
      <c r="L712" s="113"/>
      <c r="M712" s="106"/>
      <c r="N712" s="80"/>
      <c r="O712" s="87">
        <v>5</v>
      </c>
      <c r="P712" s="116"/>
      <c r="Q712" s="115"/>
    </row>
    <row r="713" spans="1:18" ht="15.75" customHeight="1">
      <c r="A713" s="68">
        <v>2301</v>
      </c>
      <c r="B713" s="69"/>
      <c r="C713" s="69"/>
      <c r="D713" s="69"/>
      <c r="E713" s="69"/>
      <c r="F713" s="69"/>
      <c r="G713" s="69"/>
      <c r="H713" s="69"/>
      <c r="I713" s="69">
        <v>1</v>
      </c>
      <c r="J713" s="110">
        <v>8</v>
      </c>
      <c r="K713" s="78"/>
      <c r="L713" s="113"/>
      <c r="M713" s="106"/>
      <c r="N713" s="117"/>
      <c r="O713" s="87">
        <v>2</v>
      </c>
      <c r="P713" s="118"/>
      <c r="Q713" s="117"/>
    </row>
    <row r="714" spans="1:18" ht="15.75" customHeight="1">
      <c r="A714" s="68">
        <v>2302</v>
      </c>
      <c r="B714" s="69"/>
      <c r="C714" s="69"/>
      <c r="D714" s="69"/>
      <c r="E714" s="69"/>
      <c r="F714" s="69"/>
      <c r="G714" s="69"/>
      <c r="H714" s="69"/>
      <c r="I714" s="69"/>
      <c r="J714" s="110"/>
      <c r="K714" s="78"/>
      <c r="L714" s="113"/>
      <c r="M714" s="106"/>
      <c r="N714" s="117"/>
      <c r="O714" s="87"/>
      <c r="P714" s="118"/>
      <c r="Q714" s="117"/>
    </row>
    <row r="715" spans="1:18" ht="15.75" customHeight="1">
      <c r="A715" s="68">
        <v>2401</v>
      </c>
      <c r="B715" s="69"/>
      <c r="C715" s="69"/>
      <c r="D715" s="69"/>
      <c r="E715" s="69"/>
      <c r="F715" s="69"/>
      <c r="G715" s="69"/>
      <c r="H715" s="69"/>
      <c r="I715" s="69"/>
      <c r="J715" s="110"/>
      <c r="K715" s="78"/>
      <c r="L715" s="113"/>
      <c r="M715" s="106"/>
      <c r="N715" s="119"/>
      <c r="O715" s="120"/>
      <c r="P715" s="121"/>
      <c r="Q715" s="122"/>
    </row>
    <row r="716" spans="1:18" ht="15.75" customHeight="1">
      <c r="A716" s="68">
        <v>2402</v>
      </c>
      <c r="B716" s="69"/>
      <c r="C716" s="69"/>
      <c r="D716" s="69"/>
      <c r="E716" s="69"/>
      <c r="F716" s="69"/>
      <c r="G716" s="69"/>
      <c r="H716" s="69"/>
      <c r="I716" s="69"/>
      <c r="J716" s="110"/>
      <c r="K716" s="78"/>
      <c r="L716" s="113"/>
      <c r="M716" s="106"/>
      <c r="N716" s="89" t="s">
        <v>79</v>
      </c>
      <c r="O716" s="90">
        <v>116</v>
      </c>
      <c r="P716" s="187">
        <f>J719</f>
        <v>117</v>
      </c>
      <c r="Q716" s="92" t="s">
        <v>11</v>
      </c>
    </row>
    <row r="717" spans="1:18" ht="15.75" customHeight="1">
      <c r="A717" s="68">
        <v>2501</v>
      </c>
      <c r="B717" s="69"/>
      <c r="C717" s="69"/>
      <c r="D717" s="69"/>
      <c r="E717" s="69"/>
      <c r="F717" s="69"/>
      <c r="G717" s="69"/>
      <c r="H717" s="69"/>
      <c r="I717" s="69"/>
      <c r="J717" s="110"/>
      <c r="K717" s="78"/>
      <c r="L717" s="113"/>
      <c r="M717" s="106"/>
      <c r="N717" s="93" t="s">
        <v>80</v>
      </c>
      <c r="O717" s="94">
        <f>IF(O716/B703=0,"",O716/B703)</f>
        <v>0.71165644171779141</v>
      </c>
      <c r="P717" s="188">
        <f>IF(O716/P716=0,"",O716/P716)</f>
        <v>0.99145299145299148</v>
      </c>
      <c r="Q717" s="96" t="s">
        <v>81</v>
      </c>
    </row>
    <row r="718" spans="1:18" ht="15.75" customHeight="1">
      <c r="A718" s="68">
        <v>2502</v>
      </c>
      <c r="B718" s="132"/>
      <c r="C718" s="132"/>
      <c r="D718" s="132"/>
      <c r="E718" s="132"/>
      <c r="F718" s="132"/>
      <c r="G718" s="132"/>
      <c r="H718" s="132"/>
      <c r="I718" s="132"/>
      <c r="J718" s="110"/>
      <c r="K718" s="123"/>
      <c r="L718" s="124"/>
      <c r="M718" s="125"/>
      <c r="N718" s="101"/>
      <c r="O718" s="102"/>
      <c r="P718" s="102"/>
      <c r="Q718" s="103"/>
    </row>
    <row r="719" spans="1:18" ht="18" customHeight="1">
      <c r="A719" s="35"/>
      <c r="B719" s="273" t="s">
        <v>100</v>
      </c>
      <c r="C719" s="261"/>
      <c r="D719" s="261"/>
      <c r="E719" s="261"/>
      <c r="F719" s="261"/>
      <c r="G719" s="261"/>
      <c r="H719" s="261"/>
      <c r="I719" s="262"/>
      <c r="J719" s="104">
        <f>SUM(J709:J715)</f>
        <v>117</v>
      </c>
      <c r="K719" s="105">
        <f>SUM(J709:J712)/B703</f>
        <v>0.66871165644171782</v>
      </c>
      <c r="L719" s="105">
        <f>IF(J719=0,"",J719/B703)</f>
        <v>0.71779141104294475</v>
      </c>
      <c r="M719" s="105" t="str">
        <f>IF(J711=0,"",L719-K719)</f>
        <v/>
      </c>
      <c r="N719" s="2"/>
      <c r="O719" s="31"/>
      <c r="P719" s="25"/>
      <c r="Q719" s="2"/>
    </row>
    <row r="720" spans="1:18" ht="12.75" customHeight="1">
      <c r="O720" s="2"/>
    </row>
    <row r="721" spans="1:18" ht="12.75" customHeight="1">
      <c r="O721" s="2"/>
    </row>
    <row r="722" spans="1:18" ht="26.25" customHeight="1">
      <c r="A722" s="283" t="s">
        <v>88</v>
      </c>
      <c r="B722" s="275"/>
      <c r="C722" s="275"/>
      <c r="D722" s="275"/>
      <c r="E722" s="275"/>
      <c r="F722" s="275"/>
      <c r="G722" s="275"/>
      <c r="H722" s="275"/>
      <c r="I722" s="275"/>
      <c r="J722" s="66" t="s">
        <v>109</v>
      </c>
      <c r="K722" s="2"/>
      <c r="L722" s="31"/>
      <c r="M722" s="2"/>
      <c r="N722" s="31"/>
      <c r="O722" s="31"/>
    </row>
    <row r="723" spans="1:18" ht="20.25" customHeight="1">
      <c r="A723" s="259" t="s">
        <v>10</v>
      </c>
      <c r="B723" s="260" t="s">
        <v>89</v>
      </c>
      <c r="C723" s="261"/>
      <c r="D723" s="261"/>
      <c r="E723" s="261"/>
      <c r="F723" s="261"/>
      <c r="G723" s="261"/>
      <c r="H723" s="261"/>
      <c r="I723" s="262"/>
      <c r="J723" s="263" t="s">
        <v>11</v>
      </c>
      <c r="K723" s="254" t="s">
        <v>3</v>
      </c>
      <c r="L723" s="254" t="s">
        <v>4</v>
      </c>
      <c r="M723" s="264" t="s">
        <v>5</v>
      </c>
      <c r="N723" s="254" t="s">
        <v>6</v>
      </c>
      <c r="O723" s="265" t="s">
        <v>7</v>
      </c>
      <c r="P723" s="265" t="s">
        <v>8</v>
      </c>
      <c r="Q723" s="254" t="s">
        <v>9</v>
      </c>
    </row>
    <row r="724" spans="1:18" ht="15.75" customHeight="1">
      <c r="A724" s="255"/>
      <c r="B724" s="68" t="s">
        <v>90</v>
      </c>
      <c r="C724" s="68" t="s">
        <v>91</v>
      </c>
      <c r="D724" s="68" t="s">
        <v>92</v>
      </c>
      <c r="E724" s="68" t="s">
        <v>93</v>
      </c>
      <c r="F724" s="68" t="s">
        <v>94</v>
      </c>
      <c r="G724" s="68" t="s">
        <v>95</v>
      </c>
      <c r="H724" s="68" t="s">
        <v>96</v>
      </c>
      <c r="I724" s="68" t="s">
        <v>97</v>
      </c>
      <c r="J724" s="255"/>
      <c r="K724" s="255"/>
      <c r="L724" s="255"/>
      <c r="M724" s="255"/>
      <c r="N724" s="255"/>
      <c r="O724" s="255"/>
      <c r="P724" s="255"/>
      <c r="Q724" s="255"/>
    </row>
    <row r="725" spans="1:18" ht="15.75" customHeight="1">
      <c r="A725" s="68">
        <v>1802</v>
      </c>
      <c r="B725" s="69">
        <v>147</v>
      </c>
      <c r="C725" s="69"/>
      <c r="D725" s="69"/>
      <c r="E725" s="69"/>
      <c r="F725" s="69"/>
      <c r="G725" s="69"/>
      <c r="H725" s="69"/>
      <c r="I725" s="69"/>
      <c r="J725" s="110"/>
      <c r="K725" s="72"/>
      <c r="L725" s="111"/>
      <c r="M725" s="112"/>
      <c r="N725" s="75"/>
      <c r="O725" s="76">
        <f>B725</f>
        <v>147</v>
      </c>
      <c r="P725" s="77"/>
      <c r="Q725" s="75"/>
    </row>
    <row r="726" spans="1:18" ht="15.75" customHeight="1">
      <c r="A726" s="68">
        <v>1901</v>
      </c>
      <c r="B726" s="69"/>
      <c r="C726" s="69">
        <v>133</v>
      </c>
      <c r="D726" s="69"/>
      <c r="E726" s="69"/>
      <c r="F726" s="69"/>
      <c r="G726" s="69"/>
      <c r="H726" s="69"/>
      <c r="I726" s="69"/>
      <c r="J726" s="110"/>
      <c r="K726" s="78"/>
      <c r="L726" s="113"/>
      <c r="M726" s="114"/>
      <c r="N726" s="80">
        <f>IF(C726=0,"",C726/B725)</f>
        <v>0.90476190476190477</v>
      </c>
      <c r="O726" s="81">
        <v>133</v>
      </c>
      <c r="P726" s="82">
        <f t="shared" ref="P726:P732" si="98">IF(O726=0,"",O726/O725)</f>
        <v>0.90476190476190477</v>
      </c>
      <c r="Q726" s="82">
        <f t="shared" ref="Q726:Q732" si="99">IF(O726=0,"",100%-P726)</f>
        <v>9.5238095238095233E-2</v>
      </c>
    </row>
    <row r="727" spans="1:18" ht="15.75" customHeight="1">
      <c r="A727" s="68">
        <v>1902</v>
      </c>
      <c r="B727" s="69"/>
      <c r="C727" s="69"/>
      <c r="D727" s="69">
        <v>128</v>
      </c>
      <c r="E727" s="69"/>
      <c r="F727" s="69"/>
      <c r="G727" s="69"/>
      <c r="H727" s="69"/>
      <c r="I727" s="69"/>
      <c r="J727" s="110"/>
      <c r="K727" s="78"/>
      <c r="L727" s="113"/>
      <c r="M727" s="114"/>
      <c r="N727" s="80">
        <f>IF(D727=0,"",D727/C726)</f>
        <v>0.96240601503759393</v>
      </c>
      <c r="O727" s="81">
        <v>131</v>
      </c>
      <c r="P727" s="82">
        <f t="shared" si="98"/>
        <v>0.98496240601503759</v>
      </c>
      <c r="Q727" s="82">
        <f t="shared" si="99"/>
        <v>1.5037593984962405E-2</v>
      </c>
      <c r="R727" s="83">
        <f>O727/O725</f>
        <v>0.891156462585034</v>
      </c>
    </row>
    <row r="728" spans="1:18" ht="15.75" customHeight="1">
      <c r="A728" s="68">
        <v>2001</v>
      </c>
      <c r="B728" s="69"/>
      <c r="C728" s="69"/>
      <c r="D728" s="69"/>
      <c r="E728" s="69">
        <v>126</v>
      </c>
      <c r="F728" s="69"/>
      <c r="G728" s="69"/>
      <c r="H728" s="69"/>
      <c r="I728" s="69"/>
      <c r="J728" s="110"/>
      <c r="K728" s="78"/>
      <c r="L728" s="113"/>
      <c r="M728" s="114"/>
      <c r="N728" s="80">
        <f>IF(E728=0,"",E728/D727)</f>
        <v>0.984375</v>
      </c>
      <c r="O728" s="81">
        <v>126</v>
      </c>
      <c r="P728" s="82">
        <f t="shared" si="98"/>
        <v>0.96183206106870234</v>
      </c>
      <c r="Q728" s="82">
        <f t="shared" si="99"/>
        <v>3.8167938931297662E-2</v>
      </c>
    </row>
    <row r="729" spans="1:18" ht="15.75" customHeight="1">
      <c r="A729" s="68">
        <v>2002</v>
      </c>
      <c r="B729" s="69"/>
      <c r="C729" s="69"/>
      <c r="D729" s="69"/>
      <c r="E729" s="69"/>
      <c r="F729" s="69">
        <v>122</v>
      </c>
      <c r="G729" s="69"/>
      <c r="H729" s="69"/>
      <c r="I729" s="69"/>
      <c r="J729" s="110"/>
      <c r="K729" s="78"/>
      <c r="L729" s="113"/>
      <c r="M729" s="114"/>
      <c r="N729" s="80">
        <f>IF(F729=0,"",F729/E728)</f>
        <v>0.96825396825396826</v>
      </c>
      <c r="O729" s="81">
        <v>123</v>
      </c>
      <c r="P729" s="82">
        <f t="shared" si="98"/>
        <v>0.97619047619047616</v>
      </c>
      <c r="Q729" s="82">
        <f t="shared" si="99"/>
        <v>2.3809523809523836E-2</v>
      </c>
    </row>
    <row r="730" spans="1:18" ht="15.75" customHeight="1">
      <c r="A730" s="68">
        <v>2101</v>
      </c>
      <c r="B730" s="69"/>
      <c r="C730" s="69"/>
      <c r="D730" s="69"/>
      <c r="E730" s="69"/>
      <c r="F730" s="69"/>
      <c r="G730" s="69">
        <v>122</v>
      </c>
      <c r="H730" s="69"/>
      <c r="I730" s="69"/>
      <c r="J730" s="110"/>
      <c r="K730" s="78"/>
      <c r="L730" s="113"/>
      <c r="M730" s="114"/>
      <c r="N730" s="80">
        <f>IF(G730=0,"",G730/F729)</f>
        <v>1</v>
      </c>
      <c r="O730" s="81">
        <v>123</v>
      </c>
      <c r="P730" s="82">
        <f t="shared" si="98"/>
        <v>1</v>
      </c>
      <c r="Q730" s="82">
        <f t="shared" si="99"/>
        <v>0</v>
      </c>
    </row>
    <row r="731" spans="1:18" ht="15.75" customHeight="1">
      <c r="A731" s="68">
        <v>2102</v>
      </c>
      <c r="B731" s="69"/>
      <c r="C731" s="69"/>
      <c r="D731" s="69"/>
      <c r="E731" s="69"/>
      <c r="F731" s="69"/>
      <c r="G731" s="69"/>
      <c r="H731" s="69">
        <v>119</v>
      </c>
      <c r="I731" s="69"/>
      <c r="J731" s="110"/>
      <c r="K731" s="78"/>
      <c r="L731" s="113"/>
      <c r="M731" s="114"/>
      <c r="N731" s="80">
        <f>IF(H731=0,"",H731/G730)</f>
        <v>0.97540983606557374</v>
      </c>
      <c r="O731" s="81">
        <v>123</v>
      </c>
      <c r="P731" s="82">
        <f t="shared" si="98"/>
        <v>1</v>
      </c>
      <c r="Q731" s="82">
        <f t="shared" si="99"/>
        <v>0</v>
      </c>
    </row>
    <row r="732" spans="1:18" ht="15.75" customHeight="1">
      <c r="A732" s="68">
        <v>2201</v>
      </c>
      <c r="B732" s="69"/>
      <c r="C732" s="69"/>
      <c r="D732" s="69"/>
      <c r="E732" s="69"/>
      <c r="F732" s="69"/>
      <c r="G732" s="69"/>
      <c r="H732" s="69"/>
      <c r="I732" s="69">
        <v>113</v>
      </c>
      <c r="J732" s="110"/>
      <c r="K732" s="78"/>
      <c r="L732" s="113"/>
      <c r="M732" s="114"/>
      <c r="N732" s="80">
        <f>IF(I732=0,"",I732/H731)</f>
        <v>0.94957983193277307</v>
      </c>
      <c r="O732" s="81">
        <v>121</v>
      </c>
      <c r="P732" s="82">
        <f t="shared" si="98"/>
        <v>0.98373983739837401</v>
      </c>
      <c r="Q732" s="82">
        <f t="shared" si="99"/>
        <v>1.6260162601625994E-2</v>
      </c>
    </row>
    <row r="733" spans="1:18" ht="15.75" customHeight="1">
      <c r="A733" s="68">
        <v>2202</v>
      </c>
      <c r="B733" s="69"/>
      <c r="C733" s="69"/>
      <c r="D733" s="69"/>
      <c r="E733" s="69"/>
      <c r="F733" s="69"/>
      <c r="G733" s="69"/>
      <c r="H733" s="69"/>
      <c r="I733" s="69">
        <v>14</v>
      </c>
      <c r="J733" s="110"/>
      <c r="K733" s="78"/>
      <c r="L733" s="113"/>
      <c r="M733" s="114"/>
      <c r="N733" s="80"/>
      <c r="O733" s="81">
        <v>14</v>
      </c>
      <c r="P733" s="82"/>
      <c r="Q733" s="82"/>
    </row>
    <row r="734" spans="1:18" ht="15.75" customHeight="1">
      <c r="A734" s="68">
        <v>2301</v>
      </c>
      <c r="B734" s="69"/>
      <c r="C734" s="69"/>
      <c r="D734" s="69"/>
      <c r="E734" s="69"/>
      <c r="F734" s="69"/>
      <c r="G734" s="69"/>
      <c r="H734" s="69"/>
      <c r="I734" s="69">
        <v>14</v>
      </c>
      <c r="J734" s="110">
        <v>103</v>
      </c>
      <c r="K734" s="78"/>
      <c r="L734" s="113"/>
      <c r="M734" s="106"/>
      <c r="N734" s="80"/>
      <c r="O734" s="87">
        <v>14</v>
      </c>
      <c r="P734" s="116"/>
      <c r="Q734" s="115"/>
    </row>
    <row r="735" spans="1:18" ht="15.75" customHeight="1">
      <c r="A735" s="68">
        <v>2302</v>
      </c>
      <c r="B735" s="69"/>
      <c r="C735" s="69"/>
      <c r="D735" s="69"/>
      <c r="E735" s="69"/>
      <c r="F735" s="69"/>
      <c r="G735" s="69"/>
      <c r="H735" s="69"/>
      <c r="I735" s="69"/>
      <c r="J735" s="110"/>
      <c r="K735" s="78"/>
      <c r="L735" s="113"/>
      <c r="M735" s="106"/>
      <c r="N735" s="117"/>
      <c r="O735" s="87"/>
      <c r="P735" s="118"/>
      <c r="Q735" s="117"/>
    </row>
    <row r="736" spans="1:18" ht="15.75" customHeight="1">
      <c r="A736" s="68">
        <v>2401</v>
      </c>
      <c r="B736" s="69"/>
      <c r="C736" s="69"/>
      <c r="D736" s="69"/>
      <c r="E736" s="69"/>
      <c r="F736" s="69"/>
      <c r="G736" s="69"/>
      <c r="H736" s="69"/>
      <c r="I736" s="69"/>
      <c r="J736" s="110"/>
      <c r="K736" s="78"/>
      <c r="L736" s="113"/>
      <c r="M736" s="106"/>
      <c r="N736" s="117"/>
      <c r="O736" s="87"/>
      <c r="P736" s="118"/>
      <c r="Q736" s="117"/>
    </row>
    <row r="737" spans="1:18" ht="15.75" customHeight="1">
      <c r="A737" s="68">
        <v>2402</v>
      </c>
      <c r="B737" s="69"/>
      <c r="C737" s="69"/>
      <c r="D737" s="69"/>
      <c r="E737" s="69"/>
      <c r="F737" s="69"/>
      <c r="G737" s="69"/>
      <c r="H737" s="69"/>
      <c r="I737" s="69"/>
      <c r="J737" s="110"/>
      <c r="K737" s="78"/>
      <c r="L737" s="113"/>
      <c r="M737" s="106"/>
      <c r="N737" s="89" t="s">
        <v>79</v>
      </c>
      <c r="O737" s="90">
        <v>98</v>
      </c>
      <c r="P737" s="187">
        <f>J740</f>
        <v>103</v>
      </c>
      <c r="Q737" s="92" t="s">
        <v>11</v>
      </c>
    </row>
    <row r="738" spans="1:18" ht="15.75" customHeight="1">
      <c r="A738" s="68">
        <v>2501</v>
      </c>
      <c r="B738" s="69"/>
      <c r="C738" s="69"/>
      <c r="D738" s="69"/>
      <c r="E738" s="69"/>
      <c r="F738" s="69"/>
      <c r="G738" s="69"/>
      <c r="H738" s="69"/>
      <c r="I738" s="69"/>
      <c r="J738" s="110"/>
      <c r="K738" s="78"/>
      <c r="L738" s="113"/>
      <c r="M738" s="106"/>
      <c r="N738" s="93" t="s">
        <v>80</v>
      </c>
      <c r="O738" s="94">
        <f>IF(O737/B725=0,"",O737/B725)</f>
        <v>0.66666666666666663</v>
      </c>
      <c r="P738" s="188">
        <f>IF(O737/P737=0,"",O737/P737)</f>
        <v>0.95145631067961167</v>
      </c>
      <c r="Q738" s="96" t="s">
        <v>81</v>
      </c>
    </row>
    <row r="739" spans="1:18" ht="15.75" customHeight="1">
      <c r="A739" s="68">
        <v>2502</v>
      </c>
      <c r="B739" s="69"/>
      <c r="C739" s="69"/>
      <c r="D739" s="69"/>
      <c r="E739" s="69"/>
      <c r="F739" s="69"/>
      <c r="G739" s="69"/>
      <c r="H739" s="69"/>
      <c r="I739" s="69"/>
      <c r="J739" s="110"/>
      <c r="K739" s="123"/>
      <c r="L739" s="124"/>
      <c r="M739" s="125"/>
      <c r="N739" s="101"/>
      <c r="O739" s="102"/>
      <c r="P739" s="102"/>
      <c r="Q739" s="103"/>
    </row>
    <row r="740" spans="1:18" ht="18" customHeight="1">
      <c r="A740" s="35"/>
      <c r="B740" s="256" t="s">
        <v>100</v>
      </c>
      <c r="C740" s="257"/>
      <c r="D740" s="257"/>
      <c r="E740" s="257"/>
      <c r="F740" s="257"/>
      <c r="G740" s="257"/>
      <c r="H740" s="257"/>
      <c r="I740" s="258"/>
      <c r="J740" s="126">
        <f>SUM(J733:J736)</f>
        <v>103</v>
      </c>
      <c r="K740" s="105">
        <f>IF(J734=0,"",J734/B725)</f>
        <v>0.70068027210884354</v>
      </c>
      <c r="L740" s="105">
        <f>IF(J740=0,"",J740/B725)</f>
        <v>0.70068027210884354</v>
      </c>
      <c r="M740" s="105">
        <f>L740-K740</f>
        <v>0</v>
      </c>
      <c r="N740" s="2"/>
      <c r="O740" s="31"/>
      <c r="P740" s="25"/>
      <c r="Q740" s="2"/>
    </row>
    <row r="741" spans="1:18" ht="12.75" customHeight="1">
      <c r="O741" s="2"/>
    </row>
    <row r="742" spans="1:18" ht="12.75" customHeight="1">
      <c r="O742" s="2"/>
    </row>
    <row r="743" spans="1:18" ht="26.25" customHeight="1">
      <c r="A743" s="283" t="s">
        <v>88</v>
      </c>
      <c r="B743" s="275"/>
      <c r="C743" s="275"/>
      <c r="D743" s="275"/>
      <c r="E743" s="275"/>
      <c r="F743" s="275"/>
      <c r="G743" s="275"/>
      <c r="H743" s="275"/>
      <c r="I743" s="275"/>
      <c r="J743" s="66" t="s">
        <v>110</v>
      </c>
      <c r="K743" s="2"/>
      <c r="L743" s="31"/>
      <c r="M743" s="2"/>
      <c r="N743" s="31"/>
      <c r="O743" s="31"/>
    </row>
    <row r="744" spans="1:18" ht="20.25" customHeight="1">
      <c r="A744" s="259" t="s">
        <v>10</v>
      </c>
      <c r="B744" s="260" t="s">
        <v>89</v>
      </c>
      <c r="C744" s="261"/>
      <c r="D744" s="261"/>
      <c r="E744" s="261"/>
      <c r="F744" s="261"/>
      <c r="G744" s="261"/>
      <c r="H744" s="261"/>
      <c r="I744" s="262"/>
      <c r="J744" s="263" t="s">
        <v>11</v>
      </c>
      <c r="K744" s="254" t="s">
        <v>3</v>
      </c>
      <c r="L744" s="254" t="s">
        <v>4</v>
      </c>
      <c r="M744" s="264" t="s">
        <v>5</v>
      </c>
      <c r="N744" s="254" t="s">
        <v>6</v>
      </c>
      <c r="O744" s="265" t="s">
        <v>7</v>
      </c>
      <c r="P744" s="265" t="s">
        <v>8</v>
      </c>
      <c r="Q744" s="254" t="s">
        <v>9</v>
      </c>
    </row>
    <row r="745" spans="1:18" ht="15.75" customHeight="1">
      <c r="A745" s="255"/>
      <c r="B745" s="68" t="s">
        <v>90</v>
      </c>
      <c r="C745" s="68" t="s">
        <v>91</v>
      </c>
      <c r="D745" s="68" t="s">
        <v>92</v>
      </c>
      <c r="E745" s="68" t="s">
        <v>93</v>
      </c>
      <c r="F745" s="68" t="s">
        <v>94</v>
      </c>
      <c r="G745" s="68" t="s">
        <v>95</v>
      </c>
      <c r="H745" s="68" t="s">
        <v>96</v>
      </c>
      <c r="I745" s="68" t="s">
        <v>97</v>
      </c>
      <c r="J745" s="255"/>
      <c r="K745" s="255"/>
      <c r="L745" s="255"/>
      <c r="M745" s="255"/>
      <c r="N745" s="255"/>
      <c r="O745" s="255"/>
      <c r="P745" s="255"/>
      <c r="Q745" s="255"/>
    </row>
    <row r="746" spans="1:18" ht="15.75" customHeight="1">
      <c r="A746" s="68">
        <v>1901</v>
      </c>
      <c r="B746" s="69">
        <v>149</v>
      </c>
      <c r="C746" s="69"/>
      <c r="D746" s="69"/>
      <c r="E746" s="69"/>
      <c r="F746" s="69"/>
      <c r="G746" s="69"/>
      <c r="H746" s="69"/>
      <c r="I746" s="69"/>
      <c r="J746" s="110"/>
      <c r="K746" s="72"/>
      <c r="L746" s="111"/>
      <c r="M746" s="112"/>
      <c r="N746" s="75"/>
      <c r="O746" s="76">
        <f>B746</f>
        <v>149</v>
      </c>
      <c r="P746" s="77"/>
      <c r="Q746" s="75"/>
    </row>
    <row r="747" spans="1:18" ht="15.75" customHeight="1">
      <c r="A747" s="68">
        <v>1902</v>
      </c>
      <c r="B747" s="69"/>
      <c r="C747" s="69">
        <v>138</v>
      </c>
      <c r="D747" s="69"/>
      <c r="E747" s="69"/>
      <c r="F747" s="69"/>
      <c r="G747" s="69"/>
      <c r="H747" s="69"/>
      <c r="I747" s="69"/>
      <c r="J747" s="110"/>
      <c r="K747" s="78"/>
      <c r="L747" s="113"/>
      <c r="M747" s="114"/>
      <c r="N747" s="80">
        <f>IF(C747=0,"",C747/B746)</f>
        <v>0.9261744966442953</v>
      </c>
      <c r="O747" s="81">
        <v>138</v>
      </c>
      <c r="P747" s="82">
        <f t="shared" ref="P747:P753" si="100">IF(O747=0,"",O747/O746)</f>
        <v>0.9261744966442953</v>
      </c>
      <c r="Q747" s="82">
        <f t="shared" ref="Q747:Q753" si="101">IF(O747=0,"",100%-P747)</f>
        <v>7.3825503355704702E-2</v>
      </c>
    </row>
    <row r="748" spans="1:18" ht="15.75" customHeight="1">
      <c r="A748" s="68">
        <v>2001</v>
      </c>
      <c r="B748" s="69"/>
      <c r="C748" s="69"/>
      <c r="D748" s="69">
        <v>130</v>
      </c>
      <c r="E748" s="69"/>
      <c r="F748" s="69"/>
      <c r="G748" s="69"/>
      <c r="H748" s="69"/>
      <c r="I748" s="69"/>
      <c r="J748" s="110"/>
      <c r="K748" s="78"/>
      <c r="L748" s="113"/>
      <c r="M748" s="114"/>
      <c r="N748" s="80">
        <f>IF(D748=0,"",D748/C747)</f>
        <v>0.94202898550724634</v>
      </c>
      <c r="O748" s="81">
        <v>131</v>
      </c>
      <c r="P748" s="82">
        <f t="shared" si="100"/>
        <v>0.94927536231884058</v>
      </c>
      <c r="Q748" s="82">
        <f t="shared" si="101"/>
        <v>5.0724637681159424E-2</v>
      </c>
      <c r="R748" s="83">
        <f>O748/O746</f>
        <v>0.87919463087248317</v>
      </c>
    </row>
    <row r="749" spans="1:18" ht="15.75" customHeight="1">
      <c r="A749" s="68">
        <v>2002</v>
      </c>
      <c r="B749" s="69"/>
      <c r="C749" s="69"/>
      <c r="D749" s="69"/>
      <c r="E749" s="69">
        <v>130</v>
      </c>
      <c r="F749" s="69"/>
      <c r="G749" s="69"/>
      <c r="H749" s="69"/>
      <c r="I749" s="69"/>
      <c r="J749" s="110"/>
      <c r="K749" s="78"/>
      <c r="L749" s="113"/>
      <c r="M749" s="114"/>
      <c r="N749" s="80">
        <f>IF(E749=0,"",E749/D748)</f>
        <v>1</v>
      </c>
      <c r="O749" s="81">
        <v>131</v>
      </c>
      <c r="P749" s="82">
        <f t="shared" si="100"/>
        <v>1</v>
      </c>
      <c r="Q749" s="82">
        <f t="shared" si="101"/>
        <v>0</v>
      </c>
    </row>
    <row r="750" spans="1:18" ht="15.75" customHeight="1">
      <c r="A750" s="68">
        <v>2101</v>
      </c>
      <c r="B750" s="69"/>
      <c r="C750" s="69"/>
      <c r="D750" s="69"/>
      <c r="E750" s="69"/>
      <c r="F750" s="69">
        <v>127</v>
      </c>
      <c r="G750" s="69"/>
      <c r="H750" s="69"/>
      <c r="I750" s="69"/>
      <c r="J750" s="110"/>
      <c r="K750" s="78"/>
      <c r="L750" s="113"/>
      <c r="M750" s="114"/>
      <c r="N750" s="80">
        <f>IF(F750=0,"",F750/E749)</f>
        <v>0.97692307692307689</v>
      </c>
      <c r="O750" s="81">
        <v>130</v>
      </c>
      <c r="P750" s="82">
        <f t="shared" si="100"/>
        <v>0.99236641221374045</v>
      </c>
      <c r="Q750" s="82">
        <f t="shared" si="101"/>
        <v>7.6335877862595547E-3</v>
      </c>
    </row>
    <row r="751" spans="1:18" ht="15.75" customHeight="1">
      <c r="A751" s="68">
        <v>2102</v>
      </c>
      <c r="B751" s="69"/>
      <c r="C751" s="69"/>
      <c r="D751" s="69"/>
      <c r="E751" s="69"/>
      <c r="F751" s="69"/>
      <c r="G751" s="69">
        <v>127</v>
      </c>
      <c r="H751" s="69"/>
      <c r="I751" s="69"/>
      <c r="J751" s="110"/>
      <c r="K751" s="78"/>
      <c r="L751" s="113"/>
      <c r="M751" s="114"/>
      <c r="N751" s="80">
        <f>IF(G751=0,"",G751/F750)</f>
        <v>1</v>
      </c>
      <c r="O751" s="81">
        <v>130</v>
      </c>
      <c r="P751" s="82">
        <f t="shared" si="100"/>
        <v>1</v>
      </c>
      <c r="Q751" s="82">
        <f t="shared" si="101"/>
        <v>0</v>
      </c>
    </row>
    <row r="752" spans="1:18" ht="15.75" customHeight="1">
      <c r="A752" s="68">
        <v>2201</v>
      </c>
      <c r="B752" s="69"/>
      <c r="C752" s="69"/>
      <c r="D752" s="69"/>
      <c r="E752" s="69"/>
      <c r="F752" s="69"/>
      <c r="G752" s="69"/>
      <c r="H752" s="69">
        <v>123</v>
      </c>
      <c r="I752" s="69"/>
      <c r="J752" s="110"/>
      <c r="K752" s="78"/>
      <c r="L752" s="113"/>
      <c r="M752" s="114"/>
      <c r="N752" s="80">
        <f>IF(H752=0,"",H752/G751)</f>
        <v>0.96850393700787396</v>
      </c>
      <c r="O752" s="81">
        <v>126</v>
      </c>
      <c r="P752" s="82">
        <f t="shared" si="100"/>
        <v>0.96923076923076923</v>
      </c>
      <c r="Q752" s="82">
        <f t="shared" si="101"/>
        <v>3.0769230769230771E-2</v>
      </c>
    </row>
    <row r="753" spans="1:17" ht="15.75" customHeight="1">
      <c r="A753" s="68">
        <v>2202</v>
      </c>
      <c r="B753" s="69"/>
      <c r="C753" s="69"/>
      <c r="D753" s="69"/>
      <c r="E753" s="69"/>
      <c r="F753" s="69"/>
      <c r="G753" s="69"/>
      <c r="H753" s="69"/>
      <c r="I753" s="69">
        <v>116</v>
      </c>
      <c r="J753" s="110"/>
      <c r="K753" s="78"/>
      <c r="L753" s="113"/>
      <c r="M753" s="114"/>
      <c r="N753" s="80">
        <f>IF(I753=0,"",I753/H752)</f>
        <v>0.94308943089430897</v>
      </c>
      <c r="O753" s="81">
        <v>122</v>
      </c>
      <c r="P753" s="82">
        <f t="shared" si="100"/>
        <v>0.96825396825396826</v>
      </c>
      <c r="Q753" s="82">
        <f t="shared" si="101"/>
        <v>3.1746031746031744E-2</v>
      </c>
    </row>
    <row r="754" spans="1:17" ht="15.75" customHeight="1">
      <c r="A754" s="68">
        <v>2301</v>
      </c>
      <c r="B754" s="69"/>
      <c r="C754" s="69"/>
      <c r="D754" s="69"/>
      <c r="E754" s="69"/>
      <c r="F754" s="69"/>
      <c r="G754" s="69"/>
      <c r="H754" s="69"/>
      <c r="I754" s="69">
        <v>10</v>
      </c>
      <c r="J754" s="110"/>
      <c r="K754" s="78"/>
      <c r="L754" s="113"/>
      <c r="M754" s="114"/>
      <c r="N754" s="80"/>
      <c r="O754" s="81">
        <v>14</v>
      </c>
      <c r="P754" s="82"/>
      <c r="Q754" s="82"/>
    </row>
    <row r="755" spans="1:17" ht="15.75" customHeight="1">
      <c r="A755" s="68">
        <v>2302</v>
      </c>
      <c r="B755" s="69"/>
      <c r="C755" s="69"/>
      <c r="D755" s="69"/>
      <c r="E755" s="69"/>
      <c r="F755" s="69"/>
      <c r="G755" s="69"/>
      <c r="H755" s="69"/>
      <c r="I755" s="69">
        <v>6</v>
      </c>
      <c r="J755" s="110"/>
      <c r="K755" s="78"/>
      <c r="L755" s="113"/>
      <c r="M755" s="106"/>
      <c r="N755" s="80"/>
      <c r="O755" s="87">
        <v>10</v>
      </c>
      <c r="P755" s="116"/>
      <c r="Q755" s="115"/>
    </row>
    <row r="756" spans="1:17" ht="15.75" customHeight="1">
      <c r="A756" s="68">
        <v>2401</v>
      </c>
      <c r="B756" s="69"/>
      <c r="C756" s="69"/>
      <c r="D756" s="69"/>
      <c r="E756" s="69"/>
      <c r="F756" s="69"/>
      <c r="G756" s="69"/>
      <c r="H756" s="69"/>
      <c r="I756" s="69">
        <v>2</v>
      </c>
      <c r="J756" s="110"/>
      <c r="K756" s="78"/>
      <c r="L756" s="113"/>
      <c r="M756" s="106"/>
      <c r="N756" s="117"/>
      <c r="O756" s="87">
        <v>3</v>
      </c>
      <c r="P756" s="118"/>
      <c r="Q756" s="117"/>
    </row>
    <row r="757" spans="1:17" ht="15.75" customHeight="1">
      <c r="A757" s="68">
        <v>2402</v>
      </c>
      <c r="B757" s="69"/>
      <c r="C757" s="69"/>
      <c r="D757" s="69"/>
      <c r="E757" s="69"/>
      <c r="F757" s="69"/>
      <c r="G757" s="69"/>
      <c r="H757" s="69"/>
      <c r="I757" s="69"/>
      <c r="J757" s="110"/>
      <c r="K757" s="78"/>
      <c r="L757" s="113"/>
      <c r="M757" s="106"/>
      <c r="N757" s="117"/>
      <c r="O757" s="87"/>
      <c r="P757" s="118"/>
      <c r="Q757" s="117"/>
    </row>
    <row r="758" spans="1:17" ht="15.75" customHeight="1">
      <c r="A758" s="68">
        <v>2501</v>
      </c>
      <c r="B758" s="69"/>
      <c r="C758" s="69"/>
      <c r="D758" s="69"/>
      <c r="E758" s="69"/>
      <c r="F758" s="69"/>
      <c r="G758" s="69"/>
      <c r="H758" s="69"/>
      <c r="I758" s="69"/>
      <c r="J758" s="110"/>
      <c r="K758" s="78"/>
      <c r="L758" s="113"/>
      <c r="M758" s="106"/>
      <c r="N758" s="89" t="s">
        <v>79</v>
      </c>
      <c r="O758" s="90">
        <v>92</v>
      </c>
      <c r="P758" s="244">
        <f>J761</f>
        <v>0</v>
      </c>
      <c r="Q758" s="92" t="s">
        <v>11</v>
      </c>
    </row>
    <row r="759" spans="1:17" ht="15.75" customHeight="1">
      <c r="A759" s="68">
        <v>2502</v>
      </c>
      <c r="B759" s="69"/>
      <c r="C759" s="69"/>
      <c r="D759" s="69"/>
      <c r="E759" s="69"/>
      <c r="F759" s="69"/>
      <c r="G759" s="69"/>
      <c r="H759" s="69"/>
      <c r="I759" s="69"/>
      <c r="J759" s="110"/>
      <c r="K759" s="78"/>
      <c r="L759" s="113"/>
      <c r="M759" s="106"/>
      <c r="N759" s="93" t="s">
        <v>80</v>
      </c>
      <c r="O759" s="94" t="e">
        <f>IF(O758/D746=0,"",O758/D746)</f>
        <v>#DIV/0!</v>
      </c>
      <c r="P759" s="245" t="e">
        <f>IF(O758/P758=0,"",O758/P758)</f>
        <v>#DIV/0!</v>
      </c>
      <c r="Q759" s="96" t="s">
        <v>81</v>
      </c>
    </row>
    <row r="760" spans="1:17" ht="15.75" customHeight="1">
      <c r="A760" s="68">
        <v>2601</v>
      </c>
      <c r="B760" s="132"/>
      <c r="C760" s="132"/>
      <c r="D760" s="132"/>
      <c r="E760" s="132"/>
      <c r="F760" s="132"/>
      <c r="G760" s="132"/>
      <c r="H760" s="132"/>
      <c r="I760" s="132"/>
      <c r="J760" s="110"/>
      <c r="K760" s="123"/>
      <c r="L760" s="124"/>
      <c r="M760" s="125"/>
      <c r="N760" s="101"/>
      <c r="O760" s="102"/>
      <c r="P760" s="102"/>
      <c r="Q760" s="103"/>
    </row>
    <row r="761" spans="1:17" ht="18" customHeight="1">
      <c r="A761" s="35"/>
      <c r="B761" s="273" t="s">
        <v>100</v>
      </c>
      <c r="C761" s="261"/>
      <c r="D761" s="261"/>
      <c r="E761" s="261"/>
      <c r="F761" s="261"/>
      <c r="G761" s="261"/>
      <c r="H761" s="261"/>
      <c r="I761" s="262"/>
      <c r="J761" s="104">
        <f>SUM(J754:J757)</f>
        <v>0</v>
      </c>
      <c r="K761" s="105" t="str">
        <f>IF(J754=0,"",J754/D746)</f>
        <v/>
      </c>
      <c r="L761" s="105" t="str">
        <f>IF(J761=0,"",J761/D746)</f>
        <v/>
      </c>
      <c r="M761" s="105" t="str">
        <f>IF(J754=0,"",L761-K761)</f>
        <v/>
      </c>
      <c r="N761" s="2"/>
      <c r="O761" s="31"/>
      <c r="P761" s="25"/>
      <c r="Q761" s="2"/>
    </row>
    <row r="762" spans="1:17" ht="12.75" customHeight="1">
      <c r="O762" s="2"/>
    </row>
    <row r="763" spans="1:17" ht="12.75" customHeight="1">
      <c r="O763" s="2"/>
    </row>
    <row r="764" spans="1:17" ht="26.25" customHeight="1">
      <c r="A764" s="283" t="s">
        <v>88</v>
      </c>
      <c r="B764" s="275"/>
      <c r="C764" s="275"/>
      <c r="D764" s="275"/>
      <c r="E764" s="275"/>
      <c r="F764" s="275"/>
      <c r="G764" s="275"/>
      <c r="H764" s="275"/>
      <c r="I764" s="275"/>
      <c r="J764" s="66" t="s">
        <v>111</v>
      </c>
      <c r="K764" s="2"/>
      <c r="L764" s="31"/>
      <c r="M764" s="2"/>
      <c r="N764" s="31"/>
      <c r="O764" s="31"/>
    </row>
    <row r="765" spans="1:17" ht="20.25" customHeight="1">
      <c r="A765" s="259" t="s">
        <v>10</v>
      </c>
      <c r="B765" s="260" t="s">
        <v>89</v>
      </c>
      <c r="C765" s="261"/>
      <c r="D765" s="261"/>
      <c r="E765" s="261"/>
      <c r="F765" s="261"/>
      <c r="G765" s="261"/>
      <c r="H765" s="261"/>
      <c r="I765" s="262"/>
      <c r="J765" s="263" t="s">
        <v>11</v>
      </c>
      <c r="K765" s="254" t="s">
        <v>3</v>
      </c>
      <c r="L765" s="254" t="s">
        <v>4</v>
      </c>
      <c r="M765" s="264" t="s">
        <v>5</v>
      </c>
      <c r="N765" s="254" t="s">
        <v>6</v>
      </c>
      <c r="O765" s="265" t="s">
        <v>7</v>
      </c>
      <c r="P765" s="265" t="s">
        <v>8</v>
      </c>
      <c r="Q765" s="254" t="s">
        <v>9</v>
      </c>
    </row>
    <row r="766" spans="1:17" ht="15.75" customHeight="1">
      <c r="A766" s="255"/>
      <c r="B766" s="68" t="s">
        <v>90</v>
      </c>
      <c r="C766" s="68" t="s">
        <v>91</v>
      </c>
      <c r="D766" s="68" t="s">
        <v>92</v>
      </c>
      <c r="E766" s="68" t="s">
        <v>93</v>
      </c>
      <c r="F766" s="68" t="s">
        <v>94</v>
      </c>
      <c r="G766" s="68" t="s">
        <v>95</v>
      </c>
      <c r="H766" s="68" t="s">
        <v>96</v>
      </c>
      <c r="I766" s="68" t="s">
        <v>97</v>
      </c>
      <c r="J766" s="255"/>
      <c r="K766" s="255"/>
      <c r="L766" s="255"/>
      <c r="M766" s="255"/>
      <c r="N766" s="255"/>
      <c r="O766" s="255"/>
      <c r="P766" s="255"/>
      <c r="Q766" s="255"/>
    </row>
    <row r="767" spans="1:17" ht="15.75" customHeight="1">
      <c r="A767" s="68">
        <v>1902</v>
      </c>
      <c r="B767" s="69">
        <v>141</v>
      </c>
      <c r="C767" s="68"/>
      <c r="D767" s="69"/>
      <c r="E767" s="69"/>
      <c r="F767" s="69"/>
      <c r="G767" s="69"/>
      <c r="H767" s="69"/>
      <c r="I767" s="69"/>
      <c r="J767" s="110"/>
      <c r="K767" s="72"/>
      <c r="L767" s="111"/>
      <c r="M767" s="112"/>
      <c r="N767" s="75"/>
      <c r="O767" s="76">
        <f>B767</f>
        <v>141</v>
      </c>
      <c r="P767" s="77"/>
      <c r="Q767" s="75"/>
    </row>
    <row r="768" spans="1:17" ht="15.75" customHeight="1">
      <c r="A768" s="68">
        <v>2001</v>
      </c>
      <c r="B768" s="69"/>
      <c r="C768" s="206">
        <v>121</v>
      </c>
      <c r="D768" s="69"/>
      <c r="E768" s="69"/>
      <c r="F768" s="69"/>
      <c r="G768" s="69"/>
      <c r="H768" s="69"/>
      <c r="I768" s="69"/>
      <c r="J768" s="110"/>
      <c r="K768" s="78"/>
      <c r="L768" s="113"/>
      <c r="M768" s="114"/>
      <c r="N768" s="80">
        <f>IF(C768=0,"",C768/B767)</f>
        <v>0.85815602836879434</v>
      </c>
      <c r="O768" s="81">
        <v>122</v>
      </c>
      <c r="P768" s="82">
        <f t="shared" ref="P768:P774" si="102">IF(O768=0,"",O768/O767)</f>
        <v>0.86524822695035464</v>
      </c>
      <c r="Q768" s="82">
        <f t="shared" ref="Q768:Q774" si="103">IF(O768=0,"",100%-P768)</f>
        <v>0.13475177304964536</v>
      </c>
    </row>
    <row r="769" spans="1:18" ht="15.75" customHeight="1">
      <c r="A769" s="68">
        <v>2002</v>
      </c>
      <c r="B769" s="69"/>
      <c r="C769" s="68"/>
      <c r="D769" s="69">
        <v>115</v>
      </c>
      <c r="E769" s="69"/>
      <c r="F769" s="69"/>
      <c r="G769" s="69"/>
      <c r="H769" s="69"/>
      <c r="I769" s="69"/>
      <c r="J769" s="110"/>
      <c r="K769" s="78"/>
      <c r="L769" s="113"/>
      <c r="M769" s="114"/>
      <c r="N769" s="80">
        <f>IF(D769=0,"",D769/C768)</f>
        <v>0.95041322314049592</v>
      </c>
      <c r="O769" s="81">
        <v>119</v>
      </c>
      <c r="P769" s="82">
        <f t="shared" si="102"/>
        <v>0.97540983606557374</v>
      </c>
      <c r="Q769" s="82">
        <f t="shared" si="103"/>
        <v>2.4590163934426257E-2</v>
      </c>
      <c r="R769" s="83">
        <f>O769/O767</f>
        <v>0.84397163120567376</v>
      </c>
    </row>
    <row r="770" spans="1:18" ht="15.75" customHeight="1">
      <c r="A770" s="68">
        <v>2101</v>
      </c>
      <c r="B770" s="69"/>
      <c r="C770" s="68"/>
      <c r="D770" s="69"/>
      <c r="E770" s="69">
        <v>113</v>
      </c>
      <c r="F770" s="69"/>
      <c r="G770" s="69"/>
      <c r="H770" s="69"/>
      <c r="I770" s="69"/>
      <c r="J770" s="110"/>
      <c r="K770" s="78"/>
      <c r="L770" s="113"/>
      <c r="M770" s="114"/>
      <c r="N770" s="80">
        <f>IF(E770=0,"",E770/D769)</f>
        <v>0.9826086956521739</v>
      </c>
      <c r="O770" s="81">
        <v>114</v>
      </c>
      <c r="P770" s="82">
        <f t="shared" si="102"/>
        <v>0.95798319327731096</v>
      </c>
      <c r="Q770" s="82">
        <f t="shared" si="103"/>
        <v>4.2016806722689037E-2</v>
      </c>
    </row>
    <row r="771" spans="1:18" ht="15.75" customHeight="1">
      <c r="A771" s="68">
        <v>2102</v>
      </c>
      <c r="B771" s="69"/>
      <c r="C771" s="68"/>
      <c r="D771" s="69"/>
      <c r="E771" s="69"/>
      <c r="F771" s="69">
        <v>104</v>
      </c>
      <c r="G771" s="69"/>
      <c r="H771" s="69"/>
      <c r="I771" s="69"/>
      <c r="J771" s="110"/>
      <c r="K771" s="78"/>
      <c r="L771" s="113"/>
      <c r="M771" s="114"/>
      <c r="N771" s="80">
        <f>IF(F771=0,"",F771/E770)</f>
        <v>0.92035398230088494</v>
      </c>
      <c r="O771" s="81">
        <v>114</v>
      </c>
      <c r="P771" s="82">
        <f t="shared" si="102"/>
        <v>1</v>
      </c>
      <c r="Q771" s="82">
        <f t="shared" si="103"/>
        <v>0</v>
      </c>
    </row>
    <row r="772" spans="1:18" ht="15.75" customHeight="1">
      <c r="A772" s="68">
        <v>2201</v>
      </c>
      <c r="B772" s="69"/>
      <c r="C772" s="68"/>
      <c r="D772" s="69"/>
      <c r="E772" s="69"/>
      <c r="F772" s="69"/>
      <c r="G772" s="69">
        <v>108</v>
      </c>
      <c r="H772" s="69"/>
      <c r="I772" s="69"/>
      <c r="J772" s="110"/>
      <c r="K772" s="78"/>
      <c r="L772" s="113"/>
      <c r="M772" s="114"/>
      <c r="N772" s="80">
        <f>IF(G772=0,"",G772/F771)</f>
        <v>1.0384615384615385</v>
      </c>
      <c r="O772" s="81">
        <v>110</v>
      </c>
      <c r="P772" s="82">
        <f t="shared" si="102"/>
        <v>0.96491228070175439</v>
      </c>
      <c r="Q772" s="82">
        <f t="shared" si="103"/>
        <v>3.5087719298245612E-2</v>
      </c>
    </row>
    <row r="773" spans="1:18" ht="15.75" customHeight="1">
      <c r="A773" s="68">
        <v>2202</v>
      </c>
      <c r="B773" s="69"/>
      <c r="C773" s="68"/>
      <c r="D773" s="69"/>
      <c r="E773" s="69"/>
      <c r="F773" s="69"/>
      <c r="G773" s="69"/>
      <c r="H773" s="69">
        <v>107</v>
      </c>
      <c r="I773" s="69"/>
      <c r="J773" s="110"/>
      <c r="K773" s="78"/>
      <c r="L773" s="113"/>
      <c r="M773" s="114"/>
      <c r="N773" s="80">
        <f>IF(H773=0,"",H773/G772)</f>
        <v>0.9907407407407407</v>
      </c>
      <c r="O773" s="81">
        <v>109</v>
      </c>
      <c r="P773" s="82">
        <f t="shared" si="102"/>
        <v>0.99090909090909096</v>
      </c>
      <c r="Q773" s="82">
        <f t="shared" si="103"/>
        <v>9.0909090909090384E-3</v>
      </c>
    </row>
    <row r="774" spans="1:18" ht="15.75" customHeight="1">
      <c r="A774" s="68">
        <v>2301</v>
      </c>
      <c r="B774" s="69"/>
      <c r="C774" s="68"/>
      <c r="D774" s="69"/>
      <c r="E774" s="69"/>
      <c r="F774" s="69"/>
      <c r="G774" s="69"/>
      <c r="H774" s="69"/>
      <c r="I774" s="69">
        <v>99</v>
      </c>
      <c r="J774" s="110"/>
      <c r="K774" s="78"/>
      <c r="L774" s="113"/>
      <c r="M774" s="114"/>
      <c r="N774" s="80">
        <f>IF(I774=0,"",I774/H773)</f>
        <v>0.92523364485981308</v>
      </c>
      <c r="O774" s="81">
        <v>104</v>
      </c>
      <c r="P774" s="82">
        <f t="shared" si="102"/>
        <v>0.95412844036697253</v>
      </c>
      <c r="Q774" s="82">
        <f t="shared" si="103"/>
        <v>4.587155963302747E-2</v>
      </c>
    </row>
    <row r="775" spans="1:18" ht="15.75" customHeight="1">
      <c r="A775" s="68">
        <v>2302</v>
      </c>
      <c r="B775" s="69"/>
      <c r="C775" s="68"/>
      <c r="D775" s="69"/>
      <c r="E775" s="69"/>
      <c r="F775" s="69"/>
      <c r="G775" s="69"/>
      <c r="H775" s="69"/>
      <c r="I775" s="69">
        <v>13</v>
      </c>
      <c r="J775" s="110"/>
      <c r="K775" s="78"/>
      <c r="L775" s="113"/>
      <c r="M775" s="114"/>
      <c r="N775" s="80"/>
      <c r="O775" s="81">
        <v>18</v>
      </c>
      <c r="P775" s="82"/>
      <c r="Q775" s="82"/>
    </row>
    <row r="776" spans="1:18" ht="15.75" customHeight="1">
      <c r="A776" s="68">
        <v>2401</v>
      </c>
      <c r="B776" s="69"/>
      <c r="C776" s="68"/>
      <c r="D776" s="69"/>
      <c r="E776" s="69"/>
      <c r="F776" s="69"/>
      <c r="G776" s="69"/>
      <c r="H776" s="69"/>
      <c r="I776" s="69">
        <v>3</v>
      </c>
      <c r="J776" s="110"/>
      <c r="K776" s="78"/>
      <c r="L776" s="113"/>
      <c r="M776" s="106"/>
      <c r="N776" s="80"/>
      <c r="O776" s="87">
        <v>5</v>
      </c>
      <c r="P776" s="116"/>
      <c r="Q776" s="115"/>
    </row>
    <row r="777" spans="1:18" ht="15.75" customHeight="1">
      <c r="A777" s="68">
        <v>2402</v>
      </c>
      <c r="B777" s="69"/>
      <c r="C777" s="68"/>
      <c r="D777" s="69"/>
      <c r="E777" s="69"/>
      <c r="F777" s="69"/>
      <c r="G777" s="69"/>
      <c r="H777" s="69"/>
      <c r="I777" s="69"/>
      <c r="J777" s="110"/>
      <c r="K777" s="78"/>
      <c r="L777" s="113"/>
      <c r="M777" s="106"/>
      <c r="N777" s="117"/>
      <c r="O777" s="87"/>
      <c r="P777" s="118"/>
      <c r="Q777" s="117"/>
    </row>
    <row r="778" spans="1:18" ht="15.75" customHeight="1">
      <c r="A778" s="68">
        <v>2501</v>
      </c>
      <c r="B778" s="69"/>
      <c r="C778" s="68"/>
      <c r="D778" s="69"/>
      <c r="E778" s="69"/>
      <c r="F778" s="69"/>
      <c r="G778" s="69"/>
      <c r="H778" s="69"/>
      <c r="I778" s="69"/>
      <c r="J778" s="110"/>
      <c r="K778" s="78"/>
      <c r="L778" s="113"/>
      <c r="M778" s="106"/>
      <c r="N778" s="117"/>
      <c r="O778" s="87"/>
      <c r="P778" s="118"/>
      <c r="Q778" s="117"/>
    </row>
    <row r="779" spans="1:18" ht="15.75" customHeight="1">
      <c r="A779" s="68">
        <v>2502</v>
      </c>
      <c r="B779" s="69"/>
      <c r="C779" s="68"/>
      <c r="D779" s="69"/>
      <c r="E779" s="69"/>
      <c r="F779" s="69"/>
      <c r="G779" s="69"/>
      <c r="H779" s="69"/>
      <c r="I779" s="69"/>
      <c r="J779" s="110"/>
      <c r="K779" s="78"/>
      <c r="L779" s="113"/>
      <c r="M779" s="106"/>
      <c r="N779" s="89" t="s">
        <v>79</v>
      </c>
      <c r="O779" s="90"/>
      <c r="P779" s="187">
        <f>J782</f>
        <v>0</v>
      </c>
      <c r="Q779" s="92" t="s">
        <v>11</v>
      </c>
    </row>
    <row r="780" spans="1:18" ht="15.75" customHeight="1">
      <c r="A780" s="68">
        <v>2601</v>
      </c>
      <c r="B780" s="69"/>
      <c r="C780" s="68"/>
      <c r="D780" s="69"/>
      <c r="E780" s="69"/>
      <c r="F780" s="69"/>
      <c r="G780" s="69"/>
      <c r="H780" s="69"/>
      <c r="I780" s="69"/>
      <c r="J780" s="110"/>
      <c r="K780" s="78"/>
      <c r="L780" s="113"/>
      <c r="M780" s="106"/>
      <c r="N780" s="93" t="s">
        <v>80</v>
      </c>
      <c r="O780" s="94" t="e">
        <f>IF(O779/D767=0,"",O779/D767)</f>
        <v>#DIV/0!</v>
      </c>
      <c r="P780" s="188" t="e">
        <f>IF(O779/P779=0,"",O779/P779)</f>
        <v>#DIV/0!</v>
      </c>
      <c r="Q780" s="96" t="s">
        <v>81</v>
      </c>
    </row>
    <row r="781" spans="1:18" ht="15.75" customHeight="1">
      <c r="A781" s="68">
        <v>2602</v>
      </c>
      <c r="B781" s="69"/>
      <c r="C781" s="68"/>
      <c r="D781" s="69"/>
      <c r="E781" s="69"/>
      <c r="F781" s="69"/>
      <c r="G781" s="69"/>
      <c r="H781" s="69"/>
      <c r="I781" s="69"/>
      <c r="J781" s="110"/>
      <c r="K781" s="123"/>
      <c r="L781" s="124"/>
      <c r="M781" s="125"/>
      <c r="N781" s="101"/>
      <c r="O781" s="102"/>
      <c r="P781" s="102"/>
      <c r="Q781" s="103"/>
    </row>
    <row r="782" spans="1:18" ht="18" customHeight="1">
      <c r="A782" s="35"/>
      <c r="B782" s="256" t="s">
        <v>100</v>
      </c>
      <c r="C782" s="257"/>
      <c r="D782" s="257"/>
      <c r="E782" s="257"/>
      <c r="F782" s="257"/>
      <c r="G782" s="257"/>
      <c r="H782" s="257"/>
      <c r="I782" s="258"/>
      <c r="J782" s="126">
        <f>SUM(J775:J778)</f>
        <v>0</v>
      </c>
      <c r="K782" s="105" t="str">
        <f>IF(J775=0,"",J775/D767)</f>
        <v/>
      </c>
      <c r="L782" s="105" t="str">
        <f>IF(J782=0,"",J782/D767)</f>
        <v/>
      </c>
      <c r="M782" s="105" t="str">
        <f>IF(J775=0,"",L782-K782)</f>
        <v/>
      </c>
      <c r="N782" s="2"/>
      <c r="O782" s="31"/>
      <c r="P782" s="25"/>
      <c r="Q782" s="2"/>
    </row>
    <row r="783" spans="1:18" ht="12.75" customHeight="1">
      <c r="O783" s="2"/>
    </row>
    <row r="784" spans="1:18" ht="12.75" customHeight="1">
      <c r="O784" s="2"/>
    </row>
    <row r="785" spans="1:18" ht="26.25" customHeight="1">
      <c r="A785" s="283" t="s">
        <v>88</v>
      </c>
      <c r="B785" s="275"/>
      <c r="C785" s="275"/>
      <c r="D785" s="275"/>
      <c r="E785" s="275"/>
      <c r="F785" s="275"/>
      <c r="G785" s="275"/>
      <c r="H785" s="275"/>
      <c r="I785" s="275"/>
      <c r="J785" s="66" t="s">
        <v>112</v>
      </c>
      <c r="K785" s="2"/>
      <c r="L785" s="31"/>
      <c r="M785" s="2"/>
      <c r="N785" s="31"/>
      <c r="O785" s="31"/>
    </row>
    <row r="786" spans="1:18" ht="20.25" customHeight="1">
      <c r="A786" s="259" t="s">
        <v>10</v>
      </c>
      <c r="B786" s="260" t="s">
        <v>89</v>
      </c>
      <c r="C786" s="261"/>
      <c r="D786" s="261"/>
      <c r="E786" s="261"/>
      <c r="F786" s="261"/>
      <c r="G786" s="261"/>
      <c r="H786" s="261"/>
      <c r="I786" s="262"/>
      <c r="J786" s="263" t="s">
        <v>11</v>
      </c>
      <c r="K786" s="254" t="s">
        <v>3</v>
      </c>
      <c r="L786" s="254" t="s">
        <v>4</v>
      </c>
      <c r="M786" s="264" t="s">
        <v>5</v>
      </c>
      <c r="N786" s="254" t="s">
        <v>6</v>
      </c>
      <c r="O786" s="265" t="s">
        <v>7</v>
      </c>
      <c r="P786" s="265" t="s">
        <v>8</v>
      </c>
      <c r="Q786" s="254" t="s">
        <v>9</v>
      </c>
    </row>
    <row r="787" spans="1:18" ht="15.75" customHeight="1">
      <c r="A787" s="255"/>
      <c r="B787" s="68" t="s">
        <v>90</v>
      </c>
      <c r="C787" s="68" t="s">
        <v>91</v>
      </c>
      <c r="D787" s="68" t="s">
        <v>92</v>
      </c>
      <c r="E787" s="68" t="s">
        <v>93</v>
      </c>
      <c r="F787" s="68" t="s">
        <v>94</v>
      </c>
      <c r="G787" s="68" t="s">
        <v>95</v>
      </c>
      <c r="H787" s="68" t="s">
        <v>96</v>
      </c>
      <c r="I787" s="68" t="s">
        <v>97</v>
      </c>
      <c r="J787" s="255"/>
      <c r="K787" s="255"/>
      <c r="L787" s="255"/>
      <c r="M787" s="255"/>
      <c r="N787" s="255"/>
      <c r="O787" s="255"/>
      <c r="P787" s="255"/>
      <c r="Q787" s="255"/>
    </row>
    <row r="788" spans="1:18" ht="15.75" customHeight="1">
      <c r="A788" s="68">
        <v>2001</v>
      </c>
      <c r="B788" s="69">
        <v>160</v>
      </c>
      <c r="C788" s="68"/>
      <c r="D788" s="69"/>
      <c r="E788" s="69"/>
      <c r="F788" s="69"/>
      <c r="G788" s="69"/>
      <c r="H788" s="69"/>
      <c r="I788" s="69"/>
      <c r="J788" s="110"/>
      <c r="K788" s="72"/>
      <c r="L788" s="111"/>
      <c r="M788" s="112"/>
      <c r="N788" s="75"/>
      <c r="O788" s="76">
        <f>B788</f>
        <v>160</v>
      </c>
      <c r="P788" s="77"/>
      <c r="Q788" s="75"/>
    </row>
    <row r="789" spans="1:18" ht="15.75" customHeight="1">
      <c r="A789" s="68">
        <v>2002</v>
      </c>
      <c r="B789" s="69"/>
      <c r="C789" s="206">
        <v>147</v>
      </c>
      <c r="D789" s="69"/>
      <c r="E789" s="69"/>
      <c r="F789" s="69"/>
      <c r="G789" s="69"/>
      <c r="H789" s="69"/>
      <c r="I789" s="69"/>
      <c r="J789" s="110"/>
      <c r="K789" s="78"/>
      <c r="L789" s="113"/>
      <c r="M789" s="114"/>
      <c r="N789" s="80">
        <f>IF(C789=0,"",C789/B788)</f>
        <v>0.91874999999999996</v>
      </c>
      <c r="O789" s="81">
        <v>147</v>
      </c>
      <c r="P789" s="82">
        <f t="shared" ref="P789:P795" si="104">IF(O789=0,"",O789/O788)</f>
        <v>0.91874999999999996</v>
      </c>
      <c r="Q789" s="82">
        <f t="shared" ref="Q789:Q795" si="105">IF(O789=0,"",100%-P789)</f>
        <v>8.1250000000000044E-2</v>
      </c>
    </row>
    <row r="790" spans="1:18" ht="15.75" customHeight="1">
      <c r="A790" s="68">
        <v>2101</v>
      </c>
      <c r="B790" s="69"/>
      <c r="C790" s="68"/>
      <c r="D790" s="69">
        <v>138</v>
      </c>
      <c r="E790" s="69"/>
      <c r="F790" s="69"/>
      <c r="G790" s="69"/>
      <c r="H790" s="69"/>
      <c r="I790" s="69"/>
      <c r="J790" s="110"/>
      <c r="K790" s="78"/>
      <c r="L790" s="113"/>
      <c r="M790" s="114"/>
      <c r="N790" s="80">
        <f>IF(D790=0,"",D790/C789)</f>
        <v>0.93877551020408168</v>
      </c>
      <c r="O790" s="81">
        <v>141</v>
      </c>
      <c r="P790" s="82">
        <f t="shared" si="104"/>
        <v>0.95918367346938771</v>
      </c>
      <c r="Q790" s="82">
        <f t="shared" si="105"/>
        <v>4.081632653061229E-2</v>
      </c>
      <c r="R790" s="83">
        <f>O790/O788</f>
        <v>0.88124999999999998</v>
      </c>
    </row>
    <row r="791" spans="1:18" ht="15.75" customHeight="1">
      <c r="A791" s="68">
        <v>2102</v>
      </c>
      <c r="B791" s="69"/>
      <c r="C791" s="68"/>
      <c r="D791" s="69"/>
      <c r="E791" s="69">
        <v>137</v>
      </c>
      <c r="F791" s="69"/>
      <c r="G791" s="69"/>
      <c r="H791" s="69"/>
      <c r="I791" s="69"/>
      <c r="J791" s="110"/>
      <c r="K791" s="78"/>
      <c r="L791" s="113"/>
      <c r="M791" s="114"/>
      <c r="N791" s="80">
        <f>IF(E791=0,"",E791/D790)</f>
        <v>0.99275362318840576</v>
      </c>
      <c r="O791" s="81">
        <v>137</v>
      </c>
      <c r="P791" s="82">
        <f t="shared" si="104"/>
        <v>0.97163120567375882</v>
      </c>
      <c r="Q791" s="82">
        <f t="shared" si="105"/>
        <v>2.8368794326241176E-2</v>
      </c>
    </row>
    <row r="792" spans="1:18" ht="15.75" customHeight="1">
      <c r="A792" s="68">
        <v>2201</v>
      </c>
      <c r="B792" s="69"/>
      <c r="C792" s="68"/>
      <c r="D792" s="69"/>
      <c r="E792" s="69"/>
      <c r="F792" s="69">
        <v>131</v>
      </c>
      <c r="G792" s="69"/>
      <c r="H792" s="69"/>
      <c r="I792" s="69"/>
      <c r="J792" s="110"/>
      <c r="K792" s="78"/>
      <c r="L792" s="113"/>
      <c r="M792" s="114"/>
      <c r="N792" s="80">
        <f>IF(F792=0,"",F792/E791)</f>
        <v>0.95620437956204385</v>
      </c>
      <c r="O792" s="81">
        <v>134</v>
      </c>
      <c r="P792" s="82">
        <f t="shared" si="104"/>
        <v>0.97810218978102192</v>
      </c>
      <c r="Q792" s="82">
        <f t="shared" si="105"/>
        <v>2.1897810218978075E-2</v>
      </c>
    </row>
    <row r="793" spans="1:18" ht="15.75" customHeight="1">
      <c r="A793" s="68">
        <v>2202</v>
      </c>
      <c r="B793" s="69"/>
      <c r="C793" s="68"/>
      <c r="D793" s="69"/>
      <c r="E793" s="69"/>
      <c r="F793" s="69"/>
      <c r="G793" s="69">
        <v>129</v>
      </c>
      <c r="H793" s="69"/>
      <c r="I793" s="69"/>
      <c r="J793" s="110"/>
      <c r="K793" s="78"/>
      <c r="L793" s="113"/>
      <c r="M793" s="114"/>
      <c r="N793" s="80">
        <f>IF(G793=0,"",G793/F792)</f>
        <v>0.98473282442748089</v>
      </c>
      <c r="O793" s="81">
        <v>130</v>
      </c>
      <c r="P793" s="82">
        <f t="shared" si="104"/>
        <v>0.97014925373134331</v>
      </c>
      <c r="Q793" s="82">
        <f t="shared" si="105"/>
        <v>2.9850746268656692E-2</v>
      </c>
    </row>
    <row r="794" spans="1:18" ht="15.75" customHeight="1">
      <c r="A794" s="68">
        <v>2301</v>
      </c>
      <c r="B794" s="69"/>
      <c r="C794" s="68"/>
      <c r="D794" s="69"/>
      <c r="E794" s="69"/>
      <c r="F794" s="69"/>
      <c r="G794" s="69"/>
      <c r="H794" s="69">
        <v>125</v>
      </c>
      <c r="I794" s="69"/>
      <c r="J794" s="110"/>
      <c r="K794" s="78"/>
      <c r="L794" s="113"/>
      <c r="M794" s="114"/>
      <c r="N794" s="80">
        <f>IF(H794=0,"",H794/G793)</f>
        <v>0.96899224806201545</v>
      </c>
      <c r="O794" s="81">
        <v>127</v>
      </c>
      <c r="P794" s="82">
        <f t="shared" si="104"/>
        <v>0.97692307692307689</v>
      </c>
      <c r="Q794" s="82">
        <f t="shared" si="105"/>
        <v>2.3076923076923106E-2</v>
      </c>
    </row>
    <row r="795" spans="1:18" ht="15.75" customHeight="1">
      <c r="A795" s="68">
        <v>2302</v>
      </c>
      <c r="B795" s="69"/>
      <c r="C795" s="68"/>
      <c r="D795" s="69"/>
      <c r="E795" s="69"/>
      <c r="F795" s="69"/>
      <c r="G795" s="69"/>
      <c r="H795" s="69"/>
      <c r="I795" s="69">
        <v>118</v>
      </c>
      <c r="J795" s="110"/>
      <c r="K795" s="78"/>
      <c r="L795" s="113"/>
      <c r="M795" s="114"/>
      <c r="N795" s="80">
        <f>IF(I795=0,"",I795/H794)</f>
        <v>0.94399999999999995</v>
      </c>
      <c r="O795" s="81">
        <v>123</v>
      </c>
      <c r="P795" s="82">
        <f t="shared" si="104"/>
        <v>0.96850393700787396</v>
      </c>
      <c r="Q795" s="82">
        <f t="shared" si="105"/>
        <v>3.1496062992126039E-2</v>
      </c>
    </row>
    <row r="796" spans="1:18" ht="15.75" customHeight="1">
      <c r="A796" s="68">
        <v>2401</v>
      </c>
      <c r="B796" s="69"/>
      <c r="C796" s="68"/>
      <c r="D796" s="69"/>
      <c r="E796" s="69"/>
      <c r="F796" s="69"/>
      <c r="G796" s="69"/>
      <c r="H796" s="69"/>
      <c r="I796" s="69">
        <v>11</v>
      </c>
      <c r="J796" s="110"/>
      <c r="K796" s="78"/>
      <c r="L796" s="113"/>
      <c r="M796" s="114"/>
      <c r="N796" s="80"/>
      <c r="O796" s="81">
        <v>13</v>
      </c>
      <c r="P796" s="82"/>
      <c r="Q796" s="82"/>
    </row>
    <row r="797" spans="1:18" ht="15.75" customHeight="1">
      <c r="A797" s="68">
        <v>2402</v>
      </c>
      <c r="B797" s="69"/>
      <c r="C797" s="68"/>
      <c r="D797" s="69"/>
      <c r="E797" s="69"/>
      <c r="F797" s="69"/>
      <c r="G797" s="69"/>
      <c r="H797" s="69"/>
      <c r="I797" s="69"/>
      <c r="J797" s="110"/>
      <c r="K797" s="78"/>
      <c r="L797" s="113"/>
      <c r="M797" s="106"/>
      <c r="N797" s="80"/>
      <c r="O797" s="87"/>
      <c r="P797" s="116"/>
      <c r="Q797" s="115"/>
    </row>
    <row r="798" spans="1:18" ht="15.75" customHeight="1">
      <c r="A798" s="68">
        <v>2501</v>
      </c>
      <c r="B798" s="69"/>
      <c r="C798" s="68"/>
      <c r="D798" s="69"/>
      <c r="E798" s="69"/>
      <c r="F798" s="69"/>
      <c r="G798" s="69"/>
      <c r="H798" s="69"/>
      <c r="I798" s="69"/>
      <c r="J798" s="110"/>
      <c r="K798" s="78"/>
      <c r="L798" s="113"/>
      <c r="M798" s="106"/>
      <c r="N798" s="117"/>
      <c r="O798" s="87"/>
      <c r="P798" s="118"/>
      <c r="Q798" s="117"/>
    </row>
    <row r="799" spans="1:18" ht="15.75" customHeight="1">
      <c r="A799" s="68">
        <v>2502</v>
      </c>
      <c r="B799" s="69"/>
      <c r="C799" s="68"/>
      <c r="D799" s="69"/>
      <c r="E799" s="69"/>
      <c r="F799" s="69"/>
      <c r="G799" s="69"/>
      <c r="H799" s="69"/>
      <c r="I799" s="69"/>
      <c r="J799" s="110"/>
      <c r="K799" s="78"/>
      <c r="L799" s="113"/>
      <c r="M799" s="106"/>
      <c r="N799" s="117"/>
      <c r="O799" s="87"/>
      <c r="P799" s="118"/>
      <c r="Q799" s="117"/>
    </row>
    <row r="800" spans="1:18" ht="15.75" customHeight="1">
      <c r="A800" s="68">
        <v>2601</v>
      </c>
      <c r="B800" s="69"/>
      <c r="C800" s="68"/>
      <c r="D800" s="69"/>
      <c r="E800" s="69"/>
      <c r="F800" s="69"/>
      <c r="G800" s="69"/>
      <c r="H800" s="69"/>
      <c r="I800" s="69"/>
      <c r="J800" s="110"/>
      <c r="K800" s="78"/>
      <c r="L800" s="113"/>
      <c r="M800" s="106"/>
      <c r="N800" s="89" t="s">
        <v>79</v>
      </c>
      <c r="O800" s="90"/>
      <c r="P800" s="187">
        <f>J803</f>
        <v>0</v>
      </c>
      <c r="Q800" s="92" t="s">
        <v>11</v>
      </c>
    </row>
    <row r="801" spans="1:18" ht="15.75" customHeight="1">
      <c r="A801" s="68">
        <v>2602</v>
      </c>
      <c r="B801" s="69"/>
      <c r="C801" s="68"/>
      <c r="D801" s="69"/>
      <c r="E801" s="69"/>
      <c r="F801" s="69"/>
      <c r="G801" s="69"/>
      <c r="H801" s="69"/>
      <c r="I801" s="69"/>
      <c r="J801" s="110"/>
      <c r="K801" s="78"/>
      <c r="L801" s="113"/>
      <c r="M801" s="106"/>
      <c r="N801" s="93" t="s">
        <v>80</v>
      </c>
      <c r="O801" s="94" t="e">
        <f>IF(O800/D788=0,"",O800/D788)</f>
        <v>#DIV/0!</v>
      </c>
      <c r="P801" s="188" t="e">
        <f>IF(O800/P800=0,"",O800/P800)</f>
        <v>#DIV/0!</v>
      </c>
      <c r="Q801" s="96" t="s">
        <v>81</v>
      </c>
    </row>
    <row r="802" spans="1:18" ht="15.75" customHeight="1">
      <c r="A802" s="68">
        <v>2701</v>
      </c>
      <c r="B802" s="132"/>
      <c r="C802" s="164"/>
      <c r="D802" s="132"/>
      <c r="E802" s="132"/>
      <c r="F802" s="132"/>
      <c r="G802" s="132"/>
      <c r="H802" s="132"/>
      <c r="I802" s="132"/>
      <c r="J802" s="110"/>
      <c r="K802" s="123"/>
      <c r="L802" s="124"/>
      <c r="M802" s="125"/>
      <c r="N802" s="101"/>
      <c r="O802" s="102"/>
      <c r="P802" s="102"/>
      <c r="Q802" s="103"/>
    </row>
    <row r="803" spans="1:18" ht="18" customHeight="1">
      <c r="A803" s="35"/>
      <c r="B803" s="273" t="s">
        <v>100</v>
      </c>
      <c r="C803" s="261"/>
      <c r="D803" s="261"/>
      <c r="E803" s="261"/>
      <c r="F803" s="261"/>
      <c r="G803" s="261"/>
      <c r="H803" s="261"/>
      <c r="I803" s="262"/>
      <c r="J803" s="104">
        <f>SUM(J796:J799)</f>
        <v>0</v>
      </c>
      <c r="K803" s="105" t="str">
        <f>IF(J796=0,"",J796/D788)</f>
        <v/>
      </c>
      <c r="L803" s="105" t="str">
        <f>IF(J803=0,"",J803/D788)</f>
        <v/>
      </c>
      <c r="M803" s="105" t="str">
        <f>IF(J796=0,"",L803-K803)</f>
        <v/>
      </c>
      <c r="N803" s="2"/>
      <c r="O803" s="31"/>
      <c r="P803" s="25"/>
      <c r="Q803" s="2"/>
    </row>
    <row r="804" spans="1:18" ht="12.75" customHeight="1">
      <c r="O804" s="2"/>
    </row>
    <row r="805" spans="1:18" ht="12.75" customHeight="1">
      <c r="O805" s="2"/>
    </row>
    <row r="806" spans="1:18" ht="26.25" customHeight="1">
      <c r="A806" s="283" t="s">
        <v>88</v>
      </c>
      <c r="B806" s="275"/>
      <c r="C806" s="275"/>
      <c r="D806" s="275"/>
      <c r="E806" s="275"/>
      <c r="F806" s="275"/>
      <c r="G806" s="275"/>
      <c r="H806" s="275"/>
      <c r="I806" s="275"/>
      <c r="J806" s="66" t="s">
        <v>114</v>
      </c>
      <c r="K806" s="31"/>
      <c r="L806" s="2"/>
      <c r="M806" s="2"/>
      <c r="N806" s="31"/>
      <c r="O806" s="2"/>
      <c r="P806" s="31"/>
      <c r="Q806" s="31"/>
    </row>
    <row r="807" spans="1:18" ht="20.25" customHeight="1">
      <c r="A807" s="259" t="s">
        <v>10</v>
      </c>
      <c r="B807" s="260" t="s">
        <v>89</v>
      </c>
      <c r="C807" s="261"/>
      <c r="D807" s="261"/>
      <c r="E807" s="261"/>
      <c r="F807" s="261"/>
      <c r="G807" s="261"/>
      <c r="H807" s="261"/>
      <c r="I807" s="262"/>
      <c r="J807" s="263" t="s">
        <v>11</v>
      </c>
      <c r="K807" s="254" t="s">
        <v>3</v>
      </c>
      <c r="L807" s="254" t="s">
        <v>4</v>
      </c>
      <c r="M807" s="264" t="s">
        <v>5</v>
      </c>
      <c r="N807" s="254" t="s">
        <v>6</v>
      </c>
      <c r="O807" s="265" t="s">
        <v>7</v>
      </c>
      <c r="P807" s="265" t="s">
        <v>8</v>
      </c>
      <c r="Q807" s="254" t="s">
        <v>9</v>
      </c>
    </row>
    <row r="808" spans="1:18" ht="15.75" customHeight="1">
      <c r="A808" s="255"/>
      <c r="B808" s="68" t="s">
        <v>90</v>
      </c>
      <c r="C808" s="68" t="s">
        <v>91</v>
      </c>
      <c r="D808" s="68" t="s">
        <v>92</v>
      </c>
      <c r="E808" s="68" t="s">
        <v>93</v>
      </c>
      <c r="F808" s="68" t="s">
        <v>94</v>
      </c>
      <c r="G808" s="68" t="s">
        <v>95</v>
      </c>
      <c r="H808" s="68" t="s">
        <v>96</v>
      </c>
      <c r="I808" s="68" t="s">
        <v>97</v>
      </c>
      <c r="J808" s="255"/>
      <c r="K808" s="255"/>
      <c r="L808" s="255"/>
      <c r="M808" s="255"/>
      <c r="N808" s="255"/>
      <c r="O808" s="255"/>
      <c r="P808" s="255"/>
      <c r="Q808" s="255"/>
    </row>
    <row r="809" spans="1:18" ht="15.75" customHeight="1">
      <c r="A809" s="68">
        <v>2002</v>
      </c>
      <c r="B809" s="69">
        <v>155</v>
      </c>
      <c r="C809" s="68"/>
      <c r="D809" s="69"/>
      <c r="E809" s="69"/>
      <c r="F809" s="69"/>
      <c r="G809" s="69"/>
      <c r="H809" s="69"/>
      <c r="I809" s="69"/>
      <c r="J809" s="110"/>
      <c r="K809" s="72"/>
      <c r="L809" s="111"/>
      <c r="M809" s="112"/>
      <c r="N809" s="75"/>
      <c r="O809" s="76">
        <f>B809</f>
        <v>155</v>
      </c>
      <c r="P809" s="77"/>
      <c r="Q809" s="75"/>
    </row>
    <row r="810" spans="1:18" ht="15.75" customHeight="1">
      <c r="A810" s="68">
        <v>2101</v>
      </c>
      <c r="B810" s="69"/>
      <c r="C810" s="206">
        <v>127</v>
      </c>
      <c r="D810" s="69"/>
      <c r="E810" s="69"/>
      <c r="F810" s="69"/>
      <c r="G810" s="69"/>
      <c r="H810" s="69"/>
      <c r="I810" s="69"/>
      <c r="J810" s="110"/>
      <c r="K810" s="78"/>
      <c r="L810" s="113"/>
      <c r="M810" s="114"/>
      <c r="N810" s="80">
        <f>IF(C810=0,"",C810/B809)</f>
        <v>0.8193548387096774</v>
      </c>
      <c r="O810" s="81">
        <v>127</v>
      </c>
      <c r="P810" s="82">
        <f t="shared" ref="P810:P817" si="106">IF(O810=0,"",O810/O809)</f>
        <v>0.8193548387096774</v>
      </c>
      <c r="Q810" s="82">
        <f t="shared" ref="Q810:Q817" si="107">IF(O810=0,"",100%-P810)</f>
        <v>0.1806451612903226</v>
      </c>
    </row>
    <row r="811" spans="1:18" ht="15.75" customHeight="1">
      <c r="A811" s="68">
        <v>2102</v>
      </c>
      <c r="B811" s="69"/>
      <c r="C811" s="68"/>
      <c r="D811" s="69">
        <v>117</v>
      </c>
      <c r="E811" s="69"/>
      <c r="F811" s="69"/>
      <c r="G811" s="69"/>
      <c r="H811" s="69"/>
      <c r="I811" s="69"/>
      <c r="J811" s="110"/>
      <c r="K811" s="78"/>
      <c r="L811" s="113"/>
      <c r="M811" s="114"/>
      <c r="N811" s="80">
        <f>IF(D811=0,"",D811/C810)</f>
        <v>0.92125984251968507</v>
      </c>
      <c r="O811" s="81">
        <v>121</v>
      </c>
      <c r="P811" s="82">
        <f t="shared" si="106"/>
        <v>0.952755905511811</v>
      </c>
      <c r="Q811" s="82">
        <f t="shared" si="107"/>
        <v>4.7244094488189003E-2</v>
      </c>
      <c r="R811" s="83">
        <f>O811/O809</f>
        <v>0.78064516129032258</v>
      </c>
    </row>
    <row r="812" spans="1:18" ht="15.75" customHeight="1">
      <c r="A812" s="68">
        <v>2201</v>
      </c>
      <c r="B812" s="69"/>
      <c r="C812" s="68"/>
      <c r="D812" s="69"/>
      <c r="E812" s="69">
        <v>115</v>
      </c>
      <c r="F812" s="69"/>
      <c r="G812" s="69"/>
      <c r="H812" s="69"/>
      <c r="I812" s="69"/>
      <c r="J812" s="110"/>
      <c r="K812" s="78"/>
      <c r="L812" s="113"/>
      <c r="M812" s="114"/>
      <c r="N812" s="80">
        <f>IF(E812=0,"",E812/D811)</f>
        <v>0.98290598290598286</v>
      </c>
      <c r="O812" s="81">
        <v>116</v>
      </c>
      <c r="P812" s="82">
        <f t="shared" si="106"/>
        <v>0.95867768595041325</v>
      </c>
      <c r="Q812" s="82">
        <f t="shared" si="107"/>
        <v>4.132231404958675E-2</v>
      </c>
    </row>
    <row r="813" spans="1:18" ht="15.75" customHeight="1">
      <c r="A813" s="68">
        <v>2202</v>
      </c>
      <c r="B813" s="69"/>
      <c r="C813" s="68"/>
      <c r="D813" s="69"/>
      <c r="E813" s="69"/>
      <c r="F813" s="69">
        <v>108</v>
      </c>
      <c r="G813" s="69"/>
      <c r="H813" s="69"/>
      <c r="I813" s="69"/>
      <c r="J813" s="110"/>
      <c r="K813" s="78"/>
      <c r="L813" s="113"/>
      <c r="M813" s="114"/>
      <c r="N813" s="80">
        <f>IF(F813=0,"",F813/E812)</f>
        <v>0.93913043478260871</v>
      </c>
      <c r="O813" s="81">
        <v>111</v>
      </c>
      <c r="P813" s="82">
        <f t="shared" si="106"/>
        <v>0.9568965517241379</v>
      </c>
      <c r="Q813" s="82">
        <f t="shared" si="107"/>
        <v>4.31034482758621E-2</v>
      </c>
    </row>
    <row r="814" spans="1:18" ht="15.75" customHeight="1">
      <c r="A814" s="68">
        <v>2301</v>
      </c>
      <c r="B814" s="69"/>
      <c r="C814" s="68"/>
      <c r="D814" s="69"/>
      <c r="E814" s="69"/>
      <c r="F814" s="69"/>
      <c r="G814" s="69">
        <v>108</v>
      </c>
      <c r="H814" s="69"/>
      <c r="I814" s="69"/>
      <c r="J814" s="110"/>
      <c r="K814" s="78"/>
      <c r="L814" s="113"/>
      <c r="M814" s="114"/>
      <c r="N814" s="80">
        <f>IF(G814=0,"",G814/F813)</f>
        <v>1</v>
      </c>
      <c r="O814" s="81">
        <v>111</v>
      </c>
      <c r="P814" s="82">
        <f t="shared" si="106"/>
        <v>1</v>
      </c>
      <c r="Q814" s="82">
        <f t="shared" si="107"/>
        <v>0</v>
      </c>
    </row>
    <row r="815" spans="1:18" ht="15.75" customHeight="1">
      <c r="A815" s="68">
        <v>2302</v>
      </c>
      <c r="B815" s="69"/>
      <c r="C815" s="68"/>
      <c r="D815" s="69"/>
      <c r="E815" s="69"/>
      <c r="F815" s="69"/>
      <c r="G815" s="69"/>
      <c r="H815" s="69">
        <v>106</v>
      </c>
      <c r="I815" s="69"/>
      <c r="J815" s="110"/>
      <c r="K815" s="78"/>
      <c r="L815" s="113"/>
      <c r="M815" s="114"/>
      <c r="N815" s="80">
        <f>IF(H815=0,"",H815/G814)</f>
        <v>0.98148148148148151</v>
      </c>
      <c r="O815" s="81">
        <v>111</v>
      </c>
      <c r="P815" s="82">
        <f t="shared" si="106"/>
        <v>1</v>
      </c>
      <c r="Q815" s="82">
        <f t="shared" si="107"/>
        <v>0</v>
      </c>
    </row>
    <row r="816" spans="1:18" ht="15.75" customHeight="1">
      <c r="A816" s="68">
        <v>2401</v>
      </c>
      <c r="B816" s="69"/>
      <c r="C816" s="68"/>
      <c r="D816" s="69"/>
      <c r="E816" s="69"/>
      <c r="F816" s="69"/>
      <c r="G816" s="69"/>
      <c r="H816" s="69"/>
      <c r="I816" s="69">
        <v>102</v>
      </c>
      <c r="J816" s="110"/>
      <c r="K816" s="78"/>
      <c r="L816" s="113"/>
      <c r="M816" s="114"/>
      <c r="N816" s="80">
        <f>IF(I816=0,"",I816/H815)</f>
        <v>0.96226415094339623</v>
      </c>
      <c r="O816" s="81">
        <v>109</v>
      </c>
      <c r="P816" s="82">
        <f t="shared" si="106"/>
        <v>0.98198198198198194</v>
      </c>
      <c r="Q816" s="82">
        <f t="shared" si="107"/>
        <v>1.8018018018018056E-2</v>
      </c>
    </row>
    <row r="817" spans="1:18" ht="15.75" customHeight="1">
      <c r="A817" s="68">
        <v>2402</v>
      </c>
      <c r="B817" s="69"/>
      <c r="C817" s="68"/>
      <c r="D817" s="69"/>
      <c r="E817" s="69"/>
      <c r="F817" s="69"/>
      <c r="G817" s="69"/>
      <c r="H817" s="69"/>
      <c r="I817" s="69"/>
      <c r="J817" s="110"/>
      <c r="K817" s="78"/>
      <c r="L817" s="113"/>
      <c r="M817" s="114"/>
      <c r="N817" s="80"/>
      <c r="O817" s="81"/>
      <c r="P817" s="82" t="str">
        <f t="shared" si="106"/>
        <v/>
      </c>
      <c r="Q817" s="82" t="str">
        <f t="shared" si="107"/>
        <v/>
      </c>
    </row>
    <row r="818" spans="1:18" ht="15.75" customHeight="1">
      <c r="A818" s="68">
        <v>2501</v>
      </c>
      <c r="B818" s="69"/>
      <c r="C818" s="68"/>
      <c r="D818" s="69"/>
      <c r="E818" s="69"/>
      <c r="F818" s="69"/>
      <c r="G818" s="69"/>
      <c r="H818" s="69"/>
      <c r="I818" s="69"/>
      <c r="J818" s="110"/>
      <c r="K818" s="78"/>
      <c r="L818" s="113"/>
      <c r="M818" s="106"/>
      <c r="N818" s="80"/>
      <c r="O818" s="87"/>
      <c r="P818" s="116"/>
      <c r="Q818" s="115"/>
    </row>
    <row r="819" spans="1:18" ht="15.75" customHeight="1">
      <c r="A819" s="68">
        <v>2502</v>
      </c>
      <c r="B819" s="69"/>
      <c r="C819" s="68"/>
      <c r="D819" s="69"/>
      <c r="E819" s="69"/>
      <c r="F819" s="69"/>
      <c r="G819" s="69"/>
      <c r="H819" s="69"/>
      <c r="I819" s="69"/>
      <c r="J819" s="110"/>
      <c r="K819" s="78"/>
      <c r="L819" s="113"/>
      <c r="M819" s="106"/>
      <c r="N819" s="117"/>
      <c r="O819" s="87"/>
      <c r="P819" s="118"/>
      <c r="Q819" s="117"/>
    </row>
    <row r="820" spans="1:18" ht="15.75" customHeight="1">
      <c r="A820" s="68">
        <v>2601</v>
      </c>
      <c r="B820" s="69"/>
      <c r="C820" s="68"/>
      <c r="D820" s="69"/>
      <c r="E820" s="69"/>
      <c r="F820" s="69"/>
      <c r="G820" s="69"/>
      <c r="H820" s="69"/>
      <c r="I820" s="69"/>
      <c r="J820" s="110"/>
      <c r="K820" s="78"/>
      <c r="L820" s="113"/>
      <c r="M820" s="106"/>
      <c r="N820" s="117"/>
      <c r="O820" s="87"/>
      <c r="P820" s="118"/>
      <c r="Q820" s="117"/>
    </row>
    <row r="821" spans="1:18" ht="15.75" customHeight="1">
      <c r="A821" s="68">
        <v>2602</v>
      </c>
      <c r="B821" s="69"/>
      <c r="C821" s="68"/>
      <c r="D821" s="69"/>
      <c r="E821" s="69"/>
      <c r="F821" s="69"/>
      <c r="G821" s="69"/>
      <c r="H821" s="69"/>
      <c r="I821" s="69"/>
      <c r="J821" s="110"/>
      <c r="K821" s="78"/>
      <c r="L821" s="113"/>
      <c r="M821" s="106"/>
      <c r="N821" s="89" t="s">
        <v>79</v>
      </c>
      <c r="O821" s="90"/>
      <c r="P821" s="187">
        <f>J824</f>
        <v>0</v>
      </c>
      <c r="Q821" s="92" t="s">
        <v>11</v>
      </c>
    </row>
    <row r="822" spans="1:18" ht="15.75" customHeight="1">
      <c r="A822" s="68">
        <v>2701</v>
      </c>
      <c r="B822" s="69"/>
      <c r="C822" s="68"/>
      <c r="D822" s="69"/>
      <c r="E822" s="69"/>
      <c r="F822" s="69"/>
      <c r="G822" s="69"/>
      <c r="H822" s="69"/>
      <c r="I822" s="69"/>
      <c r="J822" s="110"/>
      <c r="K822" s="78"/>
      <c r="L822" s="113"/>
      <c r="M822" s="106"/>
      <c r="N822" s="93" t="s">
        <v>80</v>
      </c>
      <c r="O822" s="94" t="e">
        <f>IF(O821/D809=0,"",O821/D809)</f>
        <v>#DIV/0!</v>
      </c>
      <c r="P822" s="188" t="e">
        <f>IF(O821/P821=0,"",O821/P821)</f>
        <v>#DIV/0!</v>
      </c>
      <c r="Q822" s="96" t="s">
        <v>81</v>
      </c>
    </row>
    <row r="823" spans="1:18" ht="15.75" customHeight="1">
      <c r="A823" s="68">
        <v>2702</v>
      </c>
      <c r="B823" s="69"/>
      <c r="C823" s="68"/>
      <c r="D823" s="69"/>
      <c r="E823" s="69"/>
      <c r="F823" s="69"/>
      <c r="G823" s="69"/>
      <c r="H823" s="69"/>
      <c r="I823" s="69"/>
      <c r="J823" s="110"/>
      <c r="K823" s="123"/>
      <c r="L823" s="124"/>
      <c r="M823" s="125"/>
      <c r="N823" s="101"/>
      <c r="O823" s="102"/>
      <c r="P823" s="102"/>
      <c r="Q823" s="103"/>
    </row>
    <row r="824" spans="1:18" ht="18" customHeight="1">
      <c r="A824" s="35"/>
      <c r="B824" s="31"/>
      <c r="C824" s="273" t="s">
        <v>100</v>
      </c>
      <c r="D824" s="261"/>
      <c r="E824" s="261"/>
      <c r="F824" s="261"/>
      <c r="G824" s="261"/>
      <c r="H824" s="261"/>
      <c r="I824" s="262"/>
      <c r="J824" s="126">
        <f>SUM(J817:J820)</f>
        <v>0</v>
      </c>
      <c r="K824" s="105" t="str">
        <f>IF(J817=0,"",J817/D809)</f>
        <v/>
      </c>
      <c r="L824" s="105" t="str">
        <f>IF(J824=0,"",J824/D809)</f>
        <v/>
      </c>
      <c r="M824" s="105" t="str">
        <f>IF(J817=0,"",L824-K824)</f>
        <v/>
      </c>
      <c r="N824" s="2"/>
      <c r="O824" s="31"/>
      <c r="P824" s="25"/>
      <c r="Q824" s="2"/>
    </row>
    <row r="825" spans="1:18" ht="12.75" customHeight="1">
      <c r="O825" s="2"/>
    </row>
    <row r="826" spans="1:18" ht="12.75" customHeight="1">
      <c r="O826" s="2"/>
    </row>
    <row r="827" spans="1:18" ht="26.25" customHeight="1">
      <c r="A827" s="283" t="s">
        <v>88</v>
      </c>
      <c r="B827" s="275"/>
      <c r="C827" s="275"/>
      <c r="D827" s="275"/>
      <c r="E827" s="275"/>
      <c r="F827" s="275"/>
      <c r="G827" s="275"/>
      <c r="H827" s="275"/>
      <c r="I827" s="275"/>
      <c r="J827" s="66" t="s">
        <v>115</v>
      </c>
      <c r="K827" s="31"/>
      <c r="L827" s="2"/>
      <c r="M827" s="2"/>
      <c r="N827" s="31"/>
      <c r="O827" s="2"/>
      <c r="P827" s="31"/>
      <c r="Q827" s="31"/>
    </row>
    <row r="828" spans="1:18" ht="20.25" customHeight="1">
      <c r="A828" s="259" t="s">
        <v>10</v>
      </c>
      <c r="B828" s="260" t="s">
        <v>89</v>
      </c>
      <c r="C828" s="261"/>
      <c r="D828" s="261"/>
      <c r="E828" s="261"/>
      <c r="F828" s="261"/>
      <c r="G828" s="261"/>
      <c r="H828" s="261"/>
      <c r="I828" s="262"/>
      <c r="J828" s="263" t="s">
        <v>11</v>
      </c>
      <c r="K828" s="254" t="s">
        <v>3</v>
      </c>
      <c r="L828" s="254" t="s">
        <v>4</v>
      </c>
      <c r="M828" s="264" t="s">
        <v>5</v>
      </c>
      <c r="N828" s="254" t="s">
        <v>6</v>
      </c>
      <c r="O828" s="265" t="s">
        <v>7</v>
      </c>
      <c r="P828" s="265" t="s">
        <v>8</v>
      </c>
      <c r="Q828" s="254" t="s">
        <v>9</v>
      </c>
    </row>
    <row r="829" spans="1:18" ht="15.75" customHeight="1">
      <c r="A829" s="255"/>
      <c r="B829" s="68" t="s">
        <v>90</v>
      </c>
      <c r="C829" s="68" t="s">
        <v>91</v>
      </c>
      <c r="D829" s="68" t="s">
        <v>92</v>
      </c>
      <c r="E829" s="68" t="s">
        <v>93</v>
      </c>
      <c r="F829" s="68" t="s">
        <v>94</v>
      </c>
      <c r="G829" s="68" t="s">
        <v>95</v>
      </c>
      <c r="H829" s="68" t="s">
        <v>96</v>
      </c>
      <c r="I829" s="68" t="s">
        <v>97</v>
      </c>
      <c r="J829" s="255"/>
      <c r="K829" s="255"/>
      <c r="L829" s="255"/>
      <c r="M829" s="255"/>
      <c r="N829" s="255"/>
      <c r="O829" s="255"/>
      <c r="P829" s="255"/>
      <c r="Q829" s="255"/>
    </row>
    <row r="830" spans="1:18" ht="15.75" customHeight="1">
      <c r="A830" s="68">
        <v>2101</v>
      </c>
      <c r="B830" s="69">
        <v>144</v>
      </c>
      <c r="C830" s="68"/>
      <c r="D830" s="69"/>
      <c r="E830" s="69"/>
      <c r="F830" s="69"/>
      <c r="G830" s="69"/>
      <c r="H830" s="69"/>
      <c r="I830" s="69"/>
      <c r="J830" s="110"/>
      <c r="K830" s="72"/>
      <c r="L830" s="111"/>
      <c r="M830" s="112"/>
      <c r="N830" s="75"/>
      <c r="O830" s="76">
        <f>B830</f>
        <v>144</v>
      </c>
      <c r="P830" s="77"/>
      <c r="Q830" s="75"/>
    </row>
    <row r="831" spans="1:18" ht="15.75" customHeight="1">
      <c r="A831" s="68">
        <v>2102</v>
      </c>
      <c r="B831" s="69"/>
      <c r="C831" s="206">
        <v>130</v>
      </c>
      <c r="D831" s="69"/>
      <c r="E831" s="69"/>
      <c r="F831" s="69"/>
      <c r="G831" s="69"/>
      <c r="H831" s="69"/>
      <c r="I831" s="69"/>
      <c r="J831" s="110"/>
      <c r="K831" s="78"/>
      <c r="L831" s="113"/>
      <c r="M831" s="114"/>
      <c r="N831" s="80">
        <f>IF(C831=0,"",C831/B830)</f>
        <v>0.90277777777777779</v>
      </c>
      <c r="O831" s="81">
        <v>130</v>
      </c>
      <c r="P831" s="82">
        <f t="shared" ref="P831:P838" si="108">IF(O831=0,"",O831/O830)</f>
        <v>0.90277777777777779</v>
      </c>
      <c r="Q831" s="82">
        <f t="shared" ref="Q831:Q838" si="109">IF(O831=0,"",100%-P831)</f>
        <v>9.722222222222221E-2</v>
      </c>
    </row>
    <row r="832" spans="1:18" ht="15.75" customHeight="1">
      <c r="A832" s="68">
        <v>2201</v>
      </c>
      <c r="B832" s="69"/>
      <c r="C832" s="68"/>
      <c r="D832" s="69">
        <v>121</v>
      </c>
      <c r="E832" s="69"/>
      <c r="F832" s="69"/>
      <c r="G832" s="69"/>
      <c r="H832" s="69"/>
      <c r="I832" s="69"/>
      <c r="J832" s="110"/>
      <c r="K832" s="78"/>
      <c r="L832" s="113"/>
      <c r="M832" s="114"/>
      <c r="N832" s="80">
        <f>IF(D832=0,"",D832/C831)</f>
        <v>0.93076923076923079</v>
      </c>
      <c r="O832" s="81">
        <v>124</v>
      </c>
      <c r="P832" s="82">
        <f t="shared" si="108"/>
        <v>0.9538461538461539</v>
      </c>
      <c r="Q832" s="82">
        <f t="shared" si="109"/>
        <v>4.6153846153846101E-2</v>
      </c>
      <c r="R832" s="83">
        <f>O832/O830</f>
        <v>0.86111111111111116</v>
      </c>
    </row>
    <row r="833" spans="1:21" ht="15.75" customHeight="1">
      <c r="A833" s="68">
        <v>2202</v>
      </c>
      <c r="B833" s="69"/>
      <c r="C833" s="68"/>
      <c r="D833" s="69"/>
      <c r="E833" s="69">
        <v>120</v>
      </c>
      <c r="F833" s="69"/>
      <c r="G833" s="69"/>
      <c r="H833" s="69"/>
      <c r="I833" s="69"/>
      <c r="J833" s="110"/>
      <c r="K833" s="78"/>
      <c r="L833" s="113"/>
      <c r="M833" s="114"/>
      <c r="N833" s="80">
        <f>IF(E833=0,"",E833/D832)</f>
        <v>0.99173553719008267</v>
      </c>
      <c r="O833" s="81">
        <v>121</v>
      </c>
      <c r="P833" s="82">
        <f t="shared" si="108"/>
        <v>0.97580645161290325</v>
      </c>
      <c r="Q833" s="82">
        <f t="shared" si="109"/>
        <v>2.4193548387096753E-2</v>
      </c>
    </row>
    <row r="834" spans="1:21" ht="15.75" customHeight="1">
      <c r="A834" s="68">
        <v>2301</v>
      </c>
      <c r="B834" s="69"/>
      <c r="C834" s="68"/>
      <c r="D834" s="69"/>
      <c r="E834" s="69"/>
      <c r="F834" s="69">
        <v>111</v>
      </c>
      <c r="G834" s="69"/>
      <c r="H834" s="69"/>
      <c r="I834" s="69"/>
      <c r="J834" s="110"/>
      <c r="K834" s="78"/>
      <c r="L834" s="113"/>
      <c r="M834" s="114"/>
      <c r="N834" s="80">
        <f>IF(F834=0,"",F834/E833)</f>
        <v>0.92500000000000004</v>
      </c>
      <c r="O834" s="81">
        <v>114</v>
      </c>
      <c r="P834" s="82">
        <f t="shared" si="108"/>
        <v>0.94214876033057848</v>
      </c>
      <c r="Q834" s="82">
        <f t="shared" si="109"/>
        <v>5.7851239669421517E-2</v>
      </c>
    </row>
    <row r="835" spans="1:21" ht="15.75" customHeight="1">
      <c r="A835" s="68">
        <v>2302</v>
      </c>
      <c r="B835" s="69"/>
      <c r="C835" s="68"/>
      <c r="D835" s="69"/>
      <c r="E835" s="69"/>
      <c r="F835" s="69"/>
      <c r="G835" s="69">
        <v>111</v>
      </c>
      <c r="H835" s="69"/>
      <c r="I835" s="69"/>
      <c r="J835" s="110"/>
      <c r="K835" s="78"/>
      <c r="L835" s="113"/>
      <c r="M835" s="114"/>
      <c r="N835" s="80">
        <f>IF(G835=0,"",G835/F834)</f>
        <v>1</v>
      </c>
      <c r="O835" s="81">
        <v>114</v>
      </c>
      <c r="P835" s="82">
        <f t="shared" si="108"/>
        <v>1</v>
      </c>
      <c r="Q835" s="82">
        <f t="shared" si="109"/>
        <v>0</v>
      </c>
    </row>
    <row r="836" spans="1:21" ht="15.75" customHeight="1">
      <c r="A836" s="68">
        <v>2401</v>
      </c>
      <c r="B836" s="69"/>
      <c r="C836" s="68"/>
      <c r="D836" s="69"/>
      <c r="E836" s="69"/>
      <c r="F836" s="69"/>
      <c r="G836" s="69"/>
      <c r="H836" s="69">
        <v>108</v>
      </c>
      <c r="I836" s="69"/>
      <c r="J836" s="110"/>
      <c r="K836" s="78"/>
      <c r="L836" s="113"/>
      <c r="M836" s="114"/>
      <c r="N836" s="80">
        <f>IF(H836=0,"",H836/G835)</f>
        <v>0.97297297297297303</v>
      </c>
      <c r="O836" s="81">
        <v>111</v>
      </c>
      <c r="P836" s="82">
        <f t="shared" si="108"/>
        <v>0.97368421052631582</v>
      </c>
      <c r="Q836" s="82">
        <f t="shared" si="109"/>
        <v>2.6315789473684181E-2</v>
      </c>
    </row>
    <row r="837" spans="1:21" ht="15.75" customHeight="1">
      <c r="A837" s="68">
        <v>2402</v>
      </c>
      <c r="B837" s="69"/>
      <c r="C837" s="68"/>
      <c r="D837" s="69"/>
      <c r="E837" s="69"/>
      <c r="F837" s="69"/>
      <c r="G837" s="69"/>
      <c r="H837" s="69"/>
      <c r="I837" s="69"/>
      <c r="J837" s="110"/>
      <c r="K837" s="78"/>
      <c r="L837" s="113"/>
      <c r="M837" s="114"/>
      <c r="N837" s="80" t="str">
        <f>IF(I837=0,"",I837/H836)</f>
        <v/>
      </c>
      <c r="O837" s="81"/>
      <c r="P837" s="82" t="str">
        <f t="shared" si="108"/>
        <v/>
      </c>
      <c r="Q837" s="82" t="str">
        <f t="shared" si="109"/>
        <v/>
      </c>
    </row>
    <row r="838" spans="1:21" ht="15.75" customHeight="1">
      <c r="A838" s="68">
        <v>2501</v>
      </c>
      <c r="B838" s="69"/>
      <c r="C838" s="68"/>
      <c r="D838" s="69"/>
      <c r="E838" s="69"/>
      <c r="F838" s="69"/>
      <c r="G838" s="69"/>
      <c r="H838" s="69"/>
      <c r="I838" s="69"/>
      <c r="J838" s="110"/>
      <c r="K838" s="78"/>
      <c r="L838" s="113"/>
      <c r="M838" s="114"/>
      <c r="N838" s="80"/>
      <c r="O838" s="81"/>
      <c r="P838" s="82" t="str">
        <f t="shared" si="108"/>
        <v/>
      </c>
      <c r="Q838" s="82" t="str">
        <f t="shared" si="109"/>
        <v/>
      </c>
    </row>
    <row r="839" spans="1:21" ht="15.75" customHeight="1">
      <c r="A839" s="68">
        <v>2502</v>
      </c>
      <c r="B839" s="69"/>
      <c r="C839" s="68"/>
      <c r="D839" s="69"/>
      <c r="E839" s="69"/>
      <c r="F839" s="69"/>
      <c r="G839" s="69"/>
      <c r="H839" s="69"/>
      <c r="I839" s="69"/>
      <c r="J839" s="110"/>
      <c r="K839" s="78"/>
      <c r="L839" s="113"/>
      <c r="M839" s="106"/>
      <c r="N839" s="80"/>
      <c r="O839" s="87"/>
      <c r="P839" s="116"/>
      <c r="Q839" s="115"/>
    </row>
    <row r="840" spans="1:21" ht="15.75" customHeight="1">
      <c r="A840" s="68">
        <v>2601</v>
      </c>
      <c r="B840" s="69"/>
      <c r="C840" s="68"/>
      <c r="D840" s="69"/>
      <c r="E840" s="69"/>
      <c r="F840" s="69"/>
      <c r="G840" s="69"/>
      <c r="H840" s="69"/>
      <c r="I840" s="69"/>
      <c r="J840" s="110"/>
      <c r="K840" s="78"/>
      <c r="L840" s="113"/>
      <c r="M840" s="106"/>
      <c r="N840" s="117"/>
      <c r="O840" s="87"/>
      <c r="P840" s="118"/>
      <c r="Q840" s="117"/>
    </row>
    <row r="841" spans="1:21" ht="15.75" customHeight="1">
      <c r="A841" s="68">
        <v>2602</v>
      </c>
      <c r="B841" s="69"/>
      <c r="C841" s="68"/>
      <c r="D841" s="69"/>
      <c r="E841" s="69"/>
      <c r="F841" s="69"/>
      <c r="G841" s="69"/>
      <c r="H841" s="69"/>
      <c r="I841" s="69"/>
      <c r="J841" s="110"/>
      <c r="K841" s="78"/>
      <c r="L841" s="113"/>
      <c r="M841" s="106"/>
      <c r="N841" s="117"/>
      <c r="O841" s="87"/>
      <c r="P841" s="118"/>
      <c r="Q841" s="117"/>
    </row>
    <row r="842" spans="1:21" ht="15.75" customHeight="1">
      <c r="A842" s="68">
        <v>2701</v>
      </c>
      <c r="B842" s="69"/>
      <c r="C842" s="68"/>
      <c r="D842" s="69"/>
      <c r="E842" s="69"/>
      <c r="F842" s="69"/>
      <c r="G842" s="69"/>
      <c r="H842" s="69"/>
      <c r="I842" s="69"/>
      <c r="J842" s="110"/>
      <c r="K842" s="78"/>
      <c r="L842" s="113"/>
      <c r="M842" s="106"/>
      <c r="N842" s="89" t="s">
        <v>79</v>
      </c>
      <c r="O842" s="90"/>
      <c r="P842" s="187">
        <f>J845</f>
        <v>0</v>
      </c>
      <c r="Q842" s="92" t="s">
        <v>11</v>
      </c>
    </row>
    <row r="843" spans="1:21" ht="15.75" customHeight="1">
      <c r="A843" s="68">
        <v>2702</v>
      </c>
      <c r="B843" s="69"/>
      <c r="C843" s="68"/>
      <c r="D843" s="69"/>
      <c r="E843" s="69"/>
      <c r="F843" s="69"/>
      <c r="G843" s="69"/>
      <c r="H843" s="69"/>
      <c r="I843" s="69"/>
      <c r="J843" s="110"/>
      <c r="K843" s="78"/>
      <c r="L843" s="113"/>
      <c r="M843" s="106"/>
      <c r="N843" s="93" t="s">
        <v>80</v>
      </c>
      <c r="O843" s="94" t="e">
        <f>IF(O842/D830=0,"",O842/D830)</f>
        <v>#DIV/0!</v>
      </c>
      <c r="P843" s="188" t="e">
        <f>IF(O842/P842=0,"",O842/P842)</f>
        <v>#DIV/0!</v>
      </c>
      <c r="Q843" s="96" t="s">
        <v>81</v>
      </c>
    </row>
    <row r="844" spans="1:21" ht="15.75" customHeight="1">
      <c r="A844" s="68">
        <v>2801</v>
      </c>
      <c r="B844" s="69"/>
      <c r="C844" s="68"/>
      <c r="D844" s="69"/>
      <c r="E844" s="69"/>
      <c r="F844" s="69"/>
      <c r="G844" s="69"/>
      <c r="H844" s="69"/>
      <c r="I844" s="69"/>
      <c r="J844" s="110"/>
      <c r="K844" s="123"/>
      <c r="L844" s="124"/>
      <c r="M844" s="125"/>
      <c r="N844" s="101"/>
      <c r="O844" s="102"/>
      <c r="P844" s="102"/>
      <c r="Q844" s="103"/>
    </row>
    <row r="845" spans="1:21" ht="18" customHeight="1">
      <c r="A845" s="35"/>
      <c r="B845" s="31"/>
      <c r="C845" s="273" t="s">
        <v>100</v>
      </c>
      <c r="D845" s="261"/>
      <c r="E845" s="261"/>
      <c r="F845" s="261"/>
      <c r="G845" s="261"/>
      <c r="H845" s="261"/>
      <c r="I845" s="262"/>
      <c r="J845" s="126">
        <f>SUM(J838:J841)</f>
        <v>0</v>
      </c>
      <c r="K845" s="105" t="str">
        <f>IF(J838=0,"",J838/D830)</f>
        <v/>
      </c>
      <c r="L845" s="105" t="str">
        <f>IF(J845=0,"",J845/D830)</f>
        <v/>
      </c>
      <c r="M845" s="105" t="str">
        <f>IF(J838=0,"",L845-K845)</f>
        <v/>
      </c>
      <c r="N845" s="2"/>
      <c r="O845" s="31"/>
      <c r="P845" s="25"/>
      <c r="Q845" s="2"/>
    </row>
    <row r="846" spans="1:21" ht="12.75" customHeight="1">
      <c r="O846" s="2"/>
    </row>
    <row r="847" spans="1:21" ht="12.75" customHeight="1">
      <c r="O847" s="2"/>
    </row>
    <row r="848" spans="1:21" ht="26.25" customHeight="1">
      <c r="A848" s="283" t="s">
        <v>88</v>
      </c>
      <c r="B848" s="275"/>
      <c r="C848" s="275"/>
      <c r="D848" s="275"/>
      <c r="E848" s="275"/>
      <c r="F848" s="275"/>
      <c r="G848" s="275"/>
      <c r="H848" s="275"/>
      <c r="I848" s="275"/>
      <c r="J848" s="66" t="s">
        <v>116</v>
      </c>
      <c r="K848" s="31"/>
      <c r="L848" s="2"/>
      <c r="M848" s="2"/>
      <c r="N848" s="31"/>
      <c r="O848" s="2"/>
      <c r="P848" s="31"/>
      <c r="Q848" s="31"/>
      <c r="U848" s="221">
        <f>AVERAGE(R832,R853)</f>
        <v>0.85866013071895431</v>
      </c>
    </row>
    <row r="849" spans="1:18" ht="20.25" customHeight="1">
      <c r="A849" s="259" t="s">
        <v>10</v>
      </c>
      <c r="B849" s="260" t="s">
        <v>89</v>
      </c>
      <c r="C849" s="261"/>
      <c r="D849" s="261"/>
      <c r="E849" s="261"/>
      <c r="F849" s="261"/>
      <c r="G849" s="261"/>
      <c r="H849" s="261"/>
      <c r="I849" s="262"/>
      <c r="J849" s="263" t="s">
        <v>11</v>
      </c>
      <c r="K849" s="254" t="s">
        <v>3</v>
      </c>
      <c r="L849" s="254" t="s">
        <v>4</v>
      </c>
      <c r="M849" s="264" t="s">
        <v>5</v>
      </c>
      <c r="N849" s="254" t="s">
        <v>6</v>
      </c>
      <c r="O849" s="265" t="s">
        <v>7</v>
      </c>
      <c r="P849" s="265" t="s">
        <v>8</v>
      </c>
      <c r="Q849" s="254" t="s">
        <v>9</v>
      </c>
    </row>
    <row r="850" spans="1:18" ht="15.75" customHeight="1">
      <c r="A850" s="255"/>
      <c r="B850" s="68" t="s">
        <v>90</v>
      </c>
      <c r="C850" s="68" t="s">
        <v>91</v>
      </c>
      <c r="D850" s="68" t="s">
        <v>92</v>
      </c>
      <c r="E850" s="68" t="s">
        <v>93</v>
      </c>
      <c r="F850" s="68" t="s">
        <v>94</v>
      </c>
      <c r="G850" s="68" t="s">
        <v>95</v>
      </c>
      <c r="H850" s="68" t="s">
        <v>96</v>
      </c>
      <c r="I850" s="68" t="s">
        <v>97</v>
      </c>
      <c r="J850" s="255"/>
      <c r="K850" s="255"/>
      <c r="L850" s="255"/>
      <c r="M850" s="255"/>
      <c r="N850" s="255"/>
      <c r="O850" s="255"/>
      <c r="P850" s="255"/>
      <c r="Q850" s="255"/>
    </row>
    <row r="851" spans="1:18" ht="15.75" customHeight="1">
      <c r="A851" s="68">
        <v>2102</v>
      </c>
      <c r="B851" s="69">
        <v>153</v>
      </c>
      <c r="C851" s="68"/>
      <c r="D851" s="69"/>
      <c r="E851" s="69"/>
      <c r="F851" s="69"/>
      <c r="G851" s="69"/>
      <c r="H851" s="69"/>
      <c r="I851" s="69"/>
      <c r="J851" s="110"/>
      <c r="K851" s="72"/>
      <c r="L851" s="111"/>
      <c r="M851" s="112"/>
      <c r="N851" s="75"/>
      <c r="O851" s="76">
        <f>B851</f>
        <v>153</v>
      </c>
      <c r="P851" s="77"/>
      <c r="Q851" s="75"/>
    </row>
    <row r="852" spans="1:18" ht="15.75" customHeight="1">
      <c r="A852" s="68">
        <v>2201</v>
      </c>
      <c r="B852" s="69"/>
      <c r="C852" s="206">
        <v>135</v>
      </c>
      <c r="D852" s="69"/>
      <c r="E852" s="69"/>
      <c r="F852" s="69"/>
      <c r="G852" s="69"/>
      <c r="H852" s="69"/>
      <c r="I852" s="69"/>
      <c r="J852" s="110"/>
      <c r="K852" s="78"/>
      <c r="L852" s="113"/>
      <c r="M852" s="114"/>
      <c r="N852" s="80">
        <f>IF(C852=0,"",C852/B851)</f>
        <v>0.88235294117647056</v>
      </c>
      <c r="O852" s="81">
        <v>139</v>
      </c>
      <c r="P852" s="82">
        <f t="shared" ref="P852:P859" si="110">IF(O852=0,"",O852/O851)</f>
        <v>0.90849673202614378</v>
      </c>
      <c r="Q852" s="82">
        <f t="shared" ref="Q852:Q859" si="111">IF(O852=0,"",100%-P852)</f>
        <v>9.1503267973856217E-2</v>
      </c>
    </row>
    <row r="853" spans="1:18" ht="15.75" customHeight="1">
      <c r="A853" s="68">
        <v>2202</v>
      </c>
      <c r="B853" s="69"/>
      <c r="C853" s="68"/>
      <c r="D853" s="69">
        <v>127</v>
      </c>
      <c r="E853" s="69"/>
      <c r="F853" s="69"/>
      <c r="G853" s="69"/>
      <c r="H853" s="69"/>
      <c r="I853" s="69"/>
      <c r="J853" s="110"/>
      <c r="K853" s="78"/>
      <c r="L853" s="113"/>
      <c r="M853" s="114"/>
      <c r="N853" s="80">
        <f>IF(D853=0,"",D853/C852)</f>
        <v>0.94074074074074077</v>
      </c>
      <c r="O853" s="81">
        <v>131</v>
      </c>
      <c r="P853" s="82">
        <f t="shared" si="110"/>
        <v>0.94244604316546765</v>
      </c>
      <c r="Q853" s="82">
        <f t="shared" si="111"/>
        <v>5.7553956834532349E-2</v>
      </c>
      <c r="R853" s="83">
        <f>O853/O851</f>
        <v>0.85620915032679734</v>
      </c>
    </row>
    <row r="854" spans="1:18" ht="15.75" customHeight="1">
      <c r="A854" s="68">
        <v>2301</v>
      </c>
      <c r="B854" s="69"/>
      <c r="C854" s="68"/>
      <c r="D854" s="69"/>
      <c r="E854" s="69">
        <v>124</v>
      </c>
      <c r="F854" s="69"/>
      <c r="G854" s="69"/>
      <c r="H854" s="69"/>
      <c r="I854" s="69"/>
      <c r="J854" s="110"/>
      <c r="K854" s="78"/>
      <c r="L854" s="113"/>
      <c r="M854" s="114"/>
      <c r="N854" s="80">
        <f>IF(E854=0,"",E854/D853)</f>
        <v>0.97637795275590555</v>
      </c>
      <c r="O854" s="81">
        <v>127</v>
      </c>
      <c r="P854" s="82">
        <f t="shared" si="110"/>
        <v>0.96946564885496178</v>
      </c>
      <c r="Q854" s="82">
        <f t="shared" si="111"/>
        <v>3.0534351145038219E-2</v>
      </c>
    </row>
    <row r="855" spans="1:18" ht="15.75" customHeight="1">
      <c r="A855" s="68">
        <v>2302</v>
      </c>
      <c r="B855" s="69"/>
      <c r="C855" s="68"/>
      <c r="D855" s="69"/>
      <c r="E855" s="69"/>
      <c r="F855" s="69">
        <v>114</v>
      </c>
      <c r="G855" s="69"/>
      <c r="H855" s="69"/>
      <c r="I855" s="69"/>
      <c r="J855" s="110"/>
      <c r="K855" s="78"/>
      <c r="L855" s="113"/>
      <c r="M855" s="114"/>
      <c r="N855" s="80">
        <f>IF(F855=0,"",F855/E854)</f>
        <v>0.91935483870967738</v>
      </c>
      <c r="O855" s="81">
        <v>120</v>
      </c>
      <c r="P855" s="82">
        <f t="shared" si="110"/>
        <v>0.94488188976377951</v>
      </c>
      <c r="Q855" s="82">
        <f t="shared" si="111"/>
        <v>5.5118110236220486E-2</v>
      </c>
    </row>
    <row r="856" spans="1:18" ht="15.75" customHeight="1">
      <c r="A856" s="68">
        <v>2401</v>
      </c>
      <c r="B856" s="69"/>
      <c r="C856" s="68"/>
      <c r="D856" s="69"/>
      <c r="E856" s="69"/>
      <c r="F856" s="69"/>
      <c r="G856" s="69">
        <v>114</v>
      </c>
      <c r="H856" s="69"/>
      <c r="I856" s="69"/>
      <c r="J856" s="110"/>
      <c r="K856" s="78"/>
      <c r="L856" s="113"/>
      <c r="M856" s="114"/>
      <c r="N856" s="80">
        <f>IF(G856=0,"",G856/F855)</f>
        <v>1</v>
      </c>
      <c r="O856" s="81">
        <v>117</v>
      </c>
      <c r="P856" s="82">
        <f t="shared" si="110"/>
        <v>0.97499999999999998</v>
      </c>
      <c r="Q856" s="82">
        <f t="shared" si="111"/>
        <v>2.5000000000000022E-2</v>
      </c>
    </row>
    <row r="857" spans="1:18" ht="15.75" customHeight="1">
      <c r="A857" s="68">
        <v>2402</v>
      </c>
      <c r="B857" s="69"/>
      <c r="C857" s="68"/>
      <c r="D857" s="69"/>
      <c r="E857" s="69"/>
      <c r="F857" s="69"/>
      <c r="G857" s="69"/>
      <c r="H857" s="69"/>
      <c r="I857" s="69"/>
      <c r="J857" s="110"/>
      <c r="K857" s="78"/>
      <c r="L857" s="113"/>
      <c r="M857" s="114"/>
      <c r="N857" s="80" t="str">
        <f>IF(H857=0,"",H857/G856)</f>
        <v/>
      </c>
      <c r="O857" s="81"/>
      <c r="P857" s="82" t="str">
        <f t="shared" si="110"/>
        <v/>
      </c>
      <c r="Q857" s="82" t="str">
        <f t="shared" si="111"/>
        <v/>
      </c>
    </row>
    <row r="858" spans="1:18" ht="15.75" customHeight="1">
      <c r="A858" s="68">
        <v>2501</v>
      </c>
      <c r="B858" s="69"/>
      <c r="C858" s="68"/>
      <c r="D858" s="69"/>
      <c r="E858" s="69"/>
      <c r="F858" s="69"/>
      <c r="G858" s="69"/>
      <c r="H858" s="69"/>
      <c r="I858" s="69"/>
      <c r="J858" s="110"/>
      <c r="K858" s="78"/>
      <c r="L858" s="113"/>
      <c r="M858" s="114"/>
      <c r="N858" s="80" t="str">
        <f>IF(I858=0,"",I858/H857)</f>
        <v/>
      </c>
      <c r="O858" s="81"/>
      <c r="P858" s="82" t="str">
        <f t="shared" si="110"/>
        <v/>
      </c>
      <c r="Q858" s="82" t="str">
        <f t="shared" si="111"/>
        <v/>
      </c>
    </row>
    <row r="859" spans="1:18" ht="15.75" customHeight="1">
      <c r="A859" s="68">
        <v>2502</v>
      </c>
      <c r="B859" s="69"/>
      <c r="C859" s="68"/>
      <c r="D859" s="69"/>
      <c r="E859" s="69"/>
      <c r="F859" s="69"/>
      <c r="G859" s="69"/>
      <c r="H859" s="69"/>
      <c r="I859" s="69"/>
      <c r="J859" s="110"/>
      <c r="K859" s="78"/>
      <c r="L859" s="113"/>
      <c r="M859" s="114"/>
      <c r="N859" s="80"/>
      <c r="O859" s="81"/>
      <c r="P859" s="82" t="str">
        <f t="shared" si="110"/>
        <v/>
      </c>
      <c r="Q859" s="82" t="str">
        <f t="shared" si="111"/>
        <v/>
      </c>
    </row>
    <row r="860" spans="1:18" ht="15.75" customHeight="1">
      <c r="A860" s="68">
        <v>2601</v>
      </c>
      <c r="B860" s="69"/>
      <c r="C860" s="68"/>
      <c r="D860" s="69"/>
      <c r="E860" s="69"/>
      <c r="F860" s="69"/>
      <c r="G860" s="69"/>
      <c r="H860" s="69"/>
      <c r="I860" s="69"/>
      <c r="J860" s="110"/>
      <c r="K860" s="78"/>
      <c r="L860" s="113"/>
      <c r="M860" s="106"/>
      <c r="N860" s="80"/>
      <c r="O860" s="87"/>
      <c r="P860" s="116"/>
      <c r="Q860" s="115"/>
    </row>
    <row r="861" spans="1:18" ht="15.75" customHeight="1">
      <c r="A861" s="68">
        <v>2602</v>
      </c>
      <c r="B861" s="69"/>
      <c r="C861" s="68"/>
      <c r="D861" s="69"/>
      <c r="E861" s="69"/>
      <c r="F861" s="69"/>
      <c r="G861" s="69"/>
      <c r="H861" s="69"/>
      <c r="I861" s="69"/>
      <c r="J861" s="110"/>
      <c r="K861" s="78"/>
      <c r="L861" s="113"/>
      <c r="M861" s="106"/>
      <c r="N861" s="117"/>
      <c r="O861" s="87"/>
      <c r="P861" s="118"/>
      <c r="Q861" s="117"/>
    </row>
    <row r="862" spans="1:18" ht="15.75" customHeight="1">
      <c r="A862" s="68">
        <v>2701</v>
      </c>
      <c r="B862" s="69"/>
      <c r="C862" s="68"/>
      <c r="D862" s="69"/>
      <c r="E862" s="69"/>
      <c r="F862" s="69"/>
      <c r="G862" s="69"/>
      <c r="H862" s="69"/>
      <c r="I862" s="69"/>
      <c r="J862" s="110"/>
      <c r="K862" s="78"/>
      <c r="L862" s="113"/>
      <c r="M862" s="106"/>
      <c r="N862" s="117"/>
      <c r="O862" s="87"/>
      <c r="P862" s="118"/>
      <c r="Q862" s="117"/>
    </row>
    <row r="863" spans="1:18" ht="15.75" customHeight="1">
      <c r="A863" s="68">
        <v>2702</v>
      </c>
      <c r="B863" s="69"/>
      <c r="C863" s="68"/>
      <c r="D863" s="69"/>
      <c r="E863" s="69"/>
      <c r="F863" s="69"/>
      <c r="G863" s="69"/>
      <c r="H863" s="69"/>
      <c r="I863" s="69"/>
      <c r="J863" s="110"/>
      <c r="K863" s="78"/>
      <c r="L863" s="113"/>
      <c r="M863" s="106"/>
      <c r="N863" s="89" t="s">
        <v>79</v>
      </c>
      <c r="O863" s="90"/>
      <c r="P863" s="187">
        <f>J866</f>
        <v>0</v>
      </c>
      <c r="Q863" s="92" t="s">
        <v>11</v>
      </c>
    </row>
    <row r="864" spans="1:18" ht="15.75" customHeight="1">
      <c r="A864" s="68">
        <v>2801</v>
      </c>
      <c r="B864" s="69"/>
      <c r="C864" s="68"/>
      <c r="D864" s="69"/>
      <c r="E864" s="69"/>
      <c r="F864" s="69"/>
      <c r="G864" s="69"/>
      <c r="H864" s="69"/>
      <c r="I864" s="69"/>
      <c r="J864" s="110"/>
      <c r="K864" s="78"/>
      <c r="L864" s="113"/>
      <c r="M864" s="106"/>
      <c r="N864" s="93" t="s">
        <v>80</v>
      </c>
      <c r="O864" s="94" t="e">
        <f>IF(O863/D851=0,"",O863/D851)</f>
        <v>#DIV/0!</v>
      </c>
      <c r="P864" s="188" t="e">
        <f>IF(O863/P863=0,"",O863/P863)</f>
        <v>#DIV/0!</v>
      </c>
      <c r="Q864" s="96" t="s">
        <v>81</v>
      </c>
    </row>
    <row r="865" spans="1:18" ht="15.75" customHeight="1">
      <c r="A865" s="68">
        <v>2802</v>
      </c>
      <c r="B865" s="69"/>
      <c r="C865" s="68"/>
      <c r="D865" s="69"/>
      <c r="E865" s="69"/>
      <c r="F865" s="69"/>
      <c r="G865" s="69"/>
      <c r="H865" s="69"/>
      <c r="I865" s="69"/>
      <c r="J865" s="110"/>
      <c r="K865" s="123"/>
      <c r="L865" s="124"/>
      <c r="M865" s="125"/>
      <c r="N865" s="101"/>
      <c r="O865" s="102"/>
      <c r="P865" s="102"/>
      <c r="Q865" s="103"/>
    </row>
    <row r="866" spans="1:18" ht="18" customHeight="1">
      <c r="A866" s="35"/>
      <c r="B866" s="31"/>
      <c r="C866" s="273" t="s">
        <v>100</v>
      </c>
      <c r="D866" s="261"/>
      <c r="E866" s="261"/>
      <c r="F866" s="261"/>
      <c r="G866" s="261"/>
      <c r="H866" s="261"/>
      <c r="I866" s="262"/>
      <c r="J866" s="126">
        <f>SUM(J859:J862)</f>
        <v>0</v>
      </c>
      <c r="K866" s="105" t="str">
        <f>IF(J859=0,"",J859/D851)</f>
        <v/>
      </c>
      <c r="L866" s="105" t="str">
        <f>IF(J866=0,"",J866/D851)</f>
        <v/>
      </c>
      <c r="M866" s="105" t="str">
        <f>IF(J859=0,"",L866-K866)</f>
        <v/>
      </c>
      <c r="N866" s="2"/>
      <c r="O866" s="31"/>
      <c r="P866" s="25"/>
      <c r="Q866" s="2"/>
    </row>
    <row r="867" spans="1:18" ht="12.75" customHeight="1">
      <c r="O867" s="2"/>
    </row>
    <row r="868" spans="1:18" ht="12.75" customHeight="1">
      <c r="O868" s="2"/>
    </row>
    <row r="869" spans="1:18" ht="26.25" customHeight="1">
      <c r="A869" s="283" t="s">
        <v>88</v>
      </c>
      <c r="B869" s="275"/>
      <c r="C869" s="275"/>
      <c r="D869" s="275"/>
      <c r="E869" s="275"/>
      <c r="F869" s="275"/>
      <c r="G869" s="275"/>
      <c r="H869" s="275"/>
      <c r="I869" s="275"/>
      <c r="J869" s="66" t="s">
        <v>117</v>
      </c>
      <c r="K869" s="31"/>
      <c r="L869" s="2"/>
      <c r="M869" s="2"/>
      <c r="N869" s="31"/>
      <c r="O869" s="2"/>
      <c r="P869" s="31"/>
      <c r="Q869" s="31"/>
    </row>
    <row r="870" spans="1:18" ht="20.25" customHeight="1">
      <c r="A870" s="259" t="s">
        <v>10</v>
      </c>
      <c r="B870" s="260" t="s">
        <v>89</v>
      </c>
      <c r="C870" s="261"/>
      <c r="D870" s="261"/>
      <c r="E870" s="261"/>
      <c r="F870" s="261"/>
      <c r="G870" s="261"/>
      <c r="H870" s="261"/>
      <c r="I870" s="262"/>
      <c r="J870" s="263" t="s">
        <v>11</v>
      </c>
      <c r="K870" s="254" t="s">
        <v>3</v>
      </c>
      <c r="L870" s="254" t="s">
        <v>4</v>
      </c>
      <c r="M870" s="264" t="s">
        <v>5</v>
      </c>
      <c r="N870" s="254" t="s">
        <v>6</v>
      </c>
      <c r="O870" s="265" t="s">
        <v>7</v>
      </c>
      <c r="P870" s="265" t="s">
        <v>8</v>
      </c>
      <c r="Q870" s="254" t="s">
        <v>9</v>
      </c>
    </row>
    <row r="871" spans="1:18" ht="15.75" customHeight="1">
      <c r="A871" s="255"/>
      <c r="B871" s="68" t="s">
        <v>90</v>
      </c>
      <c r="C871" s="68" t="s">
        <v>91</v>
      </c>
      <c r="D871" s="68" t="s">
        <v>92</v>
      </c>
      <c r="E871" s="68" t="s">
        <v>93</v>
      </c>
      <c r="F871" s="68" t="s">
        <v>94</v>
      </c>
      <c r="G871" s="68" t="s">
        <v>95</v>
      </c>
      <c r="H871" s="68" t="s">
        <v>96</v>
      </c>
      <c r="I871" s="68" t="s">
        <v>97</v>
      </c>
      <c r="J871" s="255"/>
      <c r="K871" s="255"/>
      <c r="L871" s="255"/>
      <c r="M871" s="255"/>
      <c r="N871" s="255"/>
      <c r="O871" s="255"/>
      <c r="P871" s="255"/>
      <c r="Q871" s="255"/>
    </row>
    <row r="872" spans="1:18" ht="15.75" customHeight="1">
      <c r="A872" s="68">
        <v>2201</v>
      </c>
      <c r="B872" s="69">
        <v>158</v>
      </c>
      <c r="C872" s="68"/>
      <c r="D872" s="69"/>
      <c r="E872" s="69"/>
      <c r="F872" s="69"/>
      <c r="G872" s="69"/>
      <c r="H872" s="69"/>
      <c r="I872" s="69"/>
      <c r="J872" s="110"/>
      <c r="K872" s="72"/>
      <c r="L872" s="111"/>
      <c r="M872" s="112"/>
      <c r="N872" s="75"/>
      <c r="O872" s="76">
        <f>B872</f>
        <v>158</v>
      </c>
      <c r="P872" s="77"/>
      <c r="Q872" s="75"/>
    </row>
    <row r="873" spans="1:18" ht="15.75" customHeight="1">
      <c r="A873" s="68">
        <v>2202</v>
      </c>
      <c r="B873" s="69"/>
      <c r="C873" s="206">
        <v>139</v>
      </c>
      <c r="D873" s="69"/>
      <c r="E873" s="69"/>
      <c r="F873" s="69"/>
      <c r="G873" s="69"/>
      <c r="H873" s="69"/>
      <c r="I873" s="69"/>
      <c r="J873" s="110"/>
      <c r="K873" s="78"/>
      <c r="L873" s="113"/>
      <c r="M873" s="114"/>
      <c r="N873" s="80">
        <f>IF(C873=0,"",C873/B872)</f>
        <v>0.879746835443038</v>
      </c>
      <c r="O873" s="81">
        <v>139</v>
      </c>
      <c r="P873" s="82">
        <f t="shared" ref="P873:P879" si="112">IF(O873=0,"",O873/O872)</f>
        <v>0.879746835443038</v>
      </c>
      <c r="Q873" s="82">
        <f t="shared" ref="Q873:Q880" si="113">IF(O873=0,"",100%-P873)</f>
        <v>0.120253164556962</v>
      </c>
    </row>
    <row r="874" spans="1:18" ht="15.75" customHeight="1">
      <c r="A874" s="68">
        <v>2301</v>
      </c>
      <c r="B874" s="69"/>
      <c r="C874" s="68"/>
      <c r="D874" s="69">
        <v>128</v>
      </c>
      <c r="E874" s="69"/>
      <c r="F874" s="69"/>
      <c r="G874" s="69"/>
      <c r="H874" s="69"/>
      <c r="I874" s="69"/>
      <c r="J874" s="110"/>
      <c r="K874" s="78"/>
      <c r="L874" s="113"/>
      <c r="M874" s="114"/>
      <c r="N874" s="80">
        <f>IF(D874=0,"",D874/C873)</f>
        <v>0.92086330935251803</v>
      </c>
      <c r="O874" s="81">
        <v>135</v>
      </c>
      <c r="P874" s="82">
        <f t="shared" si="112"/>
        <v>0.97122302158273377</v>
      </c>
      <c r="Q874" s="82">
        <f t="shared" si="113"/>
        <v>2.877697841726623E-2</v>
      </c>
      <c r="R874" s="83">
        <f>O874/O872</f>
        <v>0.85443037974683544</v>
      </c>
    </row>
    <row r="875" spans="1:18" ht="15.75" customHeight="1">
      <c r="A875" s="68">
        <v>2302</v>
      </c>
      <c r="B875" s="69"/>
      <c r="C875" s="68"/>
      <c r="D875" s="69"/>
      <c r="E875" s="69">
        <v>128</v>
      </c>
      <c r="F875" s="69"/>
      <c r="G875" s="69"/>
      <c r="H875" s="69"/>
      <c r="I875" s="69"/>
      <c r="J875" s="110"/>
      <c r="K875" s="78"/>
      <c r="L875" s="113"/>
      <c r="M875" s="114"/>
      <c r="N875" s="80">
        <f>IF(E875=0,"",E875/D874)</f>
        <v>1</v>
      </c>
      <c r="O875" s="81">
        <v>130</v>
      </c>
      <c r="P875" s="82">
        <f t="shared" si="112"/>
        <v>0.96296296296296291</v>
      </c>
      <c r="Q875" s="82">
        <f t="shared" si="113"/>
        <v>3.703703703703709E-2</v>
      </c>
    </row>
    <row r="876" spans="1:18" ht="15.75" customHeight="1">
      <c r="A876" s="68">
        <v>2401</v>
      </c>
      <c r="B876" s="69"/>
      <c r="C876" s="68"/>
      <c r="D876" s="69"/>
      <c r="E876" s="69"/>
      <c r="F876" s="69">
        <v>118</v>
      </c>
      <c r="G876" s="69"/>
      <c r="H876" s="69"/>
      <c r="I876" s="69"/>
      <c r="J876" s="110"/>
      <c r="K876" s="78"/>
      <c r="L876" s="113"/>
      <c r="M876" s="114"/>
      <c r="N876" s="80">
        <f>IF(F876=0,"",F876/E875)</f>
        <v>0.921875</v>
      </c>
      <c r="O876" s="81">
        <v>124</v>
      </c>
      <c r="P876" s="82">
        <f t="shared" si="112"/>
        <v>0.9538461538461539</v>
      </c>
      <c r="Q876" s="82">
        <f t="shared" si="113"/>
        <v>4.6153846153846101E-2</v>
      </c>
    </row>
    <row r="877" spans="1:18" ht="15.75" customHeight="1">
      <c r="A877" s="68">
        <v>2402</v>
      </c>
      <c r="B877" s="69"/>
      <c r="C877" s="68"/>
      <c r="D877" s="69"/>
      <c r="E877" s="69"/>
      <c r="F877" s="69"/>
      <c r="G877" s="69"/>
      <c r="H877" s="69"/>
      <c r="I877" s="69"/>
      <c r="J877" s="110"/>
      <c r="K877" s="78"/>
      <c r="L877" s="113"/>
      <c r="M877" s="114"/>
      <c r="N877" s="80" t="str">
        <f>IF(G877=0,"",G877/F876)</f>
        <v/>
      </c>
      <c r="O877" s="81"/>
      <c r="P877" s="82" t="str">
        <f t="shared" si="112"/>
        <v/>
      </c>
      <c r="Q877" s="82" t="str">
        <f t="shared" si="113"/>
        <v/>
      </c>
    </row>
    <row r="878" spans="1:18" ht="15.75" customHeight="1">
      <c r="A878" s="68">
        <v>2501</v>
      </c>
      <c r="B878" s="69"/>
      <c r="C878" s="68"/>
      <c r="D878" s="69"/>
      <c r="E878" s="69"/>
      <c r="F878" s="69"/>
      <c r="G878" s="69"/>
      <c r="H878" s="69"/>
      <c r="I878" s="69"/>
      <c r="J878" s="110"/>
      <c r="K878" s="78"/>
      <c r="L878" s="113"/>
      <c r="M878" s="114"/>
      <c r="N878" s="80" t="str">
        <f>IF(H878=0,"",H878/G877)</f>
        <v/>
      </c>
      <c r="O878" s="81"/>
      <c r="P878" s="82" t="str">
        <f t="shared" si="112"/>
        <v/>
      </c>
      <c r="Q878" s="82" t="str">
        <f t="shared" si="113"/>
        <v/>
      </c>
    </row>
    <row r="879" spans="1:18" ht="15.75" customHeight="1">
      <c r="A879" s="68">
        <v>2502</v>
      </c>
      <c r="B879" s="69"/>
      <c r="C879" s="68"/>
      <c r="D879" s="69"/>
      <c r="E879" s="69"/>
      <c r="F879" s="69"/>
      <c r="G879" s="69"/>
      <c r="H879" s="69"/>
      <c r="I879" s="69"/>
      <c r="J879" s="110"/>
      <c r="K879" s="78"/>
      <c r="L879" s="113"/>
      <c r="M879" s="114"/>
      <c r="N879" s="80" t="str">
        <f>IF(I879=0,"",I879/H878)</f>
        <v/>
      </c>
      <c r="O879" s="81"/>
      <c r="P879" s="82" t="str">
        <f t="shared" si="112"/>
        <v/>
      </c>
      <c r="Q879" s="82" t="str">
        <f t="shared" si="113"/>
        <v/>
      </c>
    </row>
    <row r="880" spans="1:18" ht="15.75" customHeight="1">
      <c r="A880" s="68">
        <v>2601</v>
      </c>
      <c r="B880" s="69"/>
      <c r="C880" s="68"/>
      <c r="D880" s="69"/>
      <c r="E880" s="69"/>
      <c r="F880" s="69"/>
      <c r="G880" s="69"/>
      <c r="H880" s="69"/>
      <c r="I880" s="69"/>
      <c r="J880" s="110"/>
      <c r="K880" s="78"/>
      <c r="L880" s="113"/>
      <c r="M880" s="114"/>
      <c r="N880" s="80"/>
      <c r="O880" s="81"/>
      <c r="P880" s="82" t="str">
        <f t="shared" ref="P880" si="114">IF(O880=0,"",O880/O879)</f>
        <v/>
      </c>
      <c r="Q880" s="82" t="str">
        <f t="shared" si="113"/>
        <v/>
      </c>
    </row>
    <row r="881" spans="1:18" ht="15.75" customHeight="1">
      <c r="A881" s="68">
        <v>2602</v>
      </c>
      <c r="B881" s="69"/>
      <c r="C881" s="68"/>
      <c r="D881" s="69"/>
      <c r="E881" s="69"/>
      <c r="F881" s="69"/>
      <c r="G881" s="69"/>
      <c r="H881" s="69"/>
      <c r="I881" s="69"/>
      <c r="J881" s="110"/>
      <c r="K881" s="78"/>
      <c r="L881" s="113"/>
      <c r="M881" s="106"/>
      <c r="N881" s="80"/>
      <c r="O881" s="87"/>
      <c r="P881" s="116"/>
      <c r="Q881" s="115"/>
    </row>
    <row r="882" spans="1:18" ht="15.75" customHeight="1">
      <c r="A882" s="68">
        <v>2701</v>
      </c>
      <c r="B882" s="69"/>
      <c r="C882" s="68"/>
      <c r="D882" s="69"/>
      <c r="E882" s="69"/>
      <c r="F882" s="69"/>
      <c r="G882" s="69"/>
      <c r="H882" s="69"/>
      <c r="I882" s="69"/>
      <c r="J882" s="110"/>
      <c r="K882" s="78"/>
      <c r="L882" s="113"/>
      <c r="M882" s="106"/>
      <c r="N882" s="117"/>
      <c r="O882" s="87"/>
      <c r="P882" s="118"/>
      <c r="Q882" s="117"/>
    </row>
    <row r="883" spans="1:18" ht="15.75" customHeight="1">
      <c r="A883" s="68">
        <v>2702</v>
      </c>
      <c r="B883" s="69"/>
      <c r="C883" s="68"/>
      <c r="D883" s="69"/>
      <c r="E883" s="69"/>
      <c r="F883" s="69"/>
      <c r="G883" s="69"/>
      <c r="H883" s="69"/>
      <c r="I883" s="69"/>
      <c r="J883" s="110"/>
      <c r="K883" s="78"/>
      <c r="L883" s="113"/>
      <c r="M883" s="106"/>
      <c r="N883" s="117"/>
      <c r="O883" s="87"/>
      <c r="P883" s="118"/>
      <c r="Q883" s="117"/>
    </row>
    <row r="884" spans="1:18" ht="15.75" customHeight="1">
      <c r="A884" s="68">
        <v>2801</v>
      </c>
      <c r="B884" s="69"/>
      <c r="C884" s="68"/>
      <c r="D884" s="69"/>
      <c r="E884" s="69"/>
      <c r="F884" s="69"/>
      <c r="G884" s="69"/>
      <c r="H884" s="69"/>
      <c r="I884" s="69"/>
      <c r="J884" s="110"/>
      <c r="K884" s="78"/>
      <c r="L884" s="113"/>
      <c r="M884" s="106"/>
      <c r="N884" s="89" t="s">
        <v>79</v>
      </c>
      <c r="O884" s="90"/>
      <c r="P884" s="187">
        <f>J887</f>
        <v>0</v>
      </c>
      <c r="Q884" s="92" t="s">
        <v>11</v>
      </c>
    </row>
    <row r="885" spans="1:18" ht="15.75" customHeight="1">
      <c r="A885" s="68">
        <v>2802</v>
      </c>
      <c r="B885" s="69"/>
      <c r="C885" s="68"/>
      <c r="D885" s="69"/>
      <c r="E885" s="69"/>
      <c r="F885" s="69"/>
      <c r="G885" s="69"/>
      <c r="H885" s="69"/>
      <c r="I885" s="69"/>
      <c r="J885" s="110"/>
      <c r="K885" s="78"/>
      <c r="L885" s="113"/>
      <c r="M885" s="106"/>
      <c r="N885" s="93" t="s">
        <v>80</v>
      </c>
      <c r="O885" s="94" t="e">
        <f>IF(O884/D872=0,"",O884/D872)</f>
        <v>#DIV/0!</v>
      </c>
      <c r="P885" s="188" t="e">
        <f>IF(O884/P884=0,"",O884/P884)</f>
        <v>#DIV/0!</v>
      </c>
      <c r="Q885" s="96" t="s">
        <v>81</v>
      </c>
    </row>
    <row r="886" spans="1:18" ht="15.75" customHeight="1">
      <c r="A886" s="68">
        <v>2901</v>
      </c>
      <c r="B886" s="69"/>
      <c r="C886" s="68"/>
      <c r="D886" s="69"/>
      <c r="E886" s="69"/>
      <c r="F886" s="69"/>
      <c r="G886" s="69"/>
      <c r="H886" s="69"/>
      <c r="I886" s="69"/>
      <c r="J886" s="110"/>
      <c r="K886" s="123"/>
      <c r="L886" s="124"/>
      <c r="M886" s="125"/>
      <c r="N886" s="101"/>
      <c r="O886" s="102"/>
      <c r="P886" s="102"/>
      <c r="Q886" s="103"/>
    </row>
    <row r="887" spans="1:18" ht="18" customHeight="1">
      <c r="A887" s="35"/>
      <c r="B887" s="31"/>
      <c r="C887" s="273" t="s">
        <v>100</v>
      </c>
      <c r="D887" s="261"/>
      <c r="E887" s="261"/>
      <c r="F887" s="261"/>
      <c r="G887" s="261"/>
      <c r="H887" s="261"/>
      <c r="I887" s="262"/>
      <c r="J887" s="126">
        <f>SUM(J880:J883)</f>
        <v>0</v>
      </c>
      <c r="K887" s="105" t="str">
        <f>IF(J880=0,"",J880/D872)</f>
        <v/>
      </c>
      <c r="L887" s="105" t="str">
        <f>IF(J887=0,"",J887/D872)</f>
        <v/>
      </c>
      <c r="M887" s="105" t="str">
        <f>IF(J880=0,"",L887-K887)</f>
        <v/>
      </c>
      <c r="N887" s="2"/>
      <c r="O887" s="31"/>
      <c r="P887" s="25"/>
      <c r="Q887" s="2"/>
    </row>
    <row r="888" spans="1:18" ht="18" customHeight="1">
      <c r="A888" s="35"/>
      <c r="B888" s="31"/>
      <c r="C888" s="133"/>
      <c r="D888" s="133"/>
      <c r="E888" s="133"/>
      <c r="F888" s="133"/>
      <c r="G888" s="133"/>
      <c r="H888" s="133"/>
      <c r="I888" s="133"/>
      <c r="J888" s="134"/>
      <c r="K888" s="135"/>
      <c r="L888" s="135"/>
      <c r="M888" s="135"/>
      <c r="N888" s="2"/>
      <c r="O888" s="31"/>
      <c r="P888" s="25"/>
      <c r="Q888" s="2"/>
    </row>
    <row r="889" spans="1:18" ht="18" customHeight="1">
      <c r="A889" s="35"/>
      <c r="B889" s="31"/>
      <c r="C889" s="133"/>
      <c r="D889" s="133"/>
      <c r="E889" s="133"/>
      <c r="F889" s="133"/>
      <c r="G889" s="133"/>
      <c r="H889" s="133"/>
      <c r="I889" s="133"/>
      <c r="J889" s="134"/>
      <c r="K889" s="135"/>
      <c r="L889" s="135"/>
      <c r="M889" s="135"/>
      <c r="N889" s="2"/>
      <c r="O889" s="31"/>
      <c r="P889" s="25"/>
      <c r="Q889" s="2"/>
    </row>
    <row r="890" spans="1:18" ht="26.25" customHeight="1">
      <c r="A890" s="283" t="s">
        <v>88</v>
      </c>
      <c r="B890" s="275"/>
      <c r="C890" s="275"/>
      <c r="D890" s="275"/>
      <c r="E890" s="275"/>
      <c r="F890" s="275"/>
      <c r="G890" s="275"/>
      <c r="H890" s="275"/>
      <c r="I890" s="275"/>
      <c r="J890" s="66" t="s">
        <v>118</v>
      </c>
      <c r="K890" s="31"/>
      <c r="L890" s="2"/>
      <c r="M890" s="2"/>
      <c r="N890" s="31"/>
      <c r="O890" s="2"/>
      <c r="P890" s="31"/>
      <c r="Q890" s="31"/>
    </row>
    <row r="891" spans="1:18" ht="18" customHeight="1">
      <c r="A891" s="259" t="s">
        <v>10</v>
      </c>
      <c r="B891" s="260" t="s">
        <v>89</v>
      </c>
      <c r="C891" s="261"/>
      <c r="D891" s="261"/>
      <c r="E891" s="261"/>
      <c r="F891" s="261"/>
      <c r="G891" s="261"/>
      <c r="H891" s="261"/>
      <c r="I891" s="262"/>
      <c r="J891" s="263" t="s">
        <v>11</v>
      </c>
      <c r="K891" s="254" t="s">
        <v>3</v>
      </c>
      <c r="L891" s="254" t="s">
        <v>4</v>
      </c>
      <c r="M891" s="264" t="s">
        <v>5</v>
      </c>
      <c r="N891" s="254" t="s">
        <v>6</v>
      </c>
      <c r="O891" s="265" t="s">
        <v>7</v>
      </c>
      <c r="P891" s="265" t="s">
        <v>8</v>
      </c>
      <c r="Q891" s="254" t="s">
        <v>9</v>
      </c>
    </row>
    <row r="892" spans="1:18" ht="18" customHeight="1">
      <c r="A892" s="255"/>
      <c r="B892" s="68" t="s">
        <v>90</v>
      </c>
      <c r="C892" s="68" t="s">
        <v>91</v>
      </c>
      <c r="D892" s="68" t="s">
        <v>92</v>
      </c>
      <c r="E892" s="68" t="s">
        <v>93</v>
      </c>
      <c r="F892" s="68" t="s">
        <v>94</v>
      </c>
      <c r="G892" s="68" t="s">
        <v>95</v>
      </c>
      <c r="H892" s="68" t="s">
        <v>96</v>
      </c>
      <c r="I892" s="68" t="s">
        <v>97</v>
      </c>
      <c r="J892" s="255"/>
      <c r="K892" s="255"/>
      <c r="L892" s="255"/>
      <c r="M892" s="255"/>
      <c r="N892" s="255"/>
      <c r="O892" s="255"/>
      <c r="P892" s="255"/>
      <c r="Q892" s="255"/>
    </row>
    <row r="893" spans="1:18" ht="18" customHeight="1">
      <c r="A893" s="68">
        <v>2202</v>
      </c>
      <c r="B893" s="69">
        <v>132</v>
      </c>
      <c r="C893" s="68"/>
      <c r="D893" s="69"/>
      <c r="E893" s="69"/>
      <c r="F893" s="69"/>
      <c r="G893" s="69"/>
      <c r="H893" s="69"/>
      <c r="I893" s="69"/>
      <c r="J893" s="110"/>
      <c r="K893" s="72"/>
      <c r="L893" s="111"/>
      <c r="M893" s="112"/>
      <c r="N893" s="75"/>
      <c r="O893" s="76">
        <f>B893</f>
        <v>132</v>
      </c>
      <c r="P893" s="77"/>
      <c r="Q893" s="75"/>
    </row>
    <row r="894" spans="1:18" ht="18" customHeight="1">
      <c r="A894" s="68">
        <v>2301</v>
      </c>
      <c r="B894" s="69"/>
      <c r="C894" s="69">
        <v>125</v>
      </c>
      <c r="D894" s="69"/>
      <c r="E894" s="69"/>
      <c r="F894" s="69"/>
      <c r="G894" s="69"/>
      <c r="H894" s="69"/>
      <c r="I894" s="69"/>
      <c r="J894" s="110"/>
      <c r="K894" s="78"/>
      <c r="L894" s="113"/>
      <c r="M894" s="114"/>
      <c r="N894" s="80">
        <f>IF(C894=0,"",C894/B893)</f>
        <v>0.94696969696969702</v>
      </c>
      <c r="O894" s="81">
        <v>125</v>
      </c>
      <c r="P894" s="82">
        <f t="shared" ref="P894:P900" si="115">IF(O894=0,"",O894/O893)</f>
        <v>0.94696969696969702</v>
      </c>
      <c r="Q894" s="82">
        <f t="shared" ref="Q894:Q901" si="116">IF(O894=0,"",100%-P894)</f>
        <v>5.3030303030302983E-2</v>
      </c>
    </row>
    <row r="895" spans="1:18" ht="18" customHeight="1">
      <c r="A895" s="68">
        <v>2302</v>
      </c>
      <c r="B895" s="69"/>
      <c r="C895" s="68"/>
      <c r="D895" s="69">
        <v>110</v>
      </c>
      <c r="E895" s="69"/>
      <c r="F895" s="69"/>
      <c r="G895" s="69"/>
      <c r="H895" s="69"/>
      <c r="I895" s="69"/>
      <c r="J895" s="110"/>
      <c r="K895" s="78"/>
      <c r="L895" s="113"/>
      <c r="M895" s="114"/>
      <c r="N895" s="80">
        <f>IF(D895=0,"",D895/C894)</f>
        <v>0.88</v>
      </c>
      <c r="O895" s="81">
        <v>116</v>
      </c>
      <c r="P895" s="82">
        <f t="shared" si="115"/>
        <v>0.92800000000000005</v>
      </c>
      <c r="Q895" s="82">
        <f t="shared" si="116"/>
        <v>7.1999999999999953E-2</v>
      </c>
      <c r="R895" s="83">
        <f>O895/O893</f>
        <v>0.87878787878787878</v>
      </c>
    </row>
    <row r="896" spans="1:18" ht="18" customHeight="1">
      <c r="A896" s="68">
        <v>2401</v>
      </c>
      <c r="B896" s="69"/>
      <c r="C896" s="68"/>
      <c r="D896" s="69"/>
      <c r="E896" s="69">
        <v>110</v>
      </c>
      <c r="F896" s="69"/>
      <c r="G896" s="69"/>
      <c r="H896" s="69"/>
      <c r="I896" s="69"/>
      <c r="J896" s="110"/>
      <c r="K896" s="78"/>
      <c r="L896" s="113"/>
      <c r="M896" s="114"/>
      <c r="N896" s="80">
        <f>IF(E896=0,"",E896/D895)</f>
        <v>1</v>
      </c>
      <c r="O896" s="81">
        <v>112</v>
      </c>
      <c r="P896" s="82">
        <f t="shared" si="115"/>
        <v>0.96551724137931039</v>
      </c>
      <c r="Q896" s="82">
        <f t="shared" si="116"/>
        <v>3.4482758620689613E-2</v>
      </c>
    </row>
    <row r="897" spans="1:18" ht="18" customHeight="1">
      <c r="A897" s="68">
        <v>2402</v>
      </c>
      <c r="B897" s="69"/>
      <c r="C897" s="68"/>
      <c r="D897" s="69"/>
      <c r="E897" s="69"/>
      <c r="F897" s="69"/>
      <c r="G897" s="69"/>
      <c r="H897" s="69"/>
      <c r="I897" s="69"/>
      <c r="J897" s="110"/>
      <c r="K897" s="78"/>
      <c r="L897" s="113"/>
      <c r="M897" s="114"/>
      <c r="N897" s="80" t="str">
        <f>IF(F897=0,"",F897/E896)</f>
        <v/>
      </c>
      <c r="O897" s="81"/>
      <c r="P897" s="82" t="str">
        <f t="shared" si="115"/>
        <v/>
      </c>
      <c r="Q897" s="82" t="str">
        <f t="shared" si="116"/>
        <v/>
      </c>
    </row>
    <row r="898" spans="1:18" ht="18" customHeight="1">
      <c r="A898" s="68">
        <v>2501</v>
      </c>
      <c r="B898" s="69"/>
      <c r="C898" s="68"/>
      <c r="D898" s="69"/>
      <c r="E898" s="69"/>
      <c r="F898" s="69"/>
      <c r="G898" s="69"/>
      <c r="H898" s="69"/>
      <c r="I898" s="69"/>
      <c r="J898" s="110"/>
      <c r="K898" s="78"/>
      <c r="L898" s="113"/>
      <c r="M898" s="114"/>
      <c r="N898" s="80" t="str">
        <f>IF(G898=0,"",G898/F897)</f>
        <v/>
      </c>
      <c r="O898" s="81"/>
      <c r="P898" s="82" t="str">
        <f t="shared" si="115"/>
        <v/>
      </c>
      <c r="Q898" s="82" t="str">
        <f t="shared" si="116"/>
        <v/>
      </c>
    </row>
    <row r="899" spans="1:18" ht="18" customHeight="1">
      <c r="A899" s="68">
        <v>2502</v>
      </c>
      <c r="B899" s="69"/>
      <c r="C899" s="68"/>
      <c r="D899" s="69"/>
      <c r="E899" s="69"/>
      <c r="F899" s="69"/>
      <c r="G899" s="69"/>
      <c r="H899" s="69"/>
      <c r="I899" s="69"/>
      <c r="J899" s="110"/>
      <c r="K899" s="78"/>
      <c r="L899" s="113"/>
      <c r="M899" s="114"/>
      <c r="N899" s="80" t="str">
        <f>IF(H899=0,"",H899/G898)</f>
        <v/>
      </c>
      <c r="O899" s="81"/>
      <c r="P899" s="82" t="str">
        <f t="shared" si="115"/>
        <v/>
      </c>
      <c r="Q899" s="82" t="str">
        <f t="shared" si="116"/>
        <v/>
      </c>
    </row>
    <row r="900" spans="1:18" ht="18" customHeight="1">
      <c r="A900" s="68">
        <v>2601</v>
      </c>
      <c r="B900" s="69"/>
      <c r="C900" s="68"/>
      <c r="D900" s="69"/>
      <c r="E900" s="69"/>
      <c r="F900" s="69"/>
      <c r="G900" s="69"/>
      <c r="H900" s="69"/>
      <c r="I900" s="69"/>
      <c r="J900" s="110"/>
      <c r="K900" s="78"/>
      <c r="L900" s="113"/>
      <c r="M900" s="114"/>
      <c r="N900" s="80" t="str">
        <f>IF(I900=0,"",I900/H899)</f>
        <v/>
      </c>
      <c r="O900" s="81"/>
      <c r="P900" s="82" t="str">
        <f t="shared" si="115"/>
        <v/>
      </c>
      <c r="Q900" s="82" t="str">
        <f t="shared" si="116"/>
        <v/>
      </c>
    </row>
    <row r="901" spans="1:18" ht="18" customHeight="1">
      <c r="A901" s="68">
        <v>2602</v>
      </c>
      <c r="B901" s="69"/>
      <c r="C901" s="68"/>
      <c r="D901" s="69"/>
      <c r="E901" s="69"/>
      <c r="F901" s="69"/>
      <c r="G901" s="69"/>
      <c r="H901" s="69"/>
      <c r="I901" s="69"/>
      <c r="J901" s="110"/>
      <c r="K901" s="78"/>
      <c r="L901" s="113"/>
      <c r="M901" s="114"/>
      <c r="N901" s="80"/>
      <c r="O901" s="81"/>
      <c r="P901" s="82" t="str">
        <f t="shared" ref="P901" si="117">IF(O901=0,"",O901/O900)</f>
        <v/>
      </c>
      <c r="Q901" s="82" t="str">
        <f t="shared" si="116"/>
        <v/>
      </c>
    </row>
    <row r="902" spans="1:18" ht="18" customHeight="1">
      <c r="A902" s="68">
        <v>2701</v>
      </c>
      <c r="B902" s="69"/>
      <c r="C902" s="68"/>
      <c r="D902" s="69"/>
      <c r="E902" s="69"/>
      <c r="F902" s="69"/>
      <c r="G902" s="69"/>
      <c r="H902" s="69"/>
      <c r="I902" s="69"/>
      <c r="J902" s="110"/>
      <c r="K902" s="78"/>
      <c r="L902" s="113"/>
      <c r="M902" s="106"/>
      <c r="N902" s="80"/>
      <c r="O902" s="87"/>
      <c r="P902" s="116"/>
      <c r="Q902" s="115"/>
    </row>
    <row r="903" spans="1:18" ht="18" customHeight="1">
      <c r="A903" s="68">
        <v>2702</v>
      </c>
      <c r="B903" s="69"/>
      <c r="C903" s="68"/>
      <c r="D903" s="69"/>
      <c r="E903" s="69"/>
      <c r="F903" s="69"/>
      <c r="G903" s="69"/>
      <c r="H903" s="69"/>
      <c r="I903" s="69"/>
      <c r="J903" s="110"/>
      <c r="K903" s="78"/>
      <c r="L903" s="113"/>
      <c r="M903" s="106"/>
      <c r="N903" s="117"/>
      <c r="O903" s="87"/>
      <c r="P903" s="118"/>
      <c r="Q903" s="117"/>
    </row>
    <row r="904" spans="1:18" ht="18" customHeight="1">
      <c r="A904" s="68">
        <v>2801</v>
      </c>
      <c r="B904" s="69"/>
      <c r="C904" s="68"/>
      <c r="D904" s="69"/>
      <c r="E904" s="69"/>
      <c r="F904" s="69"/>
      <c r="G904" s="69"/>
      <c r="H904" s="69"/>
      <c r="I904" s="69"/>
      <c r="J904" s="110"/>
      <c r="K904" s="78"/>
      <c r="L904" s="113"/>
      <c r="M904" s="106"/>
      <c r="N904" s="117"/>
      <c r="O904" s="87"/>
      <c r="P904" s="118"/>
      <c r="Q904" s="117"/>
    </row>
    <row r="905" spans="1:18" ht="18" customHeight="1">
      <c r="A905" s="68">
        <v>2802</v>
      </c>
      <c r="B905" s="69"/>
      <c r="C905" s="68"/>
      <c r="D905" s="69"/>
      <c r="E905" s="69"/>
      <c r="F905" s="69"/>
      <c r="G905" s="69"/>
      <c r="H905" s="69"/>
      <c r="I905" s="69"/>
      <c r="J905" s="110"/>
      <c r="K905" s="78"/>
      <c r="L905" s="113"/>
      <c r="M905" s="106"/>
      <c r="N905" s="89" t="s">
        <v>79</v>
      </c>
      <c r="O905" s="90"/>
      <c r="P905" s="187">
        <f>J908</f>
        <v>0</v>
      </c>
      <c r="Q905" s="92" t="s">
        <v>11</v>
      </c>
    </row>
    <row r="906" spans="1:18" ht="18" customHeight="1">
      <c r="A906" s="68">
        <v>2901</v>
      </c>
      <c r="B906" s="69"/>
      <c r="C906" s="68"/>
      <c r="D906" s="69"/>
      <c r="E906" s="69"/>
      <c r="F906" s="69"/>
      <c r="G906" s="69"/>
      <c r="H906" s="69"/>
      <c r="I906" s="69"/>
      <c r="J906" s="110"/>
      <c r="K906" s="78"/>
      <c r="L906" s="113"/>
      <c r="M906" s="106"/>
      <c r="N906" s="93" t="s">
        <v>80</v>
      </c>
      <c r="O906" s="94" t="e">
        <f>IF(O905/D893=0,"",O905/D893)</f>
        <v>#DIV/0!</v>
      </c>
      <c r="P906" s="188" t="e">
        <f>IF(O905/P905=0,"",O905/P905)</f>
        <v>#DIV/0!</v>
      </c>
      <c r="Q906" s="96" t="s">
        <v>81</v>
      </c>
    </row>
    <row r="907" spans="1:18" ht="18" customHeight="1">
      <c r="A907" s="68">
        <v>2902</v>
      </c>
      <c r="B907" s="69"/>
      <c r="C907" s="68"/>
      <c r="D907" s="69"/>
      <c r="E907" s="69"/>
      <c r="F907" s="69"/>
      <c r="G907" s="69"/>
      <c r="H907" s="69"/>
      <c r="I907" s="69"/>
      <c r="J907" s="110"/>
      <c r="K907" s="123"/>
      <c r="L907" s="124"/>
      <c r="M907" s="125"/>
      <c r="N907" s="101"/>
      <c r="O907" s="102"/>
      <c r="P907" s="102"/>
      <c r="Q907" s="103"/>
    </row>
    <row r="908" spans="1:18" ht="18" customHeight="1">
      <c r="A908" s="35"/>
      <c r="B908" s="31"/>
      <c r="C908" s="273" t="s">
        <v>100</v>
      </c>
      <c r="D908" s="261"/>
      <c r="E908" s="261"/>
      <c r="F908" s="261"/>
      <c r="G908" s="261"/>
      <c r="H908" s="261"/>
      <c r="I908" s="262"/>
      <c r="J908" s="126">
        <f>SUM(J901:J904)</f>
        <v>0</v>
      </c>
      <c r="K908" s="105" t="str">
        <f>IF(J901=0,"",J901/D893)</f>
        <v/>
      </c>
      <c r="L908" s="105" t="str">
        <f>IF(J908=0,"",J908/D893)</f>
        <v/>
      </c>
      <c r="M908" s="105" t="str">
        <f>IF(J901=0,"",L908-K908)</f>
        <v/>
      </c>
      <c r="N908" s="2"/>
      <c r="O908" s="31"/>
      <c r="P908" s="25"/>
      <c r="Q908" s="2"/>
    </row>
    <row r="909" spans="1:18" ht="18" customHeight="1">
      <c r="A909" s="35"/>
      <c r="B909" s="31"/>
      <c r="C909" s="133"/>
      <c r="D909" s="133"/>
      <c r="E909" s="133"/>
      <c r="F909" s="133"/>
      <c r="G909" s="133"/>
      <c r="H909" s="133"/>
      <c r="I909" s="133"/>
      <c r="J909" s="134"/>
      <c r="K909" s="135"/>
      <c r="L909" s="135"/>
      <c r="M909" s="135"/>
      <c r="N909" s="2"/>
      <c r="O909" s="31"/>
      <c r="P909" s="25"/>
      <c r="Q909" s="2"/>
    </row>
    <row r="910" spans="1:18" ht="18" customHeight="1">
      <c r="A910" s="35"/>
      <c r="B910" s="31"/>
      <c r="C910" s="133"/>
      <c r="D910" s="133"/>
      <c r="E910" s="133"/>
      <c r="F910" s="133"/>
      <c r="G910" s="133"/>
      <c r="H910" s="133"/>
      <c r="I910" s="133"/>
      <c r="J910" s="134"/>
      <c r="K910" s="135"/>
      <c r="L910" s="135"/>
      <c r="M910" s="135"/>
      <c r="N910" s="2"/>
      <c r="O910" s="31"/>
      <c r="P910" s="25"/>
      <c r="Q910" s="2"/>
    </row>
    <row r="911" spans="1:18" ht="18" customHeight="1">
      <c r="A911" s="283" t="s">
        <v>88</v>
      </c>
      <c r="B911" s="275"/>
      <c r="C911" s="275"/>
      <c r="D911" s="275"/>
      <c r="E911" s="275"/>
      <c r="F911" s="275"/>
      <c r="G911" s="275"/>
      <c r="H911" s="275"/>
      <c r="I911" s="275"/>
      <c r="J911" s="228" t="s">
        <v>143</v>
      </c>
      <c r="K911" s="229"/>
      <c r="L911" s="2"/>
      <c r="M911" s="2"/>
      <c r="N911" s="229"/>
      <c r="O911" s="2"/>
      <c r="P911" s="229"/>
      <c r="Q911" s="229"/>
      <c r="R911" s="227"/>
    </row>
    <row r="912" spans="1:18" ht="18" customHeight="1">
      <c r="A912" s="259" t="s">
        <v>10</v>
      </c>
      <c r="B912" s="260" t="s">
        <v>89</v>
      </c>
      <c r="C912" s="261"/>
      <c r="D912" s="261"/>
      <c r="E912" s="261"/>
      <c r="F912" s="261"/>
      <c r="G912" s="261"/>
      <c r="H912" s="261"/>
      <c r="I912" s="262"/>
      <c r="J912" s="263" t="s">
        <v>11</v>
      </c>
      <c r="K912" s="254" t="s">
        <v>3</v>
      </c>
      <c r="L912" s="254" t="s">
        <v>4</v>
      </c>
      <c r="M912" s="264" t="s">
        <v>5</v>
      </c>
      <c r="N912" s="254" t="s">
        <v>6</v>
      </c>
      <c r="O912" s="265" t="s">
        <v>7</v>
      </c>
      <c r="P912" s="265" t="s">
        <v>8</v>
      </c>
      <c r="Q912" s="254" t="s">
        <v>9</v>
      </c>
      <c r="R912" s="227"/>
    </row>
    <row r="913" spans="1:18" ht="18" customHeight="1">
      <c r="A913" s="255"/>
      <c r="B913" s="68" t="s">
        <v>90</v>
      </c>
      <c r="C913" s="68" t="s">
        <v>91</v>
      </c>
      <c r="D913" s="68" t="s">
        <v>92</v>
      </c>
      <c r="E913" s="68" t="s">
        <v>93</v>
      </c>
      <c r="F913" s="68" t="s">
        <v>94</v>
      </c>
      <c r="G913" s="68" t="s">
        <v>95</v>
      </c>
      <c r="H913" s="68" t="s">
        <v>96</v>
      </c>
      <c r="I913" s="68" t="s">
        <v>97</v>
      </c>
      <c r="J913" s="255"/>
      <c r="K913" s="255"/>
      <c r="L913" s="255"/>
      <c r="M913" s="255"/>
      <c r="N913" s="255"/>
      <c r="O913" s="255"/>
      <c r="P913" s="255"/>
      <c r="Q913" s="255"/>
      <c r="R913" s="227"/>
    </row>
    <row r="914" spans="1:18" ht="18" customHeight="1">
      <c r="A914" s="68">
        <v>2301</v>
      </c>
      <c r="B914" s="69">
        <v>152</v>
      </c>
      <c r="C914" s="68"/>
      <c r="D914" s="69"/>
      <c r="E914" s="69"/>
      <c r="F914" s="69"/>
      <c r="G914" s="69"/>
      <c r="H914" s="69"/>
      <c r="I914" s="69"/>
      <c r="J914" s="130"/>
      <c r="K914" s="72"/>
      <c r="L914" s="111"/>
      <c r="M914" s="112"/>
      <c r="N914" s="75"/>
      <c r="O914" s="76">
        <f>B914</f>
        <v>152</v>
      </c>
      <c r="P914" s="77"/>
      <c r="Q914" s="75"/>
      <c r="R914" s="227"/>
    </row>
    <row r="915" spans="1:18" ht="18" customHeight="1">
      <c r="A915" s="68">
        <v>2302</v>
      </c>
      <c r="B915" s="69"/>
      <c r="C915" s="238">
        <v>142</v>
      </c>
      <c r="D915" s="69"/>
      <c r="E915" s="69"/>
      <c r="F915" s="69"/>
      <c r="G915" s="69"/>
      <c r="H915" s="69"/>
      <c r="I915" s="69"/>
      <c r="J915" s="130"/>
      <c r="K915" s="78"/>
      <c r="L915" s="113"/>
      <c r="M915" s="114"/>
      <c r="N915" s="80">
        <f>IF(C915=0,"",C915/B914)</f>
        <v>0.93421052631578949</v>
      </c>
      <c r="O915" s="81">
        <v>144</v>
      </c>
      <c r="P915" s="82">
        <f t="shared" ref="P915:P919" si="118">IF(O915=0,"",O915/O914)</f>
        <v>0.94736842105263153</v>
      </c>
      <c r="Q915" s="82">
        <f t="shared" ref="Q915:Q922" si="119">IF(O915=0,"",100%-P915)</f>
        <v>5.2631578947368474E-2</v>
      </c>
      <c r="R915" s="227"/>
    </row>
    <row r="916" spans="1:18" ht="18" customHeight="1">
      <c r="A916" s="68">
        <v>2401</v>
      </c>
      <c r="B916" s="69"/>
      <c r="C916" s="68"/>
      <c r="D916" s="69">
        <v>130</v>
      </c>
      <c r="E916" s="69"/>
      <c r="F916" s="69"/>
      <c r="G916" s="69"/>
      <c r="H916" s="69"/>
      <c r="I916" s="69"/>
      <c r="J916" s="130"/>
      <c r="K916" s="78"/>
      <c r="L916" s="113"/>
      <c r="M916" s="114"/>
      <c r="N916" s="80">
        <f>IF(D916=0,"",D916/C915)</f>
        <v>0.91549295774647887</v>
      </c>
      <c r="O916" s="81">
        <v>138</v>
      </c>
      <c r="P916" s="82">
        <f t="shared" si="118"/>
        <v>0.95833333333333337</v>
      </c>
      <c r="Q916" s="82">
        <f t="shared" si="119"/>
        <v>4.166666666666663E-2</v>
      </c>
      <c r="R916" s="83">
        <f>O916/O914</f>
        <v>0.90789473684210531</v>
      </c>
    </row>
    <row r="917" spans="1:18" ht="18" customHeight="1">
      <c r="A917" s="68">
        <v>2402</v>
      </c>
      <c r="B917" s="69"/>
      <c r="C917" s="68"/>
      <c r="D917" s="69"/>
      <c r="E917" s="69"/>
      <c r="F917" s="69"/>
      <c r="G917" s="69"/>
      <c r="H917" s="69"/>
      <c r="I917" s="69"/>
      <c r="J917" s="130"/>
      <c r="K917" s="78"/>
      <c r="L917" s="113"/>
      <c r="M917" s="114"/>
      <c r="N917" s="80" t="str">
        <f>IF(E917=0,"",E917/D916)</f>
        <v/>
      </c>
      <c r="O917" s="81"/>
      <c r="P917" s="82" t="str">
        <f t="shared" si="118"/>
        <v/>
      </c>
      <c r="Q917" s="82" t="str">
        <f t="shared" si="119"/>
        <v/>
      </c>
      <c r="R917" s="227"/>
    </row>
    <row r="918" spans="1:18" ht="18" customHeight="1">
      <c r="A918" s="68">
        <v>2501</v>
      </c>
      <c r="B918" s="69"/>
      <c r="C918" s="68"/>
      <c r="D918" s="69"/>
      <c r="E918" s="69"/>
      <c r="F918" s="69"/>
      <c r="G918" s="69"/>
      <c r="H918" s="69"/>
      <c r="I918" s="69"/>
      <c r="J918" s="130"/>
      <c r="K918" s="78"/>
      <c r="L918" s="113"/>
      <c r="M918" s="114"/>
      <c r="N918" s="80" t="str">
        <f>IF(F918=0,"",F918/E917)</f>
        <v/>
      </c>
      <c r="O918" s="81"/>
      <c r="P918" s="82" t="str">
        <f t="shared" si="118"/>
        <v/>
      </c>
      <c r="Q918" s="82" t="str">
        <f t="shared" si="119"/>
        <v/>
      </c>
      <c r="R918" s="227"/>
    </row>
    <row r="919" spans="1:18" ht="18" customHeight="1">
      <c r="A919" s="68">
        <v>2502</v>
      </c>
      <c r="B919" s="69"/>
      <c r="C919" s="68"/>
      <c r="D919" s="69"/>
      <c r="E919" s="69"/>
      <c r="F919" s="69"/>
      <c r="G919" s="69"/>
      <c r="H919" s="69"/>
      <c r="I919" s="69"/>
      <c r="J919" s="130"/>
      <c r="K919" s="78"/>
      <c r="L919" s="113"/>
      <c r="M919" s="114"/>
      <c r="N919" s="80" t="str">
        <f>IF(G919=0,"",G919/F918)</f>
        <v/>
      </c>
      <c r="O919" s="81"/>
      <c r="P919" s="82" t="str">
        <f t="shared" si="118"/>
        <v/>
      </c>
      <c r="Q919" s="82" t="str">
        <f t="shared" si="119"/>
        <v/>
      </c>
      <c r="R919" s="227"/>
    </row>
    <row r="920" spans="1:18" ht="18" customHeight="1">
      <c r="A920" s="68">
        <v>2601</v>
      </c>
      <c r="B920" s="69"/>
      <c r="C920" s="68"/>
      <c r="D920" s="69"/>
      <c r="E920" s="69"/>
      <c r="F920" s="69"/>
      <c r="G920" s="69"/>
      <c r="H920" s="69"/>
      <c r="I920" s="69"/>
      <c r="J920" s="130"/>
      <c r="K920" s="78"/>
      <c r="L920" s="113"/>
      <c r="M920" s="114"/>
      <c r="N920" s="80" t="str">
        <f>IF(H920=0,"",H920/G919)</f>
        <v/>
      </c>
      <c r="O920" s="81"/>
      <c r="P920" s="82" t="str">
        <f t="shared" ref="P920:P922" si="120">IF(O920=0,"",O920/O919)</f>
        <v/>
      </c>
      <c r="Q920" s="82" t="str">
        <f t="shared" si="119"/>
        <v/>
      </c>
      <c r="R920" s="227"/>
    </row>
    <row r="921" spans="1:18" ht="18" customHeight="1">
      <c r="A921" s="68">
        <v>2602</v>
      </c>
      <c r="B921" s="69"/>
      <c r="C921" s="68"/>
      <c r="D921" s="69"/>
      <c r="E921" s="69"/>
      <c r="F921" s="69"/>
      <c r="G921" s="69"/>
      <c r="H921" s="69"/>
      <c r="I921" s="69"/>
      <c r="J921" s="130"/>
      <c r="K921" s="78"/>
      <c r="L921" s="113"/>
      <c r="M921" s="114"/>
      <c r="N921" s="80" t="str">
        <f>IF(I921=0,"",I921/H920)</f>
        <v/>
      </c>
      <c r="O921" s="81"/>
      <c r="P921" s="82" t="str">
        <f t="shared" si="120"/>
        <v/>
      </c>
      <c r="Q921" s="82" t="str">
        <f t="shared" si="119"/>
        <v/>
      </c>
      <c r="R921" s="227"/>
    </row>
    <row r="922" spans="1:18" ht="18" customHeight="1">
      <c r="A922" s="68">
        <v>2701</v>
      </c>
      <c r="B922" s="69"/>
      <c r="C922" s="68"/>
      <c r="D922" s="69"/>
      <c r="E922" s="69"/>
      <c r="F922" s="69"/>
      <c r="G922" s="69"/>
      <c r="H922" s="69"/>
      <c r="I922" s="69"/>
      <c r="J922" s="130"/>
      <c r="K922" s="78"/>
      <c r="L922" s="113"/>
      <c r="M922" s="114"/>
      <c r="N922" s="80"/>
      <c r="O922" s="81"/>
      <c r="P922" s="82" t="str">
        <f t="shared" si="120"/>
        <v/>
      </c>
      <c r="Q922" s="82" t="str">
        <f t="shared" si="119"/>
        <v/>
      </c>
      <c r="R922" s="227"/>
    </row>
    <row r="923" spans="1:18" ht="18" customHeight="1">
      <c r="A923" s="68">
        <v>2702</v>
      </c>
      <c r="B923" s="69"/>
      <c r="C923" s="68"/>
      <c r="D923" s="69"/>
      <c r="E923" s="69"/>
      <c r="F923" s="69"/>
      <c r="G923" s="69"/>
      <c r="H923" s="69"/>
      <c r="I923" s="69"/>
      <c r="J923" s="130"/>
      <c r="K923" s="78"/>
      <c r="L923" s="113"/>
      <c r="M923" s="106"/>
      <c r="N923" s="80"/>
      <c r="O923" s="87"/>
      <c r="P923" s="116"/>
      <c r="Q923" s="115"/>
      <c r="R923" s="227"/>
    </row>
    <row r="924" spans="1:18" ht="18" customHeight="1">
      <c r="A924" s="68">
        <v>2801</v>
      </c>
      <c r="B924" s="69"/>
      <c r="C924" s="68"/>
      <c r="D924" s="69"/>
      <c r="E924" s="69"/>
      <c r="F924" s="69"/>
      <c r="G924" s="69"/>
      <c r="H924" s="69"/>
      <c r="I924" s="69"/>
      <c r="J924" s="130"/>
      <c r="K924" s="78"/>
      <c r="L924" s="113"/>
      <c r="M924" s="106"/>
      <c r="N924" s="117"/>
      <c r="O924" s="87"/>
      <c r="P924" s="118"/>
      <c r="Q924" s="117"/>
      <c r="R924" s="227"/>
    </row>
    <row r="925" spans="1:18" ht="18" customHeight="1">
      <c r="A925" s="68">
        <v>2802</v>
      </c>
      <c r="B925" s="69"/>
      <c r="C925" s="68"/>
      <c r="D925" s="69"/>
      <c r="E925" s="69"/>
      <c r="F925" s="69"/>
      <c r="G925" s="69"/>
      <c r="H925" s="69"/>
      <c r="I925" s="69"/>
      <c r="J925" s="130"/>
      <c r="K925" s="78"/>
      <c r="L925" s="113"/>
      <c r="M925" s="106"/>
      <c r="N925" s="117"/>
      <c r="O925" s="87"/>
      <c r="P925" s="118"/>
      <c r="Q925" s="117"/>
      <c r="R925" s="227"/>
    </row>
    <row r="926" spans="1:18" ht="18" customHeight="1">
      <c r="A926" s="68">
        <v>2901</v>
      </c>
      <c r="B926" s="69"/>
      <c r="C926" s="68"/>
      <c r="D926" s="69"/>
      <c r="E926" s="69"/>
      <c r="F926" s="69"/>
      <c r="G926" s="69"/>
      <c r="H926" s="69"/>
      <c r="I926" s="69"/>
      <c r="J926" s="130"/>
      <c r="K926" s="78"/>
      <c r="L926" s="113"/>
      <c r="M926" s="106"/>
      <c r="N926" s="89" t="s">
        <v>79</v>
      </c>
      <c r="O926" s="90"/>
      <c r="P926" s="187">
        <f>J929</f>
        <v>0</v>
      </c>
      <c r="Q926" s="92" t="s">
        <v>11</v>
      </c>
      <c r="R926" s="227"/>
    </row>
    <row r="927" spans="1:18" ht="18" customHeight="1">
      <c r="A927" s="68">
        <v>2902</v>
      </c>
      <c r="B927" s="69"/>
      <c r="C927" s="68"/>
      <c r="D927" s="69"/>
      <c r="E927" s="69"/>
      <c r="F927" s="69"/>
      <c r="G927" s="69"/>
      <c r="H927" s="69"/>
      <c r="I927" s="69"/>
      <c r="J927" s="130"/>
      <c r="K927" s="78"/>
      <c r="L927" s="113"/>
      <c r="M927" s="106"/>
      <c r="N927" s="93" t="s">
        <v>80</v>
      </c>
      <c r="O927" s="94" t="e">
        <f>IF(O926/D914=0,"",O926/D914)</f>
        <v>#DIV/0!</v>
      </c>
      <c r="P927" s="188" t="e">
        <f>IF(O926/P926=0,"",O926/P926)</f>
        <v>#DIV/0!</v>
      </c>
      <c r="Q927" s="96" t="s">
        <v>81</v>
      </c>
      <c r="R927" s="227"/>
    </row>
    <row r="928" spans="1:18" ht="18" customHeight="1">
      <c r="A928" s="68">
        <v>3001</v>
      </c>
      <c r="B928" s="69"/>
      <c r="C928" s="68"/>
      <c r="D928" s="69"/>
      <c r="E928" s="69"/>
      <c r="F928" s="69"/>
      <c r="G928" s="69"/>
      <c r="H928" s="69"/>
      <c r="I928" s="69"/>
      <c r="J928" s="130"/>
      <c r="K928" s="123"/>
      <c r="L928" s="124"/>
      <c r="M928" s="125"/>
      <c r="N928" s="101"/>
      <c r="O928" s="102"/>
      <c r="P928" s="102"/>
      <c r="Q928" s="103"/>
      <c r="R928" s="227"/>
    </row>
    <row r="929" spans="1:18" ht="18" customHeight="1">
      <c r="A929" s="35"/>
      <c r="B929" s="229"/>
      <c r="C929" s="273" t="s">
        <v>100</v>
      </c>
      <c r="D929" s="261"/>
      <c r="E929" s="261"/>
      <c r="F929" s="261"/>
      <c r="G929" s="261"/>
      <c r="H929" s="261"/>
      <c r="I929" s="262"/>
      <c r="J929" s="126">
        <f>SUM(J922:J925)</f>
        <v>0</v>
      </c>
      <c r="K929" s="105" t="str">
        <f>IF(J922=0,"",J922/D914)</f>
        <v/>
      </c>
      <c r="L929" s="105" t="str">
        <f>IF(J929=0,"",J929/D914)</f>
        <v/>
      </c>
      <c r="M929" s="105" t="str">
        <f>IF(J922=0,"",L929-K929)</f>
        <v/>
      </c>
      <c r="N929" s="2"/>
      <c r="O929" s="229"/>
      <c r="P929" s="25"/>
      <c r="Q929" s="2"/>
      <c r="R929" s="227"/>
    </row>
    <row r="930" spans="1:18" ht="18" customHeight="1">
      <c r="A930" s="35"/>
      <c r="B930" s="31"/>
      <c r="C930" s="133"/>
      <c r="D930" s="133"/>
      <c r="E930" s="133"/>
      <c r="F930" s="133"/>
      <c r="G930" s="133"/>
      <c r="H930" s="133"/>
      <c r="I930" s="133"/>
      <c r="J930" s="134"/>
      <c r="K930" s="135"/>
      <c r="L930" s="135"/>
      <c r="M930" s="135"/>
      <c r="N930" s="2"/>
      <c r="O930" s="31"/>
      <c r="P930" s="25"/>
      <c r="Q930" s="2"/>
    </row>
    <row r="931" spans="1:18" ht="18" customHeight="1">
      <c r="A931" s="35"/>
      <c r="B931" s="31"/>
      <c r="C931" s="133"/>
      <c r="D931" s="133"/>
      <c r="E931" s="133"/>
      <c r="F931" s="133"/>
      <c r="G931" s="133"/>
      <c r="H931" s="133"/>
      <c r="I931" s="133"/>
      <c r="J931" s="134"/>
      <c r="K931" s="135"/>
      <c r="L931" s="135"/>
      <c r="M931" s="135"/>
      <c r="N931" s="2"/>
      <c r="O931" s="31"/>
      <c r="P931" s="25"/>
      <c r="Q931" s="2"/>
    </row>
    <row r="932" spans="1:18" ht="18" customHeight="1">
      <c r="A932" s="283" t="s">
        <v>88</v>
      </c>
      <c r="B932" s="275"/>
      <c r="C932" s="275"/>
      <c r="D932" s="275"/>
      <c r="E932" s="275"/>
      <c r="F932" s="275"/>
      <c r="G932" s="275"/>
      <c r="H932" s="275"/>
      <c r="I932" s="275"/>
      <c r="J932" s="236" t="s">
        <v>144</v>
      </c>
      <c r="K932" s="237"/>
      <c r="L932" s="2"/>
      <c r="M932" s="2"/>
      <c r="N932" s="237"/>
      <c r="O932" s="2"/>
      <c r="P932" s="237"/>
      <c r="Q932" s="237"/>
      <c r="R932" s="235"/>
    </row>
    <row r="933" spans="1:18" ht="18" customHeight="1">
      <c r="A933" s="259" t="s">
        <v>10</v>
      </c>
      <c r="B933" s="260" t="s">
        <v>89</v>
      </c>
      <c r="C933" s="261"/>
      <c r="D933" s="261"/>
      <c r="E933" s="261"/>
      <c r="F933" s="261"/>
      <c r="G933" s="261"/>
      <c r="H933" s="261"/>
      <c r="I933" s="262"/>
      <c r="J933" s="263" t="s">
        <v>11</v>
      </c>
      <c r="K933" s="254" t="s">
        <v>3</v>
      </c>
      <c r="L933" s="254" t="s">
        <v>4</v>
      </c>
      <c r="M933" s="264" t="s">
        <v>5</v>
      </c>
      <c r="N933" s="254" t="s">
        <v>6</v>
      </c>
      <c r="O933" s="265" t="s">
        <v>7</v>
      </c>
      <c r="P933" s="265" t="s">
        <v>8</v>
      </c>
      <c r="Q933" s="254" t="s">
        <v>9</v>
      </c>
      <c r="R933" s="235"/>
    </row>
    <row r="934" spans="1:18" ht="18" customHeight="1">
      <c r="A934" s="255"/>
      <c r="B934" s="68" t="s">
        <v>90</v>
      </c>
      <c r="C934" s="68" t="s">
        <v>91</v>
      </c>
      <c r="D934" s="68" t="s">
        <v>92</v>
      </c>
      <c r="E934" s="68" t="s">
        <v>93</v>
      </c>
      <c r="F934" s="68" t="s">
        <v>94</v>
      </c>
      <c r="G934" s="68" t="s">
        <v>95</v>
      </c>
      <c r="H934" s="68" t="s">
        <v>96</v>
      </c>
      <c r="I934" s="68" t="s">
        <v>97</v>
      </c>
      <c r="J934" s="255"/>
      <c r="K934" s="255"/>
      <c r="L934" s="255"/>
      <c r="M934" s="255"/>
      <c r="N934" s="255"/>
      <c r="O934" s="255"/>
      <c r="P934" s="255"/>
      <c r="Q934" s="255"/>
      <c r="R934" s="235"/>
    </row>
    <row r="935" spans="1:18" ht="18" customHeight="1">
      <c r="A935" s="68">
        <v>2302</v>
      </c>
      <c r="B935" s="69">
        <v>148</v>
      </c>
      <c r="C935" s="68"/>
      <c r="D935" s="69"/>
      <c r="E935" s="69"/>
      <c r="F935" s="69"/>
      <c r="G935" s="69"/>
      <c r="H935" s="69"/>
      <c r="I935" s="69"/>
      <c r="J935" s="130"/>
      <c r="K935" s="72"/>
      <c r="L935" s="111"/>
      <c r="M935" s="112"/>
      <c r="N935" s="75"/>
      <c r="O935" s="76">
        <f>B935</f>
        <v>148</v>
      </c>
      <c r="P935" s="77"/>
      <c r="Q935" s="75"/>
      <c r="R935" s="235"/>
    </row>
    <row r="936" spans="1:18" ht="18" customHeight="1">
      <c r="A936" s="68">
        <v>2401</v>
      </c>
      <c r="B936" s="69"/>
      <c r="C936" s="238">
        <v>139</v>
      </c>
      <c r="D936" s="69"/>
      <c r="E936" s="69"/>
      <c r="F936" s="69"/>
      <c r="G936" s="69"/>
      <c r="H936" s="69"/>
      <c r="I936" s="69"/>
      <c r="J936" s="130"/>
      <c r="K936" s="78"/>
      <c r="L936" s="113"/>
      <c r="M936" s="114"/>
      <c r="N936" s="80">
        <f>IF(C936=0,"",C936/B935)</f>
        <v>0.93918918918918914</v>
      </c>
      <c r="O936" s="81">
        <v>140</v>
      </c>
      <c r="P936" s="82">
        <f t="shared" ref="P936:P941" si="121">IF(O936=0,"",O936/O935)</f>
        <v>0.94594594594594594</v>
      </c>
      <c r="Q936" s="82">
        <f t="shared" ref="Q936:Q943" si="122">IF(O936=0,"",100%-P936)</f>
        <v>5.4054054054054057E-2</v>
      </c>
      <c r="R936" s="235"/>
    </row>
    <row r="937" spans="1:18" ht="18" customHeight="1">
      <c r="A937" s="68">
        <v>2402</v>
      </c>
      <c r="B937" s="69"/>
      <c r="C937" s="68"/>
      <c r="D937" s="69"/>
      <c r="E937" s="69"/>
      <c r="F937" s="69"/>
      <c r="G937" s="69"/>
      <c r="H937" s="69"/>
      <c r="I937" s="69"/>
      <c r="J937" s="130"/>
      <c r="K937" s="78"/>
      <c r="L937" s="113"/>
      <c r="M937" s="114"/>
      <c r="N937" s="80" t="str">
        <f>IF(D937=0,"",D937/C936)</f>
        <v/>
      </c>
      <c r="O937" s="81"/>
      <c r="P937" s="82" t="str">
        <f t="shared" si="121"/>
        <v/>
      </c>
      <c r="Q937" s="82" t="str">
        <f t="shared" si="122"/>
        <v/>
      </c>
      <c r="R937" s="83">
        <f>O937/O935</f>
        <v>0</v>
      </c>
    </row>
    <row r="938" spans="1:18" ht="18" customHeight="1">
      <c r="A938" s="68">
        <v>2501</v>
      </c>
      <c r="B938" s="69"/>
      <c r="C938" s="68"/>
      <c r="D938" s="69"/>
      <c r="E938" s="69"/>
      <c r="F938" s="69"/>
      <c r="G938" s="69"/>
      <c r="H938" s="69"/>
      <c r="I938" s="69"/>
      <c r="J938" s="130"/>
      <c r="K938" s="78"/>
      <c r="L938" s="113"/>
      <c r="M938" s="114"/>
      <c r="N938" s="80" t="str">
        <f>IF(E938=0,"",E938/D937)</f>
        <v/>
      </c>
      <c r="O938" s="81"/>
      <c r="P938" s="82" t="str">
        <f t="shared" si="121"/>
        <v/>
      </c>
      <c r="Q938" s="82" t="str">
        <f t="shared" si="122"/>
        <v/>
      </c>
      <c r="R938" s="235"/>
    </row>
    <row r="939" spans="1:18" ht="18" customHeight="1">
      <c r="A939" s="68">
        <v>2502</v>
      </c>
      <c r="B939" s="69"/>
      <c r="C939" s="68"/>
      <c r="D939" s="69"/>
      <c r="E939" s="69"/>
      <c r="F939" s="69"/>
      <c r="G939" s="69"/>
      <c r="H939" s="69"/>
      <c r="I939" s="69"/>
      <c r="J939" s="130"/>
      <c r="K939" s="78"/>
      <c r="L939" s="113"/>
      <c r="M939" s="114"/>
      <c r="N939" s="80" t="str">
        <f>IF(F939=0,"",F939/E938)</f>
        <v/>
      </c>
      <c r="O939" s="81"/>
      <c r="P939" s="82" t="str">
        <f t="shared" si="121"/>
        <v/>
      </c>
      <c r="Q939" s="82" t="str">
        <f t="shared" si="122"/>
        <v/>
      </c>
      <c r="R939" s="235"/>
    </row>
    <row r="940" spans="1:18" ht="18" customHeight="1">
      <c r="A940" s="68">
        <v>2601</v>
      </c>
      <c r="B940" s="69"/>
      <c r="C940" s="68"/>
      <c r="D940" s="69"/>
      <c r="E940" s="69"/>
      <c r="F940" s="69"/>
      <c r="G940" s="69"/>
      <c r="H940" s="69"/>
      <c r="I940" s="69"/>
      <c r="J940" s="130"/>
      <c r="K940" s="78"/>
      <c r="L940" s="113"/>
      <c r="M940" s="114"/>
      <c r="N940" s="80" t="str">
        <f>IF(G940=0,"",G940/F939)</f>
        <v/>
      </c>
      <c r="O940" s="81"/>
      <c r="P940" s="82" t="str">
        <f t="shared" si="121"/>
        <v/>
      </c>
      <c r="Q940" s="82" t="str">
        <f t="shared" si="122"/>
        <v/>
      </c>
      <c r="R940" s="235"/>
    </row>
    <row r="941" spans="1:18" ht="18" customHeight="1">
      <c r="A941" s="68">
        <v>2602</v>
      </c>
      <c r="B941" s="69"/>
      <c r="C941" s="68"/>
      <c r="D941" s="69"/>
      <c r="E941" s="69"/>
      <c r="F941" s="69"/>
      <c r="G941" s="69"/>
      <c r="H941" s="69"/>
      <c r="I941" s="69"/>
      <c r="J941" s="130"/>
      <c r="K941" s="78"/>
      <c r="L941" s="113"/>
      <c r="M941" s="114"/>
      <c r="N941" s="80" t="str">
        <f>IF(H941=0,"",H941/G940)</f>
        <v/>
      </c>
      <c r="O941" s="81"/>
      <c r="P941" s="82" t="str">
        <f t="shared" si="121"/>
        <v/>
      </c>
      <c r="Q941" s="82" t="str">
        <f t="shared" si="122"/>
        <v/>
      </c>
      <c r="R941" s="235"/>
    </row>
    <row r="942" spans="1:18" ht="18" customHeight="1">
      <c r="A942" s="68">
        <v>2701</v>
      </c>
      <c r="B942" s="69"/>
      <c r="C942" s="68"/>
      <c r="D942" s="69"/>
      <c r="E942" s="69"/>
      <c r="F942" s="69"/>
      <c r="G942" s="69"/>
      <c r="H942" s="69"/>
      <c r="I942" s="69"/>
      <c r="J942" s="130"/>
      <c r="K942" s="78"/>
      <c r="L942" s="113"/>
      <c r="M942" s="114"/>
      <c r="N942" s="80" t="str">
        <f>IF(I942=0,"",I942/H941)</f>
        <v/>
      </c>
      <c r="O942" s="81"/>
      <c r="P942" s="82" t="str">
        <f t="shared" ref="P942:P943" si="123">IF(O942=0,"",O942/O941)</f>
        <v/>
      </c>
      <c r="Q942" s="82" t="str">
        <f t="shared" si="122"/>
        <v/>
      </c>
      <c r="R942" s="235"/>
    </row>
    <row r="943" spans="1:18" ht="18" customHeight="1">
      <c r="A943" s="68">
        <v>2702</v>
      </c>
      <c r="B943" s="69"/>
      <c r="C943" s="68"/>
      <c r="D943" s="69"/>
      <c r="E943" s="69"/>
      <c r="F943" s="69"/>
      <c r="G943" s="69"/>
      <c r="H943" s="69"/>
      <c r="I943" s="69"/>
      <c r="J943" s="130"/>
      <c r="K943" s="78"/>
      <c r="L943" s="113"/>
      <c r="M943" s="114"/>
      <c r="N943" s="80"/>
      <c r="O943" s="81"/>
      <c r="P943" s="82" t="str">
        <f t="shared" si="123"/>
        <v/>
      </c>
      <c r="Q943" s="82" t="str">
        <f t="shared" si="122"/>
        <v/>
      </c>
      <c r="R943" s="235"/>
    </row>
    <row r="944" spans="1:18" ht="18" customHeight="1">
      <c r="A944" s="68">
        <v>2801</v>
      </c>
      <c r="B944" s="69"/>
      <c r="C944" s="68"/>
      <c r="D944" s="69"/>
      <c r="E944" s="69"/>
      <c r="F944" s="69"/>
      <c r="G944" s="69"/>
      <c r="H944" s="69"/>
      <c r="I944" s="69"/>
      <c r="J944" s="130"/>
      <c r="K944" s="78"/>
      <c r="L944" s="113"/>
      <c r="M944" s="106"/>
      <c r="N944" s="80"/>
      <c r="O944" s="87"/>
      <c r="P944" s="116"/>
      <c r="Q944" s="115"/>
      <c r="R944" s="235"/>
    </row>
    <row r="945" spans="1:18" ht="18" customHeight="1">
      <c r="A945" s="68">
        <v>2802</v>
      </c>
      <c r="B945" s="69"/>
      <c r="C945" s="68"/>
      <c r="D945" s="69"/>
      <c r="E945" s="69"/>
      <c r="F945" s="69"/>
      <c r="G945" s="69"/>
      <c r="H945" s="69"/>
      <c r="I945" s="69"/>
      <c r="J945" s="130"/>
      <c r="K945" s="78"/>
      <c r="L945" s="113"/>
      <c r="M945" s="106"/>
      <c r="N945" s="117"/>
      <c r="O945" s="87"/>
      <c r="P945" s="118"/>
      <c r="Q945" s="117"/>
      <c r="R945" s="235"/>
    </row>
    <row r="946" spans="1:18" ht="18" customHeight="1">
      <c r="A946" s="68">
        <v>2901</v>
      </c>
      <c r="B946" s="69"/>
      <c r="C946" s="68"/>
      <c r="D946" s="69"/>
      <c r="E946" s="69"/>
      <c r="F946" s="69"/>
      <c r="G946" s="69"/>
      <c r="H946" s="69"/>
      <c r="I946" s="69"/>
      <c r="J946" s="130"/>
      <c r="K946" s="78"/>
      <c r="L946" s="113"/>
      <c r="M946" s="106"/>
      <c r="N946" s="117"/>
      <c r="O946" s="87"/>
      <c r="P946" s="118"/>
      <c r="Q946" s="117"/>
      <c r="R946" s="235"/>
    </row>
    <row r="947" spans="1:18" ht="18" customHeight="1">
      <c r="A947" s="68">
        <v>2902</v>
      </c>
      <c r="B947" s="69"/>
      <c r="C947" s="68"/>
      <c r="D947" s="69"/>
      <c r="E947" s="69"/>
      <c r="F947" s="69"/>
      <c r="G947" s="69"/>
      <c r="H947" s="69"/>
      <c r="I947" s="69"/>
      <c r="J947" s="130"/>
      <c r="K947" s="78"/>
      <c r="L947" s="113"/>
      <c r="M947" s="106"/>
      <c r="N947" s="89" t="s">
        <v>79</v>
      </c>
      <c r="O947" s="90"/>
      <c r="P947" s="187">
        <f>J950</f>
        <v>0</v>
      </c>
      <c r="Q947" s="92" t="s">
        <v>11</v>
      </c>
      <c r="R947" s="235"/>
    </row>
    <row r="948" spans="1:18" ht="18" customHeight="1">
      <c r="A948" s="68">
        <v>3001</v>
      </c>
      <c r="B948" s="69"/>
      <c r="C948" s="68"/>
      <c r="D948" s="69"/>
      <c r="E948" s="69"/>
      <c r="F948" s="69"/>
      <c r="G948" s="69"/>
      <c r="H948" s="69"/>
      <c r="I948" s="69"/>
      <c r="J948" s="130"/>
      <c r="K948" s="78"/>
      <c r="L948" s="113"/>
      <c r="M948" s="106"/>
      <c r="N948" s="93" t="s">
        <v>80</v>
      </c>
      <c r="O948" s="94" t="e">
        <f>IF(O947/D935=0,"",O947/D935)</f>
        <v>#DIV/0!</v>
      </c>
      <c r="P948" s="188" t="e">
        <f>IF(O947/P947=0,"",O947/P947)</f>
        <v>#DIV/0!</v>
      </c>
      <c r="Q948" s="96" t="s">
        <v>81</v>
      </c>
      <c r="R948" s="235"/>
    </row>
    <row r="949" spans="1:18" ht="18" customHeight="1">
      <c r="A949" s="68">
        <v>3002</v>
      </c>
      <c r="B949" s="69"/>
      <c r="C949" s="68"/>
      <c r="D949" s="69"/>
      <c r="E949" s="69"/>
      <c r="F949" s="69"/>
      <c r="G949" s="69"/>
      <c r="H949" s="69"/>
      <c r="I949" s="69"/>
      <c r="J949" s="130"/>
      <c r="K949" s="123"/>
      <c r="L949" s="124"/>
      <c r="M949" s="125"/>
      <c r="N949" s="101"/>
      <c r="O949" s="102"/>
      <c r="P949" s="102"/>
      <c r="Q949" s="103"/>
      <c r="R949" s="235"/>
    </row>
    <row r="950" spans="1:18" ht="18" customHeight="1">
      <c r="A950" s="35"/>
      <c r="B950" s="237"/>
      <c r="C950" s="273" t="s">
        <v>100</v>
      </c>
      <c r="D950" s="261"/>
      <c r="E950" s="261"/>
      <c r="F950" s="261"/>
      <c r="G950" s="261"/>
      <c r="H950" s="261"/>
      <c r="I950" s="262"/>
      <c r="J950" s="126">
        <f>SUM(J943:J946)</f>
        <v>0</v>
      </c>
      <c r="K950" s="105" t="str">
        <f>IF(J943=0,"",J943/D935)</f>
        <v/>
      </c>
      <c r="L950" s="105" t="str">
        <f>IF(J950=0,"",J950/D935)</f>
        <v/>
      </c>
      <c r="M950" s="105" t="str">
        <f>IF(J943=0,"",L950-K950)</f>
        <v/>
      </c>
      <c r="N950" s="2"/>
      <c r="O950" s="237"/>
      <c r="P950" s="25"/>
      <c r="Q950" s="2"/>
      <c r="R950" s="235"/>
    </row>
    <row r="951" spans="1:18" ht="18" customHeight="1">
      <c r="A951" s="35"/>
      <c r="B951" s="31"/>
      <c r="C951" s="133"/>
      <c r="D951" s="133"/>
      <c r="E951" s="133"/>
      <c r="F951" s="133"/>
      <c r="G951" s="133"/>
      <c r="H951" s="133"/>
      <c r="I951" s="133"/>
      <c r="J951" s="134"/>
      <c r="K951" s="135"/>
      <c r="L951" s="135"/>
      <c r="M951" s="135"/>
      <c r="N951" s="2"/>
      <c r="O951" s="31"/>
      <c r="P951" s="25"/>
      <c r="Q951" s="2"/>
    </row>
    <row r="952" spans="1:18" ht="18" customHeight="1">
      <c r="A952" s="35"/>
      <c r="B952" s="31"/>
      <c r="C952" s="133"/>
      <c r="D952" s="133"/>
      <c r="E952" s="133"/>
      <c r="F952" s="133"/>
      <c r="G952" s="133"/>
      <c r="H952" s="133"/>
      <c r="I952" s="133"/>
      <c r="J952" s="134"/>
      <c r="K952" s="135"/>
      <c r="L952" s="135"/>
      <c r="M952" s="135"/>
      <c r="N952" s="2"/>
      <c r="O952" s="31"/>
      <c r="P952" s="25"/>
      <c r="Q952" s="2"/>
    </row>
    <row r="953" spans="1:18" ht="18" customHeight="1">
      <c r="A953" s="283" t="s">
        <v>88</v>
      </c>
      <c r="B953" s="275"/>
      <c r="C953" s="275"/>
      <c r="D953" s="275"/>
      <c r="E953" s="275"/>
      <c r="F953" s="275"/>
      <c r="G953" s="275"/>
      <c r="H953" s="275"/>
      <c r="I953" s="275"/>
      <c r="J953" s="252" t="s">
        <v>145</v>
      </c>
      <c r="K953" s="253"/>
      <c r="L953" s="2"/>
      <c r="M953" s="2"/>
      <c r="N953" s="253"/>
      <c r="O953" s="2"/>
      <c r="P953" s="253"/>
      <c r="Q953" s="253"/>
      <c r="R953" s="251"/>
    </row>
    <row r="954" spans="1:18" ht="18" customHeight="1">
      <c r="A954" s="259" t="s">
        <v>10</v>
      </c>
      <c r="B954" s="260" t="s">
        <v>89</v>
      </c>
      <c r="C954" s="261"/>
      <c r="D954" s="261"/>
      <c r="E954" s="261"/>
      <c r="F954" s="261"/>
      <c r="G954" s="261"/>
      <c r="H954" s="261"/>
      <c r="I954" s="262"/>
      <c r="J954" s="263" t="s">
        <v>11</v>
      </c>
      <c r="K954" s="254" t="s">
        <v>3</v>
      </c>
      <c r="L954" s="254" t="s">
        <v>4</v>
      </c>
      <c r="M954" s="264" t="s">
        <v>5</v>
      </c>
      <c r="N954" s="254" t="s">
        <v>6</v>
      </c>
      <c r="O954" s="265" t="s">
        <v>7</v>
      </c>
      <c r="P954" s="265" t="s">
        <v>8</v>
      </c>
      <c r="Q954" s="254" t="s">
        <v>9</v>
      </c>
      <c r="R954" s="251"/>
    </row>
    <row r="955" spans="1:18" ht="18" customHeight="1">
      <c r="A955" s="255"/>
      <c r="B955" s="68" t="s">
        <v>90</v>
      </c>
      <c r="C955" s="68" t="s">
        <v>91</v>
      </c>
      <c r="D955" s="68" t="s">
        <v>92</v>
      </c>
      <c r="E955" s="68" t="s">
        <v>93</v>
      </c>
      <c r="F955" s="68" t="s">
        <v>94</v>
      </c>
      <c r="G955" s="68" t="s">
        <v>95</v>
      </c>
      <c r="H955" s="68" t="s">
        <v>96</v>
      </c>
      <c r="I955" s="68" t="s">
        <v>97</v>
      </c>
      <c r="J955" s="255"/>
      <c r="K955" s="255"/>
      <c r="L955" s="255"/>
      <c r="M955" s="255"/>
      <c r="N955" s="255"/>
      <c r="O955" s="255"/>
      <c r="P955" s="255"/>
      <c r="Q955" s="255"/>
      <c r="R955" s="251"/>
    </row>
    <row r="956" spans="1:18" ht="18" customHeight="1">
      <c r="A956" s="68">
        <v>2401</v>
      </c>
      <c r="B956" s="69">
        <v>158</v>
      </c>
      <c r="C956" s="68"/>
      <c r="D956" s="69"/>
      <c r="E956" s="69"/>
      <c r="F956" s="69"/>
      <c r="G956" s="69"/>
      <c r="H956" s="69"/>
      <c r="I956" s="69"/>
      <c r="J956" s="130"/>
      <c r="K956" s="72"/>
      <c r="L956" s="111"/>
      <c r="M956" s="112"/>
      <c r="N956" s="75"/>
      <c r="O956" s="76">
        <f>B956</f>
        <v>158</v>
      </c>
      <c r="P956" s="77"/>
      <c r="Q956" s="75"/>
      <c r="R956" s="251"/>
    </row>
    <row r="957" spans="1:18" ht="18" customHeight="1">
      <c r="A957" s="68">
        <v>2402</v>
      </c>
      <c r="B957" s="69"/>
      <c r="C957" s="238"/>
      <c r="D957" s="69"/>
      <c r="E957" s="69"/>
      <c r="F957" s="69"/>
      <c r="G957" s="69"/>
      <c r="H957" s="69"/>
      <c r="I957" s="69"/>
      <c r="J957" s="130"/>
      <c r="K957" s="78"/>
      <c r="L957" s="113"/>
      <c r="M957" s="114"/>
      <c r="N957" s="80" t="str">
        <f>IF(C957=0,"",C957/B956)</f>
        <v/>
      </c>
      <c r="O957" s="81"/>
      <c r="P957" s="82" t="str">
        <f t="shared" ref="P957:P964" si="124">IF(O957=0,"",O957/O956)</f>
        <v/>
      </c>
      <c r="Q957" s="82" t="str">
        <f t="shared" ref="Q957:Q964" si="125">IF(O957=0,"",100%-P957)</f>
        <v/>
      </c>
      <c r="R957" s="251"/>
    </row>
    <row r="958" spans="1:18" ht="18" customHeight="1">
      <c r="A958" s="68">
        <v>2501</v>
      </c>
      <c r="B958" s="69"/>
      <c r="C958" s="68"/>
      <c r="D958" s="69"/>
      <c r="E958" s="69"/>
      <c r="F958" s="69"/>
      <c r="G958" s="69"/>
      <c r="H958" s="69"/>
      <c r="I958" s="69"/>
      <c r="J958" s="130"/>
      <c r="K958" s="78"/>
      <c r="L958" s="113"/>
      <c r="M958" s="114"/>
      <c r="N958" s="80" t="str">
        <f>IF(D958=0,"",D958/C957)</f>
        <v/>
      </c>
      <c r="O958" s="81"/>
      <c r="P958" s="82" t="str">
        <f t="shared" si="124"/>
        <v/>
      </c>
      <c r="Q958" s="82" t="str">
        <f t="shared" si="125"/>
        <v/>
      </c>
      <c r="R958" s="83">
        <f>O958/O956</f>
        <v>0</v>
      </c>
    </row>
    <row r="959" spans="1:18" ht="18" customHeight="1">
      <c r="A959" s="68">
        <v>2502</v>
      </c>
      <c r="B959" s="69"/>
      <c r="C959" s="68"/>
      <c r="D959" s="69"/>
      <c r="E959" s="69"/>
      <c r="F959" s="69"/>
      <c r="G959" s="69"/>
      <c r="H959" s="69"/>
      <c r="I959" s="69"/>
      <c r="J959" s="130"/>
      <c r="K959" s="78"/>
      <c r="L959" s="113"/>
      <c r="M959" s="114"/>
      <c r="N959" s="80" t="str">
        <f>IF(E959=0,"",E959/D958)</f>
        <v/>
      </c>
      <c r="O959" s="81"/>
      <c r="P959" s="82" t="str">
        <f t="shared" si="124"/>
        <v/>
      </c>
      <c r="Q959" s="82" t="str">
        <f t="shared" si="125"/>
        <v/>
      </c>
      <c r="R959" s="251"/>
    </row>
    <row r="960" spans="1:18" ht="18" customHeight="1">
      <c r="A960" s="68">
        <v>2601</v>
      </c>
      <c r="B960" s="69"/>
      <c r="C960" s="68"/>
      <c r="D960" s="69"/>
      <c r="E960" s="69"/>
      <c r="F960" s="69"/>
      <c r="G960" s="69"/>
      <c r="H960" s="69"/>
      <c r="I960" s="69"/>
      <c r="J960" s="130"/>
      <c r="K960" s="78"/>
      <c r="L960" s="113"/>
      <c r="M960" s="114"/>
      <c r="N960" s="80" t="str">
        <f>IF(F960=0,"",F960/E959)</f>
        <v/>
      </c>
      <c r="O960" s="81"/>
      <c r="P960" s="82" t="str">
        <f t="shared" si="124"/>
        <v/>
      </c>
      <c r="Q960" s="82" t="str">
        <f t="shared" si="125"/>
        <v/>
      </c>
      <c r="R960" s="251"/>
    </row>
    <row r="961" spans="1:18" ht="18" customHeight="1">
      <c r="A961" s="68">
        <v>2602</v>
      </c>
      <c r="B961" s="69"/>
      <c r="C961" s="68"/>
      <c r="D961" s="69"/>
      <c r="E961" s="69"/>
      <c r="F961" s="69"/>
      <c r="G961" s="69"/>
      <c r="H961" s="69"/>
      <c r="I961" s="69"/>
      <c r="J961" s="130"/>
      <c r="K961" s="78"/>
      <c r="L961" s="113"/>
      <c r="M961" s="114"/>
      <c r="N961" s="80" t="str">
        <f>IF(G961=0,"",G961/F960)</f>
        <v/>
      </c>
      <c r="O961" s="81"/>
      <c r="P961" s="82" t="str">
        <f t="shared" si="124"/>
        <v/>
      </c>
      <c r="Q961" s="82" t="str">
        <f t="shared" si="125"/>
        <v/>
      </c>
      <c r="R961" s="251"/>
    </row>
    <row r="962" spans="1:18" ht="18" customHeight="1">
      <c r="A962" s="68">
        <v>2701</v>
      </c>
      <c r="B962" s="69"/>
      <c r="C962" s="68"/>
      <c r="D962" s="69"/>
      <c r="E962" s="69"/>
      <c r="F962" s="69"/>
      <c r="G962" s="69"/>
      <c r="H962" s="69"/>
      <c r="I962" s="69"/>
      <c r="J962" s="130"/>
      <c r="K962" s="78"/>
      <c r="L962" s="113"/>
      <c r="M962" s="114"/>
      <c r="N962" s="80" t="str">
        <f>IF(H962=0,"",H962/G961)</f>
        <v/>
      </c>
      <c r="O962" s="81"/>
      <c r="P962" s="82" t="str">
        <f t="shared" si="124"/>
        <v/>
      </c>
      <c r="Q962" s="82" t="str">
        <f t="shared" si="125"/>
        <v/>
      </c>
      <c r="R962" s="251"/>
    </row>
    <row r="963" spans="1:18" ht="18" customHeight="1">
      <c r="A963" s="68">
        <v>2702</v>
      </c>
      <c r="B963" s="69"/>
      <c r="C963" s="68"/>
      <c r="D963" s="69"/>
      <c r="E963" s="69"/>
      <c r="F963" s="69"/>
      <c r="G963" s="69"/>
      <c r="H963" s="69"/>
      <c r="I963" s="69"/>
      <c r="J963" s="130"/>
      <c r="K963" s="78"/>
      <c r="L963" s="113"/>
      <c r="M963" s="114"/>
      <c r="N963" s="80" t="str">
        <f>IF(I963=0,"",I963/H962)</f>
        <v/>
      </c>
      <c r="O963" s="81"/>
      <c r="P963" s="82" t="str">
        <f t="shared" si="124"/>
        <v/>
      </c>
      <c r="Q963" s="82" t="str">
        <f t="shared" si="125"/>
        <v/>
      </c>
      <c r="R963" s="251"/>
    </row>
    <row r="964" spans="1:18" ht="18" customHeight="1">
      <c r="A964" s="68">
        <v>2801</v>
      </c>
      <c r="B964" s="69"/>
      <c r="C964" s="68"/>
      <c r="D964" s="69"/>
      <c r="E964" s="69"/>
      <c r="F964" s="69"/>
      <c r="G964" s="69"/>
      <c r="H964" s="69"/>
      <c r="I964" s="69"/>
      <c r="J964" s="130"/>
      <c r="K964" s="78"/>
      <c r="L964" s="113"/>
      <c r="M964" s="114"/>
      <c r="N964" s="80"/>
      <c r="O964" s="81"/>
      <c r="P964" s="82" t="str">
        <f t="shared" si="124"/>
        <v/>
      </c>
      <c r="Q964" s="82" t="str">
        <f t="shared" si="125"/>
        <v/>
      </c>
      <c r="R964" s="251"/>
    </row>
    <row r="965" spans="1:18" ht="18" customHeight="1">
      <c r="A965" s="68">
        <v>2802</v>
      </c>
      <c r="B965" s="69"/>
      <c r="C965" s="68"/>
      <c r="D965" s="69"/>
      <c r="E965" s="69"/>
      <c r="F965" s="69"/>
      <c r="G965" s="69"/>
      <c r="H965" s="69"/>
      <c r="I965" s="69"/>
      <c r="J965" s="130"/>
      <c r="K965" s="78"/>
      <c r="L965" s="113"/>
      <c r="M965" s="106"/>
      <c r="N965" s="80"/>
      <c r="O965" s="87"/>
      <c r="P965" s="116"/>
      <c r="Q965" s="115"/>
      <c r="R965" s="251"/>
    </row>
    <row r="966" spans="1:18" ht="18" customHeight="1">
      <c r="A966" s="68">
        <v>2901</v>
      </c>
      <c r="B966" s="69"/>
      <c r="C966" s="68"/>
      <c r="D966" s="69"/>
      <c r="E966" s="69"/>
      <c r="F966" s="69"/>
      <c r="G966" s="69"/>
      <c r="H966" s="69"/>
      <c r="I966" s="69"/>
      <c r="J966" s="130"/>
      <c r="K966" s="78"/>
      <c r="L966" s="113"/>
      <c r="M966" s="106"/>
      <c r="N966" s="117"/>
      <c r="O966" s="87"/>
      <c r="P966" s="118"/>
      <c r="Q966" s="117"/>
      <c r="R966" s="251"/>
    </row>
    <row r="967" spans="1:18" ht="18" customHeight="1">
      <c r="A967" s="68">
        <v>2902</v>
      </c>
      <c r="B967" s="69"/>
      <c r="C967" s="68"/>
      <c r="D967" s="69"/>
      <c r="E967" s="69"/>
      <c r="F967" s="69"/>
      <c r="G967" s="69"/>
      <c r="H967" s="69"/>
      <c r="I967" s="69"/>
      <c r="J967" s="130"/>
      <c r="K967" s="78"/>
      <c r="L967" s="113"/>
      <c r="M967" s="106"/>
      <c r="N967" s="117"/>
      <c r="O967" s="87"/>
      <c r="P967" s="118"/>
      <c r="Q967" s="117"/>
      <c r="R967" s="251"/>
    </row>
    <row r="968" spans="1:18" ht="18" customHeight="1">
      <c r="A968" s="68">
        <v>3001</v>
      </c>
      <c r="B968" s="69"/>
      <c r="C968" s="68"/>
      <c r="D968" s="69"/>
      <c r="E968" s="69"/>
      <c r="F968" s="69"/>
      <c r="G968" s="69"/>
      <c r="H968" s="69"/>
      <c r="I968" s="69"/>
      <c r="J968" s="130"/>
      <c r="K968" s="78"/>
      <c r="L968" s="113"/>
      <c r="M968" s="106"/>
      <c r="N968" s="89" t="s">
        <v>79</v>
      </c>
      <c r="O968" s="90"/>
      <c r="P968" s="187">
        <f>J971</f>
        <v>0</v>
      </c>
      <c r="Q968" s="92" t="s">
        <v>11</v>
      </c>
      <c r="R968" s="251"/>
    </row>
    <row r="969" spans="1:18" ht="18" customHeight="1">
      <c r="A969" s="68">
        <v>3002</v>
      </c>
      <c r="B969" s="69"/>
      <c r="C969" s="68"/>
      <c r="D969" s="69"/>
      <c r="E969" s="69"/>
      <c r="F969" s="69"/>
      <c r="G969" s="69"/>
      <c r="H969" s="69"/>
      <c r="I969" s="69"/>
      <c r="J969" s="130"/>
      <c r="K969" s="78"/>
      <c r="L969" s="113"/>
      <c r="M969" s="106"/>
      <c r="N969" s="93" t="s">
        <v>80</v>
      </c>
      <c r="O969" s="94" t="e">
        <f>IF(O968/D956=0,"",O968/D956)</f>
        <v>#DIV/0!</v>
      </c>
      <c r="P969" s="188" t="e">
        <f>IF(O968/P968=0,"",O968/P968)</f>
        <v>#DIV/0!</v>
      </c>
      <c r="Q969" s="96" t="s">
        <v>81</v>
      </c>
      <c r="R969" s="251"/>
    </row>
    <row r="970" spans="1:18" ht="18" customHeight="1">
      <c r="A970" s="68">
        <v>3101</v>
      </c>
      <c r="B970" s="69"/>
      <c r="C970" s="68"/>
      <c r="D970" s="69"/>
      <c r="E970" s="69"/>
      <c r="F970" s="69"/>
      <c r="G970" s="69"/>
      <c r="H970" s="69"/>
      <c r="I970" s="69"/>
      <c r="J970" s="130"/>
      <c r="K970" s="123"/>
      <c r="L970" s="124"/>
      <c r="M970" s="125"/>
      <c r="N970" s="101"/>
      <c r="O970" s="102"/>
      <c r="P970" s="102"/>
      <c r="Q970" s="103"/>
      <c r="R970" s="251"/>
    </row>
    <row r="971" spans="1:18" ht="18" customHeight="1">
      <c r="A971" s="35"/>
      <c r="B971" s="253"/>
      <c r="C971" s="273" t="s">
        <v>100</v>
      </c>
      <c r="D971" s="261"/>
      <c r="E971" s="261"/>
      <c r="F971" s="261"/>
      <c r="G971" s="261"/>
      <c r="H971" s="261"/>
      <c r="I971" s="262"/>
      <c r="J971" s="126">
        <f>SUM(J964:J967)</f>
        <v>0</v>
      </c>
      <c r="K971" s="105" t="str">
        <f>IF(J964=0,"",J964/D956)</f>
        <v/>
      </c>
      <c r="L971" s="105" t="str">
        <f>IF(J971=0,"",J971/D956)</f>
        <v/>
      </c>
      <c r="M971" s="105" t="str">
        <f>IF(J964=0,"",L971-K971)</f>
        <v/>
      </c>
      <c r="N971" s="2"/>
      <c r="O971" s="253"/>
      <c r="P971" s="25"/>
      <c r="Q971" s="2"/>
      <c r="R971" s="251"/>
    </row>
    <row r="972" spans="1:18" ht="18" customHeight="1">
      <c r="A972" s="35"/>
      <c r="B972" s="31"/>
      <c r="C972" s="133"/>
      <c r="D972" s="133"/>
      <c r="E972" s="133"/>
      <c r="F972" s="133"/>
      <c r="G972" s="133"/>
      <c r="H972" s="133"/>
      <c r="I972" s="133"/>
      <c r="J972" s="134"/>
      <c r="K972" s="135"/>
      <c r="L972" s="135"/>
      <c r="M972" s="135"/>
      <c r="N972" s="2"/>
      <c r="O972" s="31"/>
      <c r="P972" s="25"/>
      <c r="Q972" s="2"/>
    </row>
    <row r="973" spans="1:18" ht="18" customHeight="1">
      <c r="A973" s="35"/>
      <c r="B973" s="31"/>
      <c r="C973" s="133"/>
      <c r="D973" s="133"/>
      <c r="E973" s="133"/>
      <c r="F973" s="133"/>
      <c r="G973" s="133"/>
      <c r="H973" s="133"/>
      <c r="I973" s="133"/>
      <c r="J973" s="134"/>
      <c r="K973" s="135"/>
      <c r="L973" s="135"/>
      <c r="M973" s="135"/>
      <c r="N973" s="2"/>
      <c r="O973" s="31"/>
      <c r="P973" s="25"/>
      <c r="Q973" s="2"/>
    </row>
    <row r="974" spans="1:18" ht="18" customHeight="1">
      <c r="A974" s="35"/>
      <c r="B974" s="31"/>
      <c r="C974" s="133"/>
      <c r="D974" s="133"/>
      <c r="E974" s="133"/>
      <c r="F974" s="133"/>
      <c r="G974" s="133"/>
      <c r="H974" s="133"/>
      <c r="I974" s="133"/>
      <c r="J974" s="134"/>
      <c r="K974" s="135"/>
      <c r="L974" s="135"/>
      <c r="M974" s="135"/>
      <c r="N974" s="2"/>
      <c r="O974" s="31"/>
      <c r="P974" s="25"/>
      <c r="Q974" s="2"/>
    </row>
    <row r="975" spans="1:18" ht="18" customHeight="1">
      <c r="A975" s="35"/>
      <c r="B975" s="31"/>
      <c r="C975" s="133"/>
      <c r="D975" s="133"/>
      <c r="E975" s="133"/>
      <c r="F975" s="133"/>
      <c r="G975" s="133"/>
      <c r="H975" s="133"/>
      <c r="I975" s="133"/>
      <c r="J975" s="134"/>
      <c r="K975" s="135"/>
      <c r="L975" s="135"/>
      <c r="M975" s="135"/>
      <c r="N975" s="2"/>
      <c r="O975" s="31"/>
      <c r="P975" s="25"/>
      <c r="Q975" s="2"/>
    </row>
    <row r="976" spans="1:18" ht="18" customHeight="1">
      <c r="A976" s="35"/>
      <c r="B976" s="31"/>
      <c r="C976" s="133"/>
      <c r="D976" s="133"/>
      <c r="E976" s="133"/>
      <c r="F976" s="133"/>
      <c r="G976" s="133"/>
      <c r="H976" s="133"/>
      <c r="I976" s="133"/>
      <c r="J976" s="134"/>
      <c r="K976" s="135"/>
      <c r="L976" s="135"/>
      <c r="M976" s="135"/>
      <c r="N976" s="2"/>
      <c r="O976" s="31"/>
      <c r="P976" s="25"/>
      <c r="Q976" s="2"/>
    </row>
    <row r="977" spans="1:17" ht="18" customHeight="1">
      <c r="A977" s="35"/>
      <c r="B977" s="31"/>
      <c r="C977" s="133"/>
      <c r="D977" s="133"/>
      <c r="E977" s="133"/>
      <c r="F977" s="133"/>
      <c r="G977" s="133"/>
      <c r="H977" s="133"/>
      <c r="I977" s="133"/>
      <c r="J977" s="134"/>
      <c r="K977" s="135"/>
      <c r="L977" s="135"/>
      <c r="M977" s="135"/>
      <c r="N977" s="2"/>
      <c r="O977" s="31"/>
      <c r="P977" s="25"/>
      <c r="Q977" s="2"/>
    </row>
    <row r="978" spans="1:17" ht="18" customHeight="1">
      <c r="A978" s="35"/>
      <c r="B978" s="31"/>
      <c r="C978" s="133"/>
      <c r="D978" s="133"/>
      <c r="E978" s="133"/>
      <c r="F978" s="133"/>
      <c r="G978" s="133"/>
      <c r="H978" s="133"/>
      <c r="I978" s="133"/>
      <c r="J978" s="134"/>
      <c r="K978" s="135"/>
      <c r="L978" s="135"/>
      <c r="M978" s="135"/>
      <c r="N978" s="2"/>
      <c r="O978" s="31"/>
      <c r="P978" s="25"/>
      <c r="Q978" s="2"/>
    </row>
    <row r="979" spans="1:17" ht="18" customHeight="1">
      <c r="A979" s="35"/>
      <c r="B979" s="31"/>
      <c r="C979" s="133"/>
      <c r="D979" s="133"/>
      <c r="E979" s="133"/>
      <c r="F979" s="133"/>
      <c r="G979" s="133"/>
      <c r="H979" s="133"/>
      <c r="I979" s="133"/>
      <c r="J979" s="134"/>
      <c r="K979" s="135"/>
      <c r="L979" s="135"/>
      <c r="M979" s="135"/>
      <c r="N979" s="2"/>
      <c r="O979" s="31"/>
      <c r="P979" s="25"/>
      <c r="Q979" s="2"/>
    </row>
    <row r="980" spans="1:17" ht="18" customHeight="1">
      <c r="A980" s="35"/>
      <c r="B980" s="31"/>
      <c r="C980" s="133"/>
      <c r="D980" s="133"/>
      <c r="E980" s="133"/>
      <c r="F980" s="133"/>
      <c r="G980" s="133"/>
      <c r="H980" s="133"/>
      <c r="I980" s="133"/>
      <c r="J980" s="134"/>
      <c r="K980" s="135"/>
      <c r="L980" s="135"/>
      <c r="M980" s="135"/>
      <c r="N980" s="2"/>
      <c r="O980" s="31"/>
      <c r="P980" s="25"/>
      <c r="Q980" s="2"/>
    </row>
    <row r="981" spans="1:17" ht="18" customHeight="1">
      <c r="A981" s="35"/>
      <c r="B981" s="31"/>
      <c r="C981" s="133"/>
      <c r="D981" s="133"/>
      <c r="E981" s="133"/>
      <c r="F981" s="133"/>
      <c r="G981" s="133"/>
      <c r="H981" s="133"/>
      <c r="I981" s="133"/>
      <c r="J981" s="134"/>
      <c r="K981" s="135"/>
      <c r="L981" s="135"/>
      <c r="M981" s="135"/>
      <c r="N981" s="2"/>
      <c r="O981" s="31"/>
      <c r="P981" s="25"/>
      <c r="Q981" s="2"/>
    </row>
    <row r="982" spans="1:17" ht="18" customHeight="1">
      <c r="A982" s="35"/>
      <c r="B982" s="31"/>
      <c r="C982" s="133"/>
      <c r="D982" s="133"/>
      <c r="E982" s="133"/>
      <c r="F982" s="133"/>
      <c r="G982" s="133"/>
      <c r="H982" s="133"/>
      <c r="I982" s="133"/>
      <c r="J982" s="134"/>
      <c r="K982" s="135"/>
      <c r="L982" s="135"/>
      <c r="M982" s="135"/>
      <c r="N982" s="2"/>
      <c r="O982" s="31"/>
      <c r="P982" s="25"/>
      <c r="Q982" s="2"/>
    </row>
    <row r="983" spans="1:17" ht="18" customHeight="1">
      <c r="A983" s="35"/>
      <c r="B983" s="31"/>
      <c r="C983" s="133"/>
      <c r="D983" s="133"/>
      <c r="E983" s="133"/>
      <c r="F983" s="133"/>
      <c r="G983" s="133"/>
      <c r="H983" s="133"/>
      <c r="I983" s="133"/>
      <c r="J983" s="134"/>
      <c r="K983" s="135"/>
      <c r="L983" s="135"/>
      <c r="M983" s="135"/>
      <c r="N983" s="2"/>
      <c r="O983" s="31"/>
      <c r="P983" s="25"/>
      <c r="Q983" s="2"/>
    </row>
    <row r="984" spans="1:17" ht="18" customHeight="1">
      <c r="A984" s="35"/>
      <c r="B984" s="31"/>
      <c r="C984" s="133"/>
      <c r="D984" s="133"/>
      <c r="E984" s="133"/>
      <c r="F984" s="133"/>
      <c r="G984" s="133"/>
      <c r="H984" s="133"/>
      <c r="I984" s="133"/>
      <c r="J984" s="134"/>
      <c r="K984" s="135"/>
      <c r="L984" s="135"/>
      <c r="M984" s="135"/>
      <c r="N984" s="2"/>
      <c r="O984" s="31"/>
      <c r="P984" s="25"/>
      <c r="Q984" s="2"/>
    </row>
    <row r="985" spans="1:17" ht="18" customHeight="1">
      <c r="A985" s="35"/>
      <c r="B985" s="31"/>
      <c r="C985" s="133"/>
      <c r="D985" s="133"/>
      <c r="E985" s="133"/>
      <c r="F985" s="133"/>
      <c r="G985" s="133"/>
      <c r="H985" s="133"/>
      <c r="I985" s="133"/>
      <c r="J985" s="134"/>
      <c r="K985" s="135"/>
      <c r="L985" s="135"/>
      <c r="M985" s="135"/>
      <c r="N985" s="2"/>
      <c r="O985" s="31"/>
      <c r="P985" s="25"/>
      <c r="Q985" s="2"/>
    </row>
    <row r="986" spans="1:17" ht="18" customHeight="1">
      <c r="A986" s="35"/>
      <c r="B986" s="31"/>
      <c r="C986" s="133"/>
      <c r="D986" s="133"/>
      <c r="E986" s="133"/>
      <c r="F986" s="133"/>
      <c r="G986" s="133"/>
      <c r="H986" s="133"/>
      <c r="I986" s="133"/>
      <c r="J986" s="134"/>
      <c r="K986" s="135"/>
      <c r="L986" s="135"/>
      <c r="M986" s="135"/>
      <c r="N986" s="2"/>
      <c r="O986" s="31"/>
      <c r="P986" s="25"/>
      <c r="Q986" s="2"/>
    </row>
    <row r="987" spans="1:17" ht="18" customHeight="1">
      <c r="A987" s="35"/>
      <c r="B987" s="31"/>
      <c r="C987" s="133"/>
      <c r="D987" s="133"/>
      <c r="E987" s="133"/>
      <c r="F987" s="133"/>
      <c r="G987" s="133"/>
      <c r="H987" s="133"/>
      <c r="I987" s="133"/>
      <c r="J987" s="134"/>
      <c r="K987" s="135"/>
      <c r="L987" s="135"/>
      <c r="M987" s="135"/>
      <c r="N987" s="2"/>
      <c r="O987" s="31"/>
      <c r="P987" s="25"/>
      <c r="Q987" s="2"/>
    </row>
    <row r="988" spans="1:17" ht="18" customHeight="1">
      <c r="A988" s="35"/>
      <c r="B988" s="31"/>
      <c r="C988" s="133"/>
      <c r="D988" s="133"/>
      <c r="E988" s="133"/>
      <c r="F988" s="133"/>
      <c r="G988" s="133"/>
      <c r="H988" s="133"/>
      <c r="I988" s="133"/>
      <c r="J988" s="134"/>
      <c r="K988" s="135"/>
      <c r="L988" s="135"/>
      <c r="M988" s="135"/>
      <c r="N988" s="2"/>
      <c r="O988" s="31"/>
      <c r="P988" s="25"/>
      <c r="Q988" s="2"/>
    </row>
    <row r="989" spans="1:17" ht="18" customHeight="1">
      <c r="A989" s="35"/>
      <c r="B989" s="31"/>
      <c r="C989" s="133"/>
      <c r="D989" s="133"/>
      <c r="E989" s="133"/>
      <c r="F989" s="133"/>
      <c r="G989" s="133"/>
      <c r="H989" s="133"/>
      <c r="I989" s="133"/>
      <c r="J989" s="134"/>
      <c r="K989" s="135"/>
      <c r="L989" s="135"/>
      <c r="M989" s="135"/>
      <c r="N989" s="2"/>
      <c r="O989" s="31"/>
      <c r="P989" s="25"/>
      <c r="Q989" s="2"/>
    </row>
    <row r="990" spans="1:17" ht="18" customHeight="1">
      <c r="A990" s="35"/>
      <c r="B990" s="31"/>
      <c r="C990" s="133"/>
      <c r="D990" s="133"/>
      <c r="E990" s="133"/>
      <c r="F990" s="133"/>
      <c r="G990" s="133"/>
      <c r="H990" s="133"/>
      <c r="I990" s="133"/>
      <c r="J990" s="134"/>
      <c r="K990" s="135"/>
      <c r="L990" s="135"/>
      <c r="M990" s="135"/>
      <c r="N990" s="2"/>
      <c r="O990" s="31"/>
      <c r="P990" s="25"/>
      <c r="Q990" s="2"/>
    </row>
    <row r="991" spans="1:17" ht="18" customHeight="1">
      <c r="A991" s="35"/>
      <c r="B991" s="31"/>
      <c r="C991" s="133"/>
      <c r="D991" s="133"/>
      <c r="E991" s="133"/>
      <c r="F991" s="133"/>
      <c r="G991" s="133"/>
      <c r="H991" s="133"/>
      <c r="I991" s="133"/>
      <c r="J991" s="134"/>
      <c r="K991" s="135"/>
      <c r="L991" s="135"/>
      <c r="M991" s="135"/>
      <c r="N991" s="2"/>
      <c r="O991" s="31"/>
      <c r="P991" s="25"/>
      <c r="Q991" s="2"/>
    </row>
    <row r="992" spans="1:17" ht="18" customHeight="1">
      <c r="A992" s="35"/>
      <c r="B992" s="31"/>
      <c r="C992" s="133"/>
      <c r="D992" s="133"/>
      <c r="E992" s="133"/>
      <c r="F992" s="133"/>
      <c r="G992" s="133"/>
      <c r="H992" s="133"/>
      <c r="I992" s="133"/>
      <c r="J992" s="134"/>
      <c r="K992" s="135"/>
      <c r="L992" s="135"/>
      <c r="M992" s="135"/>
      <c r="N992" s="2"/>
      <c r="O992" s="31"/>
      <c r="P992" s="25"/>
      <c r="Q992" s="2"/>
    </row>
    <row r="993" spans="1:17" ht="18" customHeight="1">
      <c r="A993" s="35"/>
      <c r="B993" s="31"/>
      <c r="C993" s="133"/>
      <c r="D993" s="133"/>
      <c r="E993" s="133"/>
      <c r="F993" s="133"/>
      <c r="G993" s="133"/>
      <c r="H993" s="133"/>
      <c r="I993" s="133"/>
      <c r="J993" s="134"/>
      <c r="K993" s="135"/>
      <c r="L993" s="135"/>
      <c r="M993" s="135"/>
      <c r="N993" s="2"/>
      <c r="O993" s="31"/>
      <c r="P993" s="25"/>
      <c r="Q993" s="2"/>
    </row>
    <row r="994" spans="1:17" ht="18" customHeight="1">
      <c r="A994" s="35"/>
      <c r="B994" s="31"/>
      <c r="C994" s="133"/>
      <c r="D994" s="133"/>
      <c r="E994" s="133"/>
      <c r="F994" s="133"/>
      <c r="G994" s="133"/>
      <c r="H994" s="133"/>
      <c r="I994" s="133"/>
      <c r="J994" s="134"/>
      <c r="K994" s="135"/>
      <c r="L994" s="135"/>
      <c r="M994" s="135"/>
      <c r="N994" s="2"/>
      <c r="O994" s="31"/>
      <c r="P994" s="25"/>
      <c r="Q994" s="2"/>
    </row>
    <row r="995" spans="1:17" ht="18" customHeight="1">
      <c r="A995" s="35"/>
      <c r="B995" s="31"/>
      <c r="C995" s="133"/>
      <c r="D995" s="133"/>
      <c r="E995" s="133"/>
      <c r="F995" s="133"/>
      <c r="G995" s="133"/>
      <c r="H995" s="133"/>
      <c r="I995" s="133"/>
      <c r="J995" s="134"/>
      <c r="K995" s="135"/>
      <c r="L995" s="135"/>
      <c r="M995" s="135"/>
      <c r="N995" s="2"/>
      <c r="O995" s="31"/>
      <c r="P995" s="25"/>
      <c r="Q995" s="2"/>
    </row>
    <row r="996" spans="1:17" ht="18" customHeight="1">
      <c r="A996" s="35"/>
      <c r="B996" s="31"/>
      <c r="C996" s="133"/>
      <c r="D996" s="133"/>
      <c r="E996" s="133"/>
      <c r="F996" s="133"/>
      <c r="G996" s="133"/>
      <c r="H996" s="133"/>
      <c r="I996" s="133"/>
      <c r="J996" s="134"/>
      <c r="K996" s="135"/>
      <c r="L996" s="135"/>
      <c r="M996" s="135"/>
      <c r="N996" s="2"/>
      <c r="O996" s="31"/>
      <c r="P996" s="25"/>
      <c r="Q996" s="2"/>
    </row>
    <row r="997" spans="1:17" ht="18" customHeight="1">
      <c r="A997" s="35"/>
      <c r="B997" s="31"/>
      <c r="C997" s="133"/>
      <c r="D997" s="133"/>
      <c r="E997" s="133"/>
      <c r="F997" s="133"/>
      <c r="G997" s="133"/>
      <c r="H997" s="133"/>
      <c r="I997" s="133"/>
      <c r="J997" s="134"/>
      <c r="K997" s="135"/>
      <c r="L997" s="135"/>
      <c r="M997" s="135"/>
      <c r="N997" s="2"/>
      <c r="O997" s="31"/>
      <c r="P997" s="25"/>
      <c r="Q997" s="2"/>
    </row>
    <row r="998" spans="1:17" ht="18" customHeight="1">
      <c r="A998" s="35"/>
      <c r="B998" s="31"/>
      <c r="C998" s="133"/>
      <c r="D998" s="133"/>
      <c r="E998" s="133"/>
      <c r="F998" s="133"/>
      <c r="G998" s="133"/>
      <c r="H998" s="133"/>
      <c r="I998" s="133"/>
      <c r="J998" s="134"/>
      <c r="K998" s="135"/>
      <c r="L998" s="135"/>
      <c r="M998" s="135"/>
      <c r="N998" s="2"/>
      <c r="O998" s="31"/>
      <c r="P998" s="25"/>
      <c r="Q998" s="2"/>
    </row>
    <row r="999" spans="1:17" ht="18" customHeight="1">
      <c r="A999" s="35"/>
      <c r="B999" s="31"/>
      <c r="C999" s="133"/>
      <c r="D999" s="133"/>
      <c r="E999" s="133"/>
      <c r="F999" s="133"/>
      <c r="G999" s="133"/>
      <c r="H999" s="133"/>
      <c r="I999" s="133"/>
      <c r="J999" s="134"/>
      <c r="K999" s="135"/>
      <c r="L999" s="135"/>
      <c r="M999" s="135"/>
      <c r="N999" s="2"/>
      <c r="O999" s="31"/>
      <c r="P999" s="25"/>
      <c r="Q999" s="2"/>
    </row>
    <row r="1000" spans="1:17" ht="18" customHeight="1">
      <c r="A1000" s="35"/>
      <c r="B1000" s="31"/>
      <c r="C1000" s="133"/>
      <c r="D1000" s="133"/>
      <c r="E1000" s="133"/>
      <c r="F1000" s="133"/>
      <c r="G1000" s="133"/>
      <c r="H1000" s="133"/>
      <c r="I1000" s="133"/>
      <c r="J1000" s="134"/>
      <c r="K1000" s="135"/>
      <c r="L1000" s="135"/>
      <c r="M1000" s="135"/>
      <c r="N1000" s="2"/>
      <c r="O1000" s="31"/>
      <c r="P1000" s="25"/>
      <c r="Q1000" s="2"/>
    </row>
    <row r="1001" spans="1:17" ht="18" customHeight="1">
      <c r="A1001" s="35"/>
      <c r="B1001" s="31"/>
      <c r="C1001" s="133"/>
      <c r="D1001" s="133"/>
      <c r="E1001" s="133"/>
      <c r="F1001" s="133"/>
      <c r="G1001" s="133"/>
      <c r="H1001" s="133"/>
      <c r="I1001" s="133"/>
      <c r="J1001" s="134"/>
      <c r="K1001" s="135"/>
      <c r="L1001" s="135"/>
      <c r="M1001" s="135"/>
      <c r="N1001" s="2"/>
      <c r="O1001" s="31"/>
      <c r="P1001" s="25"/>
      <c r="Q1001" s="2"/>
    </row>
    <row r="1002" spans="1:17" ht="18" customHeight="1">
      <c r="A1002" s="35"/>
      <c r="B1002" s="31"/>
      <c r="C1002" s="133"/>
      <c r="D1002" s="133"/>
      <c r="E1002" s="133"/>
      <c r="F1002" s="133"/>
      <c r="G1002" s="133"/>
      <c r="H1002" s="133"/>
      <c r="I1002" s="133"/>
      <c r="J1002" s="134"/>
      <c r="K1002" s="135"/>
      <c r="L1002" s="135"/>
      <c r="M1002" s="135"/>
      <c r="N1002" s="2"/>
      <c r="O1002" s="31"/>
      <c r="P1002" s="25"/>
      <c r="Q1002" s="2"/>
    </row>
    <row r="1003" spans="1:17" ht="18" customHeight="1">
      <c r="A1003" s="35"/>
      <c r="B1003" s="31"/>
      <c r="C1003" s="133"/>
      <c r="D1003" s="133"/>
      <c r="E1003" s="133"/>
      <c r="F1003" s="133"/>
      <c r="G1003" s="133"/>
      <c r="H1003" s="133"/>
      <c r="I1003" s="133"/>
      <c r="J1003" s="134"/>
      <c r="K1003" s="135"/>
      <c r="L1003" s="135"/>
      <c r="M1003" s="135"/>
      <c r="N1003" s="2"/>
      <c r="O1003" s="31"/>
      <c r="P1003" s="25"/>
      <c r="Q1003" s="2"/>
    </row>
    <row r="1004" spans="1:17" ht="18" customHeight="1">
      <c r="A1004" s="35"/>
      <c r="B1004" s="31"/>
      <c r="C1004" s="133"/>
      <c r="D1004" s="133"/>
      <c r="E1004" s="133"/>
      <c r="F1004" s="133"/>
      <c r="G1004" s="133"/>
      <c r="H1004" s="133"/>
      <c r="I1004" s="133"/>
      <c r="J1004" s="134"/>
      <c r="K1004" s="135"/>
      <c r="L1004" s="135"/>
      <c r="M1004" s="135"/>
      <c r="N1004" s="2"/>
      <c r="O1004" s="31"/>
      <c r="P1004" s="25"/>
      <c r="Q1004" s="2"/>
    </row>
    <row r="1005" spans="1:17" ht="18" customHeight="1">
      <c r="A1005" s="35"/>
      <c r="B1005" s="31"/>
      <c r="C1005" s="133"/>
      <c r="D1005" s="133"/>
      <c r="E1005" s="133"/>
      <c r="F1005" s="133"/>
      <c r="G1005" s="133"/>
      <c r="H1005" s="133"/>
      <c r="I1005" s="133"/>
      <c r="J1005" s="134"/>
      <c r="K1005" s="135"/>
      <c r="L1005" s="135"/>
      <c r="M1005" s="135"/>
      <c r="N1005" s="2"/>
      <c r="O1005" s="31"/>
      <c r="P1005" s="25"/>
      <c r="Q1005" s="2"/>
    </row>
    <row r="1006" spans="1:17" ht="18" customHeight="1">
      <c r="A1006" s="35"/>
      <c r="B1006" s="31"/>
      <c r="C1006" s="133"/>
      <c r="D1006" s="133"/>
      <c r="E1006" s="133"/>
      <c r="F1006" s="133"/>
      <c r="G1006" s="133"/>
      <c r="H1006" s="133"/>
      <c r="I1006" s="133"/>
      <c r="J1006" s="134"/>
      <c r="K1006" s="135"/>
      <c r="L1006" s="135"/>
      <c r="M1006" s="135"/>
      <c r="N1006" s="2"/>
      <c r="O1006" s="31"/>
      <c r="P1006" s="25"/>
      <c r="Q1006" s="2"/>
    </row>
    <row r="1007" spans="1:17" ht="18" customHeight="1">
      <c r="A1007" s="35"/>
      <c r="B1007" s="31"/>
      <c r="C1007" s="133"/>
      <c r="D1007" s="133"/>
      <c r="E1007" s="133"/>
      <c r="F1007" s="133"/>
      <c r="G1007" s="133"/>
      <c r="H1007" s="133"/>
      <c r="I1007" s="133"/>
      <c r="J1007" s="134"/>
      <c r="K1007" s="135"/>
      <c r="L1007" s="135"/>
      <c r="M1007" s="135"/>
      <c r="N1007" s="2"/>
      <c r="O1007" s="31"/>
      <c r="P1007" s="25"/>
      <c r="Q1007" s="2"/>
    </row>
    <row r="1008" spans="1:17" ht="18" customHeight="1">
      <c r="A1008" s="35"/>
      <c r="B1008" s="31"/>
      <c r="C1008" s="133"/>
      <c r="D1008" s="133"/>
      <c r="E1008" s="133"/>
      <c r="F1008" s="133"/>
      <c r="G1008" s="133"/>
      <c r="H1008" s="133"/>
      <c r="I1008" s="133"/>
      <c r="J1008" s="134"/>
      <c r="K1008" s="135"/>
      <c r="L1008" s="135"/>
      <c r="M1008" s="135"/>
      <c r="N1008" s="2"/>
      <c r="O1008" s="31"/>
      <c r="P1008" s="25"/>
      <c r="Q1008" s="2"/>
    </row>
    <row r="1009" spans="1:17" ht="18" customHeight="1">
      <c r="A1009" s="35"/>
      <c r="B1009" s="31"/>
      <c r="C1009" s="133"/>
      <c r="D1009" s="133"/>
      <c r="E1009" s="133"/>
      <c r="F1009" s="133"/>
      <c r="G1009" s="133"/>
      <c r="H1009" s="133"/>
      <c r="I1009" s="133"/>
      <c r="J1009" s="134"/>
      <c r="K1009" s="135"/>
      <c r="L1009" s="135"/>
      <c r="M1009" s="135"/>
      <c r="N1009" s="2"/>
      <c r="O1009" s="31"/>
      <c r="P1009" s="25"/>
      <c r="Q1009" s="2"/>
    </row>
    <row r="1010" spans="1:17" ht="18" customHeight="1">
      <c r="A1010" s="35"/>
      <c r="B1010" s="31"/>
      <c r="C1010" s="133"/>
      <c r="D1010" s="133"/>
      <c r="E1010" s="133"/>
      <c r="F1010" s="133"/>
      <c r="G1010" s="133"/>
      <c r="H1010" s="133"/>
      <c r="I1010" s="133"/>
      <c r="J1010" s="134"/>
      <c r="K1010" s="135"/>
      <c r="L1010" s="135"/>
      <c r="M1010" s="135"/>
      <c r="N1010" s="2"/>
      <c r="O1010" s="31"/>
      <c r="P1010" s="25"/>
      <c r="Q1010" s="2"/>
    </row>
    <row r="1011" spans="1:17" ht="18" customHeight="1">
      <c r="A1011" s="35"/>
      <c r="B1011" s="31"/>
      <c r="C1011" s="133"/>
      <c r="D1011" s="133"/>
      <c r="E1011" s="133"/>
      <c r="F1011" s="133"/>
      <c r="G1011" s="133"/>
      <c r="H1011" s="133"/>
      <c r="I1011" s="133"/>
      <c r="J1011" s="134"/>
      <c r="K1011" s="135"/>
      <c r="L1011" s="135"/>
      <c r="M1011" s="135"/>
      <c r="N1011" s="2"/>
      <c r="O1011" s="31"/>
      <c r="P1011" s="25"/>
      <c r="Q1011" s="2"/>
    </row>
    <row r="1012" spans="1:17" ht="18" customHeight="1">
      <c r="A1012" s="35"/>
      <c r="B1012" s="31"/>
      <c r="C1012" s="133"/>
      <c r="D1012" s="133"/>
      <c r="E1012" s="133"/>
      <c r="F1012" s="133"/>
      <c r="G1012" s="133"/>
      <c r="H1012" s="133"/>
      <c r="I1012" s="133"/>
      <c r="J1012" s="134"/>
      <c r="K1012" s="135"/>
      <c r="L1012" s="135"/>
      <c r="M1012" s="135"/>
      <c r="N1012" s="2"/>
      <c r="O1012" s="31"/>
      <c r="P1012" s="25"/>
      <c r="Q1012" s="2"/>
    </row>
    <row r="1013" spans="1:17" ht="18" customHeight="1">
      <c r="A1013" s="35"/>
      <c r="B1013" s="31"/>
      <c r="C1013" s="133"/>
      <c r="D1013" s="133"/>
      <c r="E1013" s="133"/>
      <c r="F1013" s="133"/>
      <c r="G1013" s="133"/>
      <c r="H1013" s="133"/>
      <c r="I1013" s="133"/>
      <c r="J1013" s="134"/>
      <c r="K1013" s="135"/>
      <c r="L1013" s="135"/>
      <c r="M1013" s="135"/>
      <c r="N1013" s="2"/>
      <c r="O1013" s="31"/>
      <c r="P1013" s="25"/>
      <c r="Q1013" s="2"/>
    </row>
    <row r="1014" spans="1:17" ht="18" customHeight="1">
      <c r="A1014" s="35"/>
      <c r="B1014" s="31"/>
      <c r="C1014" s="133"/>
      <c r="D1014" s="133"/>
      <c r="E1014" s="133"/>
      <c r="F1014" s="133"/>
      <c r="G1014" s="133"/>
      <c r="H1014" s="133"/>
      <c r="I1014" s="133"/>
      <c r="J1014" s="134"/>
      <c r="K1014" s="135"/>
      <c r="L1014" s="135"/>
      <c r="M1014" s="135"/>
      <c r="N1014" s="2"/>
      <c r="O1014" s="31"/>
      <c r="P1014" s="25"/>
      <c r="Q1014" s="2"/>
    </row>
    <row r="1015" spans="1:17" ht="18" customHeight="1">
      <c r="A1015" s="35"/>
      <c r="B1015" s="31"/>
      <c r="C1015" s="133"/>
      <c r="D1015" s="133"/>
      <c r="E1015" s="133"/>
      <c r="F1015" s="133"/>
      <c r="G1015" s="133"/>
      <c r="H1015" s="133"/>
      <c r="I1015" s="133"/>
      <c r="J1015" s="134"/>
      <c r="K1015" s="135"/>
      <c r="L1015" s="135"/>
      <c r="M1015" s="135"/>
      <c r="N1015" s="2"/>
      <c r="O1015" s="31"/>
      <c r="P1015" s="25"/>
      <c r="Q1015" s="2"/>
    </row>
    <row r="1016" spans="1:17" ht="18" customHeight="1">
      <c r="A1016" s="35"/>
      <c r="B1016" s="31"/>
      <c r="C1016" s="133"/>
      <c r="D1016" s="133"/>
      <c r="E1016" s="133"/>
      <c r="F1016" s="133"/>
      <c r="G1016" s="133"/>
      <c r="H1016" s="133"/>
      <c r="I1016" s="133"/>
      <c r="J1016" s="134"/>
      <c r="K1016" s="135"/>
      <c r="L1016" s="135"/>
      <c r="M1016" s="135"/>
      <c r="N1016" s="2"/>
      <c r="O1016" s="31"/>
      <c r="P1016" s="25"/>
      <c r="Q1016" s="2"/>
    </row>
    <row r="1017" spans="1:17" ht="18" customHeight="1">
      <c r="A1017" s="35"/>
      <c r="B1017" s="31"/>
      <c r="C1017" s="133"/>
      <c r="D1017" s="133"/>
      <c r="E1017" s="133"/>
      <c r="F1017" s="133"/>
      <c r="G1017" s="133"/>
      <c r="H1017" s="133"/>
      <c r="I1017" s="133"/>
      <c r="J1017" s="134"/>
      <c r="K1017" s="135"/>
      <c r="L1017" s="135"/>
      <c r="M1017" s="135"/>
      <c r="N1017" s="2"/>
      <c r="O1017" s="31"/>
      <c r="P1017" s="25"/>
      <c r="Q1017" s="2"/>
    </row>
    <row r="1018" spans="1:17" ht="18" customHeight="1">
      <c r="A1018" s="35"/>
      <c r="B1018" s="31"/>
      <c r="C1018" s="133"/>
      <c r="D1018" s="133"/>
      <c r="E1018" s="133"/>
      <c r="F1018" s="133"/>
      <c r="G1018" s="133"/>
      <c r="H1018" s="133"/>
      <c r="I1018" s="133"/>
      <c r="J1018" s="134"/>
      <c r="K1018" s="135"/>
      <c r="L1018" s="135"/>
      <c r="M1018" s="135"/>
      <c r="N1018" s="2"/>
      <c r="O1018" s="31"/>
      <c r="P1018" s="25"/>
      <c r="Q1018" s="2"/>
    </row>
    <row r="1019" spans="1:17" ht="18" customHeight="1">
      <c r="A1019" s="35"/>
      <c r="B1019" s="31"/>
      <c r="C1019" s="133"/>
      <c r="D1019" s="133"/>
      <c r="E1019" s="133"/>
      <c r="F1019" s="133"/>
      <c r="G1019" s="133"/>
      <c r="H1019" s="133"/>
      <c r="I1019" s="133"/>
      <c r="J1019" s="134"/>
      <c r="K1019" s="135"/>
      <c r="L1019" s="135"/>
      <c r="M1019" s="135"/>
      <c r="N1019" s="2"/>
      <c r="O1019" s="31"/>
      <c r="P1019" s="25"/>
      <c r="Q1019" s="2"/>
    </row>
    <row r="1020" spans="1:17" ht="18" customHeight="1">
      <c r="A1020" s="35"/>
      <c r="B1020" s="31"/>
      <c r="C1020" s="133"/>
      <c r="D1020" s="133"/>
      <c r="E1020" s="133"/>
      <c r="F1020" s="133"/>
      <c r="G1020" s="133"/>
      <c r="H1020" s="133"/>
      <c r="I1020" s="133"/>
      <c r="J1020" s="134"/>
      <c r="K1020" s="135"/>
      <c r="L1020" s="135"/>
      <c r="M1020" s="135"/>
      <c r="N1020" s="2"/>
      <c r="O1020" s="31"/>
      <c r="P1020" s="25"/>
      <c r="Q1020" s="2"/>
    </row>
    <row r="1021" spans="1:17" ht="18" customHeight="1">
      <c r="A1021" s="35"/>
      <c r="B1021" s="31"/>
      <c r="C1021" s="133"/>
      <c r="D1021" s="133"/>
      <c r="E1021" s="133"/>
      <c r="F1021" s="133"/>
      <c r="G1021" s="133"/>
      <c r="H1021" s="133"/>
      <c r="I1021" s="133"/>
      <c r="J1021" s="134"/>
      <c r="K1021" s="135"/>
      <c r="L1021" s="135"/>
      <c r="M1021" s="135"/>
      <c r="N1021" s="2"/>
      <c r="O1021" s="31"/>
      <c r="P1021" s="25"/>
      <c r="Q1021" s="2"/>
    </row>
    <row r="1022" spans="1:17" ht="18" customHeight="1">
      <c r="A1022" s="35"/>
      <c r="B1022" s="31"/>
      <c r="C1022" s="133"/>
      <c r="D1022" s="133"/>
      <c r="E1022" s="133"/>
      <c r="F1022" s="133"/>
      <c r="G1022" s="133"/>
      <c r="H1022" s="133"/>
      <c r="I1022" s="133"/>
      <c r="J1022" s="134"/>
      <c r="K1022" s="135"/>
      <c r="L1022" s="135"/>
      <c r="M1022" s="135"/>
      <c r="N1022" s="2"/>
      <c r="O1022" s="31"/>
      <c r="P1022" s="25"/>
      <c r="Q1022" s="2"/>
    </row>
    <row r="1023" spans="1:17" ht="18" customHeight="1">
      <c r="A1023" s="35"/>
      <c r="B1023" s="31"/>
      <c r="C1023" s="133"/>
      <c r="D1023" s="133"/>
      <c r="E1023" s="133"/>
      <c r="F1023" s="133"/>
      <c r="G1023" s="133"/>
      <c r="H1023" s="133"/>
      <c r="I1023" s="133"/>
      <c r="J1023" s="134"/>
      <c r="K1023" s="135"/>
      <c r="L1023" s="135"/>
      <c r="M1023" s="135"/>
      <c r="N1023" s="2"/>
      <c r="O1023" s="31"/>
      <c r="P1023" s="25"/>
      <c r="Q1023" s="2"/>
    </row>
    <row r="1024" spans="1:17" ht="18" customHeight="1">
      <c r="A1024" s="35"/>
      <c r="B1024" s="31"/>
      <c r="C1024" s="133"/>
      <c r="D1024" s="133"/>
      <c r="E1024" s="133"/>
      <c r="F1024" s="133"/>
      <c r="G1024" s="133"/>
      <c r="H1024" s="133"/>
      <c r="I1024" s="133"/>
      <c r="J1024" s="134"/>
      <c r="K1024" s="135"/>
      <c r="L1024" s="135"/>
      <c r="M1024" s="135"/>
      <c r="N1024" s="2"/>
      <c r="O1024" s="31"/>
      <c r="P1024" s="25"/>
      <c r="Q1024" s="2"/>
    </row>
    <row r="1025" spans="1:17" ht="18" customHeight="1">
      <c r="A1025" s="35"/>
      <c r="B1025" s="31"/>
      <c r="C1025" s="133"/>
      <c r="D1025" s="133"/>
      <c r="E1025" s="133"/>
      <c r="F1025" s="133"/>
      <c r="G1025" s="133"/>
      <c r="H1025" s="133"/>
      <c r="I1025" s="133"/>
      <c r="J1025" s="134"/>
      <c r="K1025" s="135"/>
      <c r="L1025" s="135"/>
      <c r="M1025" s="135"/>
      <c r="N1025" s="2"/>
      <c r="O1025" s="31"/>
      <c r="P1025" s="25"/>
      <c r="Q1025" s="2"/>
    </row>
    <row r="1026" spans="1:17" ht="18" customHeight="1">
      <c r="A1026" s="35"/>
      <c r="B1026" s="31"/>
      <c r="C1026" s="133"/>
      <c r="D1026" s="133"/>
      <c r="E1026" s="133"/>
      <c r="F1026" s="133"/>
      <c r="G1026" s="133"/>
      <c r="H1026" s="133"/>
      <c r="I1026" s="133"/>
      <c r="J1026" s="134"/>
      <c r="K1026" s="135"/>
      <c r="L1026" s="135"/>
      <c r="M1026" s="135"/>
      <c r="N1026" s="2"/>
      <c r="O1026" s="31"/>
      <c r="P1026" s="25"/>
      <c r="Q1026" s="2"/>
    </row>
    <row r="1027" spans="1:17" ht="18" customHeight="1">
      <c r="A1027" s="35"/>
      <c r="B1027" s="31"/>
      <c r="C1027" s="133"/>
      <c r="D1027" s="133"/>
      <c r="E1027" s="133"/>
      <c r="F1027" s="133"/>
      <c r="G1027" s="133"/>
      <c r="H1027" s="133"/>
      <c r="I1027" s="133"/>
      <c r="J1027" s="134"/>
      <c r="K1027" s="135"/>
      <c r="L1027" s="135"/>
      <c r="M1027" s="135"/>
      <c r="N1027" s="2"/>
      <c r="O1027" s="31"/>
      <c r="P1027" s="25"/>
      <c r="Q1027" s="2"/>
    </row>
    <row r="1028" spans="1:17" ht="18" customHeight="1">
      <c r="A1028" s="35"/>
      <c r="B1028" s="31"/>
      <c r="C1028" s="133"/>
      <c r="D1028" s="133"/>
      <c r="E1028" s="133"/>
      <c r="F1028" s="133"/>
      <c r="G1028" s="133"/>
      <c r="H1028" s="133"/>
      <c r="I1028" s="133"/>
      <c r="J1028" s="134"/>
      <c r="K1028" s="135"/>
      <c r="L1028" s="135"/>
      <c r="M1028" s="135"/>
      <c r="N1028" s="2"/>
      <c r="O1028" s="31"/>
      <c r="P1028" s="25"/>
      <c r="Q1028" s="2"/>
    </row>
    <row r="1029" spans="1:17" ht="18" customHeight="1">
      <c r="A1029" s="35"/>
      <c r="B1029" s="31"/>
      <c r="C1029" s="133"/>
      <c r="D1029" s="133"/>
      <c r="E1029" s="133"/>
      <c r="F1029" s="133"/>
      <c r="G1029" s="133"/>
      <c r="H1029" s="133"/>
      <c r="I1029" s="133"/>
      <c r="J1029" s="134"/>
      <c r="K1029" s="135"/>
      <c r="L1029" s="135"/>
      <c r="M1029" s="135"/>
      <c r="N1029" s="2"/>
      <c r="O1029" s="31"/>
      <c r="P1029" s="25"/>
      <c r="Q1029" s="2"/>
    </row>
    <row r="1030" spans="1:17" ht="18" customHeight="1">
      <c r="A1030" s="35"/>
      <c r="B1030" s="31"/>
      <c r="C1030" s="133"/>
      <c r="D1030" s="133"/>
      <c r="E1030" s="133"/>
      <c r="F1030" s="133"/>
      <c r="G1030" s="133"/>
      <c r="H1030" s="133"/>
      <c r="I1030" s="133"/>
      <c r="J1030" s="134"/>
      <c r="K1030" s="135"/>
      <c r="L1030" s="135"/>
      <c r="M1030" s="135"/>
      <c r="N1030" s="2"/>
      <c r="O1030" s="31"/>
      <c r="P1030" s="25"/>
      <c r="Q1030" s="2"/>
    </row>
    <row r="1031" spans="1:17" ht="18" customHeight="1">
      <c r="A1031" s="35"/>
      <c r="B1031" s="31"/>
      <c r="C1031" s="133"/>
      <c r="D1031" s="133"/>
      <c r="E1031" s="133"/>
      <c r="F1031" s="133"/>
      <c r="G1031" s="133"/>
      <c r="H1031" s="133"/>
      <c r="I1031" s="133"/>
      <c r="J1031" s="134"/>
      <c r="K1031" s="135"/>
      <c r="L1031" s="135"/>
      <c r="M1031" s="135"/>
      <c r="N1031" s="2"/>
      <c r="O1031" s="31"/>
      <c r="P1031" s="25"/>
      <c r="Q1031" s="2"/>
    </row>
    <row r="1032" spans="1:17" ht="18" customHeight="1">
      <c r="A1032" s="35"/>
      <c r="B1032" s="31"/>
      <c r="C1032" s="133"/>
      <c r="D1032" s="133"/>
      <c r="E1032" s="133"/>
      <c r="F1032" s="133"/>
      <c r="G1032" s="133"/>
      <c r="H1032" s="133"/>
      <c r="I1032" s="133"/>
      <c r="J1032" s="134"/>
      <c r="K1032" s="135"/>
      <c r="L1032" s="135"/>
      <c r="M1032" s="135"/>
      <c r="N1032" s="2"/>
      <c r="O1032" s="31"/>
      <c r="P1032" s="25"/>
      <c r="Q1032" s="2"/>
    </row>
    <row r="1033" spans="1:17" ht="18" customHeight="1">
      <c r="A1033" s="35"/>
      <c r="B1033" s="31"/>
      <c r="C1033" s="133"/>
      <c r="D1033" s="133"/>
      <c r="E1033" s="133"/>
      <c r="F1033" s="133"/>
      <c r="G1033" s="133"/>
      <c r="H1033" s="133"/>
      <c r="I1033" s="133"/>
      <c r="J1033" s="134"/>
      <c r="K1033" s="135"/>
      <c r="L1033" s="135"/>
      <c r="M1033" s="135"/>
      <c r="N1033" s="2"/>
      <c r="O1033" s="31"/>
      <c r="P1033" s="25"/>
      <c r="Q1033" s="2"/>
    </row>
    <row r="1034" spans="1:17" ht="18" customHeight="1">
      <c r="A1034" s="35"/>
      <c r="B1034" s="31"/>
      <c r="C1034" s="133"/>
      <c r="D1034" s="133"/>
      <c r="E1034" s="133"/>
      <c r="F1034" s="133"/>
      <c r="G1034" s="133"/>
      <c r="H1034" s="133"/>
      <c r="I1034" s="133"/>
      <c r="J1034" s="134"/>
      <c r="K1034" s="135"/>
      <c r="L1034" s="135"/>
      <c r="M1034" s="135"/>
      <c r="N1034" s="2"/>
      <c r="O1034" s="31"/>
      <c r="P1034" s="25"/>
      <c r="Q1034" s="2"/>
    </row>
    <row r="1035" spans="1:17" ht="18" customHeight="1">
      <c r="A1035" s="35"/>
      <c r="B1035" s="31"/>
      <c r="C1035" s="133"/>
      <c r="D1035" s="133"/>
      <c r="E1035" s="133"/>
      <c r="F1035" s="133"/>
      <c r="G1035" s="133"/>
      <c r="H1035" s="133"/>
      <c r="I1035" s="133"/>
      <c r="J1035" s="134"/>
      <c r="K1035" s="135"/>
      <c r="L1035" s="135"/>
      <c r="M1035" s="135"/>
      <c r="N1035" s="2"/>
      <c r="O1035" s="31"/>
      <c r="P1035" s="25"/>
      <c r="Q1035" s="2"/>
    </row>
    <row r="1036" spans="1:17" ht="18" customHeight="1">
      <c r="A1036" s="35"/>
      <c r="B1036" s="31"/>
      <c r="C1036" s="133"/>
      <c r="D1036" s="133"/>
      <c r="E1036" s="133"/>
      <c r="F1036" s="133"/>
      <c r="G1036" s="133"/>
      <c r="H1036" s="133"/>
      <c r="I1036" s="133"/>
      <c r="J1036" s="134"/>
      <c r="K1036" s="135"/>
      <c r="L1036" s="135"/>
      <c r="M1036" s="135"/>
      <c r="N1036" s="2"/>
      <c r="O1036" s="31"/>
      <c r="P1036" s="25"/>
      <c r="Q1036" s="2"/>
    </row>
    <row r="1037" spans="1:17" ht="18" customHeight="1">
      <c r="A1037" s="35"/>
      <c r="B1037" s="31"/>
      <c r="C1037" s="133"/>
      <c r="D1037" s="133"/>
      <c r="E1037" s="133"/>
      <c r="F1037" s="133"/>
      <c r="G1037" s="133"/>
      <c r="H1037" s="133"/>
      <c r="I1037" s="133"/>
      <c r="J1037" s="134"/>
      <c r="K1037" s="135"/>
      <c r="L1037" s="135"/>
      <c r="M1037" s="135"/>
      <c r="N1037" s="2"/>
      <c r="O1037" s="31"/>
      <c r="P1037" s="25"/>
      <c r="Q1037" s="2"/>
    </row>
    <row r="1038" spans="1:17" ht="18" customHeight="1">
      <c r="A1038" s="35"/>
      <c r="B1038" s="31"/>
      <c r="C1038" s="133"/>
      <c r="D1038" s="133"/>
      <c r="E1038" s="133"/>
      <c r="F1038" s="133"/>
      <c r="G1038" s="133"/>
      <c r="H1038" s="133"/>
      <c r="I1038" s="133"/>
      <c r="J1038" s="134"/>
      <c r="K1038" s="135"/>
      <c r="L1038" s="135"/>
      <c r="M1038" s="135"/>
      <c r="N1038" s="2"/>
      <c r="O1038" s="31"/>
      <c r="P1038" s="25"/>
      <c r="Q1038" s="2"/>
    </row>
    <row r="1039" spans="1:17" ht="18" customHeight="1">
      <c r="A1039" s="35"/>
      <c r="B1039" s="31"/>
      <c r="C1039" s="133"/>
      <c r="D1039" s="133"/>
      <c r="E1039" s="133"/>
      <c r="F1039" s="133"/>
      <c r="G1039" s="133"/>
      <c r="H1039" s="133"/>
      <c r="I1039" s="133"/>
      <c r="J1039" s="134"/>
      <c r="K1039" s="135"/>
      <c r="L1039" s="135"/>
      <c r="M1039" s="135"/>
      <c r="N1039" s="2"/>
      <c r="O1039" s="31"/>
      <c r="P1039" s="25"/>
      <c r="Q1039" s="2"/>
    </row>
    <row r="1040" spans="1:17" ht="18" customHeight="1">
      <c r="A1040" s="35"/>
      <c r="B1040" s="31"/>
      <c r="C1040" s="133"/>
      <c r="D1040" s="133"/>
      <c r="E1040" s="133"/>
      <c r="F1040" s="133"/>
      <c r="G1040" s="133"/>
      <c r="H1040" s="133"/>
      <c r="I1040" s="133"/>
      <c r="J1040" s="134"/>
      <c r="K1040" s="135"/>
      <c r="L1040" s="135"/>
      <c r="M1040" s="135"/>
      <c r="N1040" s="2"/>
      <c r="O1040" s="31"/>
      <c r="P1040" s="25"/>
      <c r="Q1040" s="2"/>
    </row>
    <row r="1041" spans="1:17" ht="18" customHeight="1">
      <c r="A1041" s="35"/>
      <c r="B1041" s="31"/>
      <c r="C1041" s="133"/>
      <c r="D1041" s="133"/>
      <c r="E1041" s="133"/>
      <c r="F1041" s="133"/>
      <c r="G1041" s="133"/>
      <c r="H1041" s="133"/>
      <c r="I1041" s="133"/>
      <c r="J1041" s="134"/>
      <c r="K1041" s="135"/>
      <c r="L1041" s="135"/>
      <c r="M1041" s="135"/>
      <c r="N1041" s="2"/>
      <c r="O1041" s="31"/>
      <c r="P1041" s="25"/>
      <c r="Q1041" s="2"/>
    </row>
    <row r="1042" spans="1:17" ht="18" customHeight="1">
      <c r="A1042" s="35"/>
      <c r="B1042" s="31"/>
      <c r="C1042" s="133"/>
      <c r="D1042" s="133"/>
      <c r="E1042" s="133"/>
      <c r="F1042" s="133"/>
      <c r="G1042" s="133"/>
      <c r="H1042" s="133"/>
      <c r="I1042" s="133"/>
      <c r="J1042" s="134"/>
      <c r="K1042" s="135"/>
      <c r="L1042" s="135"/>
      <c r="M1042" s="135"/>
      <c r="N1042" s="2"/>
      <c r="O1042" s="31"/>
      <c r="P1042" s="25"/>
      <c r="Q1042" s="2"/>
    </row>
    <row r="1043" spans="1:17" ht="18" customHeight="1">
      <c r="A1043" s="35"/>
      <c r="B1043" s="31"/>
      <c r="C1043" s="133"/>
      <c r="D1043" s="133"/>
      <c r="E1043" s="133"/>
      <c r="F1043" s="133"/>
      <c r="G1043" s="133"/>
      <c r="H1043" s="133"/>
      <c r="I1043" s="133"/>
      <c r="J1043" s="134"/>
      <c r="K1043" s="135"/>
      <c r="L1043" s="135"/>
      <c r="M1043" s="135"/>
      <c r="N1043" s="2"/>
      <c r="O1043" s="31"/>
      <c r="P1043" s="25"/>
      <c r="Q1043" s="2"/>
    </row>
    <row r="1044" spans="1:17" ht="18" customHeight="1">
      <c r="A1044" s="35"/>
      <c r="B1044" s="31"/>
      <c r="C1044" s="133"/>
      <c r="D1044" s="133"/>
      <c r="E1044" s="133"/>
      <c r="F1044" s="133"/>
      <c r="G1044" s="133"/>
      <c r="H1044" s="133"/>
      <c r="I1044" s="133"/>
      <c r="J1044" s="134"/>
      <c r="K1044" s="135"/>
      <c r="L1044" s="135"/>
      <c r="M1044" s="135"/>
      <c r="N1044" s="2"/>
      <c r="O1044" s="31"/>
      <c r="P1044" s="25"/>
      <c r="Q1044" s="2"/>
    </row>
    <row r="1045" spans="1:17" ht="18" customHeight="1">
      <c r="A1045" s="35"/>
      <c r="B1045" s="31"/>
      <c r="C1045" s="133"/>
      <c r="D1045" s="133"/>
      <c r="E1045" s="133"/>
      <c r="F1045" s="133"/>
      <c r="G1045" s="133"/>
      <c r="H1045" s="133"/>
      <c r="I1045" s="133"/>
      <c r="J1045" s="134"/>
      <c r="K1045" s="135"/>
      <c r="L1045" s="135"/>
      <c r="M1045" s="135"/>
      <c r="N1045" s="2"/>
      <c r="O1045" s="31"/>
      <c r="P1045" s="25"/>
      <c r="Q1045" s="2"/>
    </row>
    <row r="1046" spans="1:17" ht="18" customHeight="1">
      <c r="A1046" s="35"/>
      <c r="B1046" s="31"/>
      <c r="C1046" s="133"/>
      <c r="D1046" s="133"/>
      <c r="E1046" s="133"/>
      <c r="F1046" s="133"/>
      <c r="G1046" s="133"/>
      <c r="H1046" s="133"/>
      <c r="I1046" s="133"/>
      <c r="J1046" s="134"/>
      <c r="K1046" s="135"/>
      <c r="L1046" s="135"/>
      <c r="M1046" s="135"/>
      <c r="N1046" s="2"/>
      <c r="O1046" s="31"/>
      <c r="P1046" s="25"/>
      <c r="Q1046" s="2"/>
    </row>
    <row r="1047" spans="1:17" ht="18" customHeight="1">
      <c r="A1047" s="35"/>
      <c r="B1047" s="31"/>
      <c r="C1047" s="133"/>
      <c r="D1047" s="133"/>
      <c r="E1047" s="133"/>
      <c r="F1047" s="133"/>
      <c r="G1047" s="133"/>
      <c r="H1047" s="133"/>
      <c r="I1047" s="133"/>
      <c r="J1047" s="134"/>
      <c r="K1047" s="135"/>
      <c r="L1047" s="135"/>
      <c r="M1047" s="135"/>
      <c r="N1047" s="2"/>
      <c r="O1047" s="31"/>
      <c r="P1047" s="25"/>
      <c r="Q1047" s="2"/>
    </row>
    <row r="1048" spans="1:17" ht="18" customHeight="1">
      <c r="A1048" s="35"/>
      <c r="B1048" s="31"/>
      <c r="C1048" s="133"/>
      <c r="D1048" s="133"/>
      <c r="E1048" s="133"/>
      <c r="F1048" s="133"/>
      <c r="G1048" s="133"/>
      <c r="H1048" s="133"/>
      <c r="I1048" s="133"/>
      <c r="J1048" s="134"/>
      <c r="K1048" s="135"/>
      <c r="L1048" s="135"/>
      <c r="M1048" s="135"/>
      <c r="N1048" s="2"/>
      <c r="O1048" s="31"/>
      <c r="P1048" s="25"/>
      <c r="Q1048" s="2"/>
    </row>
    <row r="1049" spans="1:17" ht="18" customHeight="1">
      <c r="A1049" s="35"/>
      <c r="B1049" s="31"/>
      <c r="C1049" s="133"/>
      <c r="D1049" s="133"/>
      <c r="E1049" s="133"/>
      <c r="F1049" s="133"/>
      <c r="G1049" s="133"/>
      <c r="H1049" s="133"/>
      <c r="I1049" s="133"/>
      <c r="J1049" s="134"/>
      <c r="K1049" s="135"/>
      <c r="L1049" s="135"/>
      <c r="M1049" s="135"/>
      <c r="N1049" s="2"/>
      <c r="O1049" s="31"/>
      <c r="P1049" s="25"/>
      <c r="Q1049" s="2"/>
    </row>
    <row r="1050" spans="1:17" ht="18" customHeight="1">
      <c r="A1050" s="35"/>
      <c r="B1050" s="31"/>
      <c r="C1050" s="133"/>
      <c r="D1050" s="133"/>
      <c r="E1050" s="133"/>
      <c r="F1050" s="133"/>
      <c r="G1050" s="133"/>
      <c r="H1050" s="133"/>
      <c r="I1050" s="133"/>
      <c r="J1050" s="134"/>
      <c r="K1050" s="135"/>
      <c r="L1050" s="135"/>
      <c r="M1050" s="135"/>
      <c r="N1050" s="2"/>
      <c r="O1050" s="31"/>
      <c r="P1050" s="25"/>
      <c r="Q1050" s="2"/>
    </row>
    <row r="1051" spans="1:17" ht="18" customHeight="1">
      <c r="A1051" s="35"/>
      <c r="B1051" s="31"/>
      <c r="C1051" s="133"/>
      <c r="D1051" s="133"/>
      <c r="E1051" s="133"/>
      <c r="F1051" s="133"/>
      <c r="G1051" s="133"/>
      <c r="H1051" s="133"/>
      <c r="I1051" s="133"/>
      <c r="J1051" s="134"/>
      <c r="K1051" s="135"/>
      <c r="L1051" s="135"/>
      <c r="M1051" s="135"/>
      <c r="N1051" s="2"/>
      <c r="O1051" s="31"/>
      <c r="P1051" s="25"/>
      <c r="Q1051" s="2"/>
    </row>
    <row r="1052" spans="1:17" ht="18" customHeight="1">
      <c r="A1052" s="35"/>
      <c r="B1052" s="31"/>
      <c r="C1052" s="133"/>
      <c r="D1052" s="133"/>
      <c r="E1052" s="133"/>
      <c r="F1052" s="133"/>
      <c r="G1052" s="133"/>
      <c r="H1052" s="133"/>
      <c r="I1052" s="133"/>
      <c r="J1052" s="134"/>
      <c r="K1052" s="135"/>
      <c r="L1052" s="135"/>
      <c r="M1052" s="135"/>
      <c r="N1052" s="2"/>
      <c r="O1052" s="31"/>
      <c r="P1052" s="25"/>
      <c r="Q1052" s="2"/>
    </row>
    <row r="1053" spans="1:17" ht="18" customHeight="1">
      <c r="A1053" s="35"/>
      <c r="B1053" s="31"/>
      <c r="C1053" s="133"/>
      <c r="D1053" s="133"/>
      <c r="E1053" s="133"/>
      <c r="F1053" s="133"/>
      <c r="G1053" s="133"/>
      <c r="H1053" s="133"/>
      <c r="I1053" s="133"/>
      <c r="J1053" s="134"/>
      <c r="K1053" s="135"/>
      <c r="L1053" s="135"/>
      <c r="M1053" s="135"/>
      <c r="N1053" s="2"/>
      <c r="O1053" s="31"/>
      <c r="P1053" s="25"/>
      <c r="Q1053" s="2"/>
    </row>
    <row r="1054" spans="1:17" ht="18" customHeight="1">
      <c r="A1054" s="35"/>
      <c r="B1054" s="31"/>
      <c r="C1054" s="133"/>
      <c r="D1054" s="133"/>
      <c r="E1054" s="133"/>
      <c r="F1054" s="133"/>
      <c r="G1054" s="133"/>
      <c r="H1054" s="133"/>
      <c r="I1054" s="133"/>
      <c r="J1054" s="134"/>
      <c r="K1054" s="135"/>
      <c r="L1054" s="135"/>
      <c r="M1054" s="135"/>
      <c r="N1054" s="2"/>
      <c r="O1054" s="31"/>
      <c r="P1054" s="25"/>
      <c r="Q1054" s="2"/>
    </row>
    <row r="1055" spans="1:17" ht="18" customHeight="1">
      <c r="A1055" s="35"/>
      <c r="B1055" s="31"/>
      <c r="C1055" s="133"/>
      <c r="D1055" s="133"/>
      <c r="E1055" s="133"/>
      <c r="F1055" s="133"/>
      <c r="G1055" s="133"/>
      <c r="H1055" s="133"/>
      <c r="I1055" s="133"/>
      <c r="J1055" s="134"/>
      <c r="K1055" s="135"/>
      <c r="L1055" s="135"/>
      <c r="M1055" s="135"/>
      <c r="N1055" s="2"/>
      <c r="O1055" s="31"/>
      <c r="P1055" s="25"/>
      <c r="Q1055" s="2"/>
    </row>
    <row r="1056" spans="1:17" ht="18" customHeight="1">
      <c r="A1056" s="35"/>
      <c r="B1056" s="31"/>
      <c r="C1056" s="133"/>
      <c r="D1056" s="133"/>
      <c r="E1056" s="133"/>
      <c r="F1056" s="133"/>
      <c r="G1056" s="133"/>
      <c r="H1056" s="133"/>
      <c r="I1056" s="133"/>
      <c r="J1056" s="134"/>
      <c r="K1056" s="135"/>
      <c r="L1056" s="135"/>
      <c r="M1056" s="135"/>
      <c r="N1056" s="2"/>
      <c r="O1056" s="31"/>
      <c r="P1056" s="25"/>
      <c r="Q1056" s="2"/>
    </row>
    <row r="1057" spans="1:17" ht="18" customHeight="1">
      <c r="A1057" s="35"/>
      <c r="B1057" s="31"/>
      <c r="C1057" s="133"/>
      <c r="D1057" s="133"/>
      <c r="E1057" s="133"/>
      <c r="F1057" s="133"/>
      <c r="G1057" s="133"/>
      <c r="H1057" s="133"/>
      <c r="I1057" s="133"/>
      <c r="J1057" s="134"/>
      <c r="K1057" s="135"/>
      <c r="L1057" s="135"/>
      <c r="M1057" s="135"/>
      <c r="N1057" s="2"/>
      <c r="O1057" s="31"/>
      <c r="P1057" s="25"/>
      <c r="Q1057" s="2"/>
    </row>
    <row r="1058" spans="1:17" ht="18" customHeight="1">
      <c r="A1058" s="35"/>
      <c r="B1058" s="31"/>
      <c r="C1058" s="133"/>
      <c r="D1058" s="133"/>
      <c r="E1058" s="133"/>
      <c r="F1058" s="133"/>
      <c r="G1058" s="133"/>
      <c r="H1058" s="133"/>
      <c r="I1058" s="133"/>
      <c r="J1058" s="134"/>
      <c r="K1058" s="135"/>
      <c r="L1058" s="135"/>
      <c r="M1058" s="135"/>
      <c r="N1058" s="2"/>
      <c r="O1058" s="31"/>
      <c r="P1058" s="25"/>
      <c r="Q1058" s="2"/>
    </row>
    <row r="1059" spans="1:17" ht="18" customHeight="1">
      <c r="A1059" s="35"/>
      <c r="B1059" s="31"/>
      <c r="C1059" s="133"/>
      <c r="D1059" s="133"/>
      <c r="E1059" s="133"/>
      <c r="F1059" s="133"/>
      <c r="G1059" s="133"/>
      <c r="H1059" s="133"/>
      <c r="I1059" s="133"/>
      <c r="J1059" s="134"/>
      <c r="K1059" s="135"/>
      <c r="L1059" s="135"/>
      <c r="M1059" s="135"/>
      <c r="N1059" s="2"/>
      <c r="O1059" s="31"/>
      <c r="P1059" s="25"/>
      <c r="Q1059" s="2"/>
    </row>
    <row r="1060" spans="1:17" ht="18" customHeight="1">
      <c r="A1060" s="35"/>
      <c r="B1060" s="31"/>
      <c r="C1060" s="133"/>
      <c r="D1060" s="133"/>
      <c r="E1060" s="133"/>
      <c r="F1060" s="133"/>
      <c r="G1060" s="133"/>
      <c r="H1060" s="133"/>
      <c r="I1060" s="133"/>
      <c r="J1060" s="134"/>
      <c r="K1060" s="135"/>
      <c r="L1060" s="135"/>
      <c r="M1060" s="135"/>
      <c r="N1060" s="2"/>
      <c r="O1060" s="31"/>
      <c r="P1060" s="25"/>
      <c r="Q1060" s="2"/>
    </row>
    <row r="1061" spans="1:17" ht="18" customHeight="1">
      <c r="A1061" s="35"/>
      <c r="B1061" s="31"/>
      <c r="C1061" s="133"/>
      <c r="D1061" s="133"/>
      <c r="E1061" s="133"/>
      <c r="F1061" s="133"/>
      <c r="G1061" s="133"/>
      <c r="H1061" s="133"/>
      <c r="I1061" s="133"/>
      <c r="J1061" s="134"/>
      <c r="K1061" s="135"/>
      <c r="L1061" s="135"/>
      <c r="M1061" s="135"/>
      <c r="N1061" s="2"/>
      <c r="O1061" s="31"/>
      <c r="P1061" s="25"/>
      <c r="Q1061" s="2"/>
    </row>
    <row r="1062" spans="1:17" ht="18" customHeight="1">
      <c r="A1062" s="35"/>
      <c r="B1062" s="31"/>
      <c r="C1062" s="133"/>
      <c r="D1062" s="133"/>
      <c r="E1062" s="133"/>
      <c r="F1062" s="133"/>
      <c r="G1062" s="133"/>
      <c r="H1062" s="133"/>
      <c r="I1062" s="133"/>
      <c r="J1062" s="134"/>
      <c r="K1062" s="135"/>
      <c r="L1062" s="135"/>
      <c r="M1062" s="135"/>
      <c r="N1062" s="2"/>
      <c r="O1062" s="31"/>
      <c r="P1062" s="25"/>
      <c r="Q1062" s="2"/>
    </row>
    <row r="1063" spans="1:17" ht="18" customHeight="1">
      <c r="A1063" s="35"/>
      <c r="B1063" s="31"/>
      <c r="C1063" s="133"/>
      <c r="D1063" s="133"/>
      <c r="E1063" s="133"/>
      <c r="F1063" s="133"/>
      <c r="G1063" s="133"/>
      <c r="H1063" s="133"/>
      <c r="I1063" s="133"/>
      <c r="J1063" s="134"/>
      <c r="K1063" s="135"/>
      <c r="L1063" s="135"/>
      <c r="M1063" s="135"/>
      <c r="N1063" s="2"/>
      <c r="O1063" s="31"/>
      <c r="P1063" s="25"/>
      <c r="Q1063" s="2"/>
    </row>
    <row r="1064" spans="1:17" ht="18" customHeight="1">
      <c r="A1064" s="35"/>
      <c r="B1064" s="31"/>
      <c r="C1064" s="133"/>
      <c r="D1064" s="133"/>
      <c r="E1064" s="133"/>
      <c r="F1064" s="133"/>
      <c r="G1064" s="133"/>
      <c r="H1064" s="133"/>
      <c r="I1064" s="133"/>
      <c r="J1064" s="134"/>
      <c r="K1064" s="135"/>
      <c r="L1064" s="135"/>
      <c r="M1064" s="135"/>
      <c r="N1064" s="2"/>
      <c r="O1064" s="31"/>
      <c r="P1064" s="25"/>
      <c r="Q1064" s="2"/>
    </row>
    <row r="1065" spans="1:17" ht="18" customHeight="1">
      <c r="A1065" s="35"/>
      <c r="B1065" s="31"/>
      <c r="C1065" s="133"/>
      <c r="D1065" s="133"/>
      <c r="E1065" s="133"/>
      <c r="F1065" s="133"/>
      <c r="G1065" s="133"/>
      <c r="H1065" s="133"/>
      <c r="I1065" s="133"/>
      <c r="J1065" s="134"/>
      <c r="K1065" s="135"/>
      <c r="L1065" s="135"/>
      <c r="M1065" s="135"/>
      <c r="N1065" s="2"/>
      <c r="O1065" s="31"/>
      <c r="P1065" s="25"/>
      <c r="Q1065" s="2"/>
    </row>
    <row r="1066" spans="1:17" ht="18" customHeight="1">
      <c r="A1066" s="35"/>
      <c r="B1066" s="31"/>
      <c r="C1066" s="133"/>
      <c r="D1066" s="133"/>
      <c r="E1066" s="133"/>
      <c r="F1066" s="133"/>
      <c r="G1066" s="133"/>
      <c r="H1066" s="133"/>
      <c r="I1066" s="133"/>
      <c r="J1066" s="134"/>
      <c r="K1066" s="135"/>
      <c r="L1066" s="135"/>
      <c r="M1066" s="135"/>
      <c r="N1066" s="2"/>
      <c r="O1066" s="31"/>
      <c r="P1066" s="25"/>
      <c r="Q1066" s="2"/>
    </row>
    <row r="1067" spans="1:17" ht="18" customHeight="1">
      <c r="A1067" s="35"/>
      <c r="B1067" s="31"/>
      <c r="C1067" s="133"/>
      <c r="D1067" s="133"/>
      <c r="E1067" s="133"/>
      <c r="F1067" s="133"/>
      <c r="G1067" s="133"/>
      <c r="H1067" s="133"/>
      <c r="I1067" s="133"/>
      <c r="J1067" s="134"/>
      <c r="K1067" s="135"/>
      <c r="L1067" s="135"/>
      <c r="M1067" s="135"/>
      <c r="N1067" s="2"/>
      <c r="O1067" s="31"/>
      <c r="P1067" s="25"/>
      <c r="Q1067" s="2"/>
    </row>
    <row r="1068" spans="1:17" ht="18" customHeight="1">
      <c r="A1068" s="35"/>
      <c r="B1068" s="31"/>
      <c r="C1068" s="133"/>
      <c r="D1068" s="133"/>
      <c r="E1068" s="133"/>
      <c r="F1068" s="133"/>
      <c r="G1068" s="133"/>
      <c r="H1068" s="133"/>
      <c r="I1068" s="133"/>
      <c r="J1068" s="134"/>
      <c r="K1068" s="135"/>
      <c r="L1068" s="135"/>
      <c r="M1068" s="135"/>
      <c r="N1068" s="2"/>
      <c r="O1068" s="31"/>
      <c r="P1068" s="25"/>
      <c r="Q1068" s="2"/>
    </row>
    <row r="1069" spans="1:17" ht="18" customHeight="1">
      <c r="A1069" s="35"/>
      <c r="B1069" s="31"/>
      <c r="C1069" s="133"/>
      <c r="D1069" s="133"/>
      <c r="E1069" s="133"/>
      <c r="F1069" s="133"/>
      <c r="G1069" s="133"/>
      <c r="H1069" s="133"/>
      <c r="I1069" s="133"/>
      <c r="J1069" s="134"/>
      <c r="K1069" s="135"/>
      <c r="L1069" s="135"/>
      <c r="M1069" s="135"/>
      <c r="N1069" s="2"/>
      <c r="O1069" s="31"/>
      <c r="P1069" s="25"/>
      <c r="Q1069" s="2"/>
    </row>
    <row r="1070" spans="1:17" ht="18" customHeight="1">
      <c r="A1070" s="35"/>
      <c r="B1070" s="31"/>
      <c r="C1070" s="133"/>
      <c r="D1070" s="133"/>
      <c r="E1070" s="133"/>
      <c r="F1070" s="133"/>
      <c r="G1070" s="133"/>
      <c r="H1070" s="133"/>
      <c r="I1070" s="133"/>
      <c r="J1070" s="134"/>
      <c r="K1070" s="135"/>
      <c r="L1070" s="135"/>
      <c r="M1070" s="135"/>
      <c r="N1070" s="2"/>
      <c r="O1070" s="31"/>
      <c r="P1070" s="25"/>
      <c r="Q1070" s="2"/>
    </row>
    <row r="1071" spans="1:17" ht="18" customHeight="1">
      <c r="A1071" s="35"/>
      <c r="B1071" s="31"/>
      <c r="C1071" s="133"/>
      <c r="D1071" s="133"/>
      <c r="E1071" s="133"/>
      <c r="F1071" s="133"/>
      <c r="G1071" s="133"/>
      <c r="H1071" s="133"/>
      <c r="I1071" s="133"/>
      <c r="J1071" s="134"/>
      <c r="K1071" s="135"/>
      <c r="L1071" s="135"/>
      <c r="M1071" s="135"/>
      <c r="N1071" s="2"/>
      <c r="O1071" s="31"/>
      <c r="P1071" s="25"/>
      <c r="Q1071" s="2"/>
    </row>
    <row r="1072" spans="1:17" ht="18" customHeight="1">
      <c r="A1072" s="35"/>
      <c r="B1072" s="31"/>
      <c r="C1072" s="133"/>
      <c r="D1072" s="133"/>
      <c r="E1072" s="133"/>
      <c r="F1072" s="133"/>
      <c r="G1072" s="133"/>
      <c r="H1072" s="133"/>
      <c r="I1072" s="133"/>
      <c r="J1072" s="134"/>
      <c r="K1072" s="135"/>
      <c r="L1072" s="135"/>
      <c r="M1072" s="135"/>
      <c r="N1072" s="2"/>
      <c r="O1072" s="31"/>
      <c r="P1072" s="25"/>
      <c r="Q1072" s="2"/>
    </row>
    <row r="1073" spans="1:17" ht="18" customHeight="1">
      <c r="A1073" s="35"/>
      <c r="B1073" s="31"/>
      <c r="C1073" s="133"/>
      <c r="D1073" s="133"/>
      <c r="E1073" s="133"/>
      <c r="F1073" s="133"/>
      <c r="G1073" s="133"/>
      <c r="H1073" s="133"/>
      <c r="I1073" s="133"/>
      <c r="J1073" s="134"/>
      <c r="K1073" s="135"/>
      <c r="L1073" s="135"/>
      <c r="M1073" s="135"/>
      <c r="N1073" s="2"/>
      <c r="O1073" s="31"/>
      <c r="P1073" s="25"/>
      <c r="Q1073" s="2"/>
    </row>
    <row r="1074" spans="1:17" ht="18" customHeight="1">
      <c r="A1074" s="35"/>
      <c r="B1074" s="31"/>
      <c r="C1074" s="133"/>
      <c r="D1074" s="133"/>
      <c r="E1074" s="133"/>
      <c r="F1074" s="133"/>
      <c r="G1074" s="133"/>
      <c r="H1074" s="133"/>
      <c r="I1074" s="133"/>
      <c r="J1074" s="134"/>
      <c r="K1074" s="135"/>
      <c r="L1074" s="135"/>
      <c r="M1074" s="135"/>
      <c r="N1074" s="2"/>
      <c r="O1074" s="31"/>
      <c r="P1074" s="25"/>
      <c r="Q1074" s="2"/>
    </row>
    <row r="1075" spans="1:17" ht="18" customHeight="1">
      <c r="A1075" s="35"/>
      <c r="B1075" s="31"/>
      <c r="C1075" s="133"/>
      <c r="D1075" s="133"/>
      <c r="E1075" s="133"/>
      <c r="F1075" s="133"/>
      <c r="G1075" s="133"/>
      <c r="H1075" s="133"/>
      <c r="I1075" s="133"/>
      <c r="J1075" s="134"/>
      <c r="K1075" s="135"/>
      <c r="L1075" s="135"/>
      <c r="M1075" s="135"/>
      <c r="N1075" s="2"/>
      <c r="O1075" s="31"/>
      <c r="P1075" s="25"/>
      <c r="Q1075" s="2"/>
    </row>
    <row r="1076" spans="1:17" ht="18" customHeight="1">
      <c r="A1076" s="35"/>
      <c r="B1076" s="31"/>
      <c r="C1076" s="133"/>
      <c r="D1076" s="133"/>
      <c r="E1076" s="133"/>
      <c r="F1076" s="133"/>
      <c r="G1076" s="133"/>
      <c r="H1076" s="133"/>
      <c r="I1076" s="133"/>
      <c r="J1076" s="134"/>
      <c r="K1076" s="135"/>
      <c r="L1076" s="135"/>
      <c r="M1076" s="135"/>
      <c r="N1076" s="2"/>
      <c r="O1076" s="31"/>
      <c r="P1076" s="25"/>
      <c r="Q1076" s="2"/>
    </row>
    <row r="1077" spans="1:17" ht="18" customHeight="1">
      <c r="A1077" s="35"/>
      <c r="B1077" s="31"/>
      <c r="C1077" s="133"/>
      <c r="D1077" s="133"/>
      <c r="E1077" s="133"/>
      <c r="F1077" s="133"/>
      <c r="G1077" s="133"/>
      <c r="H1077" s="133"/>
      <c r="I1077" s="133"/>
      <c r="J1077" s="134"/>
      <c r="K1077" s="135"/>
      <c r="L1077" s="135"/>
      <c r="M1077" s="135"/>
      <c r="N1077" s="2"/>
      <c r="O1077" s="31"/>
      <c r="P1077" s="25"/>
      <c r="Q1077" s="2"/>
    </row>
    <row r="1078" spans="1:17" ht="18" customHeight="1">
      <c r="A1078" s="35"/>
      <c r="B1078" s="31"/>
      <c r="C1078" s="133"/>
      <c r="D1078" s="133"/>
      <c r="E1078" s="133"/>
      <c r="F1078" s="133"/>
      <c r="G1078" s="133"/>
      <c r="H1078" s="133"/>
      <c r="I1078" s="133"/>
      <c r="J1078" s="134"/>
      <c r="K1078" s="135"/>
      <c r="L1078" s="135"/>
      <c r="M1078" s="135"/>
      <c r="N1078" s="2"/>
      <c r="O1078" s="31"/>
      <c r="P1078" s="25"/>
      <c r="Q1078" s="2"/>
    </row>
    <row r="1079" spans="1:17" ht="18" customHeight="1">
      <c r="A1079" s="35"/>
      <c r="B1079" s="31"/>
      <c r="C1079" s="133"/>
      <c r="D1079" s="133"/>
      <c r="E1079" s="133"/>
      <c r="F1079" s="133"/>
      <c r="G1079" s="133"/>
      <c r="H1079" s="133"/>
      <c r="I1079" s="133"/>
      <c r="J1079" s="134"/>
      <c r="K1079" s="135"/>
      <c r="L1079" s="135"/>
      <c r="M1079" s="135"/>
      <c r="N1079" s="2"/>
      <c r="O1079" s="31"/>
      <c r="P1079" s="25"/>
      <c r="Q1079" s="2"/>
    </row>
    <row r="1080" spans="1:17" ht="18" customHeight="1">
      <c r="A1080" s="35"/>
      <c r="B1080" s="31"/>
      <c r="C1080" s="133"/>
      <c r="D1080" s="133"/>
      <c r="E1080" s="133"/>
      <c r="F1080" s="133"/>
      <c r="G1080" s="133"/>
      <c r="H1080" s="133"/>
      <c r="I1080" s="133"/>
      <c r="J1080" s="134"/>
      <c r="K1080" s="135"/>
      <c r="L1080" s="135"/>
      <c r="M1080" s="135"/>
      <c r="N1080" s="2"/>
      <c r="O1080" s="31"/>
      <c r="P1080" s="25"/>
      <c r="Q1080" s="2"/>
    </row>
    <row r="1081" spans="1:17" ht="18" customHeight="1">
      <c r="A1081" s="35"/>
      <c r="B1081" s="31"/>
      <c r="C1081" s="133"/>
      <c r="D1081" s="133"/>
      <c r="E1081" s="133"/>
      <c r="F1081" s="133"/>
      <c r="G1081" s="133"/>
      <c r="H1081" s="133"/>
      <c r="I1081" s="133"/>
      <c r="J1081" s="134"/>
      <c r="K1081" s="135"/>
      <c r="L1081" s="135"/>
      <c r="M1081" s="135"/>
      <c r="N1081" s="2"/>
      <c r="O1081" s="31"/>
      <c r="P1081" s="25"/>
      <c r="Q1081" s="2"/>
    </row>
    <row r="1082" spans="1:17" ht="18" customHeight="1">
      <c r="A1082" s="35"/>
      <c r="B1082" s="31"/>
      <c r="C1082" s="133"/>
      <c r="D1082" s="133"/>
      <c r="E1082" s="133"/>
      <c r="F1082" s="133"/>
      <c r="G1082" s="133"/>
      <c r="H1082" s="133"/>
      <c r="I1082" s="133"/>
      <c r="J1082" s="134"/>
      <c r="K1082" s="135"/>
      <c r="L1082" s="135"/>
      <c r="M1082" s="135"/>
      <c r="N1082" s="2"/>
      <c r="O1082" s="31"/>
      <c r="P1082" s="25"/>
      <c r="Q1082" s="2"/>
    </row>
    <row r="1083" spans="1:17" ht="18" customHeight="1">
      <c r="A1083" s="35"/>
      <c r="B1083" s="31"/>
      <c r="C1083" s="133"/>
      <c r="D1083" s="133"/>
      <c r="E1083" s="133"/>
      <c r="F1083" s="133"/>
      <c r="G1083" s="133"/>
      <c r="H1083" s="133"/>
      <c r="I1083" s="133"/>
      <c r="J1083" s="134"/>
      <c r="K1083" s="135"/>
      <c r="L1083" s="135"/>
      <c r="M1083" s="135"/>
      <c r="N1083" s="2"/>
      <c r="O1083" s="31"/>
      <c r="P1083" s="25"/>
      <c r="Q1083" s="2"/>
    </row>
    <row r="1084" spans="1:17" ht="18" customHeight="1">
      <c r="A1084" s="35"/>
      <c r="B1084" s="31"/>
      <c r="C1084" s="133"/>
      <c r="D1084" s="133"/>
      <c r="E1084" s="133"/>
      <c r="F1084" s="133"/>
      <c r="G1084" s="133"/>
      <c r="H1084" s="133"/>
      <c r="I1084" s="133"/>
      <c r="J1084" s="134"/>
      <c r="K1084" s="135"/>
      <c r="L1084" s="135"/>
      <c r="M1084" s="135"/>
      <c r="N1084" s="2"/>
      <c r="O1084" s="31"/>
      <c r="P1084" s="25"/>
      <c r="Q1084" s="2"/>
    </row>
    <row r="1085" spans="1:17" ht="18" customHeight="1">
      <c r="A1085" s="35"/>
      <c r="B1085" s="31"/>
      <c r="C1085" s="133"/>
      <c r="D1085" s="133"/>
      <c r="E1085" s="133"/>
      <c r="F1085" s="133"/>
      <c r="G1085" s="133"/>
      <c r="H1085" s="133"/>
      <c r="I1085" s="133"/>
      <c r="J1085" s="134"/>
      <c r="K1085" s="135"/>
      <c r="L1085" s="135"/>
      <c r="M1085" s="135"/>
      <c r="N1085" s="2"/>
      <c r="O1085" s="31"/>
      <c r="P1085" s="25"/>
      <c r="Q1085" s="2"/>
    </row>
    <row r="1086" spans="1:17" ht="18" customHeight="1">
      <c r="A1086" s="35"/>
      <c r="B1086" s="31"/>
      <c r="C1086" s="133"/>
      <c r="D1086" s="133"/>
      <c r="E1086" s="133"/>
      <c r="F1086" s="133"/>
      <c r="G1086" s="133"/>
      <c r="H1086" s="133"/>
      <c r="I1086" s="133"/>
      <c r="J1086" s="134"/>
      <c r="K1086" s="135"/>
      <c r="L1086" s="135"/>
      <c r="M1086" s="135"/>
      <c r="N1086" s="2"/>
      <c r="O1086" s="31"/>
      <c r="P1086" s="25"/>
      <c r="Q1086" s="2"/>
    </row>
    <row r="1087" spans="1:17" ht="18" customHeight="1">
      <c r="A1087" s="35"/>
      <c r="B1087" s="31"/>
      <c r="C1087" s="133"/>
      <c r="D1087" s="133"/>
      <c r="E1087" s="133"/>
      <c r="F1087" s="133"/>
      <c r="G1087" s="133"/>
      <c r="H1087" s="133"/>
      <c r="I1087" s="133"/>
      <c r="J1087" s="134"/>
      <c r="K1087" s="135"/>
      <c r="L1087" s="135"/>
      <c r="M1087" s="135"/>
      <c r="N1087" s="2"/>
      <c r="O1087" s="31"/>
      <c r="P1087" s="25"/>
      <c r="Q1087" s="2"/>
    </row>
    <row r="1088" spans="1:17" ht="18" customHeight="1">
      <c r="A1088" s="35"/>
      <c r="B1088" s="31"/>
      <c r="C1088" s="133"/>
      <c r="D1088" s="133"/>
      <c r="E1088" s="133"/>
      <c r="F1088" s="133"/>
      <c r="G1088" s="133"/>
      <c r="H1088" s="133"/>
      <c r="I1088" s="133"/>
      <c r="J1088" s="134"/>
      <c r="K1088" s="135"/>
      <c r="L1088" s="135"/>
      <c r="M1088" s="135"/>
      <c r="N1088" s="2"/>
      <c r="O1088" s="31"/>
      <c r="P1088" s="25"/>
      <c r="Q1088" s="2"/>
    </row>
    <row r="1089" spans="1:17" ht="18" customHeight="1">
      <c r="A1089" s="35"/>
      <c r="B1089" s="31"/>
      <c r="C1089" s="133"/>
      <c r="D1089" s="133"/>
      <c r="E1089" s="133"/>
      <c r="F1089" s="133"/>
      <c r="G1089" s="133"/>
      <c r="H1089" s="133"/>
      <c r="I1089" s="133"/>
      <c r="J1089" s="134"/>
      <c r="K1089" s="135"/>
      <c r="L1089" s="135"/>
      <c r="M1089" s="135"/>
      <c r="N1089" s="2"/>
      <c r="O1089" s="31"/>
      <c r="P1089" s="25"/>
      <c r="Q1089" s="2"/>
    </row>
    <row r="1090" spans="1:17" ht="18" customHeight="1">
      <c r="A1090" s="35"/>
      <c r="B1090" s="31"/>
      <c r="C1090" s="133"/>
      <c r="D1090" s="133"/>
      <c r="E1090" s="133"/>
      <c r="F1090" s="133"/>
      <c r="G1090" s="133"/>
      <c r="H1090" s="133"/>
      <c r="I1090" s="133"/>
      <c r="J1090" s="134"/>
      <c r="K1090" s="135"/>
      <c r="L1090" s="135"/>
      <c r="M1090" s="135"/>
      <c r="N1090" s="2"/>
      <c r="O1090" s="31"/>
      <c r="P1090" s="25"/>
      <c r="Q1090" s="2"/>
    </row>
    <row r="1091" spans="1:17" ht="18" customHeight="1">
      <c r="A1091" s="35"/>
      <c r="B1091" s="31"/>
      <c r="C1091" s="133"/>
      <c r="D1091" s="133"/>
      <c r="E1091" s="133"/>
      <c r="F1091" s="133"/>
      <c r="G1091" s="133"/>
      <c r="H1091" s="133"/>
      <c r="I1091" s="133"/>
      <c r="J1091" s="134"/>
      <c r="K1091" s="135"/>
      <c r="L1091" s="135"/>
      <c r="M1091" s="135"/>
      <c r="N1091" s="2"/>
      <c r="O1091" s="31"/>
      <c r="P1091" s="25"/>
      <c r="Q1091" s="2"/>
    </row>
    <row r="1092" spans="1:17" ht="18" customHeight="1">
      <c r="A1092" s="35"/>
      <c r="B1092" s="31"/>
      <c r="C1092" s="133"/>
      <c r="D1092" s="133"/>
      <c r="E1092" s="133"/>
      <c r="F1092" s="133"/>
      <c r="G1092" s="133"/>
      <c r="H1092" s="133"/>
      <c r="I1092" s="133"/>
      <c r="J1092" s="134"/>
      <c r="K1092" s="135"/>
      <c r="L1092" s="135"/>
      <c r="M1092" s="135"/>
      <c r="N1092" s="2"/>
      <c r="O1092" s="31"/>
      <c r="P1092" s="25"/>
      <c r="Q1092" s="2"/>
    </row>
    <row r="1093" spans="1:17" ht="18" customHeight="1">
      <c r="A1093" s="35"/>
      <c r="B1093" s="31"/>
      <c r="C1093" s="133"/>
      <c r="D1093" s="133"/>
      <c r="E1093" s="133"/>
      <c r="F1093" s="133"/>
      <c r="G1093" s="133"/>
      <c r="H1093" s="133"/>
      <c r="I1093" s="133"/>
      <c r="J1093" s="134"/>
      <c r="K1093" s="135"/>
      <c r="L1093" s="135"/>
      <c r="M1093" s="135"/>
      <c r="N1093" s="2"/>
      <c r="O1093" s="31"/>
      <c r="P1093" s="25"/>
      <c r="Q1093" s="2"/>
    </row>
    <row r="1094" spans="1:17" ht="18" customHeight="1">
      <c r="A1094" s="35"/>
      <c r="B1094" s="31"/>
      <c r="C1094" s="133"/>
      <c r="D1094" s="133"/>
      <c r="E1094" s="133"/>
      <c r="F1094" s="133"/>
      <c r="G1094" s="133"/>
      <c r="H1094" s="133"/>
      <c r="I1094" s="133"/>
      <c r="J1094" s="134"/>
      <c r="K1094" s="135"/>
      <c r="L1094" s="135"/>
      <c r="M1094" s="135"/>
      <c r="N1094" s="2"/>
      <c r="O1094" s="31"/>
      <c r="P1094" s="25"/>
      <c r="Q1094" s="2"/>
    </row>
    <row r="1095" spans="1:17" ht="18" customHeight="1">
      <c r="A1095" s="35"/>
      <c r="B1095" s="31"/>
      <c r="C1095" s="133"/>
      <c r="D1095" s="133"/>
      <c r="E1095" s="133"/>
      <c r="F1095" s="133"/>
      <c r="G1095" s="133"/>
      <c r="H1095" s="133"/>
      <c r="I1095" s="133"/>
      <c r="J1095" s="134"/>
      <c r="K1095" s="135"/>
      <c r="L1095" s="135"/>
      <c r="M1095" s="135"/>
      <c r="N1095" s="2"/>
      <c r="O1095" s="31"/>
      <c r="P1095" s="25"/>
      <c r="Q1095" s="2"/>
    </row>
    <row r="1096" spans="1:17" ht="18" customHeight="1">
      <c r="A1096" s="35"/>
      <c r="B1096" s="31"/>
      <c r="C1096" s="133"/>
      <c r="D1096" s="133"/>
      <c r="E1096" s="133"/>
      <c r="F1096" s="133"/>
      <c r="G1096" s="133"/>
      <c r="H1096" s="133"/>
      <c r="I1096" s="133"/>
      <c r="J1096" s="134"/>
      <c r="K1096" s="135"/>
      <c r="L1096" s="135"/>
      <c r="M1096" s="135"/>
      <c r="N1096" s="2"/>
      <c r="O1096" s="31"/>
      <c r="P1096" s="25"/>
      <c r="Q1096" s="2"/>
    </row>
    <row r="1097" spans="1:17" ht="18" customHeight="1">
      <c r="A1097" s="35"/>
      <c r="B1097" s="31"/>
      <c r="C1097" s="133"/>
      <c r="D1097" s="133"/>
      <c r="E1097" s="133"/>
      <c r="F1097" s="133"/>
      <c r="G1097" s="133"/>
      <c r="H1097" s="133"/>
      <c r="I1097" s="133"/>
      <c r="J1097" s="134"/>
      <c r="K1097" s="135"/>
      <c r="L1097" s="135"/>
      <c r="M1097" s="135"/>
      <c r="N1097" s="2"/>
      <c r="O1097" s="31"/>
      <c r="P1097" s="25"/>
      <c r="Q1097" s="2"/>
    </row>
    <row r="1098" spans="1:17" ht="18" customHeight="1">
      <c r="A1098" s="35"/>
      <c r="B1098" s="31"/>
      <c r="C1098" s="133"/>
      <c r="D1098" s="133"/>
      <c r="E1098" s="133"/>
      <c r="F1098" s="133"/>
      <c r="G1098" s="133"/>
      <c r="H1098" s="133"/>
      <c r="I1098" s="133"/>
      <c r="J1098" s="134"/>
      <c r="K1098" s="135"/>
      <c r="L1098" s="135"/>
      <c r="M1098" s="135"/>
      <c r="N1098" s="2"/>
      <c r="O1098" s="31"/>
      <c r="P1098" s="25"/>
      <c r="Q1098" s="2"/>
    </row>
    <row r="1099" spans="1:17" ht="18" customHeight="1">
      <c r="A1099" s="35"/>
      <c r="B1099" s="31"/>
      <c r="C1099" s="133"/>
      <c r="D1099" s="133"/>
      <c r="E1099" s="133"/>
      <c r="F1099" s="133"/>
      <c r="G1099" s="133"/>
      <c r="H1099" s="133"/>
      <c r="I1099" s="133"/>
      <c r="J1099" s="134"/>
      <c r="K1099" s="135"/>
      <c r="L1099" s="135"/>
      <c r="M1099" s="135"/>
      <c r="N1099" s="2"/>
      <c r="O1099" s="31"/>
      <c r="P1099" s="25"/>
      <c r="Q1099" s="2"/>
    </row>
    <row r="1100" spans="1:17" ht="18" customHeight="1">
      <c r="A1100" s="35"/>
      <c r="B1100" s="31"/>
      <c r="C1100" s="133"/>
      <c r="D1100" s="133"/>
      <c r="E1100" s="133"/>
      <c r="F1100" s="133"/>
      <c r="G1100" s="133"/>
      <c r="H1100" s="133"/>
      <c r="I1100" s="133"/>
      <c r="J1100" s="134"/>
      <c r="K1100" s="135"/>
      <c r="L1100" s="135"/>
      <c r="M1100" s="135"/>
      <c r="N1100" s="2"/>
      <c r="O1100" s="31"/>
      <c r="P1100" s="25"/>
      <c r="Q1100" s="2"/>
    </row>
    <row r="1101" spans="1:17" ht="18" customHeight="1">
      <c r="A1101" s="35"/>
      <c r="B1101" s="31"/>
      <c r="C1101" s="133"/>
      <c r="D1101" s="133"/>
      <c r="E1101" s="133"/>
      <c r="F1101" s="133"/>
      <c r="G1101" s="133"/>
      <c r="H1101" s="133"/>
      <c r="I1101" s="133"/>
      <c r="J1101" s="134"/>
      <c r="K1101" s="135"/>
      <c r="L1101" s="135"/>
      <c r="M1101" s="135"/>
      <c r="N1101" s="2"/>
      <c r="O1101" s="31"/>
      <c r="P1101" s="25"/>
      <c r="Q1101" s="2"/>
    </row>
    <row r="1102" spans="1:17" ht="18" customHeight="1">
      <c r="A1102" s="35"/>
      <c r="B1102" s="31"/>
      <c r="C1102" s="133"/>
      <c r="D1102" s="133"/>
      <c r="E1102" s="133"/>
      <c r="F1102" s="133"/>
      <c r="G1102" s="133"/>
      <c r="H1102" s="133"/>
      <c r="I1102" s="133"/>
      <c r="J1102" s="134"/>
      <c r="K1102" s="135"/>
      <c r="L1102" s="135"/>
      <c r="M1102" s="135"/>
      <c r="N1102" s="2"/>
      <c r="O1102" s="31"/>
      <c r="P1102" s="25"/>
      <c r="Q1102" s="2"/>
    </row>
    <row r="1103" spans="1:17" ht="18" customHeight="1">
      <c r="A1103" s="35"/>
      <c r="B1103" s="31"/>
      <c r="C1103" s="133"/>
      <c r="D1103" s="133"/>
      <c r="E1103" s="133"/>
      <c r="F1103" s="133"/>
      <c r="G1103" s="133"/>
      <c r="H1103" s="133"/>
      <c r="I1103" s="133"/>
      <c r="J1103" s="134"/>
      <c r="K1103" s="135"/>
      <c r="L1103" s="135"/>
      <c r="M1103" s="135"/>
      <c r="N1103" s="2"/>
      <c r="O1103" s="31"/>
      <c r="P1103" s="25"/>
      <c r="Q1103" s="2"/>
    </row>
    <row r="1104" spans="1:17" ht="18" customHeight="1">
      <c r="A1104" s="35"/>
      <c r="B1104" s="31"/>
      <c r="C1104" s="133"/>
      <c r="D1104" s="133"/>
      <c r="E1104" s="133"/>
      <c r="F1104" s="133"/>
      <c r="G1104" s="133"/>
      <c r="H1104" s="133"/>
      <c r="I1104" s="133"/>
      <c r="J1104" s="134"/>
      <c r="K1104" s="135"/>
      <c r="L1104" s="135"/>
      <c r="M1104" s="135"/>
      <c r="N1104" s="2"/>
      <c r="O1104" s="31"/>
      <c r="P1104" s="25"/>
      <c r="Q1104" s="2"/>
    </row>
    <row r="1105" spans="1:17" ht="18" customHeight="1">
      <c r="A1105" s="35"/>
      <c r="B1105" s="31"/>
      <c r="C1105" s="133"/>
      <c r="D1105" s="133"/>
      <c r="E1105" s="133"/>
      <c r="F1105" s="133"/>
      <c r="G1105" s="133"/>
      <c r="H1105" s="133"/>
      <c r="I1105" s="133"/>
      <c r="J1105" s="134"/>
      <c r="K1105" s="135"/>
      <c r="L1105" s="135"/>
      <c r="M1105" s="135"/>
      <c r="N1105" s="2"/>
      <c r="O1105" s="31"/>
      <c r="P1105" s="25"/>
      <c r="Q1105" s="2"/>
    </row>
    <row r="1106" spans="1:17" ht="18" customHeight="1">
      <c r="A1106" s="35"/>
      <c r="B1106" s="31"/>
      <c r="C1106" s="133"/>
      <c r="D1106" s="133"/>
      <c r="E1106" s="133"/>
      <c r="F1106" s="133"/>
      <c r="G1106" s="133"/>
      <c r="H1106" s="133"/>
      <c r="I1106" s="133"/>
      <c r="J1106" s="134"/>
      <c r="K1106" s="135"/>
      <c r="L1106" s="135"/>
      <c r="M1106" s="135"/>
      <c r="N1106" s="2"/>
      <c r="O1106" s="31"/>
      <c r="P1106" s="25"/>
      <c r="Q1106" s="2"/>
    </row>
    <row r="1107" spans="1:17" ht="18" customHeight="1">
      <c r="A1107" s="35"/>
      <c r="B1107" s="31"/>
      <c r="C1107" s="133"/>
      <c r="D1107" s="133"/>
      <c r="E1107" s="133"/>
      <c r="F1107" s="133"/>
      <c r="G1107" s="133"/>
      <c r="H1107" s="133"/>
      <c r="I1107" s="133"/>
      <c r="J1107" s="134"/>
      <c r="K1107" s="135"/>
      <c r="L1107" s="135"/>
      <c r="M1107" s="135"/>
      <c r="N1107" s="2"/>
      <c r="O1107" s="31"/>
      <c r="P1107" s="25"/>
      <c r="Q1107" s="2"/>
    </row>
    <row r="1108" spans="1:17" ht="18" customHeight="1">
      <c r="A1108" s="35"/>
      <c r="B1108" s="31"/>
      <c r="C1108" s="133"/>
      <c r="D1108" s="133"/>
      <c r="E1108" s="133"/>
      <c r="F1108" s="133"/>
      <c r="G1108" s="133"/>
      <c r="H1108" s="133"/>
      <c r="I1108" s="133"/>
      <c r="J1108" s="134"/>
      <c r="K1108" s="135"/>
      <c r="L1108" s="135"/>
      <c r="M1108" s="135"/>
      <c r="N1108" s="2"/>
      <c r="O1108" s="31"/>
      <c r="P1108" s="25"/>
      <c r="Q1108" s="2"/>
    </row>
    <row r="1109" spans="1:17" ht="18" customHeight="1">
      <c r="A1109" s="35"/>
      <c r="B1109" s="31"/>
      <c r="C1109" s="133"/>
      <c r="D1109" s="133"/>
      <c r="E1109" s="133"/>
      <c r="F1109" s="133"/>
      <c r="G1109" s="133"/>
      <c r="H1109" s="133"/>
      <c r="I1109" s="133"/>
      <c r="J1109" s="134"/>
      <c r="K1109" s="135"/>
      <c r="L1109" s="135"/>
      <c r="M1109" s="135"/>
      <c r="N1109" s="2"/>
      <c r="O1109" s="31"/>
      <c r="P1109" s="25"/>
      <c r="Q1109" s="2"/>
    </row>
    <row r="1110" spans="1:17" ht="18" customHeight="1">
      <c r="A1110" s="35"/>
      <c r="B1110" s="31"/>
      <c r="C1110" s="133"/>
      <c r="D1110" s="133"/>
      <c r="E1110" s="133"/>
      <c r="F1110" s="133"/>
      <c r="G1110" s="133"/>
      <c r="H1110" s="133"/>
      <c r="I1110" s="133"/>
      <c r="J1110" s="134"/>
      <c r="K1110" s="135"/>
      <c r="L1110" s="135"/>
      <c r="M1110" s="135"/>
      <c r="N1110" s="2"/>
      <c r="O1110" s="31"/>
      <c r="P1110" s="25"/>
      <c r="Q1110" s="2"/>
    </row>
    <row r="1111" spans="1:17" ht="18" customHeight="1">
      <c r="A1111" s="35"/>
      <c r="B1111" s="31"/>
      <c r="C1111" s="133"/>
      <c r="D1111" s="133"/>
      <c r="E1111" s="133"/>
      <c r="F1111" s="133"/>
      <c r="G1111" s="133"/>
      <c r="H1111" s="133"/>
      <c r="I1111" s="133"/>
      <c r="J1111" s="134"/>
      <c r="K1111" s="135"/>
      <c r="L1111" s="135"/>
      <c r="M1111" s="135"/>
      <c r="N1111" s="2"/>
      <c r="O1111" s="31"/>
      <c r="P1111" s="25"/>
      <c r="Q1111" s="2"/>
    </row>
    <row r="1112" spans="1:17" ht="18" customHeight="1">
      <c r="A1112" s="35"/>
      <c r="B1112" s="31"/>
      <c r="C1112" s="133"/>
      <c r="D1112" s="133"/>
      <c r="E1112" s="133"/>
      <c r="F1112" s="133"/>
      <c r="G1112" s="133"/>
      <c r="H1112" s="133"/>
      <c r="I1112" s="133"/>
      <c r="J1112" s="134"/>
      <c r="K1112" s="135"/>
      <c r="L1112" s="135"/>
      <c r="M1112" s="135"/>
      <c r="N1112" s="2"/>
      <c r="O1112" s="31"/>
      <c r="P1112" s="25"/>
      <c r="Q1112" s="2"/>
    </row>
    <row r="1113" spans="1:17" ht="18" customHeight="1">
      <c r="A1113" s="35"/>
      <c r="B1113" s="31"/>
      <c r="C1113" s="133"/>
      <c r="D1113" s="133"/>
      <c r="E1113" s="133"/>
      <c r="F1113" s="133"/>
      <c r="G1113" s="133"/>
      <c r="H1113" s="133"/>
      <c r="I1113" s="133"/>
      <c r="J1113" s="134"/>
      <c r="K1113" s="135"/>
      <c r="L1113" s="135"/>
      <c r="M1113" s="135"/>
      <c r="N1113" s="2"/>
      <c r="O1113" s="31"/>
      <c r="P1113" s="25"/>
      <c r="Q1113" s="2"/>
    </row>
    <row r="1114" spans="1:17" ht="18" customHeight="1">
      <c r="A1114" s="35"/>
      <c r="B1114" s="31"/>
      <c r="C1114" s="133"/>
      <c r="D1114" s="133"/>
      <c r="E1114" s="133"/>
      <c r="F1114" s="133"/>
      <c r="G1114" s="133"/>
      <c r="H1114" s="133"/>
      <c r="I1114" s="133"/>
      <c r="J1114" s="134"/>
      <c r="K1114" s="135"/>
      <c r="L1114" s="135"/>
      <c r="M1114" s="135"/>
      <c r="N1114" s="2"/>
      <c r="O1114" s="31"/>
      <c r="P1114" s="25"/>
      <c r="Q1114" s="2"/>
    </row>
    <row r="1115" spans="1:17" ht="18" customHeight="1">
      <c r="A1115" s="35"/>
      <c r="B1115" s="31"/>
      <c r="C1115" s="133"/>
      <c r="D1115" s="133"/>
      <c r="E1115" s="133"/>
      <c r="F1115" s="133"/>
      <c r="G1115" s="133"/>
      <c r="H1115" s="133"/>
      <c r="I1115" s="133"/>
      <c r="J1115" s="134"/>
      <c r="K1115" s="135"/>
      <c r="L1115" s="135"/>
      <c r="M1115" s="135"/>
      <c r="N1115" s="2"/>
      <c r="O1115" s="31"/>
      <c r="P1115" s="25"/>
      <c r="Q1115" s="2"/>
    </row>
    <row r="1116" spans="1:17" ht="18" customHeight="1">
      <c r="A1116" s="35"/>
      <c r="B1116" s="31"/>
      <c r="C1116" s="133"/>
      <c r="D1116" s="133"/>
      <c r="E1116" s="133"/>
      <c r="F1116" s="133"/>
      <c r="G1116" s="133"/>
      <c r="H1116" s="133"/>
      <c r="I1116" s="133"/>
      <c r="J1116" s="134"/>
      <c r="K1116" s="135"/>
      <c r="L1116" s="135"/>
      <c r="M1116" s="135"/>
      <c r="N1116" s="2"/>
      <c r="O1116" s="31"/>
      <c r="P1116" s="25"/>
      <c r="Q1116" s="2"/>
    </row>
    <row r="1117" spans="1:17" ht="18" customHeight="1">
      <c r="A1117" s="35"/>
      <c r="B1117" s="31"/>
      <c r="C1117" s="133"/>
      <c r="D1117" s="133"/>
      <c r="E1117" s="133"/>
      <c r="F1117" s="133"/>
      <c r="G1117" s="133"/>
      <c r="H1117" s="133"/>
      <c r="I1117" s="133"/>
      <c r="J1117" s="134"/>
      <c r="K1117" s="135"/>
      <c r="L1117" s="135"/>
      <c r="M1117" s="135"/>
      <c r="N1117" s="2"/>
      <c r="O1117" s="31"/>
      <c r="P1117" s="25"/>
      <c r="Q1117" s="2"/>
    </row>
    <row r="1118" spans="1:17" ht="18" customHeight="1">
      <c r="A1118" s="35"/>
      <c r="B1118" s="31"/>
      <c r="C1118" s="133"/>
      <c r="D1118" s="133"/>
      <c r="E1118" s="133"/>
      <c r="F1118" s="133"/>
      <c r="G1118" s="133"/>
      <c r="H1118" s="133"/>
      <c r="I1118" s="133"/>
      <c r="J1118" s="134"/>
      <c r="K1118" s="135"/>
      <c r="L1118" s="135"/>
      <c r="M1118" s="135"/>
      <c r="N1118" s="2"/>
      <c r="O1118" s="31"/>
      <c r="P1118" s="25"/>
      <c r="Q1118" s="2"/>
    </row>
    <row r="1119" spans="1:17" ht="18" customHeight="1">
      <c r="A1119" s="35"/>
      <c r="B1119" s="31"/>
      <c r="C1119" s="133"/>
      <c r="D1119" s="133"/>
      <c r="E1119" s="133"/>
      <c r="F1119" s="133"/>
      <c r="G1119" s="133"/>
      <c r="H1119" s="133"/>
      <c r="I1119" s="133"/>
      <c r="J1119" s="134"/>
      <c r="K1119" s="135"/>
      <c r="L1119" s="135"/>
      <c r="M1119" s="135"/>
      <c r="N1119" s="2"/>
      <c r="O1119" s="31"/>
      <c r="P1119" s="25"/>
      <c r="Q1119" s="2"/>
    </row>
    <row r="1120" spans="1:17" ht="18" customHeight="1">
      <c r="A1120" s="35"/>
      <c r="B1120" s="31"/>
      <c r="C1120" s="133"/>
      <c r="D1120" s="133"/>
      <c r="E1120" s="133"/>
      <c r="F1120" s="133"/>
      <c r="G1120" s="133"/>
      <c r="H1120" s="133"/>
      <c r="I1120" s="133"/>
      <c r="J1120" s="134"/>
      <c r="K1120" s="135"/>
      <c r="L1120" s="135"/>
      <c r="M1120" s="135"/>
      <c r="N1120" s="2"/>
      <c r="O1120" s="31"/>
      <c r="P1120" s="25"/>
      <c r="Q1120" s="2"/>
    </row>
    <row r="1121" spans="1:17" ht="18" customHeight="1">
      <c r="A1121" s="35"/>
      <c r="B1121" s="31"/>
      <c r="C1121" s="133"/>
      <c r="D1121" s="133"/>
      <c r="E1121" s="133"/>
      <c r="F1121" s="133"/>
      <c r="G1121" s="133"/>
      <c r="H1121" s="133"/>
      <c r="I1121" s="133"/>
      <c r="J1121" s="134"/>
      <c r="K1121" s="135"/>
      <c r="L1121" s="135"/>
      <c r="M1121" s="135"/>
      <c r="N1121" s="2"/>
      <c r="O1121" s="31"/>
      <c r="P1121" s="25"/>
      <c r="Q1121" s="2"/>
    </row>
    <row r="1122" spans="1:17" ht="18" customHeight="1">
      <c r="A1122" s="35"/>
      <c r="B1122" s="31"/>
      <c r="C1122" s="133"/>
      <c r="D1122" s="133"/>
      <c r="E1122" s="133"/>
      <c r="F1122" s="133"/>
      <c r="G1122" s="133"/>
      <c r="H1122" s="133"/>
      <c r="I1122" s="133"/>
      <c r="J1122" s="134"/>
      <c r="K1122" s="135"/>
      <c r="L1122" s="135"/>
      <c r="M1122" s="135"/>
      <c r="N1122" s="2"/>
      <c r="O1122" s="31"/>
      <c r="P1122" s="25"/>
      <c r="Q1122" s="2"/>
    </row>
    <row r="1123" spans="1:17" ht="18" customHeight="1">
      <c r="A1123" s="35"/>
      <c r="B1123" s="31"/>
      <c r="C1123" s="133"/>
      <c r="D1123" s="133"/>
      <c r="E1123" s="133"/>
      <c r="F1123" s="133"/>
      <c r="G1123" s="133"/>
      <c r="H1123" s="133"/>
      <c r="I1123" s="133"/>
      <c r="J1123" s="134"/>
      <c r="K1123" s="135"/>
      <c r="L1123" s="135"/>
      <c r="M1123" s="135"/>
      <c r="N1123" s="2"/>
      <c r="O1123" s="31"/>
      <c r="P1123" s="25"/>
      <c r="Q1123" s="2"/>
    </row>
    <row r="1124" spans="1:17" ht="18" customHeight="1">
      <c r="A1124" s="35"/>
      <c r="B1124" s="31"/>
      <c r="C1124" s="133"/>
      <c r="D1124" s="133"/>
      <c r="E1124" s="133"/>
      <c r="F1124" s="133"/>
      <c r="G1124" s="133"/>
      <c r="H1124" s="133"/>
      <c r="I1124" s="133"/>
      <c r="J1124" s="134"/>
      <c r="K1124" s="135"/>
      <c r="L1124" s="135"/>
      <c r="M1124" s="135"/>
      <c r="N1124" s="2"/>
      <c r="O1124" s="31"/>
      <c r="P1124" s="25"/>
      <c r="Q1124" s="2"/>
    </row>
    <row r="1125" spans="1:17" ht="18" customHeight="1">
      <c r="A1125" s="35"/>
      <c r="B1125" s="31"/>
      <c r="C1125" s="133"/>
      <c r="D1125" s="133"/>
      <c r="E1125" s="133"/>
      <c r="F1125" s="133"/>
      <c r="G1125" s="133"/>
      <c r="H1125" s="133"/>
      <c r="I1125" s="133"/>
      <c r="J1125" s="134"/>
      <c r="K1125" s="135"/>
      <c r="L1125" s="135"/>
      <c r="M1125" s="135"/>
      <c r="N1125" s="2"/>
      <c r="O1125" s="31"/>
      <c r="P1125" s="25"/>
      <c r="Q1125" s="2"/>
    </row>
    <row r="1126" spans="1:17" ht="18" customHeight="1">
      <c r="A1126" s="35"/>
      <c r="B1126" s="31"/>
      <c r="C1126" s="133"/>
      <c r="D1126" s="133"/>
      <c r="E1126" s="133"/>
      <c r="F1126" s="133"/>
      <c r="G1126" s="133"/>
      <c r="H1126" s="133"/>
      <c r="I1126" s="133"/>
      <c r="J1126" s="134"/>
      <c r="K1126" s="135"/>
      <c r="L1126" s="135"/>
      <c r="M1126" s="135"/>
      <c r="N1126" s="2"/>
      <c r="O1126" s="31"/>
      <c r="P1126" s="25"/>
      <c r="Q1126" s="2"/>
    </row>
    <row r="1127" spans="1:17" ht="18" customHeight="1">
      <c r="A1127" s="35"/>
      <c r="B1127" s="31"/>
      <c r="C1127" s="133"/>
      <c r="D1127" s="133"/>
      <c r="E1127" s="133"/>
      <c r="F1127" s="133"/>
      <c r="G1127" s="133"/>
      <c r="H1127" s="133"/>
      <c r="I1127" s="133"/>
      <c r="J1127" s="134"/>
      <c r="K1127" s="135"/>
      <c r="L1127" s="135"/>
      <c r="M1127" s="135"/>
      <c r="N1127" s="2"/>
      <c r="O1127" s="31"/>
      <c r="P1127" s="25"/>
      <c r="Q1127" s="2"/>
    </row>
    <row r="1128" spans="1:17" ht="18" customHeight="1">
      <c r="A1128" s="35"/>
      <c r="B1128" s="31"/>
      <c r="C1128" s="133"/>
      <c r="D1128" s="133"/>
      <c r="E1128" s="133"/>
      <c r="F1128" s="133"/>
      <c r="G1128" s="133"/>
      <c r="H1128" s="133"/>
      <c r="I1128" s="133"/>
      <c r="J1128" s="134"/>
      <c r="K1128" s="135"/>
      <c r="L1128" s="135"/>
      <c r="M1128" s="135"/>
      <c r="N1128" s="2"/>
      <c r="O1128" s="31"/>
      <c r="P1128" s="25"/>
      <c r="Q1128" s="2"/>
    </row>
    <row r="1129" spans="1:17" ht="18" customHeight="1">
      <c r="A1129" s="35"/>
      <c r="B1129" s="31"/>
      <c r="C1129" s="133"/>
      <c r="D1129" s="133"/>
      <c r="E1129" s="133"/>
      <c r="F1129" s="133"/>
      <c r="G1129" s="133"/>
      <c r="H1129" s="133"/>
      <c r="I1129" s="133"/>
      <c r="J1129" s="134"/>
      <c r="K1129" s="135"/>
      <c r="L1129" s="135"/>
      <c r="M1129" s="135"/>
      <c r="N1129" s="2"/>
      <c r="O1129" s="31"/>
      <c r="P1129" s="25"/>
      <c r="Q1129" s="2"/>
    </row>
    <row r="1130" spans="1:17" ht="18" customHeight="1">
      <c r="A1130" s="35"/>
      <c r="B1130" s="31"/>
      <c r="C1130" s="133"/>
      <c r="D1130" s="133"/>
      <c r="E1130" s="133"/>
      <c r="F1130" s="133"/>
      <c r="G1130" s="133"/>
      <c r="H1130" s="133"/>
      <c r="I1130" s="133"/>
      <c r="J1130" s="134"/>
      <c r="K1130" s="135"/>
      <c r="L1130" s="135"/>
      <c r="M1130" s="135"/>
      <c r="N1130" s="2"/>
      <c r="O1130" s="31"/>
      <c r="P1130" s="25"/>
      <c r="Q1130" s="2"/>
    </row>
    <row r="1131" spans="1:17" ht="18" customHeight="1">
      <c r="A1131" s="35"/>
      <c r="B1131" s="31"/>
      <c r="C1131" s="133"/>
      <c r="D1131" s="133"/>
      <c r="E1131" s="133"/>
      <c r="F1131" s="133"/>
      <c r="G1131" s="133"/>
      <c r="H1131" s="133"/>
      <c r="I1131" s="133"/>
      <c r="J1131" s="134"/>
      <c r="K1131" s="135"/>
      <c r="L1131" s="135"/>
      <c r="M1131" s="135"/>
      <c r="N1131" s="2"/>
      <c r="O1131" s="31"/>
      <c r="P1131" s="25"/>
      <c r="Q1131" s="2"/>
    </row>
    <row r="1132" spans="1:17" ht="18" customHeight="1">
      <c r="A1132" s="35"/>
      <c r="B1132" s="31"/>
      <c r="C1132" s="133"/>
      <c r="D1132" s="133"/>
      <c r="E1132" s="133"/>
      <c r="F1132" s="133"/>
      <c r="G1132" s="133"/>
      <c r="H1132" s="133"/>
      <c r="I1132" s="133"/>
      <c r="J1132" s="134"/>
      <c r="K1132" s="135"/>
      <c r="L1132" s="135"/>
      <c r="M1132" s="135"/>
      <c r="N1132" s="2"/>
      <c r="O1132" s="31"/>
      <c r="P1132" s="25"/>
      <c r="Q1132" s="2"/>
    </row>
    <row r="1133" spans="1:17" ht="18" customHeight="1">
      <c r="A1133" s="35"/>
      <c r="B1133" s="31"/>
      <c r="C1133" s="133"/>
      <c r="D1133" s="133"/>
      <c r="E1133" s="133"/>
      <c r="F1133" s="133"/>
      <c r="G1133" s="133"/>
      <c r="H1133" s="133"/>
      <c r="I1133" s="133"/>
      <c r="J1133" s="134"/>
      <c r="K1133" s="135"/>
      <c r="L1133" s="135"/>
      <c r="M1133" s="135"/>
      <c r="N1133" s="2"/>
      <c r="O1133" s="31"/>
      <c r="P1133" s="25"/>
      <c r="Q1133" s="2"/>
    </row>
    <row r="1134" spans="1:17" ht="18" customHeight="1">
      <c r="A1134" s="35"/>
      <c r="B1134" s="31"/>
      <c r="C1134" s="133"/>
      <c r="D1134" s="133"/>
      <c r="E1134" s="133"/>
      <c r="F1134" s="133"/>
      <c r="G1134" s="133"/>
      <c r="H1134" s="133"/>
      <c r="I1134" s="133"/>
      <c r="J1134" s="134"/>
      <c r="K1134" s="135"/>
      <c r="L1134" s="135"/>
      <c r="M1134" s="135"/>
      <c r="N1134" s="2"/>
      <c r="O1134" s="31"/>
      <c r="P1134" s="25"/>
      <c r="Q1134" s="2"/>
    </row>
    <row r="1135" spans="1:17" ht="18" customHeight="1">
      <c r="A1135" s="35"/>
      <c r="B1135" s="31"/>
      <c r="C1135" s="133"/>
      <c r="D1135" s="133"/>
      <c r="E1135" s="133"/>
      <c r="F1135" s="133"/>
      <c r="G1135" s="133"/>
      <c r="H1135" s="133"/>
      <c r="I1135" s="133"/>
      <c r="J1135" s="134"/>
      <c r="K1135" s="135"/>
      <c r="L1135" s="135"/>
      <c r="M1135" s="135"/>
      <c r="N1135" s="2"/>
      <c r="O1135" s="31"/>
      <c r="P1135" s="25"/>
      <c r="Q1135" s="2"/>
    </row>
    <row r="1136" spans="1:17" ht="18" customHeight="1">
      <c r="A1136" s="35"/>
      <c r="B1136" s="31"/>
      <c r="C1136" s="133"/>
      <c r="D1136" s="133"/>
      <c r="E1136" s="133"/>
      <c r="F1136" s="133"/>
      <c r="G1136" s="133"/>
      <c r="H1136" s="133"/>
      <c r="I1136" s="133"/>
      <c r="J1136" s="134"/>
      <c r="K1136" s="135"/>
      <c r="L1136" s="135"/>
      <c r="M1136" s="135"/>
      <c r="N1136" s="2"/>
      <c r="O1136" s="31"/>
      <c r="P1136" s="25"/>
      <c r="Q1136" s="2"/>
    </row>
    <row r="1137" spans="1:17" ht="18" customHeight="1">
      <c r="A1137" s="35"/>
      <c r="B1137" s="31"/>
      <c r="C1137" s="133"/>
      <c r="D1137" s="133"/>
      <c r="E1137" s="133"/>
      <c r="F1137" s="133"/>
      <c r="G1137" s="133"/>
      <c r="H1137" s="133"/>
      <c r="I1137" s="133"/>
      <c r="J1137" s="134"/>
      <c r="K1137" s="135"/>
      <c r="L1137" s="135"/>
      <c r="M1137" s="135"/>
      <c r="N1137" s="2"/>
      <c r="O1137" s="31"/>
      <c r="P1137" s="25"/>
      <c r="Q1137" s="2"/>
    </row>
    <row r="1138" spans="1:17" ht="18" customHeight="1">
      <c r="A1138" s="35"/>
      <c r="B1138" s="31"/>
      <c r="C1138" s="133"/>
      <c r="D1138" s="133"/>
      <c r="E1138" s="133"/>
      <c r="F1138" s="133"/>
      <c r="G1138" s="133"/>
      <c r="H1138" s="133"/>
      <c r="I1138" s="133"/>
      <c r="J1138" s="134"/>
      <c r="K1138" s="135"/>
      <c r="L1138" s="135"/>
      <c r="M1138" s="135"/>
      <c r="N1138" s="2"/>
      <c r="O1138" s="31"/>
      <c r="P1138" s="25"/>
      <c r="Q1138" s="2"/>
    </row>
    <row r="1139" spans="1:17" ht="18" customHeight="1">
      <c r="A1139" s="35"/>
      <c r="B1139" s="31"/>
      <c r="C1139" s="133"/>
      <c r="D1139" s="133"/>
      <c r="E1139" s="133"/>
      <c r="F1139" s="133"/>
      <c r="G1139" s="133"/>
      <c r="H1139" s="133"/>
      <c r="I1139" s="133"/>
      <c r="J1139" s="134"/>
      <c r="K1139" s="135"/>
      <c r="L1139" s="135"/>
      <c r="M1139" s="135"/>
      <c r="N1139" s="2"/>
      <c r="O1139" s="31"/>
      <c r="P1139" s="25"/>
      <c r="Q1139" s="2"/>
    </row>
    <row r="1140" spans="1:17" ht="18" customHeight="1">
      <c r="A1140" s="35"/>
      <c r="B1140" s="31"/>
      <c r="C1140" s="133"/>
      <c r="D1140" s="133"/>
      <c r="E1140" s="133"/>
      <c r="F1140" s="133"/>
      <c r="G1140" s="133"/>
      <c r="H1140" s="133"/>
      <c r="I1140" s="133"/>
      <c r="J1140" s="134"/>
      <c r="K1140" s="135"/>
      <c r="L1140" s="135"/>
      <c r="M1140" s="135"/>
      <c r="N1140" s="2"/>
      <c r="O1140" s="31"/>
      <c r="P1140" s="25"/>
      <c r="Q1140" s="2"/>
    </row>
    <row r="1141" spans="1:17" ht="18" customHeight="1">
      <c r="A1141" s="35"/>
      <c r="B1141" s="31"/>
      <c r="C1141" s="133"/>
      <c r="D1141" s="133"/>
      <c r="E1141" s="133"/>
      <c r="F1141" s="133"/>
      <c r="G1141" s="133"/>
      <c r="H1141" s="133"/>
      <c r="I1141" s="133"/>
      <c r="J1141" s="134"/>
      <c r="K1141" s="135"/>
      <c r="L1141" s="135"/>
      <c r="M1141" s="135"/>
      <c r="N1141" s="2"/>
      <c r="O1141" s="31"/>
      <c r="P1141" s="25"/>
      <c r="Q1141" s="2"/>
    </row>
    <row r="1142" spans="1:17" ht="18" customHeight="1">
      <c r="A1142" s="35"/>
      <c r="B1142" s="31"/>
      <c r="C1142" s="133"/>
      <c r="D1142" s="133"/>
      <c r="E1142" s="133"/>
      <c r="F1142" s="133"/>
      <c r="G1142" s="133"/>
      <c r="H1142" s="133"/>
      <c r="I1142" s="133"/>
      <c r="J1142" s="134"/>
      <c r="K1142" s="135"/>
      <c r="L1142" s="135"/>
      <c r="M1142" s="135"/>
      <c r="N1142" s="2"/>
      <c r="O1142" s="31"/>
      <c r="P1142" s="25"/>
      <c r="Q1142" s="2"/>
    </row>
    <row r="1143" spans="1:17" ht="18" customHeight="1">
      <c r="A1143" s="35"/>
      <c r="B1143" s="31"/>
      <c r="C1143" s="133"/>
      <c r="D1143" s="133"/>
      <c r="E1143" s="133"/>
      <c r="F1143" s="133"/>
      <c r="G1143" s="133"/>
      <c r="H1143" s="133"/>
      <c r="I1143" s="133"/>
      <c r="J1143" s="134"/>
      <c r="K1143" s="135"/>
      <c r="L1143" s="135"/>
      <c r="M1143" s="135"/>
      <c r="N1143" s="2"/>
      <c r="O1143" s="31"/>
      <c r="P1143" s="25"/>
      <c r="Q1143" s="2"/>
    </row>
    <row r="1144" spans="1:17" ht="18" customHeight="1">
      <c r="A1144" s="35"/>
      <c r="B1144" s="31"/>
      <c r="C1144" s="133"/>
      <c r="D1144" s="133"/>
      <c r="E1144" s="133"/>
      <c r="F1144" s="133"/>
      <c r="G1144" s="133"/>
      <c r="H1144" s="133"/>
      <c r="I1144" s="133"/>
      <c r="J1144" s="134"/>
      <c r="K1144" s="135"/>
      <c r="L1144" s="135"/>
      <c r="M1144" s="135"/>
      <c r="N1144" s="2"/>
      <c r="O1144" s="31"/>
      <c r="P1144" s="25"/>
      <c r="Q1144" s="2"/>
    </row>
    <row r="1145" spans="1:17" ht="18" customHeight="1">
      <c r="A1145" s="35"/>
      <c r="B1145" s="31"/>
      <c r="C1145" s="133"/>
      <c r="D1145" s="133"/>
      <c r="E1145" s="133"/>
      <c r="F1145" s="133"/>
      <c r="G1145" s="133"/>
      <c r="H1145" s="133"/>
      <c r="I1145" s="133"/>
      <c r="J1145" s="134"/>
      <c r="K1145" s="135"/>
      <c r="L1145" s="135"/>
      <c r="M1145" s="135"/>
      <c r="N1145" s="2"/>
      <c r="O1145" s="31"/>
      <c r="P1145" s="25"/>
      <c r="Q1145" s="2"/>
    </row>
    <row r="1146" spans="1:17" ht="18" customHeight="1">
      <c r="A1146" s="35"/>
      <c r="B1146" s="31"/>
      <c r="C1146" s="133"/>
      <c r="D1146" s="133"/>
      <c r="E1146" s="133"/>
      <c r="F1146" s="133"/>
      <c r="G1146" s="133"/>
      <c r="H1146" s="133"/>
      <c r="I1146" s="133"/>
      <c r="J1146" s="134"/>
      <c r="K1146" s="135"/>
      <c r="L1146" s="135"/>
      <c r="M1146" s="135"/>
      <c r="N1146" s="2"/>
      <c r="O1146" s="31"/>
      <c r="P1146" s="25"/>
      <c r="Q1146" s="2"/>
    </row>
    <row r="1147" spans="1:17" ht="18" customHeight="1">
      <c r="A1147" s="35"/>
      <c r="B1147" s="31"/>
      <c r="C1147" s="133"/>
      <c r="D1147" s="133"/>
      <c r="E1147" s="133"/>
      <c r="F1147" s="133"/>
      <c r="G1147" s="133"/>
      <c r="H1147" s="133"/>
      <c r="I1147" s="133"/>
      <c r="J1147" s="134"/>
      <c r="K1147" s="135"/>
      <c r="L1147" s="135"/>
      <c r="M1147" s="135"/>
      <c r="N1147" s="2"/>
      <c r="O1147" s="31"/>
      <c r="P1147" s="25"/>
      <c r="Q1147" s="2"/>
    </row>
    <row r="1148" spans="1:17" ht="18" customHeight="1">
      <c r="A1148" s="35"/>
      <c r="B1148" s="31"/>
      <c r="C1148" s="133"/>
      <c r="D1148" s="133"/>
      <c r="E1148" s="133"/>
      <c r="F1148" s="133"/>
      <c r="G1148" s="133"/>
      <c r="H1148" s="133"/>
      <c r="I1148" s="133"/>
      <c r="J1148" s="134"/>
      <c r="K1148" s="135"/>
      <c r="L1148" s="135"/>
      <c r="M1148" s="135"/>
      <c r="N1148" s="2"/>
      <c r="O1148" s="31"/>
      <c r="P1148" s="25"/>
      <c r="Q1148" s="2"/>
    </row>
    <row r="1149" spans="1:17" ht="18" customHeight="1">
      <c r="A1149" s="35"/>
      <c r="B1149" s="31"/>
      <c r="C1149" s="133"/>
      <c r="D1149" s="133"/>
      <c r="E1149" s="133"/>
      <c r="F1149" s="133"/>
      <c r="G1149" s="133"/>
      <c r="H1149" s="133"/>
      <c r="I1149" s="133"/>
      <c r="J1149" s="134"/>
      <c r="K1149" s="135"/>
      <c r="L1149" s="135"/>
      <c r="M1149" s="135"/>
      <c r="N1149" s="2"/>
      <c r="O1149" s="31"/>
      <c r="P1149" s="25"/>
      <c r="Q1149" s="2"/>
    </row>
    <row r="1150" spans="1:17" ht="18" customHeight="1">
      <c r="A1150" s="35"/>
      <c r="B1150" s="31"/>
      <c r="C1150" s="133"/>
      <c r="D1150" s="133"/>
      <c r="E1150" s="133"/>
      <c r="F1150" s="133"/>
      <c r="G1150" s="133"/>
      <c r="H1150" s="133"/>
      <c r="I1150" s="133"/>
      <c r="J1150" s="134"/>
      <c r="K1150" s="135"/>
      <c r="L1150" s="135"/>
      <c r="M1150" s="135"/>
      <c r="N1150" s="2"/>
      <c r="O1150" s="31"/>
      <c r="P1150" s="25"/>
      <c r="Q1150" s="2"/>
    </row>
    <row r="1151" spans="1:17" ht="18" customHeight="1">
      <c r="A1151" s="35"/>
      <c r="B1151" s="31"/>
      <c r="C1151" s="133"/>
      <c r="D1151" s="133"/>
      <c r="E1151" s="133"/>
      <c r="F1151" s="133"/>
      <c r="G1151" s="133"/>
      <c r="H1151" s="133"/>
      <c r="I1151" s="133"/>
      <c r="J1151" s="134"/>
      <c r="K1151" s="135"/>
      <c r="L1151" s="135"/>
      <c r="M1151" s="135"/>
      <c r="N1151" s="2"/>
      <c r="O1151" s="31"/>
      <c r="P1151" s="25"/>
      <c r="Q1151" s="2"/>
    </row>
    <row r="1152" spans="1:17" ht="18" customHeight="1">
      <c r="A1152" s="35"/>
      <c r="B1152" s="31"/>
      <c r="C1152" s="133"/>
      <c r="D1152" s="133"/>
      <c r="E1152" s="133"/>
      <c r="F1152" s="133"/>
      <c r="G1152" s="133"/>
      <c r="H1152" s="133"/>
      <c r="I1152" s="133"/>
      <c r="J1152" s="134"/>
      <c r="K1152" s="135"/>
      <c r="L1152" s="135"/>
      <c r="M1152" s="135"/>
      <c r="N1152" s="2"/>
      <c r="O1152" s="31"/>
      <c r="P1152" s="25"/>
      <c r="Q1152" s="2"/>
    </row>
    <row r="1153" spans="1:17" ht="18" customHeight="1">
      <c r="A1153" s="35"/>
      <c r="B1153" s="31"/>
      <c r="C1153" s="133"/>
      <c r="D1153" s="133"/>
      <c r="E1153" s="133"/>
      <c r="F1153" s="133"/>
      <c r="G1153" s="133"/>
      <c r="H1153" s="133"/>
      <c r="I1153" s="133"/>
      <c r="J1153" s="134"/>
      <c r="K1153" s="135"/>
      <c r="L1153" s="135"/>
      <c r="M1153" s="135"/>
      <c r="N1153" s="2"/>
      <c r="O1153" s="31"/>
      <c r="P1153" s="25"/>
      <c r="Q1153" s="2"/>
    </row>
    <row r="1154" spans="1:17" ht="18" customHeight="1">
      <c r="A1154" s="35"/>
      <c r="B1154" s="31"/>
      <c r="C1154" s="133"/>
      <c r="D1154" s="133"/>
      <c r="E1154" s="133"/>
      <c r="F1154" s="133"/>
      <c r="G1154" s="133"/>
      <c r="H1154" s="133"/>
      <c r="I1154" s="133"/>
      <c r="J1154" s="134"/>
      <c r="K1154" s="135"/>
      <c r="L1154" s="135"/>
      <c r="M1154" s="135"/>
      <c r="N1154" s="2"/>
      <c r="O1154" s="31"/>
      <c r="P1154" s="25"/>
      <c r="Q1154" s="2"/>
    </row>
    <row r="1155" spans="1:17" ht="18" customHeight="1">
      <c r="A1155" s="35"/>
      <c r="B1155" s="31"/>
      <c r="C1155" s="133"/>
      <c r="D1155" s="133"/>
      <c r="E1155" s="133"/>
      <c r="F1155" s="133"/>
      <c r="G1155" s="133"/>
      <c r="H1155" s="133"/>
      <c r="I1155" s="133"/>
      <c r="J1155" s="134"/>
      <c r="K1155" s="135"/>
      <c r="L1155" s="135"/>
      <c r="M1155" s="135"/>
      <c r="N1155" s="2"/>
      <c r="O1155" s="31"/>
      <c r="P1155" s="25"/>
      <c r="Q1155" s="2"/>
    </row>
    <row r="1156" spans="1:17" ht="18" customHeight="1">
      <c r="A1156" s="35"/>
      <c r="B1156" s="31"/>
      <c r="C1156" s="133"/>
      <c r="D1156" s="133"/>
      <c r="E1156" s="133"/>
      <c r="F1156" s="133"/>
      <c r="G1156" s="133"/>
      <c r="H1156" s="133"/>
      <c r="I1156" s="133"/>
      <c r="J1156" s="134"/>
      <c r="K1156" s="135"/>
      <c r="L1156" s="135"/>
      <c r="M1156" s="135"/>
      <c r="N1156" s="2"/>
      <c r="O1156" s="31"/>
      <c r="P1156" s="25"/>
      <c r="Q1156" s="2"/>
    </row>
    <row r="1157" spans="1:17" ht="18" customHeight="1">
      <c r="A1157" s="35"/>
      <c r="B1157" s="31"/>
      <c r="C1157" s="133"/>
      <c r="D1157" s="133"/>
      <c r="E1157" s="133"/>
      <c r="F1157" s="133"/>
      <c r="G1157" s="133"/>
      <c r="H1157" s="133"/>
      <c r="I1157" s="133"/>
      <c r="J1157" s="134"/>
      <c r="K1157" s="135"/>
      <c r="L1157" s="135"/>
      <c r="M1157" s="135"/>
      <c r="N1157" s="2"/>
      <c r="O1157" s="31"/>
      <c r="P1157" s="25"/>
      <c r="Q1157" s="2"/>
    </row>
    <row r="1158" spans="1:17" ht="18" customHeight="1">
      <c r="A1158" s="35"/>
      <c r="B1158" s="31"/>
      <c r="C1158" s="133"/>
      <c r="D1158" s="133"/>
      <c r="E1158" s="133"/>
      <c r="F1158" s="133"/>
      <c r="G1158" s="133"/>
      <c r="H1158" s="133"/>
      <c r="I1158" s="133"/>
      <c r="J1158" s="134"/>
      <c r="K1158" s="135"/>
      <c r="L1158" s="135"/>
      <c r="M1158" s="135"/>
      <c r="N1158" s="2"/>
      <c r="O1158" s="31"/>
      <c r="P1158" s="25"/>
      <c r="Q1158" s="2"/>
    </row>
    <row r="1159" spans="1:17" ht="18" customHeight="1">
      <c r="A1159" s="35"/>
      <c r="B1159" s="31"/>
      <c r="C1159" s="133"/>
      <c r="D1159" s="133"/>
      <c r="E1159" s="133"/>
      <c r="F1159" s="133"/>
      <c r="G1159" s="133"/>
      <c r="H1159" s="133"/>
      <c r="I1159" s="133"/>
      <c r="J1159" s="134"/>
      <c r="K1159" s="135"/>
      <c r="L1159" s="135"/>
      <c r="M1159" s="135"/>
      <c r="N1159" s="2"/>
      <c r="O1159" s="31"/>
      <c r="P1159" s="25"/>
      <c r="Q1159" s="2"/>
    </row>
    <row r="1160" spans="1:17" ht="18" customHeight="1">
      <c r="A1160" s="35"/>
      <c r="B1160" s="31"/>
      <c r="C1160" s="133"/>
      <c r="D1160" s="133"/>
      <c r="E1160" s="133"/>
      <c r="F1160" s="133"/>
      <c r="G1160" s="133"/>
      <c r="H1160" s="133"/>
      <c r="I1160" s="133"/>
      <c r="J1160" s="134"/>
      <c r="K1160" s="135"/>
      <c r="L1160" s="135"/>
      <c r="M1160" s="135"/>
      <c r="N1160" s="2"/>
      <c r="O1160" s="31"/>
      <c r="P1160" s="25"/>
      <c r="Q1160" s="2"/>
    </row>
    <row r="1161" spans="1:17" ht="18" customHeight="1">
      <c r="A1161" s="35"/>
      <c r="B1161" s="31"/>
      <c r="C1161" s="133"/>
      <c r="D1161" s="133"/>
      <c r="E1161" s="133"/>
      <c r="F1161" s="133"/>
      <c r="G1161" s="133"/>
      <c r="H1161" s="133"/>
      <c r="I1161" s="133"/>
      <c r="J1161" s="134"/>
      <c r="K1161" s="135"/>
      <c r="L1161" s="135"/>
      <c r="M1161" s="135"/>
      <c r="N1161" s="2"/>
      <c r="O1161" s="31"/>
      <c r="P1161" s="25"/>
      <c r="Q1161" s="2"/>
    </row>
    <row r="1162" spans="1:17" ht="18" customHeight="1">
      <c r="A1162" s="35"/>
      <c r="B1162" s="31"/>
      <c r="C1162" s="133"/>
      <c r="D1162" s="133"/>
      <c r="E1162" s="133"/>
      <c r="F1162" s="133"/>
      <c r="G1162" s="133"/>
      <c r="H1162" s="133"/>
      <c r="I1162" s="133"/>
      <c r="J1162" s="134"/>
      <c r="K1162" s="135"/>
      <c r="L1162" s="135"/>
      <c r="M1162" s="135"/>
      <c r="N1162" s="2"/>
      <c r="O1162" s="31"/>
      <c r="P1162" s="25"/>
      <c r="Q1162" s="2"/>
    </row>
    <row r="1163" spans="1:17" ht="18" customHeight="1">
      <c r="A1163" s="35"/>
      <c r="B1163" s="31"/>
      <c r="C1163" s="133"/>
      <c r="D1163" s="133"/>
      <c r="E1163" s="133"/>
      <c r="F1163" s="133"/>
      <c r="G1163" s="133"/>
      <c r="H1163" s="133"/>
      <c r="I1163" s="133"/>
      <c r="J1163" s="134"/>
      <c r="K1163" s="135"/>
      <c r="L1163" s="135"/>
      <c r="M1163" s="135"/>
      <c r="N1163" s="2"/>
      <c r="O1163" s="31"/>
      <c r="P1163" s="25"/>
      <c r="Q1163" s="2"/>
    </row>
    <row r="1164" spans="1:17" ht="18" customHeight="1">
      <c r="A1164" s="35"/>
      <c r="B1164" s="31"/>
      <c r="C1164" s="133"/>
      <c r="D1164" s="133"/>
      <c r="E1164" s="133"/>
      <c r="F1164" s="133"/>
      <c r="G1164" s="133"/>
      <c r="H1164" s="133"/>
      <c r="I1164" s="133"/>
      <c r="J1164" s="134"/>
      <c r="K1164" s="135"/>
      <c r="L1164" s="135"/>
      <c r="M1164" s="135"/>
      <c r="N1164" s="2"/>
      <c r="O1164" s="31"/>
      <c r="P1164" s="25"/>
      <c r="Q1164" s="2"/>
    </row>
    <row r="1165" spans="1:17" ht="18" customHeight="1">
      <c r="A1165" s="35"/>
      <c r="B1165" s="31"/>
      <c r="C1165" s="133"/>
      <c r="D1165" s="133"/>
      <c r="E1165" s="133"/>
      <c r="F1165" s="133"/>
      <c r="G1165" s="133"/>
      <c r="H1165" s="133"/>
      <c r="I1165" s="133"/>
      <c r="J1165" s="134"/>
      <c r="K1165" s="135"/>
      <c r="L1165" s="135"/>
      <c r="M1165" s="135"/>
      <c r="N1165" s="2"/>
      <c r="O1165" s="31"/>
      <c r="P1165" s="25"/>
      <c r="Q1165" s="2"/>
    </row>
    <row r="1166" spans="1:17" ht="18" customHeight="1">
      <c r="A1166" s="35"/>
      <c r="B1166" s="31"/>
      <c r="C1166" s="133"/>
      <c r="D1166" s="133"/>
      <c r="E1166" s="133"/>
      <c r="F1166" s="133"/>
      <c r="G1166" s="133"/>
      <c r="H1166" s="133"/>
      <c r="I1166" s="133"/>
      <c r="J1166" s="134"/>
      <c r="K1166" s="135"/>
      <c r="L1166" s="135"/>
      <c r="M1166" s="135"/>
      <c r="N1166" s="2"/>
      <c r="O1166" s="31"/>
      <c r="P1166" s="25"/>
      <c r="Q1166" s="2"/>
    </row>
    <row r="1167" spans="1:17" ht="18" customHeight="1">
      <c r="A1167" s="35"/>
      <c r="B1167" s="31"/>
      <c r="C1167" s="133"/>
      <c r="D1167" s="133"/>
      <c r="E1167" s="133"/>
      <c r="F1167" s="133"/>
      <c r="G1167" s="133"/>
      <c r="H1167" s="133"/>
      <c r="I1167" s="133"/>
      <c r="J1167" s="134"/>
      <c r="K1167" s="135"/>
      <c r="L1167" s="135"/>
      <c r="M1167" s="135"/>
      <c r="N1167" s="2"/>
      <c r="O1167" s="31"/>
      <c r="P1167" s="25"/>
      <c r="Q1167" s="2"/>
    </row>
    <row r="1168" spans="1:17" ht="18" customHeight="1">
      <c r="A1168" s="35"/>
      <c r="B1168" s="31"/>
      <c r="C1168" s="133"/>
      <c r="D1168" s="133"/>
      <c r="E1168" s="133"/>
      <c r="F1168" s="133"/>
      <c r="G1168" s="133"/>
      <c r="H1168" s="133"/>
      <c r="I1168" s="133"/>
      <c r="J1168" s="134"/>
      <c r="K1168" s="135"/>
      <c r="L1168" s="135"/>
      <c r="M1168" s="135"/>
      <c r="N1168" s="2"/>
      <c r="O1168" s="31"/>
      <c r="P1168" s="25"/>
      <c r="Q1168" s="2"/>
    </row>
    <row r="1169" spans="1:17" ht="18" customHeight="1">
      <c r="A1169" s="35"/>
      <c r="B1169" s="31"/>
      <c r="C1169" s="133"/>
      <c r="D1169" s="133"/>
      <c r="E1169" s="133"/>
      <c r="F1169" s="133"/>
      <c r="G1169" s="133"/>
      <c r="H1169" s="133"/>
      <c r="I1169" s="133"/>
      <c r="J1169" s="134"/>
      <c r="K1169" s="135"/>
      <c r="L1169" s="135"/>
      <c r="M1169" s="135"/>
      <c r="N1169" s="2"/>
      <c r="O1169" s="31"/>
      <c r="P1169" s="25"/>
      <c r="Q1169" s="2"/>
    </row>
    <row r="1170" spans="1:17" ht="18" customHeight="1">
      <c r="A1170" s="35"/>
      <c r="B1170" s="31"/>
      <c r="C1170" s="133"/>
      <c r="D1170" s="133"/>
      <c r="E1170" s="133"/>
      <c r="F1170" s="133"/>
      <c r="G1170" s="133"/>
      <c r="H1170" s="133"/>
      <c r="I1170" s="133"/>
      <c r="J1170" s="134"/>
      <c r="K1170" s="135"/>
      <c r="L1170" s="135"/>
      <c r="M1170" s="135"/>
      <c r="N1170" s="2"/>
      <c r="O1170" s="31"/>
      <c r="P1170" s="25"/>
      <c r="Q1170" s="2"/>
    </row>
    <row r="1171" spans="1:17" ht="18" customHeight="1">
      <c r="A1171" s="35"/>
      <c r="B1171" s="31"/>
      <c r="C1171" s="133"/>
      <c r="D1171" s="133"/>
      <c r="E1171" s="133"/>
      <c r="F1171" s="133"/>
      <c r="G1171" s="133"/>
      <c r="H1171" s="133"/>
      <c r="I1171" s="133"/>
      <c r="J1171" s="134"/>
      <c r="K1171" s="135"/>
      <c r="L1171" s="135"/>
      <c r="M1171" s="135"/>
      <c r="N1171" s="2"/>
      <c r="O1171" s="31"/>
      <c r="P1171" s="25"/>
      <c r="Q1171" s="2"/>
    </row>
    <row r="1172" spans="1:17" ht="18" customHeight="1">
      <c r="A1172" s="35"/>
      <c r="B1172" s="31"/>
      <c r="C1172" s="133"/>
      <c r="D1172" s="133"/>
      <c r="E1172" s="133"/>
      <c r="F1172" s="133"/>
      <c r="G1172" s="133"/>
      <c r="H1172" s="133"/>
      <c r="I1172" s="133"/>
      <c r="J1172" s="134"/>
      <c r="K1172" s="135"/>
      <c r="L1172" s="135"/>
      <c r="M1172" s="135"/>
      <c r="N1172" s="2"/>
      <c r="O1172" s="31"/>
      <c r="P1172" s="25"/>
      <c r="Q1172" s="2"/>
    </row>
    <row r="1173" spans="1:17" ht="18" customHeight="1">
      <c r="A1173" s="35"/>
      <c r="B1173" s="31"/>
      <c r="C1173" s="133"/>
      <c r="D1173" s="133"/>
      <c r="E1173" s="133"/>
      <c r="F1173" s="133"/>
      <c r="G1173" s="133"/>
      <c r="H1173" s="133"/>
      <c r="I1173" s="133"/>
      <c r="J1173" s="134"/>
      <c r="K1173" s="135"/>
      <c r="L1173" s="135"/>
      <c r="M1173" s="135"/>
      <c r="N1173" s="2"/>
      <c r="O1173" s="31"/>
      <c r="P1173" s="25"/>
      <c r="Q1173" s="2"/>
    </row>
    <row r="1174" spans="1:17" ht="18" customHeight="1">
      <c r="A1174" s="35"/>
      <c r="B1174" s="31"/>
      <c r="C1174" s="133"/>
      <c r="D1174" s="133"/>
      <c r="E1174" s="133"/>
      <c r="F1174" s="133"/>
      <c r="G1174" s="133"/>
      <c r="H1174" s="133"/>
      <c r="I1174" s="133"/>
      <c r="J1174" s="134"/>
      <c r="K1174" s="135"/>
      <c r="L1174" s="135"/>
      <c r="M1174" s="135"/>
      <c r="N1174" s="2"/>
      <c r="O1174" s="31"/>
      <c r="P1174" s="25"/>
      <c r="Q1174" s="2"/>
    </row>
    <row r="1175" spans="1:17" ht="18" customHeight="1">
      <c r="A1175" s="35"/>
      <c r="B1175" s="31"/>
      <c r="C1175" s="133"/>
      <c r="D1175" s="133"/>
      <c r="E1175" s="133"/>
      <c r="F1175" s="133"/>
      <c r="G1175" s="133"/>
      <c r="H1175" s="133"/>
      <c r="I1175" s="133"/>
      <c r="J1175" s="134"/>
      <c r="K1175" s="135"/>
      <c r="L1175" s="135"/>
      <c r="M1175" s="135"/>
      <c r="N1175" s="2"/>
      <c r="O1175" s="31"/>
      <c r="P1175" s="25"/>
      <c r="Q1175" s="2"/>
    </row>
    <row r="1176" spans="1:17" ht="18" customHeight="1">
      <c r="A1176" s="35"/>
      <c r="B1176" s="31"/>
      <c r="C1176" s="133"/>
      <c r="D1176" s="133"/>
      <c r="E1176" s="133"/>
      <c r="F1176" s="133"/>
      <c r="G1176" s="133"/>
      <c r="H1176" s="133"/>
      <c r="I1176" s="133"/>
      <c r="J1176" s="134"/>
      <c r="K1176" s="135"/>
      <c r="L1176" s="135"/>
      <c r="M1176" s="135"/>
      <c r="N1176" s="2"/>
      <c r="O1176" s="31"/>
      <c r="P1176" s="25"/>
      <c r="Q1176" s="2"/>
    </row>
    <row r="1177" spans="1:17" ht="18" customHeight="1">
      <c r="A1177" s="35"/>
      <c r="B1177" s="31"/>
      <c r="C1177" s="133"/>
      <c r="D1177" s="133"/>
      <c r="E1177" s="133"/>
      <c r="F1177" s="133"/>
      <c r="G1177" s="133"/>
      <c r="H1177" s="133"/>
      <c r="I1177" s="133"/>
      <c r="J1177" s="134"/>
      <c r="K1177" s="135"/>
      <c r="L1177" s="135"/>
      <c r="M1177" s="135"/>
      <c r="N1177" s="2"/>
      <c r="O1177" s="31"/>
      <c r="P1177" s="25"/>
      <c r="Q1177" s="2"/>
    </row>
    <row r="1178" spans="1:17" ht="18" customHeight="1">
      <c r="A1178" s="35"/>
      <c r="B1178" s="31"/>
      <c r="C1178" s="133"/>
      <c r="D1178" s="133"/>
      <c r="E1178" s="133"/>
      <c r="F1178" s="133"/>
      <c r="G1178" s="133"/>
      <c r="H1178" s="133"/>
      <c r="I1178" s="133"/>
      <c r="J1178" s="134"/>
      <c r="K1178" s="135"/>
      <c r="L1178" s="135"/>
      <c r="M1178" s="135"/>
      <c r="N1178" s="2"/>
      <c r="O1178" s="31"/>
      <c r="P1178" s="25"/>
      <c r="Q1178" s="2"/>
    </row>
    <row r="1179" spans="1:17" ht="18" customHeight="1">
      <c r="A1179" s="35"/>
      <c r="B1179" s="31"/>
      <c r="C1179" s="133"/>
      <c r="D1179" s="133"/>
      <c r="E1179" s="133"/>
      <c r="F1179" s="133"/>
      <c r="G1179" s="133"/>
      <c r="H1179" s="133"/>
      <c r="I1179" s="133"/>
      <c r="J1179" s="134"/>
      <c r="K1179" s="135"/>
      <c r="L1179" s="135"/>
      <c r="M1179" s="135"/>
      <c r="N1179" s="2"/>
      <c r="O1179" s="31"/>
      <c r="P1179" s="25"/>
      <c r="Q1179" s="2"/>
    </row>
    <row r="1180" spans="1:17" ht="18" customHeight="1">
      <c r="A1180" s="35"/>
      <c r="B1180" s="31"/>
      <c r="C1180" s="133"/>
      <c r="D1180" s="133"/>
      <c r="E1180" s="133"/>
      <c r="F1180" s="133"/>
      <c r="G1180" s="133"/>
      <c r="H1180" s="133"/>
      <c r="I1180" s="133"/>
      <c r="J1180" s="134"/>
      <c r="K1180" s="135"/>
      <c r="L1180" s="135"/>
      <c r="M1180" s="135"/>
      <c r="N1180" s="2"/>
      <c r="O1180" s="31"/>
      <c r="P1180" s="25"/>
      <c r="Q1180" s="2"/>
    </row>
    <row r="1181" spans="1:17" ht="18" customHeight="1">
      <c r="A1181" s="35"/>
      <c r="B1181" s="31"/>
      <c r="C1181" s="133"/>
      <c r="D1181" s="133"/>
      <c r="E1181" s="133"/>
      <c r="F1181" s="133"/>
      <c r="G1181" s="133"/>
      <c r="H1181" s="133"/>
      <c r="I1181" s="133"/>
      <c r="J1181" s="134"/>
      <c r="K1181" s="135"/>
      <c r="L1181" s="135"/>
      <c r="M1181" s="135"/>
      <c r="N1181" s="2"/>
      <c r="O1181" s="31"/>
      <c r="P1181" s="25"/>
      <c r="Q1181" s="2"/>
    </row>
    <row r="1182" spans="1:17" ht="18" customHeight="1">
      <c r="A1182" s="35"/>
      <c r="B1182" s="31"/>
      <c r="C1182" s="133"/>
      <c r="D1182" s="133"/>
      <c r="E1182" s="133"/>
      <c r="F1182" s="133"/>
      <c r="G1182" s="133"/>
      <c r="H1182" s="133"/>
      <c r="I1182" s="133"/>
      <c r="J1182" s="134"/>
      <c r="K1182" s="135"/>
      <c r="L1182" s="135"/>
      <c r="M1182" s="135"/>
      <c r="N1182" s="2"/>
      <c r="O1182" s="31"/>
      <c r="P1182" s="25"/>
      <c r="Q1182" s="2"/>
    </row>
    <row r="1183" spans="1:17" ht="18" customHeight="1">
      <c r="A1183" s="35"/>
      <c r="B1183" s="31"/>
      <c r="C1183" s="133"/>
      <c r="D1183" s="133"/>
      <c r="E1183" s="133"/>
      <c r="F1183" s="133"/>
      <c r="G1183" s="133"/>
      <c r="H1183" s="133"/>
      <c r="I1183" s="133"/>
      <c r="J1183" s="134"/>
      <c r="K1183" s="135"/>
      <c r="L1183" s="135"/>
      <c r="M1183" s="135"/>
      <c r="N1183" s="2"/>
      <c r="O1183" s="31"/>
      <c r="P1183" s="25"/>
      <c r="Q1183" s="2"/>
    </row>
    <row r="1184" spans="1:17" ht="18" customHeight="1">
      <c r="A1184" s="35"/>
      <c r="B1184" s="31"/>
      <c r="C1184" s="133"/>
      <c r="D1184" s="133"/>
      <c r="E1184" s="133"/>
      <c r="F1184" s="133"/>
      <c r="G1184" s="133"/>
      <c r="H1184" s="133"/>
      <c r="I1184" s="133"/>
      <c r="J1184" s="134"/>
      <c r="K1184" s="135"/>
      <c r="L1184" s="135"/>
      <c r="M1184" s="135"/>
      <c r="N1184" s="2"/>
      <c r="O1184" s="31"/>
      <c r="P1184" s="25"/>
      <c r="Q1184" s="2"/>
    </row>
    <row r="1185" spans="1:17" ht="18" customHeight="1">
      <c r="A1185" s="35"/>
      <c r="B1185" s="31"/>
      <c r="C1185" s="133"/>
      <c r="D1185" s="133"/>
      <c r="E1185" s="133"/>
      <c r="F1185" s="133"/>
      <c r="G1185" s="133"/>
      <c r="H1185" s="133"/>
      <c r="I1185" s="133"/>
      <c r="J1185" s="134"/>
      <c r="K1185" s="135"/>
      <c r="L1185" s="135"/>
      <c r="M1185" s="135"/>
      <c r="N1185" s="2"/>
      <c r="O1185" s="31"/>
      <c r="P1185" s="25"/>
      <c r="Q1185" s="2"/>
    </row>
    <row r="1186" spans="1:17" ht="18" customHeight="1">
      <c r="A1186" s="35"/>
      <c r="B1186" s="31"/>
      <c r="C1186" s="133"/>
      <c r="D1186" s="133"/>
      <c r="E1186" s="133"/>
      <c r="F1186" s="133"/>
      <c r="G1186" s="133"/>
      <c r="H1186" s="133"/>
      <c r="I1186" s="133"/>
      <c r="J1186" s="134"/>
      <c r="K1186" s="135"/>
      <c r="L1186" s="135"/>
      <c r="M1186" s="135"/>
      <c r="N1186" s="2"/>
      <c r="O1186" s="31"/>
      <c r="P1186" s="25"/>
      <c r="Q1186" s="2"/>
    </row>
    <row r="1187" spans="1:17" ht="18" customHeight="1">
      <c r="A1187" s="35"/>
      <c r="B1187" s="31"/>
      <c r="C1187" s="133"/>
      <c r="D1187" s="133"/>
      <c r="E1187" s="133"/>
      <c r="F1187" s="133"/>
      <c r="G1187" s="133"/>
      <c r="H1187" s="133"/>
      <c r="I1187" s="133"/>
      <c r="J1187" s="134"/>
      <c r="K1187" s="135"/>
      <c r="L1187" s="135"/>
      <c r="M1187" s="135"/>
      <c r="N1187" s="2"/>
      <c r="O1187" s="31"/>
      <c r="P1187" s="25"/>
      <c r="Q1187" s="2"/>
    </row>
    <row r="1188" spans="1:17" ht="18" customHeight="1">
      <c r="A1188" s="35"/>
      <c r="B1188" s="31"/>
      <c r="C1188" s="133"/>
      <c r="D1188" s="133"/>
      <c r="E1188" s="133"/>
      <c r="F1188" s="133"/>
      <c r="G1188" s="133"/>
      <c r="H1188" s="133"/>
      <c r="I1188" s="133"/>
      <c r="J1188" s="134"/>
      <c r="K1188" s="135"/>
      <c r="L1188" s="135"/>
      <c r="M1188" s="135"/>
      <c r="N1188" s="2"/>
      <c r="O1188" s="31"/>
      <c r="P1188" s="25"/>
      <c r="Q1188" s="2"/>
    </row>
    <row r="1189" spans="1:17" ht="18" customHeight="1">
      <c r="A1189" s="35"/>
      <c r="B1189" s="31"/>
      <c r="C1189" s="133"/>
      <c r="D1189" s="133"/>
      <c r="E1189" s="133"/>
      <c r="F1189" s="133"/>
      <c r="G1189" s="133"/>
      <c r="H1189" s="133"/>
      <c r="I1189" s="133"/>
      <c r="J1189" s="134"/>
      <c r="K1189" s="135"/>
      <c r="L1189" s="135"/>
      <c r="M1189" s="135"/>
      <c r="N1189" s="2"/>
      <c r="O1189" s="31"/>
      <c r="P1189" s="25"/>
      <c r="Q1189" s="2"/>
    </row>
    <row r="1190" spans="1:17" ht="18" customHeight="1">
      <c r="A1190" s="35"/>
      <c r="B1190" s="31"/>
      <c r="C1190" s="133"/>
      <c r="D1190" s="133"/>
      <c r="E1190" s="133"/>
      <c r="F1190" s="133"/>
      <c r="G1190" s="133"/>
      <c r="H1190" s="133"/>
      <c r="I1190" s="133"/>
      <c r="J1190" s="134"/>
      <c r="K1190" s="135"/>
      <c r="L1190" s="135"/>
      <c r="M1190" s="135"/>
      <c r="N1190" s="2"/>
      <c r="O1190" s="31"/>
      <c r="P1190" s="25"/>
      <c r="Q1190" s="2"/>
    </row>
    <row r="1191" spans="1:17" ht="18" customHeight="1">
      <c r="A1191" s="35"/>
      <c r="B1191" s="31"/>
      <c r="C1191" s="133"/>
      <c r="D1191" s="133"/>
      <c r="E1191" s="133"/>
      <c r="F1191" s="133"/>
      <c r="G1191" s="133"/>
      <c r="H1191" s="133"/>
      <c r="I1191" s="133"/>
      <c r="J1191" s="134"/>
      <c r="K1191" s="135"/>
      <c r="L1191" s="135"/>
      <c r="M1191" s="135"/>
      <c r="N1191" s="2"/>
      <c r="O1191" s="31"/>
      <c r="P1191" s="25"/>
      <c r="Q1191" s="2"/>
    </row>
    <row r="1192" spans="1:17" ht="18" customHeight="1">
      <c r="A1192" s="35"/>
      <c r="B1192" s="31"/>
      <c r="C1192" s="133"/>
      <c r="D1192" s="133"/>
      <c r="E1192" s="133"/>
      <c r="F1192" s="133"/>
      <c r="G1192" s="133"/>
      <c r="H1192" s="133"/>
      <c r="I1192" s="133"/>
      <c r="J1192" s="134"/>
      <c r="K1192" s="135"/>
      <c r="L1192" s="135"/>
      <c r="M1192" s="135"/>
      <c r="N1192" s="2"/>
      <c r="O1192" s="31"/>
      <c r="P1192" s="25"/>
      <c r="Q1192" s="2"/>
    </row>
    <row r="1193" spans="1:17" ht="18" customHeight="1">
      <c r="A1193" s="35"/>
      <c r="B1193" s="31"/>
      <c r="C1193" s="133"/>
      <c r="D1193" s="133"/>
      <c r="E1193" s="133"/>
      <c r="F1193" s="133"/>
      <c r="G1193" s="133"/>
      <c r="H1193" s="133"/>
      <c r="I1193" s="133"/>
      <c r="J1193" s="134"/>
      <c r="K1193" s="135"/>
      <c r="L1193" s="135"/>
      <c r="M1193" s="135"/>
      <c r="N1193" s="2"/>
      <c r="O1193" s="31"/>
      <c r="P1193" s="25"/>
      <c r="Q1193" s="2"/>
    </row>
    <row r="1194" spans="1:17" ht="18" customHeight="1">
      <c r="A1194" s="35"/>
      <c r="B1194" s="31"/>
      <c r="C1194" s="133"/>
      <c r="D1194" s="133"/>
      <c r="E1194" s="133"/>
      <c r="F1194" s="133"/>
      <c r="G1194" s="133"/>
      <c r="H1194" s="133"/>
      <c r="I1194" s="133"/>
      <c r="J1194" s="134"/>
      <c r="K1194" s="135"/>
      <c r="L1194" s="135"/>
      <c r="M1194" s="135"/>
      <c r="N1194" s="2"/>
      <c r="O1194" s="31"/>
      <c r="P1194" s="25"/>
      <c r="Q1194" s="2"/>
    </row>
    <row r="1195" spans="1:17" ht="18" customHeight="1">
      <c r="A1195" s="35"/>
      <c r="B1195" s="31"/>
      <c r="C1195" s="133"/>
      <c r="D1195" s="133"/>
      <c r="E1195" s="133"/>
      <c r="F1195" s="133"/>
      <c r="G1195" s="133"/>
      <c r="H1195" s="133"/>
      <c r="I1195" s="133"/>
      <c r="J1195" s="134"/>
      <c r="K1195" s="135"/>
      <c r="L1195" s="135"/>
      <c r="M1195" s="135"/>
      <c r="N1195" s="2"/>
      <c r="O1195" s="31"/>
      <c r="P1195" s="25"/>
      <c r="Q1195" s="2"/>
    </row>
    <row r="1196" spans="1:17" ht="18" customHeight="1">
      <c r="A1196" s="35"/>
      <c r="B1196" s="31"/>
      <c r="C1196" s="133"/>
      <c r="D1196" s="133"/>
      <c r="E1196" s="133"/>
      <c r="F1196" s="133"/>
      <c r="G1196" s="133"/>
      <c r="H1196" s="133"/>
      <c r="I1196" s="133"/>
      <c r="J1196" s="134"/>
      <c r="K1196" s="135"/>
      <c r="L1196" s="135"/>
      <c r="M1196" s="135"/>
      <c r="N1196" s="2"/>
      <c r="O1196" s="31"/>
      <c r="P1196" s="25"/>
      <c r="Q1196" s="2"/>
    </row>
    <row r="1197" spans="1:17" ht="18" customHeight="1">
      <c r="A1197" s="35"/>
      <c r="B1197" s="31"/>
      <c r="C1197" s="133"/>
      <c r="D1197" s="133"/>
      <c r="E1197" s="133"/>
      <c r="F1197" s="133"/>
      <c r="G1197" s="133"/>
      <c r="H1197" s="133"/>
      <c r="I1197" s="133"/>
      <c r="J1197" s="134"/>
      <c r="K1197" s="135"/>
      <c r="L1197" s="135"/>
      <c r="M1197" s="135"/>
      <c r="N1197" s="2"/>
      <c r="O1197" s="31"/>
      <c r="P1197" s="25"/>
      <c r="Q1197" s="2"/>
    </row>
    <row r="1198" spans="1:17" ht="18" customHeight="1">
      <c r="A1198" s="35"/>
      <c r="B1198" s="31"/>
      <c r="C1198" s="133"/>
      <c r="D1198" s="133"/>
      <c r="E1198" s="133"/>
      <c r="F1198" s="133"/>
      <c r="G1198" s="133"/>
      <c r="H1198" s="133"/>
      <c r="I1198" s="133"/>
      <c r="J1198" s="134"/>
      <c r="K1198" s="135"/>
      <c r="L1198" s="135"/>
      <c r="M1198" s="135"/>
      <c r="N1198" s="2"/>
      <c r="O1198" s="31"/>
      <c r="P1198" s="25"/>
      <c r="Q1198" s="2"/>
    </row>
    <row r="1199" spans="1:17" ht="18" customHeight="1">
      <c r="A1199" s="35"/>
      <c r="B1199" s="31"/>
      <c r="C1199" s="133"/>
      <c r="D1199" s="133"/>
      <c r="E1199" s="133"/>
      <c r="F1199" s="133"/>
      <c r="G1199" s="133"/>
      <c r="H1199" s="133"/>
      <c r="I1199" s="133"/>
      <c r="J1199" s="134"/>
      <c r="K1199" s="135"/>
      <c r="L1199" s="135"/>
      <c r="M1199" s="135"/>
      <c r="N1199" s="2"/>
      <c r="O1199" s="31"/>
      <c r="P1199" s="25"/>
      <c r="Q1199" s="2"/>
    </row>
    <row r="1200" spans="1:17" ht="18" customHeight="1">
      <c r="A1200" s="35"/>
      <c r="B1200" s="31"/>
      <c r="C1200" s="133"/>
      <c r="D1200" s="133"/>
      <c r="E1200" s="133"/>
      <c r="F1200" s="133"/>
      <c r="G1200" s="133"/>
      <c r="H1200" s="133"/>
      <c r="I1200" s="133"/>
      <c r="J1200" s="134"/>
      <c r="K1200" s="135"/>
      <c r="L1200" s="135"/>
      <c r="M1200" s="135"/>
      <c r="N1200" s="2"/>
      <c r="O1200" s="31"/>
      <c r="P1200" s="25"/>
      <c r="Q1200" s="2"/>
    </row>
    <row r="1201" spans="1:17" ht="18" customHeight="1">
      <c r="A1201" s="35"/>
      <c r="B1201" s="31"/>
      <c r="C1201" s="133"/>
      <c r="D1201" s="133"/>
      <c r="E1201" s="133"/>
      <c r="F1201" s="133"/>
      <c r="G1201" s="133"/>
      <c r="H1201" s="133"/>
      <c r="I1201" s="133"/>
      <c r="J1201" s="134"/>
      <c r="K1201" s="135"/>
      <c r="L1201" s="135"/>
      <c r="M1201" s="135"/>
      <c r="N1201" s="2"/>
      <c r="O1201" s="31"/>
      <c r="P1201" s="25"/>
      <c r="Q1201" s="2"/>
    </row>
    <row r="1202" spans="1:17" ht="18" customHeight="1">
      <c r="A1202" s="35"/>
      <c r="B1202" s="31"/>
      <c r="C1202" s="133"/>
      <c r="D1202" s="133"/>
      <c r="E1202" s="133"/>
      <c r="F1202" s="133"/>
      <c r="G1202" s="133"/>
      <c r="H1202" s="133"/>
      <c r="I1202" s="133"/>
      <c r="J1202" s="134"/>
      <c r="K1202" s="135"/>
      <c r="L1202" s="135"/>
      <c r="M1202" s="135"/>
      <c r="N1202" s="2"/>
      <c r="O1202" s="31"/>
      <c r="P1202" s="25"/>
      <c r="Q1202" s="2"/>
    </row>
    <row r="1203" spans="1:17" ht="18" customHeight="1">
      <c r="A1203" s="35"/>
      <c r="B1203" s="31"/>
      <c r="C1203" s="133"/>
      <c r="D1203" s="133"/>
      <c r="E1203" s="133"/>
      <c r="F1203" s="133"/>
      <c r="G1203" s="133"/>
      <c r="H1203" s="133"/>
      <c r="I1203" s="133"/>
      <c r="J1203" s="134"/>
      <c r="K1203" s="135"/>
      <c r="L1203" s="135"/>
      <c r="M1203" s="135"/>
      <c r="N1203" s="2"/>
      <c r="O1203" s="31"/>
      <c r="P1203" s="25"/>
      <c r="Q1203" s="2"/>
    </row>
    <row r="1204" spans="1:17" ht="18" customHeight="1">
      <c r="A1204" s="35"/>
      <c r="B1204" s="31"/>
      <c r="C1204" s="133"/>
      <c r="D1204" s="133"/>
      <c r="E1204" s="133"/>
      <c r="F1204" s="133"/>
      <c r="G1204" s="133"/>
      <c r="H1204" s="133"/>
      <c r="I1204" s="133"/>
      <c r="J1204" s="134"/>
      <c r="K1204" s="135"/>
      <c r="L1204" s="135"/>
      <c r="M1204" s="135"/>
      <c r="N1204" s="2"/>
      <c r="O1204" s="31"/>
      <c r="P1204" s="25"/>
      <c r="Q1204" s="2"/>
    </row>
    <row r="1205" spans="1:17" ht="18" customHeight="1">
      <c r="A1205" s="35"/>
      <c r="B1205" s="31"/>
      <c r="C1205" s="133"/>
      <c r="D1205" s="133"/>
      <c r="E1205" s="133"/>
      <c r="F1205" s="133"/>
      <c r="G1205" s="133"/>
      <c r="H1205" s="133"/>
      <c r="I1205" s="133"/>
      <c r="J1205" s="134"/>
      <c r="K1205" s="135"/>
      <c r="L1205" s="135"/>
      <c r="M1205" s="135"/>
      <c r="N1205" s="2"/>
      <c r="O1205" s="31"/>
      <c r="P1205" s="25"/>
      <c r="Q1205" s="2"/>
    </row>
    <row r="1206" spans="1:17" ht="18" customHeight="1">
      <c r="A1206" s="35"/>
      <c r="B1206" s="31"/>
      <c r="C1206" s="133"/>
      <c r="D1206" s="133"/>
      <c r="E1206" s="133"/>
      <c r="F1206" s="133"/>
      <c r="G1206" s="133"/>
      <c r="H1206" s="133"/>
      <c r="I1206" s="133"/>
      <c r="J1206" s="134"/>
      <c r="K1206" s="135"/>
      <c r="L1206" s="135"/>
      <c r="M1206" s="135"/>
      <c r="N1206" s="2"/>
      <c r="O1206" s="31"/>
      <c r="P1206" s="25"/>
      <c r="Q1206" s="2"/>
    </row>
    <row r="1207" spans="1:17" ht="18" customHeight="1">
      <c r="A1207" s="35"/>
      <c r="B1207" s="31"/>
      <c r="C1207" s="133"/>
      <c r="D1207" s="133"/>
      <c r="E1207" s="133"/>
      <c r="F1207" s="133"/>
      <c r="G1207" s="133"/>
      <c r="H1207" s="133"/>
      <c r="I1207" s="133"/>
      <c r="J1207" s="134"/>
      <c r="K1207" s="135"/>
      <c r="L1207" s="135"/>
      <c r="M1207" s="135"/>
      <c r="N1207" s="2"/>
      <c r="O1207" s="31"/>
      <c r="P1207" s="25"/>
      <c r="Q1207" s="2"/>
    </row>
    <row r="1208" spans="1:17" ht="18" customHeight="1">
      <c r="A1208" s="35"/>
      <c r="B1208" s="31"/>
      <c r="C1208" s="133"/>
      <c r="D1208" s="133"/>
      <c r="E1208" s="133"/>
      <c r="F1208" s="133"/>
      <c r="G1208" s="133"/>
      <c r="H1208" s="133"/>
      <c r="I1208" s="133"/>
      <c r="J1208" s="134"/>
      <c r="K1208" s="135"/>
      <c r="L1208" s="135"/>
      <c r="M1208" s="135"/>
      <c r="N1208" s="2"/>
      <c r="O1208" s="31"/>
      <c r="P1208" s="25"/>
      <c r="Q1208" s="2"/>
    </row>
    <row r="1209" spans="1:17" ht="18" customHeight="1">
      <c r="A1209" s="35"/>
      <c r="B1209" s="31"/>
      <c r="C1209" s="133"/>
      <c r="D1209" s="133"/>
      <c r="E1209" s="133"/>
      <c r="F1209" s="133"/>
      <c r="G1209" s="133"/>
      <c r="H1209" s="133"/>
      <c r="I1209" s="133"/>
      <c r="J1209" s="134"/>
      <c r="K1209" s="135"/>
      <c r="L1209" s="135"/>
      <c r="M1209" s="135"/>
      <c r="N1209" s="2"/>
      <c r="O1209" s="31"/>
      <c r="P1209" s="25"/>
      <c r="Q1209" s="2"/>
    </row>
    <row r="1210" spans="1:17" ht="18" customHeight="1">
      <c r="A1210" s="35"/>
      <c r="B1210" s="31"/>
      <c r="C1210" s="133"/>
      <c r="D1210" s="133"/>
      <c r="E1210" s="133"/>
      <c r="F1210" s="133"/>
      <c r="G1210" s="133"/>
      <c r="H1210" s="133"/>
      <c r="I1210" s="133"/>
      <c r="J1210" s="134"/>
      <c r="K1210" s="135"/>
      <c r="L1210" s="135"/>
      <c r="M1210" s="135"/>
      <c r="N1210" s="2"/>
      <c r="O1210" s="31"/>
      <c r="P1210" s="25"/>
      <c r="Q1210" s="2"/>
    </row>
    <row r="1211" spans="1:17" ht="18" customHeight="1">
      <c r="A1211" s="35"/>
      <c r="B1211" s="31"/>
      <c r="C1211" s="133"/>
      <c r="D1211" s="133"/>
      <c r="E1211" s="133"/>
      <c r="F1211" s="133"/>
      <c r="G1211" s="133"/>
      <c r="H1211" s="133"/>
      <c r="I1211" s="133"/>
      <c r="J1211" s="134"/>
      <c r="K1211" s="135"/>
      <c r="L1211" s="135"/>
      <c r="M1211" s="135"/>
      <c r="N1211" s="2"/>
      <c r="O1211" s="31"/>
      <c r="P1211" s="25"/>
      <c r="Q1211" s="2"/>
    </row>
    <row r="1212" spans="1:17" ht="18" customHeight="1">
      <c r="A1212" s="35"/>
      <c r="B1212" s="31"/>
      <c r="C1212" s="133"/>
      <c r="D1212" s="133"/>
      <c r="E1212" s="133"/>
      <c r="F1212" s="133"/>
      <c r="G1212" s="133"/>
      <c r="H1212" s="133"/>
      <c r="I1212" s="133"/>
      <c r="J1212" s="134"/>
      <c r="K1212" s="135"/>
      <c r="L1212" s="135"/>
      <c r="M1212" s="135"/>
      <c r="N1212" s="2"/>
      <c r="O1212" s="31"/>
      <c r="P1212" s="25"/>
      <c r="Q1212" s="2"/>
    </row>
    <row r="1213" spans="1:17" ht="18" customHeight="1">
      <c r="A1213" s="35"/>
      <c r="B1213" s="31"/>
      <c r="C1213" s="133"/>
      <c r="D1213" s="133"/>
      <c r="E1213" s="133"/>
      <c r="F1213" s="133"/>
      <c r="G1213" s="133"/>
      <c r="H1213" s="133"/>
      <c r="I1213" s="133"/>
      <c r="J1213" s="134"/>
      <c r="K1213" s="135"/>
      <c r="L1213" s="135"/>
      <c r="M1213" s="135"/>
      <c r="N1213" s="2"/>
      <c r="O1213" s="31"/>
      <c r="P1213" s="25"/>
      <c r="Q1213" s="2"/>
    </row>
    <row r="1214" spans="1:17" ht="18" customHeight="1">
      <c r="A1214" s="35"/>
      <c r="B1214" s="31"/>
      <c r="C1214" s="133"/>
      <c r="D1214" s="133"/>
      <c r="E1214" s="133"/>
      <c r="F1214" s="133"/>
      <c r="G1214" s="133"/>
      <c r="H1214" s="133"/>
      <c r="I1214" s="133"/>
      <c r="J1214" s="134"/>
      <c r="K1214" s="135"/>
      <c r="L1214" s="135"/>
      <c r="M1214" s="135"/>
      <c r="N1214" s="2"/>
      <c r="O1214" s="31"/>
      <c r="P1214" s="25"/>
      <c r="Q1214" s="2"/>
    </row>
    <row r="1215" spans="1:17" ht="18" customHeight="1">
      <c r="A1215" s="35"/>
      <c r="B1215" s="31"/>
      <c r="C1215" s="133"/>
      <c r="D1215" s="133"/>
      <c r="E1215" s="133"/>
      <c r="F1215" s="133"/>
      <c r="G1215" s="133"/>
      <c r="H1215" s="133"/>
      <c r="I1215" s="133"/>
      <c r="J1215" s="134"/>
      <c r="K1215" s="135"/>
      <c r="L1215" s="135"/>
      <c r="M1215" s="135"/>
      <c r="N1215" s="2"/>
      <c r="O1215" s="31"/>
      <c r="P1215" s="25"/>
      <c r="Q1215" s="2"/>
    </row>
    <row r="1216" spans="1:17" ht="18" customHeight="1">
      <c r="A1216" s="35"/>
      <c r="B1216" s="31"/>
      <c r="C1216" s="133"/>
      <c r="D1216" s="133"/>
      <c r="E1216" s="133"/>
      <c r="F1216" s="133"/>
      <c r="G1216" s="133"/>
      <c r="H1216" s="133"/>
      <c r="I1216" s="133"/>
      <c r="J1216" s="134"/>
      <c r="K1216" s="135"/>
      <c r="L1216" s="135"/>
      <c r="M1216" s="135"/>
      <c r="N1216" s="2"/>
      <c r="O1216" s="31"/>
      <c r="P1216" s="25"/>
      <c r="Q1216" s="2"/>
    </row>
    <row r="1217" spans="1:17" ht="18" customHeight="1">
      <c r="A1217" s="35"/>
      <c r="B1217" s="31"/>
      <c r="C1217" s="133"/>
      <c r="D1217" s="133"/>
      <c r="E1217" s="133"/>
      <c r="F1217" s="133"/>
      <c r="G1217" s="133"/>
      <c r="H1217" s="133"/>
      <c r="I1217" s="133"/>
      <c r="J1217" s="134"/>
      <c r="K1217" s="135"/>
      <c r="L1217" s="135"/>
      <c r="M1217" s="135"/>
      <c r="N1217" s="2"/>
      <c r="O1217" s="31"/>
      <c r="P1217" s="25"/>
      <c r="Q1217" s="2"/>
    </row>
    <row r="1218" spans="1:17" ht="18" customHeight="1">
      <c r="A1218" s="35"/>
      <c r="B1218" s="31"/>
      <c r="C1218" s="133"/>
      <c r="D1218" s="133"/>
      <c r="E1218" s="133"/>
      <c r="F1218" s="133"/>
      <c r="G1218" s="133"/>
      <c r="H1218" s="133"/>
      <c r="I1218" s="133"/>
      <c r="J1218" s="134"/>
      <c r="K1218" s="135"/>
      <c r="L1218" s="135"/>
      <c r="M1218" s="135"/>
      <c r="N1218" s="2"/>
      <c r="O1218" s="31"/>
      <c r="P1218" s="25"/>
      <c r="Q1218" s="2"/>
    </row>
    <row r="1219" spans="1:17" ht="18" customHeight="1">
      <c r="A1219" s="35"/>
      <c r="B1219" s="31"/>
      <c r="C1219" s="133"/>
      <c r="D1219" s="133"/>
      <c r="E1219" s="133"/>
      <c r="F1219" s="133"/>
      <c r="G1219" s="133"/>
      <c r="H1219" s="133"/>
      <c r="I1219" s="133"/>
      <c r="J1219" s="134"/>
      <c r="K1219" s="135"/>
      <c r="L1219" s="135"/>
      <c r="M1219" s="135"/>
      <c r="N1219" s="2"/>
      <c r="O1219" s="31"/>
      <c r="P1219" s="25"/>
      <c r="Q1219" s="2"/>
    </row>
    <row r="1220" spans="1:17" ht="18" customHeight="1">
      <c r="A1220" s="35"/>
      <c r="B1220" s="31"/>
      <c r="C1220" s="133"/>
      <c r="D1220" s="133"/>
      <c r="E1220" s="133"/>
      <c r="F1220" s="133"/>
      <c r="G1220" s="133"/>
      <c r="H1220" s="133"/>
      <c r="I1220" s="133"/>
      <c r="J1220" s="134"/>
      <c r="K1220" s="135"/>
      <c r="L1220" s="135"/>
      <c r="M1220" s="135"/>
      <c r="N1220" s="2"/>
      <c r="O1220" s="31"/>
      <c r="P1220" s="25"/>
      <c r="Q1220" s="2"/>
    </row>
    <row r="1221" spans="1:17" ht="18" customHeight="1">
      <c r="A1221" s="35"/>
      <c r="B1221" s="31"/>
      <c r="C1221" s="133"/>
      <c r="D1221" s="133"/>
      <c r="E1221" s="133"/>
      <c r="F1221" s="133"/>
      <c r="G1221" s="133"/>
      <c r="H1221" s="133"/>
      <c r="I1221" s="133"/>
      <c r="J1221" s="134"/>
      <c r="K1221" s="135"/>
      <c r="L1221" s="135"/>
      <c r="M1221" s="135"/>
      <c r="N1221" s="2"/>
      <c r="O1221" s="31"/>
      <c r="P1221" s="25"/>
      <c r="Q1221" s="2"/>
    </row>
    <row r="1222" spans="1:17" ht="18" customHeight="1">
      <c r="A1222" s="35"/>
      <c r="B1222" s="31"/>
      <c r="C1222" s="133"/>
      <c r="D1222" s="133"/>
      <c r="E1222" s="133"/>
      <c r="F1222" s="133"/>
      <c r="G1222" s="133"/>
      <c r="H1222" s="133"/>
      <c r="I1222" s="133"/>
      <c r="J1222" s="134"/>
      <c r="K1222" s="135"/>
      <c r="L1222" s="135"/>
      <c r="M1222" s="135"/>
      <c r="N1222" s="2"/>
      <c r="O1222" s="31"/>
      <c r="P1222" s="25"/>
      <c r="Q1222" s="2"/>
    </row>
    <row r="1223" spans="1:17" ht="18" customHeight="1">
      <c r="A1223" s="35"/>
      <c r="B1223" s="31"/>
      <c r="C1223" s="133"/>
      <c r="D1223" s="133"/>
      <c r="E1223" s="133"/>
      <c r="F1223" s="133"/>
      <c r="G1223" s="133"/>
      <c r="H1223" s="133"/>
      <c r="I1223" s="133"/>
      <c r="J1223" s="134"/>
      <c r="K1223" s="135"/>
      <c r="L1223" s="135"/>
      <c r="M1223" s="135"/>
      <c r="N1223" s="2"/>
      <c r="O1223" s="31"/>
      <c r="P1223" s="25"/>
      <c r="Q1223" s="2"/>
    </row>
    <row r="1224" spans="1:17" ht="18" customHeight="1">
      <c r="A1224" s="35"/>
      <c r="B1224" s="31"/>
      <c r="C1224" s="133"/>
      <c r="D1224" s="133"/>
      <c r="E1224" s="133"/>
      <c r="F1224" s="133"/>
      <c r="G1224" s="133"/>
      <c r="H1224" s="133"/>
      <c r="I1224" s="133"/>
      <c r="J1224" s="134"/>
      <c r="K1224" s="135"/>
      <c r="L1224" s="135"/>
      <c r="M1224" s="135"/>
      <c r="N1224" s="2"/>
      <c r="O1224" s="31"/>
      <c r="P1224" s="25"/>
      <c r="Q1224" s="2"/>
    </row>
    <row r="1225" spans="1:17" ht="18" customHeight="1">
      <c r="A1225" s="35"/>
      <c r="B1225" s="31"/>
      <c r="C1225" s="133"/>
      <c r="D1225" s="133"/>
      <c r="E1225" s="133"/>
      <c r="F1225" s="133"/>
      <c r="G1225" s="133"/>
      <c r="H1225" s="133"/>
      <c r="I1225" s="133"/>
      <c r="J1225" s="134"/>
      <c r="K1225" s="135"/>
      <c r="L1225" s="135"/>
      <c r="M1225" s="135"/>
      <c r="N1225" s="2"/>
      <c r="O1225" s="31"/>
      <c r="P1225" s="25"/>
      <c r="Q1225" s="2"/>
    </row>
    <row r="1226" spans="1:17" ht="18" customHeight="1">
      <c r="A1226" s="35"/>
      <c r="B1226" s="31"/>
      <c r="C1226" s="133"/>
      <c r="D1226" s="133"/>
      <c r="E1226" s="133"/>
      <c r="F1226" s="133"/>
      <c r="G1226" s="133"/>
      <c r="H1226" s="133"/>
      <c r="I1226" s="133"/>
      <c r="J1226" s="134"/>
      <c r="K1226" s="135"/>
      <c r="L1226" s="135"/>
      <c r="M1226" s="135"/>
      <c r="N1226" s="2"/>
      <c r="O1226" s="31"/>
      <c r="P1226" s="25"/>
      <c r="Q1226" s="2"/>
    </row>
    <row r="1227" spans="1:17" ht="18" customHeight="1">
      <c r="A1227" s="35"/>
      <c r="B1227" s="31"/>
      <c r="C1227" s="133"/>
      <c r="D1227" s="133"/>
      <c r="E1227" s="133"/>
      <c r="F1227" s="133"/>
      <c r="G1227" s="133"/>
      <c r="H1227" s="133"/>
      <c r="I1227" s="133"/>
      <c r="J1227" s="134"/>
      <c r="K1227" s="135"/>
      <c r="L1227" s="135"/>
      <c r="M1227" s="135"/>
      <c r="N1227" s="2"/>
      <c r="O1227" s="31"/>
      <c r="P1227" s="25"/>
      <c r="Q1227" s="2"/>
    </row>
    <row r="1228" spans="1:17" ht="18" customHeight="1">
      <c r="A1228" s="35"/>
      <c r="B1228" s="31"/>
      <c r="C1228" s="133"/>
      <c r="D1228" s="133"/>
      <c r="E1228" s="133"/>
      <c r="F1228" s="133"/>
      <c r="G1228" s="133"/>
      <c r="H1228" s="133"/>
      <c r="I1228" s="133"/>
      <c r="J1228" s="134"/>
      <c r="K1228" s="135"/>
      <c r="L1228" s="135"/>
      <c r="M1228" s="135"/>
      <c r="N1228" s="2"/>
      <c r="O1228" s="31"/>
      <c r="P1228" s="25"/>
      <c r="Q1228" s="2"/>
    </row>
    <row r="1229" spans="1:17" ht="18" customHeight="1">
      <c r="A1229" s="35"/>
      <c r="B1229" s="31"/>
      <c r="C1229" s="133"/>
      <c r="D1229" s="133"/>
      <c r="E1229" s="133"/>
      <c r="F1229" s="133"/>
      <c r="G1229" s="133"/>
      <c r="H1229" s="133"/>
      <c r="I1229" s="133"/>
      <c r="J1229" s="134"/>
      <c r="K1229" s="135"/>
      <c r="L1229" s="135"/>
      <c r="M1229" s="135"/>
      <c r="N1229" s="2"/>
      <c r="O1229" s="31"/>
      <c r="P1229" s="25"/>
      <c r="Q1229" s="2"/>
    </row>
    <row r="1230" spans="1:17" ht="18" customHeight="1">
      <c r="A1230" s="35"/>
      <c r="B1230" s="31"/>
      <c r="C1230" s="133"/>
      <c r="D1230" s="133"/>
      <c r="E1230" s="133"/>
      <c r="F1230" s="133"/>
      <c r="G1230" s="133"/>
      <c r="H1230" s="133"/>
      <c r="I1230" s="133"/>
      <c r="J1230" s="134"/>
      <c r="K1230" s="135"/>
      <c r="L1230" s="135"/>
      <c r="M1230" s="135"/>
      <c r="N1230" s="2"/>
      <c r="O1230" s="31"/>
      <c r="P1230" s="25"/>
      <c r="Q1230" s="2"/>
    </row>
    <row r="1231" spans="1:17" ht="18" customHeight="1">
      <c r="A1231" s="35"/>
      <c r="B1231" s="31"/>
      <c r="C1231" s="133"/>
      <c r="D1231" s="133"/>
      <c r="E1231" s="133"/>
      <c r="F1231" s="133"/>
      <c r="G1231" s="133"/>
      <c r="H1231" s="133"/>
      <c r="I1231" s="133"/>
      <c r="J1231" s="134"/>
      <c r="K1231" s="135"/>
      <c r="L1231" s="135"/>
      <c r="M1231" s="135"/>
      <c r="N1231" s="2"/>
      <c r="O1231" s="31"/>
      <c r="P1231" s="25"/>
      <c r="Q1231" s="2"/>
    </row>
    <row r="1232" spans="1:17" ht="18" customHeight="1">
      <c r="A1232" s="35"/>
      <c r="B1232" s="31"/>
      <c r="C1232" s="133"/>
      <c r="D1232" s="133"/>
      <c r="E1232" s="133"/>
      <c r="F1232" s="133"/>
      <c r="G1232" s="133"/>
      <c r="H1232" s="133"/>
      <c r="I1232" s="133"/>
      <c r="J1232" s="134"/>
      <c r="K1232" s="135"/>
      <c r="L1232" s="135"/>
      <c r="M1232" s="135"/>
      <c r="N1232" s="2"/>
      <c r="O1232" s="31"/>
      <c r="P1232" s="25"/>
      <c r="Q1232" s="2"/>
    </row>
    <row r="1233" spans="1:17" ht="18" customHeight="1">
      <c r="A1233" s="35"/>
      <c r="B1233" s="31"/>
      <c r="C1233" s="133"/>
      <c r="D1233" s="133"/>
      <c r="E1233" s="133"/>
      <c r="F1233" s="133"/>
      <c r="G1233" s="133"/>
      <c r="H1233" s="133"/>
      <c r="I1233" s="133"/>
      <c r="J1233" s="134"/>
      <c r="K1233" s="135"/>
      <c r="L1233" s="135"/>
      <c r="M1233" s="135"/>
      <c r="N1233" s="2"/>
      <c r="O1233" s="31"/>
      <c r="P1233" s="25"/>
      <c r="Q1233" s="2"/>
    </row>
    <row r="1234" spans="1:17" ht="18" customHeight="1">
      <c r="A1234" s="35"/>
      <c r="B1234" s="31"/>
      <c r="C1234" s="133"/>
      <c r="D1234" s="133"/>
      <c r="E1234" s="133"/>
      <c r="F1234" s="133"/>
      <c r="G1234" s="133"/>
      <c r="H1234" s="133"/>
      <c r="I1234" s="133"/>
      <c r="J1234" s="134"/>
      <c r="K1234" s="135"/>
      <c r="L1234" s="135"/>
      <c r="M1234" s="135"/>
      <c r="N1234" s="2"/>
      <c r="O1234" s="31"/>
      <c r="P1234" s="25"/>
      <c r="Q1234" s="2"/>
    </row>
    <row r="1235" spans="1:17" ht="18" customHeight="1">
      <c r="A1235" s="35"/>
      <c r="B1235" s="31"/>
      <c r="C1235" s="133"/>
      <c r="D1235" s="133"/>
      <c r="E1235" s="133"/>
      <c r="F1235" s="133"/>
      <c r="G1235" s="133"/>
      <c r="H1235" s="133"/>
      <c r="I1235" s="133"/>
      <c r="J1235" s="134"/>
      <c r="K1235" s="135"/>
      <c r="L1235" s="135"/>
      <c r="M1235" s="135"/>
      <c r="N1235" s="2"/>
      <c r="O1235" s="31"/>
      <c r="P1235" s="25"/>
      <c r="Q1235" s="2"/>
    </row>
    <row r="1236" spans="1:17" ht="18" customHeight="1">
      <c r="A1236" s="35"/>
      <c r="B1236" s="31"/>
      <c r="C1236" s="133"/>
      <c r="D1236" s="133"/>
      <c r="E1236" s="133"/>
      <c r="F1236" s="133"/>
      <c r="G1236" s="133"/>
      <c r="H1236" s="133"/>
      <c r="I1236" s="133"/>
      <c r="J1236" s="134"/>
      <c r="K1236" s="135"/>
      <c r="L1236" s="135"/>
      <c r="M1236" s="135"/>
      <c r="N1236" s="2"/>
      <c r="O1236" s="31"/>
      <c r="P1236" s="25"/>
      <c r="Q1236" s="2"/>
    </row>
    <row r="1237" spans="1:17" ht="18" customHeight="1">
      <c r="A1237" s="35"/>
      <c r="B1237" s="31"/>
      <c r="C1237" s="133"/>
      <c r="D1237" s="133"/>
      <c r="E1237" s="133"/>
      <c r="F1237" s="133"/>
      <c r="G1237" s="133"/>
      <c r="H1237" s="133"/>
      <c r="I1237" s="133"/>
      <c r="J1237" s="134"/>
      <c r="K1237" s="135"/>
      <c r="L1237" s="135"/>
      <c r="M1237" s="135"/>
      <c r="N1237" s="2"/>
      <c r="O1237" s="31"/>
      <c r="P1237" s="25"/>
      <c r="Q1237" s="2"/>
    </row>
    <row r="1238" spans="1:17" ht="18" customHeight="1">
      <c r="A1238" s="35"/>
      <c r="B1238" s="31"/>
      <c r="C1238" s="133"/>
      <c r="D1238" s="133"/>
      <c r="E1238" s="133"/>
      <c r="F1238" s="133"/>
      <c r="G1238" s="133"/>
      <c r="H1238" s="133"/>
      <c r="I1238" s="133"/>
      <c r="J1238" s="134"/>
      <c r="K1238" s="135"/>
      <c r="L1238" s="135"/>
      <c r="M1238" s="135"/>
      <c r="N1238" s="2"/>
      <c r="O1238" s="31"/>
      <c r="P1238" s="25"/>
      <c r="Q1238" s="2"/>
    </row>
    <row r="1239" spans="1:17" ht="18" customHeight="1">
      <c r="A1239" s="35"/>
      <c r="B1239" s="31"/>
      <c r="C1239" s="133"/>
      <c r="D1239" s="133"/>
      <c r="E1239" s="133"/>
      <c r="F1239" s="133"/>
      <c r="G1239" s="133"/>
      <c r="H1239" s="133"/>
      <c r="I1239" s="133"/>
      <c r="J1239" s="134"/>
      <c r="K1239" s="135"/>
      <c r="L1239" s="135"/>
      <c r="M1239" s="135"/>
      <c r="N1239" s="2"/>
      <c r="O1239" s="31"/>
      <c r="P1239" s="25"/>
      <c r="Q1239" s="2"/>
    </row>
    <row r="1240" spans="1:17" ht="18" customHeight="1">
      <c r="A1240" s="35"/>
      <c r="B1240" s="31"/>
      <c r="C1240" s="133"/>
      <c r="D1240" s="133"/>
      <c r="E1240" s="133"/>
      <c r="F1240" s="133"/>
      <c r="G1240" s="133"/>
      <c r="H1240" s="133"/>
      <c r="I1240" s="133"/>
      <c r="J1240" s="134"/>
      <c r="K1240" s="135"/>
      <c r="L1240" s="135"/>
      <c r="M1240" s="135"/>
      <c r="N1240" s="2"/>
      <c r="O1240" s="31"/>
      <c r="P1240" s="25"/>
      <c r="Q1240" s="2"/>
    </row>
    <row r="1241" spans="1:17" ht="18" customHeight="1">
      <c r="A1241" s="35"/>
      <c r="B1241" s="31"/>
      <c r="C1241" s="133"/>
      <c r="D1241" s="133"/>
      <c r="E1241" s="133"/>
      <c r="F1241" s="133"/>
      <c r="G1241" s="133"/>
      <c r="H1241" s="133"/>
      <c r="I1241" s="133"/>
      <c r="J1241" s="134"/>
      <c r="K1241" s="135"/>
      <c r="L1241" s="135"/>
      <c r="M1241" s="135"/>
      <c r="N1241" s="2"/>
      <c r="O1241" s="31"/>
      <c r="P1241" s="25"/>
      <c r="Q1241" s="2"/>
    </row>
    <row r="1242" spans="1:17" ht="18" customHeight="1">
      <c r="A1242" s="35"/>
      <c r="B1242" s="31"/>
      <c r="C1242" s="133"/>
      <c r="D1242" s="133"/>
      <c r="E1242" s="133"/>
      <c r="F1242" s="133"/>
      <c r="G1242" s="133"/>
      <c r="H1242" s="133"/>
      <c r="I1242" s="133"/>
      <c r="J1242" s="134"/>
      <c r="K1242" s="135"/>
      <c r="L1242" s="135"/>
      <c r="M1242" s="135"/>
      <c r="N1242" s="2"/>
      <c r="O1242" s="31"/>
      <c r="P1242" s="25"/>
      <c r="Q1242" s="2"/>
    </row>
    <row r="1243" spans="1:17" ht="18" customHeight="1">
      <c r="A1243" s="35"/>
      <c r="B1243" s="31"/>
      <c r="C1243" s="133"/>
      <c r="D1243" s="133"/>
      <c r="E1243" s="133"/>
      <c r="F1243" s="133"/>
      <c r="G1243" s="133"/>
      <c r="H1243" s="133"/>
      <c r="I1243" s="133"/>
      <c r="J1243" s="134"/>
      <c r="K1243" s="135"/>
      <c r="L1243" s="135"/>
      <c r="M1243" s="135"/>
      <c r="N1243" s="2"/>
      <c r="O1243" s="31"/>
      <c r="P1243" s="25"/>
      <c r="Q1243" s="2"/>
    </row>
    <row r="1244" spans="1:17" ht="18" customHeight="1">
      <c r="A1244" s="35"/>
      <c r="B1244" s="31"/>
      <c r="C1244" s="133"/>
      <c r="D1244" s="133"/>
      <c r="E1244" s="133"/>
      <c r="F1244" s="133"/>
      <c r="G1244" s="133"/>
      <c r="H1244" s="133"/>
      <c r="I1244" s="133"/>
      <c r="J1244" s="134"/>
      <c r="K1244" s="135"/>
      <c r="L1244" s="135"/>
      <c r="M1244" s="135"/>
      <c r="N1244" s="2"/>
      <c r="O1244" s="31"/>
      <c r="P1244" s="25"/>
      <c r="Q1244" s="2"/>
    </row>
    <row r="1245" spans="1:17" ht="18" customHeight="1">
      <c r="A1245" s="35"/>
      <c r="B1245" s="31"/>
      <c r="C1245" s="133"/>
      <c r="D1245" s="133"/>
      <c r="E1245" s="133"/>
      <c r="F1245" s="133"/>
      <c r="G1245" s="133"/>
      <c r="H1245" s="133"/>
      <c r="I1245" s="133"/>
      <c r="J1245" s="134"/>
      <c r="K1245" s="135"/>
      <c r="L1245" s="135"/>
      <c r="M1245" s="135"/>
      <c r="N1245" s="2"/>
      <c r="O1245" s="31"/>
      <c r="P1245" s="25"/>
      <c r="Q1245" s="2"/>
    </row>
    <row r="1246" spans="1:17" ht="18" customHeight="1">
      <c r="A1246" s="35"/>
      <c r="B1246" s="31"/>
      <c r="C1246" s="133"/>
      <c r="D1246" s="133"/>
      <c r="E1246" s="133"/>
      <c r="F1246" s="133"/>
      <c r="G1246" s="133"/>
      <c r="H1246" s="133"/>
      <c r="I1246" s="133"/>
      <c r="J1246" s="134"/>
      <c r="K1246" s="135"/>
      <c r="L1246" s="135"/>
      <c r="M1246" s="135"/>
      <c r="N1246" s="2"/>
      <c r="O1246" s="31"/>
      <c r="P1246" s="25"/>
      <c r="Q1246" s="2"/>
    </row>
    <row r="1247" spans="1:17" ht="18" customHeight="1">
      <c r="A1247" s="35"/>
      <c r="B1247" s="31"/>
      <c r="C1247" s="133"/>
      <c r="D1247" s="133"/>
      <c r="E1247" s="133"/>
      <c r="F1247" s="133"/>
      <c r="G1247" s="133"/>
      <c r="H1247" s="133"/>
      <c r="I1247" s="133"/>
      <c r="J1247" s="134"/>
      <c r="K1247" s="135"/>
      <c r="L1247" s="135"/>
      <c r="M1247" s="135"/>
      <c r="N1247" s="2"/>
      <c r="O1247" s="31"/>
      <c r="P1247" s="25"/>
      <c r="Q1247" s="2"/>
    </row>
    <row r="1248" spans="1:17" ht="18" customHeight="1">
      <c r="A1248" s="35"/>
      <c r="B1248" s="31"/>
      <c r="C1248" s="133"/>
      <c r="D1248" s="133"/>
      <c r="E1248" s="133"/>
      <c r="F1248" s="133"/>
      <c r="G1248" s="133"/>
      <c r="H1248" s="133"/>
      <c r="I1248" s="133"/>
      <c r="J1248" s="134"/>
      <c r="K1248" s="135"/>
      <c r="L1248" s="135"/>
      <c r="M1248" s="135"/>
      <c r="N1248" s="2"/>
      <c r="O1248" s="31"/>
      <c r="P1248" s="25"/>
      <c r="Q1248" s="2"/>
    </row>
    <row r="1249" spans="1:17" ht="18" customHeight="1">
      <c r="A1249" s="35"/>
      <c r="B1249" s="31"/>
      <c r="C1249" s="133"/>
      <c r="D1249" s="133"/>
      <c r="E1249" s="133"/>
      <c r="F1249" s="133"/>
      <c r="G1249" s="133"/>
      <c r="H1249" s="133"/>
      <c r="I1249" s="133"/>
      <c r="J1249" s="134"/>
      <c r="K1249" s="135"/>
      <c r="L1249" s="135"/>
      <c r="M1249" s="135"/>
      <c r="N1249" s="2"/>
      <c r="O1249" s="31"/>
      <c r="P1249" s="25"/>
      <c r="Q1249" s="2"/>
    </row>
    <row r="1250" spans="1:17" ht="18" customHeight="1">
      <c r="A1250" s="35"/>
      <c r="B1250" s="31"/>
      <c r="C1250" s="133"/>
      <c r="D1250" s="133"/>
      <c r="E1250" s="133"/>
      <c r="F1250" s="133"/>
      <c r="G1250" s="133"/>
      <c r="H1250" s="133"/>
      <c r="I1250" s="133"/>
      <c r="J1250" s="134"/>
      <c r="K1250" s="135"/>
      <c r="L1250" s="135"/>
      <c r="M1250" s="135"/>
      <c r="N1250" s="2"/>
      <c r="O1250" s="31"/>
      <c r="P1250" s="25"/>
      <c r="Q1250" s="2"/>
    </row>
    <row r="1251" spans="1:17" ht="18" customHeight="1">
      <c r="A1251" s="35"/>
      <c r="B1251" s="31"/>
      <c r="C1251" s="133"/>
      <c r="D1251" s="133"/>
      <c r="E1251" s="133"/>
      <c r="F1251" s="133"/>
      <c r="G1251" s="133"/>
      <c r="H1251" s="133"/>
      <c r="I1251" s="133"/>
      <c r="J1251" s="134"/>
      <c r="K1251" s="135"/>
      <c r="L1251" s="135"/>
      <c r="M1251" s="135"/>
      <c r="N1251" s="2"/>
      <c r="O1251" s="31"/>
      <c r="P1251" s="25"/>
      <c r="Q1251" s="2"/>
    </row>
    <row r="1252" spans="1:17" ht="18" customHeight="1">
      <c r="A1252" s="35"/>
      <c r="B1252" s="31"/>
      <c r="C1252" s="133"/>
      <c r="D1252" s="133"/>
      <c r="E1252" s="133"/>
      <c r="F1252" s="133"/>
      <c r="G1252" s="133"/>
      <c r="H1252" s="133"/>
      <c r="I1252" s="133"/>
      <c r="J1252" s="134"/>
      <c r="K1252" s="135"/>
      <c r="L1252" s="135"/>
      <c r="M1252" s="135"/>
      <c r="N1252" s="2"/>
      <c r="O1252" s="31"/>
      <c r="P1252" s="25"/>
      <c r="Q1252" s="2"/>
    </row>
    <row r="1253" spans="1:17" ht="18" customHeight="1">
      <c r="A1253" s="35"/>
      <c r="B1253" s="31"/>
      <c r="C1253" s="133"/>
      <c r="D1253" s="133"/>
      <c r="E1253" s="133"/>
      <c r="F1253" s="133"/>
      <c r="G1253" s="133"/>
      <c r="H1253" s="133"/>
      <c r="I1253" s="133"/>
      <c r="J1253" s="134"/>
      <c r="K1253" s="135"/>
      <c r="L1253" s="135"/>
      <c r="M1253" s="135"/>
      <c r="N1253" s="2"/>
      <c r="O1253" s="31"/>
      <c r="P1253" s="25"/>
      <c r="Q1253" s="2"/>
    </row>
    <row r="1254" spans="1:17" ht="18" customHeight="1">
      <c r="A1254" s="35"/>
      <c r="B1254" s="31"/>
      <c r="C1254" s="133"/>
      <c r="D1254" s="133"/>
      <c r="E1254" s="133"/>
      <c r="F1254" s="133"/>
      <c r="G1254" s="133"/>
      <c r="H1254" s="133"/>
      <c r="I1254" s="133"/>
      <c r="J1254" s="134"/>
      <c r="K1254" s="135"/>
      <c r="L1254" s="135"/>
      <c r="M1254" s="135"/>
      <c r="N1254" s="2"/>
      <c r="O1254" s="31"/>
      <c r="P1254" s="25"/>
      <c r="Q1254" s="2"/>
    </row>
    <row r="1255" spans="1:17" ht="18" customHeight="1">
      <c r="A1255" s="35"/>
      <c r="B1255" s="31"/>
      <c r="C1255" s="133"/>
      <c r="D1255" s="133"/>
      <c r="E1255" s="133"/>
      <c r="F1255" s="133"/>
      <c r="G1255" s="133"/>
      <c r="H1255" s="133"/>
      <c r="I1255" s="133"/>
      <c r="J1255" s="134"/>
      <c r="K1255" s="135"/>
      <c r="L1255" s="135"/>
      <c r="M1255" s="135"/>
      <c r="N1255" s="2"/>
      <c r="O1255" s="31"/>
      <c r="P1255" s="25"/>
      <c r="Q1255" s="2"/>
    </row>
    <row r="1256" spans="1:17" ht="18" customHeight="1">
      <c r="A1256" s="35"/>
      <c r="B1256" s="31"/>
      <c r="C1256" s="133"/>
      <c r="D1256" s="133"/>
      <c r="E1256" s="133"/>
      <c r="F1256" s="133"/>
      <c r="G1256" s="133"/>
      <c r="H1256" s="133"/>
      <c r="I1256" s="133"/>
      <c r="J1256" s="134"/>
      <c r="K1256" s="135"/>
      <c r="L1256" s="135"/>
      <c r="M1256" s="135"/>
      <c r="N1256" s="2"/>
      <c r="O1256" s="31"/>
      <c r="P1256" s="25"/>
      <c r="Q1256" s="2"/>
    </row>
    <row r="1257" spans="1:17" ht="18" customHeight="1">
      <c r="A1257" s="35"/>
      <c r="B1257" s="31"/>
      <c r="C1257" s="133"/>
      <c r="D1257" s="133"/>
      <c r="E1257" s="133"/>
      <c r="F1257" s="133"/>
      <c r="G1257" s="133"/>
      <c r="H1257" s="133"/>
      <c r="I1257" s="133"/>
      <c r="J1257" s="134"/>
      <c r="K1257" s="135"/>
      <c r="L1257" s="135"/>
      <c r="M1257" s="135"/>
      <c r="N1257" s="2"/>
      <c r="O1257" s="31"/>
      <c r="P1257" s="25"/>
      <c r="Q1257" s="2"/>
    </row>
    <row r="1258" spans="1:17" ht="18" customHeight="1">
      <c r="A1258" s="35"/>
      <c r="B1258" s="31"/>
      <c r="C1258" s="133"/>
      <c r="D1258" s="133"/>
      <c r="E1258" s="133"/>
      <c r="F1258" s="133"/>
      <c r="G1258" s="133"/>
      <c r="H1258" s="133"/>
      <c r="I1258" s="133"/>
      <c r="J1258" s="134"/>
      <c r="K1258" s="135"/>
      <c r="L1258" s="135"/>
      <c r="M1258" s="135"/>
      <c r="N1258" s="2"/>
      <c r="O1258" s="31"/>
      <c r="P1258" s="25"/>
      <c r="Q1258" s="2"/>
    </row>
    <row r="1259" spans="1:17" ht="18" customHeight="1">
      <c r="A1259" s="35"/>
      <c r="B1259" s="31"/>
      <c r="C1259" s="133"/>
      <c r="D1259" s="133"/>
      <c r="E1259" s="133"/>
      <c r="F1259" s="133"/>
      <c r="G1259" s="133"/>
      <c r="H1259" s="133"/>
      <c r="I1259" s="133"/>
      <c r="J1259" s="134"/>
      <c r="K1259" s="135"/>
      <c r="L1259" s="135"/>
      <c r="M1259" s="135"/>
      <c r="N1259" s="2"/>
      <c r="O1259" s="31"/>
      <c r="P1259" s="25"/>
      <c r="Q1259" s="2"/>
    </row>
    <row r="1260" spans="1:17" ht="18" customHeight="1">
      <c r="A1260" s="35"/>
      <c r="B1260" s="31"/>
      <c r="C1260" s="133"/>
      <c r="D1260" s="133"/>
      <c r="E1260" s="133"/>
      <c r="F1260" s="133"/>
      <c r="G1260" s="133"/>
      <c r="H1260" s="133"/>
      <c r="I1260" s="133"/>
      <c r="J1260" s="134"/>
      <c r="K1260" s="135"/>
      <c r="L1260" s="135"/>
      <c r="M1260" s="135"/>
      <c r="N1260" s="2"/>
      <c r="O1260" s="31"/>
      <c r="P1260" s="25"/>
      <c r="Q1260" s="2"/>
    </row>
    <row r="1261" spans="1:17" ht="18" customHeight="1">
      <c r="A1261" s="35"/>
      <c r="B1261" s="31"/>
      <c r="C1261" s="133"/>
      <c r="D1261" s="133"/>
      <c r="E1261" s="133"/>
      <c r="F1261" s="133"/>
      <c r="G1261" s="133"/>
      <c r="H1261" s="133"/>
      <c r="I1261" s="133"/>
      <c r="J1261" s="134"/>
      <c r="K1261" s="135"/>
      <c r="L1261" s="135"/>
      <c r="M1261" s="135"/>
      <c r="N1261" s="2"/>
      <c r="O1261" s="31"/>
      <c r="P1261" s="25"/>
      <c r="Q1261" s="2"/>
    </row>
    <row r="1262" spans="1:17" ht="18" customHeight="1">
      <c r="A1262" s="35"/>
      <c r="B1262" s="31"/>
      <c r="C1262" s="133"/>
      <c r="D1262" s="133"/>
      <c r="E1262" s="133"/>
      <c r="F1262" s="133"/>
      <c r="G1262" s="133"/>
      <c r="H1262" s="133"/>
      <c r="I1262" s="133"/>
      <c r="J1262" s="134"/>
      <c r="K1262" s="135"/>
      <c r="L1262" s="135"/>
      <c r="M1262" s="135"/>
      <c r="N1262" s="2"/>
      <c r="O1262" s="31"/>
      <c r="P1262" s="25"/>
      <c r="Q1262" s="2"/>
    </row>
    <row r="1263" spans="1:17" ht="18" customHeight="1">
      <c r="A1263" s="35"/>
      <c r="B1263" s="31"/>
      <c r="C1263" s="133"/>
      <c r="D1263" s="133"/>
      <c r="E1263" s="133"/>
      <c r="F1263" s="133"/>
      <c r="G1263" s="133"/>
      <c r="H1263" s="133"/>
      <c r="I1263" s="133"/>
      <c r="J1263" s="134"/>
      <c r="K1263" s="135"/>
      <c r="L1263" s="135"/>
      <c r="M1263" s="135"/>
      <c r="N1263" s="2"/>
      <c r="O1263" s="31"/>
      <c r="P1263" s="25"/>
      <c r="Q1263" s="2"/>
    </row>
    <row r="1264" spans="1:17" ht="18" customHeight="1">
      <c r="A1264" s="35"/>
      <c r="B1264" s="31"/>
      <c r="C1264" s="133"/>
      <c r="D1264" s="133"/>
      <c r="E1264" s="133"/>
      <c r="F1264" s="133"/>
      <c r="G1264" s="133"/>
      <c r="H1264" s="133"/>
      <c r="I1264" s="133"/>
      <c r="J1264" s="134"/>
      <c r="K1264" s="135"/>
      <c r="L1264" s="135"/>
      <c r="M1264" s="135"/>
      <c r="N1264" s="2"/>
      <c r="O1264" s="31"/>
      <c r="P1264" s="25"/>
      <c r="Q1264" s="2"/>
    </row>
    <row r="1265" spans="1:17" ht="18" customHeight="1">
      <c r="A1265" s="35"/>
      <c r="B1265" s="31"/>
      <c r="C1265" s="133"/>
      <c r="D1265" s="133"/>
      <c r="E1265" s="133"/>
      <c r="F1265" s="133"/>
      <c r="G1265" s="133"/>
      <c r="H1265" s="133"/>
      <c r="I1265" s="133"/>
      <c r="J1265" s="134"/>
      <c r="K1265" s="135"/>
      <c r="L1265" s="135"/>
      <c r="M1265" s="135"/>
      <c r="N1265" s="2"/>
      <c r="O1265" s="31"/>
      <c r="P1265" s="25"/>
      <c r="Q1265" s="2"/>
    </row>
    <row r="1266" spans="1:17" ht="18" customHeight="1">
      <c r="A1266" s="35"/>
      <c r="B1266" s="31"/>
      <c r="C1266" s="133"/>
      <c r="D1266" s="133"/>
      <c r="E1266" s="133"/>
      <c r="F1266" s="133"/>
      <c r="G1266" s="133"/>
      <c r="H1266" s="133"/>
      <c r="I1266" s="133"/>
      <c r="J1266" s="134"/>
      <c r="K1266" s="135"/>
      <c r="L1266" s="135"/>
      <c r="M1266" s="135"/>
      <c r="N1266" s="2"/>
      <c r="O1266" s="31"/>
      <c r="P1266" s="25"/>
      <c r="Q1266" s="2"/>
    </row>
    <row r="1267" spans="1:17" ht="18" customHeight="1">
      <c r="A1267" s="35"/>
      <c r="B1267" s="31"/>
      <c r="C1267" s="133"/>
      <c r="D1267" s="133"/>
      <c r="E1267" s="133"/>
      <c r="F1267" s="133"/>
      <c r="G1267" s="133"/>
      <c r="H1267" s="133"/>
      <c r="I1267" s="133"/>
      <c r="J1267" s="134"/>
      <c r="K1267" s="135"/>
      <c r="L1267" s="135"/>
      <c r="M1267" s="135"/>
      <c r="N1267" s="2"/>
      <c r="O1267" s="31"/>
      <c r="P1267" s="25"/>
      <c r="Q1267" s="2"/>
    </row>
    <row r="1268" spans="1:17" ht="18" customHeight="1">
      <c r="A1268" s="35"/>
      <c r="B1268" s="31"/>
      <c r="C1268" s="133"/>
      <c r="D1268" s="133"/>
      <c r="E1268" s="133"/>
      <c r="F1268" s="133"/>
      <c r="G1268" s="133"/>
      <c r="H1268" s="133"/>
      <c r="I1268" s="133"/>
      <c r="J1268" s="134"/>
      <c r="K1268" s="135"/>
      <c r="L1268" s="135"/>
      <c r="M1268" s="135"/>
      <c r="N1268" s="2"/>
      <c r="O1268" s="31"/>
      <c r="P1268" s="25"/>
      <c r="Q1268" s="2"/>
    </row>
    <row r="1269" spans="1:17" ht="18" customHeight="1">
      <c r="A1269" s="35"/>
      <c r="B1269" s="31"/>
      <c r="C1269" s="133"/>
      <c r="D1269" s="133"/>
      <c r="E1269" s="133"/>
      <c r="F1269" s="133"/>
      <c r="G1269" s="133"/>
      <c r="H1269" s="133"/>
      <c r="I1269" s="133"/>
      <c r="J1269" s="134"/>
      <c r="K1269" s="135"/>
      <c r="L1269" s="135"/>
      <c r="M1269" s="135"/>
      <c r="N1269" s="2"/>
      <c r="O1269" s="31"/>
      <c r="P1269" s="25"/>
      <c r="Q1269" s="2"/>
    </row>
    <row r="1270" spans="1:17" ht="18" customHeight="1">
      <c r="A1270" s="35"/>
      <c r="B1270" s="31"/>
      <c r="C1270" s="133"/>
      <c r="D1270" s="133"/>
      <c r="E1270" s="133"/>
      <c r="F1270" s="133"/>
      <c r="G1270" s="133"/>
      <c r="H1270" s="133"/>
      <c r="I1270" s="133"/>
      <c r="J1270" s="134"/>
      <c r="K1270" s="135"/>
      <c r="L1270" s="135"/>
      <c r="M1270" s="135"/>
      <c r="N1270" s="2"/>
      <c r="O1270" s="31"/>
      <c r="P1270" s="25"/>
      <c r="Q1270" s="2"/>
    </row>
    <row r="1271" spans="1:17" ht="18" customHeight="1">
      <c r="A1271" s="35"/>
      <c r="B1271" s="31"/>
      <c r="C1271" s="133"/>
      <c r="D1271" s="133"/>
      <c r="E1271" s="133"/>
      <c r="F1271" s="133"/>
      <c r="G1271" s="133"/>
      <c r="H1271" s="133"/>
      <c r="I1271" s="133"/>
      <c r="J1271" s="134"/>
      <c r="K1271" s="135"/>
      <c r="L1271" s="135"/>
      <c r="M1271" s="135"/>
      <c r="N1271" s="2"/>
      <c r="O1271" s="31"/>
      <c r="P1271" s="25"/>
      <c r="Q1271" s="2"/>
    </row>
    <row r="1272" spans="1:17" ht="18" customHeight="1">
      <c r="A1272" s="35"/>
      <c r="B1272" s="31"/>
      <c r="C1272" s="133"/>
      <c r="D1272" s="133"/>
      <c r="E1272" s="133"/>
      <c r="F1272" s="133"/>
      <c r="G1272" s="133"/>
      <c r="H1272" s="133"/>
      <c r="I1272" s="133"/>
      <c r="J1272" s="134"/>
      <c r="K1272" s="135"/>
      <c r="L1272" s="135"/>
      <c r="M1272" s="135"/>
      <c r="N1272" s="2"/>
      <c r="O1272" s="31"/>
      <c r="P1272" s="25"/>
      <c r="Q1272" s="2"/>
    </row>
    <row r="1273" spans="1:17" ht="18" customHeight="1">
      <c r="A1273" s="35"/>
      <c r="B1273" s="31"/>
      <c r="C1273" s="133"/>
      <c r="D1273" s="133"/>
      <c r="E1273" s="133"/>
      <c r="F1273" s="133"/>
      <c r="G1273" s="133"/>
      <c r="H1273" s="133"/>
      <c r="I1273" s="133"/>
      <c r="J1273" s="134"/>
      <c r="K1273" s="135"/>
      <c r="L1273" s="135"/>
      <c r="M1273" s="135"/>
      <c r="N1273" s="2"/>
      <c r="O1273" s="31"/>
      <c r="P1273" s="25"/>
      <c r="Q1273" s="2"/>
    </row>
    <row r="1274" spans="1:17" ht="18" customHeight="1">
      <c r="A1274" s="35"/>
      <c r="B1274" s="31"/>
      <c r="C1274" s="133"/>
      <c r="D1274" s="133"/>
      <c r="E1274" s="133"/>
      <c r="F1274" s="133"/>
      <c r="G1274" s="133"/>
      <c r="H1274" s="133"/>
      <c r="I1274" s="133"/>
      <c r="J1274" s="134"/>
      <c r="K1274" s="135"/>
      <c r="L1274" s="135"/>
      <c r="M1274" s="135"/>
      <c r="N1274" s="2"/>
      <c r="O1274" s="31"/>
      <c r="P1274" s="25"/>
      <c r="Q1274" s="2"/>
    </row>
    <row r="1275" spans="1:17" ht="18" customHeight="1">
      <c r="A1275" s="35"/>
      <c r="B1275" s="31"/>
      <c r="C1275" s="133"/>
      <c r="D1275" s="133"/>
      <c r="E1275" s="133"/>
      <c r="F1275" s="133"/>
      <c r="G1275" s="133"/>
      <c r="H1275" s="133"/>
      <c r="I1275" s="133"/>
      <c r="J1275" s="134"/>
      <c r="K1275" s="135"/>
      <c r="L1275" s="135"/>
      <c r="M1275" s="135"/>
      <c r="N1275" s="2"/>
      <c r="O1275" s="31"/>
      <c r="P1275" s="25"/>
      <c r="Q1275" s="2"/>
    </row>
    <row r="1276" spans="1:17" ht="18" customHeight="1">
      <c r="A1276" s="35"/>
      <c r="B1276" s="31"/>
      <c r="C1276" s="133"/>
      <c r="D1276" s="133"/>
      <c r="E1276" s="133"/>
      <c r="F1276" s="133"/>
      <c r="G1276" s="133"/>
      <c r="H1276" s="133"/>
      <c r="I1276" s="133"/>
      <c r="J1276" s="134"/>
      <c r="K1276" s="135"/>
      <c r="L1276" s="135"/>
      <c r="M1276" s="135"/>
      <c r="N1276" s="2"/>
      <c r="O1276" s="31"/>
      <c r="P1276" s="25"/>
      <c r="Q1276" s="2"/>
    </row>
    <row r="1277" spans="1:17" ht="18" customHeight="1">
      <c r="A1277" s="35"/>
      <c r="B1277" s="31"/>
      <c r="C1277" s="133"/>
      <c r="D1277" s="133"/>
      <c r="E1277" s="133"/>
      <c r="F1277" s="133"/>
      <c r="G1277" s="133"/>
      <c r="H1277" s="133"/>
      <c r="I1277" s="133"/>
      <c r="J1277" s="134"/>
      <c r="K1277" s="135"/>
      <c r="L1277" s="135"/>
      <c r="M1277" s="135"/>
      <c r="N1277" s="2"/>
      <c r="O1277" s="31"/>
      <c r="P1277" s="25"/>
      <c r="Q1277" s="2"/>
    </row>
    <row r="1278" spans="1:17" ht="18" customHeight="1">
      <c r="A1278" s="35"/>
      <c r="B1278" s="31"/>
      <c r="C1278" s="133"/>
      <c r="D1278" s="133"/>
      <c r="E1278" s="133"/>
      <c r="F1278" s="133"/>
      <c r="G1278" s="133"/>
      <c r="H1278" s="133"/>
      <c r="I1278" s="133"/>
      <c r="J1278" s="134"/>
      <c r="K1278" s="135"/>
      <c r="L1278" s="135"/>
      <c r="M1278" s="135"/>
      <c r="N1278" s="2"/>
      <c r="O1278" s="31"/>
      <c r="P1278" s="25"/>
      <c r="Q1278" s="2"/>
    </row>
    <row r="1279" spans="1:17" ht="18" customHeight="1">
      <c r="A1279" s="35"/>
      <c r="B1279" s="31"/>
      <c r="C1279" s="133"/>
      <c r="D1279" s="133"/>
      <c r="E1279" s="133"/>
      <c r="F1279" s="133"/>
      <c r="G1279" s="133"/>
      <c r="H1279" s="133"/>
      <c r="I1279" s="133"/>
      <c r="J1279" s="134"/>
      <c r="K1279" s="135"/>
      <c r="L1279" s="135"/>
      <c r="M1279" s="135"/>
      <c r="N1279" s="2"/>
      <c r="O1279" s="31"/>
      <c r="P1279" s="25"/>
      <c r="Q1279" s="2"/>
    </row>
    <row r="1280" spans="1:17" ht="18" customHeight="1">
      <c r="A1280" s="35"/>
      <c r="B1280" s="31"/>
      <c r="C1280" s="133"/>
      <c r="D1280" s="133"/>
      <c r="E1280" s="133"/>
      <c r="F1280" s="133"/>
      <c r="G1280" s="133"/>
      <c r="H1280" s="133"/>
      <c r="I1280" s="133"/>
      <c r="J1280" s="134"/>
      <c r="K1280" s="135"/>
      <c r="L1280" s="135"/>
      <c r="M1280" s="135"/>
      <c r="N1280" s="2"/>
      <c r="O1280" s="31"/>
      <c r="P1280" s="25"/>
      <c r="Q1280" s="2"/>
    </row>
    <row r="1281" spans="1:17" ht="18" customHeight="1">
      <c r="A1281" s="35"/>
      <c r="B1281" s="31"/>
      <c r="C1281" s="133"/>
      <c r="D1281" s="133"/>
      <c r="E1281" s="133"/>
      <c r="F1281" s="133"/>
      <c r="G1281" s="133"/>
      <c r="H1281" s="133"/>
      <c r="I1281" s="133"/>
      <c r="J1281" s="134"/>
      <c r="K1281" s="135"/>
      <c r="L1281" s="135"/>
      <c r="M1281" s="135"/>
      <c r="N1281" s="2"/>
      <c r="O1281" s="31"/>
      <c r="P1281" s="25"/>
      <c r="Q1281" s="2"/>
    </row>
    <row r="1282" spans="1:17" ht="18" customHeight="1">
      <c r="A1282" s="35"/>
      <c r="B1282" s="31"/>
      <c r="C1282" s="133"/>
      <c r="D1282" s="133"/>
      <c r="E1282" s="133"/>
      <c r="F1282" s="133"/>
      <c r="G1282" s="133"/>
      <c r="H1282" s="133"/>
      <c r="I1282" s="133"/>
      <c r="J1282" s="134"/>
      <c r="K1282" s="135"/>
      <c r="L1282" s="135"/>
      <c r="M1282" s="135"/>
      <c r="N1282" s="2"/>
      <c r="O1282" s="31"/>
      <c r="P1282" s="25"/>
      <c r="Q1282" s="2"/>
    </row>
    <row r="1283" spans="1:17" ht="18" customHeight="1">
      <c r="A1283" s="35"/>
      <c r="B1283" s="31"/>
      <c r="C1283" s="133"/>
      <c r="D1283" s="133"/>
      <c r="E1283" s="133"/>
      <c r="F1283" s="133"/>
      <c r="G1283" s="133"/>
      <c r="H1283" s="133"/>
      <c r="I1283" s="133"/>
      <c r="J1283" s="134"/>
      <c r="K1283" s="135"/>
      <c r="L1283" s="135"/>
      <c r="M1283" s="135"/>
      <c r="N1283" s="2"/>
      <c r="O1283" s="31"/>
      <c r="P1283" s="25"/>
      <c r="Q1283" s="2"/>
    </row>
    <row r="1284" spans="1:17" ht="18" customHeight="1">
      <c r="A1284" s="35"/>
      <c r="B1284" s="31"/>
      <c r="C1284" s="133"/>
      <c r="D1284" s="133"/>
      <c r="E1284" s="133"/>
      <c r="F1284" s="133"/>
      <c r="G1284" s="133"/>
      <c r="H1284" s="133"/>
      <c r="I1284" s="133"/>
      <c r="J1284" s="134"/>
      <c r="K1284" s="135"/>
      <c r="L1284" s="135"/>
      <c r="M1284" s="135"/>
      <c r="N1284" s="2"/>
      <c r="O1284" s="31"/>
      <c r="P1284" s="25"/>
      <c r="Q1284" s="2"/>
    </row>
    <row r="1285" spans="1:17" ht="18" customHeight="1">
      <c r="A1285" s="35"/>
      <c r="B1285" s="31"/>
      <c r="C1285" s="133"/>
      <c r="D1285" s="133"/>
      <c r="E1285" s="133"/>
      <c r="F1285" s="133"/>
      <c r="G1285" s="133"/>
      <c r="H1285" s="133"/>
      <c r="I1285" s="133"/>
      <c r="J1285" s="134"/>
      <c r="K1285" s="135"/>
      <c r="L1285" s="135"/>
      <c r="M1285" s="135"/>
      <c r="N1285" s="2"/>
      <c r="O1285" s="31"/>
      <c r="P1285" s="25"/>
      <c r="Q1285" s="2"/>
    </row>
    <row r="1286" spans="1:17" ht="18" customHeight="1">
      <c r="A1286" s="35"/>
      <c r="B1286" s="31"/>
      <c r="C1286" s="133"/>
      <c r="D1286" s="133"/>
      <c r="E1286" s="133"/>
      <c r="F1286" s="133"/>
      <c r="G1286" s="133"/>
      <c r="H1286" s="133"/>
      <c r="I1286" s="133"/>
      <c r="J1286" s="134"/>
      <c r="K1286" s="135"/>
      <c r="L1286" s="135"/>
      <c r="M1286" s="135"/>
      <c r="N1286" s="2"/>
      <c r="O1286" s="31"/>
      <c r="P1286" s="25"/>
      <c r="Q1286" s="2"/>
    </row>
    <row r="1287" spans="1:17" ht="18" customHeight="1">
      <c r="A1287" s="35"/>
      <c r="B1287" s="31"/>
      <c r="C1287" s="133"/>
      <c r="D1287" s="133"/>
      <c r="E1287" s="133"/>
      <c r="F1287" s="133"/>
      <c r="G1287" s="133"/>
      <c r="H1287" s="133"/>
      <c r="I1287" s="133"/>
      <c r="J1287" s="134"/>
      <c r="K1287" s="135"/>
      <c r="L1287" s="135"/>
      <c r="M1287" s="135"/>
      <c r="N1287" s="2"/>
      <c r="O1287" s="31"/>
      <c r="P1287" s="25"/>
      <c r="Q1287" s="2"/>
    </row>
    <row r="1288" spans="1:17" ht="18" customHeight="1">
      <c r="A1288" s="35"/>
      <c r="B1288" s="31"/>
      <c r="C1288" s="133"/>
      <c r="D1288" s="133"/>
      <c r="E1288" s="133"/>
      <c r="F1288" s="133"/>
      <c r="G1288" s="133"/>
      <c r="H1288" s="133"/>
      <c r="I1288" s="133"/>
      <c r="J1288" s="134"/>
      <c r="K1288" s="135"/>
      <c r="L1288" s="135"/>
      <c r="M1288" s="135"/>
      <c r="N1288" s="2"/>
      <c r="O1288" s="31"/>
      <c r="P1288" s="25"/>
      <c r="Q1288" s="2"/>
    </row>
    <row r="1289" spans="1:17" ht="18" customHeight="1">
      <c r="A1289" s="35"/>
      <c r="B1289" s="31"/>
      <c r="C1289" s="133"/>
      <c r="D1289" s="133"/>
      <c r="E1289" s="133"/>
      <c r="F1289" s="133"/>
      <c r="G1289" s="133"/>
      <c r="H1289" s="133"/>
      <c r="I1289" s="133"/>
      <c r="J1289" s="134"/>
      <c r="K1289" s="135"/>
      <c r="L1289" s="135"/>
      <c r="M1289" s="135"/>
      <c r="N1289" s="2"/>
      <c r="O1289" s="31"/>
      <c r="P1289" s="25"/>
      <c r="Q1289" s="2"/>
    </row>
    <row r="1290" spans="1:17" ht="18" customHeight="1">
      <c r="A1290" s="35"/>
      <c r="B1290" s="31"/>
      <c r="C1290" s="133"/>
      <c r="D1290" s="133"/>
      <c r="E1290" s="133"/>
      <c r="F1290" s="133"/>
      <c r="G1290" s="133"/>
      <c r="H1290" s="133"/>
      <c r="I1290" s="133"/>
      <c r="J1290" s="134"/>
      <c r="K1290" s="135"/>
      <c r="L1290" s="135"/>
      <c r="M1290" s="135"/>
      <c r="N1290" s="2"/>
      <c r="O1290" s="31"/>
      <c r="P1290" s="25"/>
      <c r="Q1290" s="2"/>
    </row>
    <row r="1291" spans="1:17" ht="18" customHeight="1">
      <c r="A1291" s="35"/>
      <c r="B1291" s="31"/>
      <c r="C1291" s="133"/>
      <c r="D1291" s="133"/>
      <c r="E1291" s="133"/>
      <c r="F1291" s="133"/>
      <c r="G1291" s="133"/>
      <c r="H1291" s="133"/>
      <c r="I1291" s="133"/>
      <c r="J1291" s="134"/>
      <c r="K1291" s="135"/>
      <c r="L1291" s="135"/>
      <c r="M1291" s="135"/>
      <c r="N1291" s="2"/>
      <c r="O1291" s="31"/>
      <c r="P1291" s="25"/>
      <c r="Q1291" s="2"/>
    </row>
    <row r="1292" spans="1:17" ht="18" customHeight="1">
      <c r="A1292" s="35"/>
      <c r="B1292" s="31"/>
      <c r="C1292" s="133"/>
      <c r="D1292" s="133"/>
      <c r="E1292" s="133"/>
      <c r="F1292" s="133"/>
      <c r="G1292" s="133"/>
      <c r="H1292" s="133"/>
      <c r="I1292" s="133"/>
      <c r="J1292" s="134"/>
      <c r="K1292" s="135"/>
      <c r="L1292" s="135"/>
      <c r="M1292" s="135"/>
      <c r="N1292" s="2"/>
      <c r="O1292" s="31"/>
      <c r="P1292" s="25"/>
      <c r="Q1292" s="2"/>
    </row>
    <row r="1293" spans="1:17" ht="18" customHeight="1">
      <c r="A1293" s="35"/>
      <c r="B1293" s="31"/>
      <c r="C1293" s="133"/>
      <c r="D1293" s="133"/>
      <c r="E1293" s="133"/>
      <c r="F1293" s="133"/>
      <c r="G1293" s="133"/>
      <c r="H1293" s="133"/>
      <c r="I1293" s="133"/>
      <c r="J1293" s="134"/>
      <c r="K1293" s="135"/>
      <c r="L1293" s="135"/>
      <c r="M1293" s="135"/>
      <c r="N1293" s="2"/>
      <c r="O1293" s="31"/>
      <c r="P1293" s="25"/>
      <c r="Q1293" s="2"/>
    </row>
    <row r="1294" spans="1:17" ht="18" customHeight="1">
      <c r="A1294" s="35"/>
      <c r="B1294" s="31"/>
      <c r="C1294" s="133"/>
      <c r="D1294" s="133"/>
      <c r="E1294" s="133"/>
      <c r="F1294" s="133"/>
      <c r="G1294" s="133"/>
      <c r="H1294" s="133"/>
      <c r="I1294" s="133"/>
      <c r="J1294" s="134"/>
      <c r="K1294" s="135"/>
      <c r="L1294" s="135"/>
      <c r="M1294" s="135"/>
      <c r="N1294" s="2"/>
      <c r="O1294" s="31"/>
      <c r="P1294" s="25"/>
      <c r="Q1294" s="2"/>
    </row>
    <row r="1295" spans="1:17" ht="18" customHeight="1">
      <c r="A1295" s="35"/>
      <c r="B1295" s="31"/>
      <c r="C1295" s="133"/>
      <c r="D1295" s="133"/>
      <c r="E1295" s="133"/>
      <c r="F1295" s="133"/>
      <c r="G1295" s="133"/>
      <c r="H1295" s="133"/>
      <c r="I1295" s="133"/>
      <c r="J1295" s="134"/>
      <c r="K1295" s="135"/>
      <c r="L1295" s="135"/>
      <c r="M1295" s="135"/>
      <c r="N1295" s="2"/>
      <c r="O1295" s="31"/>
      <c r="P1295" s="25"/>
      <c r="Q1295" s="2"/>
    </row>
    <row r="1296" spans="1:17" ht="18" customHeight="1">
      <c r="A1296" s="35"/>
      <c r="B1296" s="31"/>
      <c r="C1296" s="133"/>
      <c r="D1296" s="133"/>
      <c r="E1296" s="133"/>
      <c r="F1296" s="133"/>
      <c r="G1296" s="133"/>
      <c r="H1296" s="133"/>
      <c r="I1296" s="133"/>
      <c r="J1296" s="134"/>
      <c r="K1296" s="135"/>
      <c r="L1296" s="135"/>
      <c r="M1296" s="135"/>
      <c r="N1296" s="2"/>
      <c r="O1296" s="31"/>
      <c r="P1296" s="25"/>
      <c r="Q1296" s="2"/>
    </row>
    <row r="1297" spans="1:17" ht="18" customHeight="1">
      <c r="A1297" s="35"/>
      <c r="B1297" s="31"/>
      <c r="C1297" s="133"/>
      <c r="D1297" s="133"/>
      <c r="E1297" s="133"/>
      <c r="F1297" s="133"/>
      <c r="G1297" s="133"/>
      <c r="H1297" s="133"/>
      <c r="I1297" s="133"/>
      <c r="J1297" s="134"/>
      <c r="K1297" s="135"/>
      <c r="L1297" s="135"/>
      <c r="M1297" s="135"/>
      <c r="N1297" s="2"/>
      <c r="O1297" s="31"/>
      <c r="P1297" s="25"/>
      <c r="Q1297" s="2"/>
    </row>
    <row r="1298" spans="1:17" ht="18" customHeight="1">
      <c r="A1298" s="35"/>
      <c r="B1298" s="31"/>
      <c r="C1298" s="133"/>
      <c r="D1298" s="133"/>
      <c r="E1298" s="133"/>
      <c r="F1298" s="133"/>
      <c r="G1298" s="133"/>
      <c r="H1298" s="133"/>
      <c r="I1298" s="133"/>
      <c r="J1298" s="134"/>
      <c r="K1298" s="135"/>
      <c r="L1298" s="135"/>
      <c r="M1298" s="135"/>
      <c r="N1298" s="2"/>
      <c r="O1298" s="31"/>
      <c r="P1298" s="25"/>
      <c r="Q1298" s="2"/>
    </row>
    <row r="1299" spans="1:17" ht="18" customHeight="1">
      <c r="A1299" s="35"/>
      <c r="B1299" s="31"/>
      <c r="C1299" s="133"/>
      <c r="D1299" s="133"/>
      <c r="E1299" s="133"/>
      <c r="F1299" s="133"/>
      <c r="G1299" s="133"/>
      <c r="H1299" s="133"/>
      <c r="I1299" s="133"/>
      <c r="J1299" s="134"/>
      <c r="K1299" s="135"/>
      <c r="L1299" s="135"/>
      <c r="M1299" s="135"/>
      <c r="N1299" s="2"/>
      <c r="O1299" s="31"/>
      <c r="P1299" s="25"/>
      <c r="Q1299" s="2"/>
    </row>
    <row r="1300" spans="1:17" ht="18" customHeight="1">
      <c r="A1300" s="35"/>
      <c r="B1300" s="31"/>
      <c r="C1300" s="133"/>
      <c r="D1300" s="133"/>
      <c r="E1300" s="133"/>
      <c r="F1300" s="133"/>
      <c r="G1300" s="133"/>
      <c r="H1300" s="133"/>
      <c r="I1300" s="133"/>
      <c r="J1300" s="134"/>
      <c r="K1300" s="135"/>
      <c r="L1300" s="135"/>
      <c r="M1300" s="135"/>
      <c r="N1300" s="2"/>
      <c r="O1300" s="31"/>
      <c r="P1300" s="25"/>
      <c r="Q1300" s="2"/>
    </row>
    <row r="1301" spans="1:17" ht="18" customHeight="1">
      <c r="A1301" s="35"/>
      <c r="B1301" s="31"/>
      <c r="C1301" s="133"/>
      <c r="D1301" s="133"/>
      <c r="E1301" s="133"/>
      <c r="F1301" s="133"/>
      <c r="G1301" s="133"/>
      <c r="H1301" s="133"/>
      <c r="I1301" s="133"/>
      <c r="J1301" s="134"/>
      <c r="K1301" s="135"/>
      <c r="L1301" s="135"/>
      <c r="M1301" s="135"/>
      <c r="N1301" s="2"/>
      <c r="O1301" s="31"/>
      <c r="P1301" s="25"/>
      <c r="Q1301" s="2"/>
    </row>
    <row r="1302" spans="1:17" ht="18" customHeight="1">
      <c r="A1302" s="35"/>
      <c r="B1302" s="31"/>
      <c r="C1302" s="133"/>
      <c r="D1302" s="133"/>
      <c r="E1302" s="133"/>
      <c r="F1302" s="133"/>
      <c r="G1302" s="133"/>
      <c r="H1302" s="133"/>
      <c r="I1302" s="133"/>
      <c r="J1302" s="134"/>
      <c r="K1302" s="135"/>
      <c r="L1302" s="135"/>
      <c r="M1302" s="135"/>
      <c r="N1302" s="2"/>
      <c r="O1302" s="31"/>
      <c r="P1302" s="25"/>
      <c r="Q1302" s="2"/>
    </row>
    <row r="1303" spans="1:17" ht="18" customHeight="1">
      <c r="A1303" s="35"/>
      <c r="B1303" s="31"/>
      <c r="C1303" s="133"/>
      <c r="D1303" s="133"/>
      <c r="E1303" s="133"/>
      <c r="F1303" s="133"/>
      <c r="G1303" s="133"/>
      <c r="H1303" s="133"/>
      <c r="I1303" s="133"/>
      <c r="J1303" s="134"/>
      <c r="K1303" s="135"/>
      <c r="L1303" s="135"/>
      <c r="M1303" s="135"/>
      <c r="N1303" s="2"/>
      <c r="O1303" s="31"/>
      <c r="P1303" s="25"/>
      <c r="Q1303" s="2"/>
    </row>
    <row r="1304" spans="1:17" ht="18" customHeight="1">
      <c r="A1304" s="35"/>
      <c r="B1304" s="31"/>
      <c r="C1304" s="133"/>
      <c r="D1304" s="133"/>
      <c r="E1304" s="133"/>
      <c r="F1304" s="133"/>
      <c r="G1304" s="133"/>
      <c r="H1304" s="133"/>
      <c r="I1304" s="133"/>
      <c r="J1304" s="134"/>
      <c r="K1304" s="135"/>
      <c r="L1304" s="135"/>
      <c r="M1304" s="135"/>
      <c r="N1304" s="2"/>
      <c r="O1304" s="31"/>
      <c r="P1304" s="25"/>
      <c r="Q1304" s="2"/>
    </row>
    <row r="1305" spans="1:17" ht="18" customHeight="1">
      <c r="A1305" s="35"/>
      <c r="B1305" s="31"/>
      <c r="C1305" s="133"/>
      <c r="D1305" s="133"/>
      <c r="E1305" s="133"/>
      <c r="F1305" s="133"/>
      <c r="G1305" s="133"/>
      <c r="H1305" s="133"/>
      <c r="I1305" s="133"/>
      <c r="J1305" s="134"/>
      <c r="K1305" s="135"/>
      <c r="L1305" s="135"/>
      <c r="M1305" s="135"/>
      <c r="N1305" s="2"/>
      <c r="O1305" s="31"/>
      <c r="P1305" s="25"/>
      <c r="Q1305" s="2"/>
    </row>
    <row r="1306" spans="1:17" ht="18" customHeight="1">
      <c r="A1306" s="35"/>
      <c r="B1306" s="31"/>
      <c r="C1306" s="133"/>
      <c r="D1306" s="133"/>
      <c r="E1306" s="133"/>
      <c r="F1306" s="133"/>
      <c r="G1306" s="133"/>
      <c r="H1306" s="133"/>
      <c r="I1306" s="133"/>
      <c r="J1306" s="134"/>
      <c r="K1306" s="135"/>
      <c r="L1306" s="135"/>
      <c r="M1306" s="135"/>
      <c r="N1306" s="2"/>
      <c r="O1306" s="31"/>
      <c r="P1306" s="25"/>
      <c r="Q1306" s="2"/>
    </row>
    <row r="1307" spans="1:17" ht="18" customHeight="1">
      <c r="A1307" s="35"/>
      <c r="B1307" s="31"/>
      <c r="C1307" s="133"/>
      <c r="D1307" s="133"/>
      <c r="E1307" s="133"/>
      <c r="F1307" s="133"/>
      <c r="G1307" s="133"/>
      <c r="H1307" s="133"/>
      <c r="I1307" s="133"/>
      <c r="J1307" s="134"/>
      <c r="K1307" s="135"/>
      <c r="L1307" s="135"/>
      <c r="M1307" s="135"/>
      <c r="N1307" s="2"/>
      <c r="O1307" s="31"/>
      <c r="P1307" s="25"/>
      <c r="Q1307" s="2"/>
    </row>
    <row r="1308" spans="1:17" ht="18" customHeight="1">
      <c r="A1308" s="35"/>
      <c r="B1308" s="31"/>
      <c r="C1308" s="133"/>
      <c r="D1308" s="133"/>
      <c r="E1308" s="133"/>
      <c r="F1308" s="133"/>
      <c r="G1308" s="133"/>
      <c r="H1308" s="133"/>
      <c r="I1308" s="133"/>
      <c r="J1308" s="134"/>
      <c r="K1308" s="135"/>
      <c r="L1308" s="135"/>
      <c r="M1308" s="135"/>
      <c r="N1308" s="2"/>
      <c r="O1308" s="31"/>
      <c r="P1308" s="25"/>
      <c r="Q1308" s="2"/>
    </row>
    <row r="1309" spans="1:17" ht="18" customHeight="1">
      <c r="A1309" s="35"/>
      <c r="B1309" s="31"/>
      <c r="C1309" s="133"/>
      <c r="D1309" s="133"/>
      <c r="E1309" s="133"/>
      <c r="F1309" s="133"/>
      <c r="G1309" s="133"/>
      <c r="H1309" s="133"/>
      <c r="I1309" s="133"/>
      <c r="J1309" s="134"/>
      <c r="K1309" s="135"/>
      <c r="L1309" s="135"/>
      <c r="M1309" s="135"/>
      <c r="N1309" s="2"/>
      <c r="O1309" s="31"/>
      <c r="P1309" s="25"/>
      <c r="Q1309" s="2"/>
    </row>
    <row r="1310" spans="1:17" ht="18" customHeight="1">
      <c r="A1310" s="35"/>
      <c r="B1310" s="31"/>
      <c r="C1310" s="133"/>
      <c r="D1310" s="133"/>
      <c r="E1310" s="133"/>
      <c r="F1310" s="133"/>
      <c r="G1310" s="133"/>
      <c r="H1310" s="133"/>
      <c r="I1310" s="133"/>
      <c r="J1310" s="134"/>
      <c r="K1310" s="135"/>
      <c r="L1310" s="135"/>
      <c r="M1310" s="135"/>
      <c r="N1310" s="2"/>
      <c r="O1310" s="31"/>
      <c r="P1310" s="25"/>
      <c r="Q1310" s="2"/>
    </row>
    <row r="1311" spans="1:17" ht="18" customHeight="1">
      <c r="A1311" s="35"/>
      <c r="B1311" s="31"/>
      <c r="C1311" s="133"/>
      <c r="D1311" s="133"/>
      <c r="E1311" s="133"/>
      <c r="F1311" s="133"/>
      <c r="G1311" s="133"/>
      <c r="H1311" s="133"/>
      <c r="I1311" s="133"/>
      <c r="J1311" s="134"/>
      <c r="K1311" s="135"/>
      <c r="L1311" s="135"/>
      <c r="M1311" s="135"/>
      <c r="N1311" s="2"/>
      <c r="O1311" s="31"/>
      <c r="P1311" s="25"/>
      <c r="Q1311" s="2"/>
    </row>
    <row r="1312" spans="1:17" ht="18" customHeight="1">
      <c r="A1312" s="35"/>
      <c r="B1312" s="31"/>
      <c r="C1312" s="133"/>
      <c r="D1312" s="133"/>
      <c r="E1312" s="133"/>
      <c r="F1312" s="133"/>
      <c r="G1312" s="133"/>
      <c r="H1312" s="133"/>
      <c r="I1312" s="133"/>
      <c r="J1312" s="134"/>
      <c r="K1312" s="135"/>
      <c r="L1312" s="135"/>
      <c r="M1312" s="135"/>
      <c r="N1312" s="2"/>
      <c r="O1312" s="31"/>
      <c r="P1312" s="25"/>
      <c r="Q1312" s="2"/>
    </row>
    <row r="1313" spans="1:17" ht="18" customHeight="1">
      <c r="A1313" s="35"/>
      <c r="B1313" s="31"/>
      <c r="C1313" s="133"/>
      <c r="D1313" s="133"/>
      <c r="E1313" s="133"/>
      <c r="F1313" s="133"/>
      <c r="G1313" s="133"/>
      <c r="H1313" s="133"/>
      <c r="I1313" s="133"/>
      <c r="J1313" s="134"/>
      <c r="K1313" s="135"/>
      <c r="L1313" s="135"/>
      <c r="M1313" s="135"/>
      <c r="N1313" s="2"/>
      <c r="O1313" s="31"/>
      <c r="P1313" s="25"/>
      <c r="Q1313" s="2"/>
    </row>
    <row r="1314" spans="1:17" ht="18" customHeight="1">
      <c r="A1314" s="35"/>
      <c r="B1314" s="31"/>
      <c r="C1314" s="133"/>
      <c r="D1314" s="133"/>
      <c r="E1314" s="133"/>
      <c r="F1314" s="133"/>
      <c r="G1314" s="133"/>
      <c r="H1314" s="133"/>
      <c r="I1314" s="133"/>
      <c r="J1314" s="134"/>
      <c r="K1314" s="135"/>
      <c r="L1314" s="135"/>
      <c r="M1314" s="135"/>
      <c r="N1314" s="2"/>
      <c r="O1314" s="31"/>
      <c r="P1314" s="25"/>
      <c r="Q1314" s="2"/>
    </row>
    <row r="1315" spans="1:17" ht="18" customHeight="1">
      <c r="A1315" s="35"/>
      <c r="B1315" s="31"/>
      <c r="C1315" s="133"/>
      <c r="D1315" s="133"/>
      <c r="E1315" s="133"/>
      <c r="F1315" s="133"/>
      <c r="G1315" s="133"/>
      <c r="H1315" s="133"/>
      <c r="I1315" s="133"/>
      <c r="J1315" s="134"/>
      <c r="K1315" s="135"/>
      <c r="L1315" s="135"/>
      <c r="M1315" s="135"/>
      <c r="N1315" s="2"/>
      <c r="O1315" s="31"/>
      <c r="P1315" s="25"/>
      <c r="Q1315" s="2"/>
    </row>
    <row r="1316" spans="1:17" ht="18" customHeight="1">
      <c r="A1316" s="35"/>
      <c r="B1316" s="31"/>
      <c r="C1316" s="133"/>
      <c r="D1316" s="133"/>
      <c r="E1316" s="133"/>
      <c r="F1316" s="133"/>
      <c r="G1316" s="133"/>
      <c r="H1316" s="133"/>
      <c r="I1316" s="133"/>
      <c r="J1316" s="134"/>
      <c r="K1316" s="135"/>
      <c r="L1316" s="135"/>
      <c r="M1316" s="135"/>
      <c r="N1316" s="2"/>
      <c r="O1316" s="31"/>
      <c r="P1316" s="25"/>
      <c r="Q1316" s="2"/>
    </row>
    <row r="1317" spans="1:17" ht="18" customHeight="1">
      <c r="A1317" s="35"/>
      <c r="B1317" s="31"/>
      <c r="C1317" s="133"/>
      <c r="D1317" s="133"/>
      <c r="E1317" s="133"/>
      <c r="F1317" s="133"/>
      <c r="G1317" s="133"/>
      <c r="H1317" s="133"/>
      <c r="I1317" s="133"/>
      <c r="J1317" s="134"/>
      <c r="K1317" s="135"/>
      <c r="L1317" s="135"/>
      <c r="M1317" s="135"/>
      <c r="N1317" s="2"/>
      <c r="O1317" s="31"/>
      <c r="P1317" s="25"/>
      <c r="Q1317" s="2"/>
    </row>
    <row r="1318" spans="1:17" ht="18" customHeight="1">
      <c r="A1318" s="35"/>
      <c r="B1318" s="31"/>
      <c r="C1318" s="133"/>
      <c r="D1318" s="133"/>
      <c r="E1318" s="133"/>
      <c r="F1318" s="133"/>
      <c r="G1318" s="133"/>
      <c r="H1318" s="133"/>
      <c r="I1318" s="133"/>
      <c r="J1318" s="134"/>
      <c r="K1318" s="135"/>
      <c r="L1318" s="135"/>
      <c r="M1318" s="135"/>
      <c r="N1318" s="2"/>
      <c r="O1318" s="31"/>
      <c r="P1318" s="25"/>
      <c r="Q1318" s="2"/>
    </row>
    <row r="1319" spans="1:17" ht="18" customHeight="1">
      <c r="A1319" s="35"/>
      <c r="B1319" s="31"/>
      <c r="C1319" s="133"/>
      <c r="D1319" s="133"/>
      <c r="E1319" s="133"/>
      <c r="F1319" s="133"/>
      <c r="G1319" s="133"/>
      <c r="H1319" s="133"/>
      <c r="I1319" s="133"/>
      <c r="J1319" s="134"/>
      <c r="K1319" s="135"/>
      <c r="L1319" s="135"/>
      <c r="M1319" s="135"/>
      <c r="N1319" s="2"/>
      <c r="O1319" s="31"/>
      <c r="P1319" s="25"/>
      <c r="Q1319" s="2"/>
    </row>
    <row r="1320" spans="1:17" ht="18" customHeight="1">
      <c r="A1320" s="35"/>
      <c r="B1320" s="31"/>
      <c r="C1320" s="133"/>
      <c r="D1320" s="133"/>
      <c r="E1320" s="133"/>
      <c r="F1320" s="133"/>
      <c r="G1320" s="133"/>
      <c r="H1320" s="133"/>
      <c r="I1320" s="133"/>
      <c r="J1320" s="134"/>
      <c r="K1320" s="135"/>
      <c r="L1320" s="135"/>
      <c r="M1320" s="135"/>
      <c r="N1320" s="2"/>
      <c r="O1320" s="31"/>
      <c r="P1320" s="25"/>
      <c r="Q1320" s="2"/>
    </row>
    <row r="1321" spans="1:17" ht="18" customHeight="1">
      <c r="A1321" s="35"/>
      <c r="B1321" s="31"/>
      <c r="C1321" s="133"/>
      <c r="D1321" s="133"/>
      <c r="E1321" s="133"/>
      <c r="F1321" s="133"/>
      <c r="G1321" s="133"/>
      <c r="H1321" s="133"/>
      <c r="I1321" s="133"/>
      <c r="J1321" s="134"/>
      <c r="K1321" s="135"/>
      <c r="L1321" s="135"/>
      <c r="M1321" s="135"/>
      <c r="N1321" s="2"/>
      <c r="O1321" s="31"/>
      <c r="P1321" s="25"/>
      <c r="Q1321" s="2"/>
    </row>
    <row r="1322" spans="1:17" ht="18" customHeight="1">
      <c r="A1322" s="35"/>
      <c r="B1322" s="31"/>
      <c r="C1322" s="133"/>
      <c r="D1322" s="133"/>
      <c r="E1322" s="133"/>
      <c r="F1322" s="133"/>
      <c r="G1322" s="133"/>
      <c r="H1322" s="133"/>
      <c r="I1322" s="133"/>
      <c r="J1322" s="134"/>
      <c r="K1322" s="135"/>
      <c r="L1322" s="135"/>
      <c r="M1322" s="135"/>
      <c r="N1322" s="2"/>
      <c r="O1322" s="31"/>
      <c r="P1322" s="25"/>
      <c r="Q1322" s="2"/>
    </row>
    <row r="1323" spans="1:17" ht="18" customHeight="1">
      <c r="A1323" s="35"/>
      <c r="B1323" s="31"/>
      <c r="C1323" s="133"/>
      <c r="D1323" s="133"/>
      <c r="E1323" s="133"/>
      <c r="F1323" s="133"/>
      <c r="G1323" s="133"/>
      <c r="H1323" s="133"/>
      <c r="I1323" s="133"/>
      <c r="J1323" s="134"/>
      <c r="K1323" s="135"/>
      <c r="L1323" s="135"/>
      <c r="M1323" s="135"/>
      <c r="N1323" s="2"/>
      <c r="O1323" s="31"/>
      <c r="P1323" s="25"/>
      <c r="Q1323" s="2"/>
    </row>
    <row r="1324" spans="1:17" ht="18" customHeight="1">
      <c r="A1324" s="35"/>
      <c r="B1324" s="31"/>
      <c r="C1324" s="133"/>
      <c r="D1324" s="133"/>
      <c r="E1324" s="133"/>
      <c r="F1324" s="133"/>
      <c r="G1324" s="133"/>
      <c r="H1324" s="133"/>
      <c r="I1324" s="133"/>
      <c r="J1324" s="134"/>
      <c r="K1324" s="135"/>
      <c r="L1324" s="135"/>
      <c r="M1324" s="135"/>
      <c r="N1324" s="2"/>
      <c r="O1324" s="31"/>
      <c r="P1324" s="25"/>
      <c r="Q1324" s="2"/>
    </row>
    <row r="1325" spans="1:17" ht="18" customHeight="1">
      <c r="A1325" s="35"/>
      <c r="B1325" s="31"/>
      <c r="C1325" s="133"/>
      <c r="D1325" s="133"/>
      <c r="E1325" s="133"/>
      <c r="F1325" s="133"/>
      <c r="G1325" s="133"/>
      <c r="H1325" s="133"/>
      <c r="I1325" s="133"/>
      <c r="J1325" s="134"/>
      <c r="K1325" s="135"/>
      <c r="L1325" s="135"/>
      <c r="M1325" s="135"/>
      <c r="N1325" s="2"/>
      <c r="O1325" s="31"/>
      <c r="P1325" s="25"/>
      <c r="Q1325" s="2"/>
    </row>
    <row r="1326" spans="1:17" ht="18" customHeight="1">
      <c r="A1326" s="35"/>
      <c r="B1326" s="31"/>
      <c r="C1326" s="133"/>
      <c r="D1326" s="133"/>
      <c r="E1326" s="133"/>
      <c r="F1326" s="133"/>
      <c r="G1326" s="133"/>
      <c r="H1326" s="133"/>
      <c r="I1326" s="133"/>
      <c r="J1326" s="134"/>
      <c r="K1326" s="135"/>
      <c r="L1326" s="135"/>
      <c r="M1326" s="135"/>
      <c r="N1326" s="2"/>
      <c r="O1326" s="31"/>
      <c r="P1326" s="25"/>
      <c r="Q1326" s="2"/>
    </row>
    <row r="1327" spans="1:17" ht="18" customHeight="1">
      <c r="A1327" s="35"/>
      <c r="B1327" s="31"/>
      <c r="C1327" s="133"/>
      <c r="D1327" s="133"/>
      <c r="E1327" s="133"/>
      <c r="F1327" s="133"/>
      <c r="G1327" s="133"/>
      <c r="H1327" s="133"/>
      <c r="I1327" s="133"/>
      <c r="J1327" s="134"/>
      <c r="K1327" s="135"/>
      <c r="L1327" s="135"/>
      <c r="M1327" s="135"/>
      <c r="N1327" s="2"/>
      <c r="O1327" s="31"/>
      <c r="P1327" s="25"/>
      <c r="Q1327" s="2"/>
    </row>
    <row r="1328" spans="1:17" ht="18" customHeight="1">
      <c r="A1328" s="35"/>
      <c r="B1328" s="31"/>
      <c r="C1328" s="133"/>
      <c r="D1328" s="133"/>
      <c r="E1328" s="133"/>
      <c r="F1328" s="133"/>
      <c r="G1328" s="133"/>
      <c r="H1328" s="133"/>
      <c r="I1328" s="133"/>
      <c r="J1328" s="134"/>
      <c r="K1328" s="135"/>
      <c r="L1328" s="135"/>
      <c r="M1328" s="135"/>
      <c r="N1328" s="2"/>
      <c r="O1328" s="31"/>
      <c r="P1328" s="25"/>
      <c r="Q1328" s="2"/>
    </row>
    <row r="1329" spans="1:17" ht="18" customHeight="1">
      <c r="A1329" s="35"/>
      <c r="B1329" s="31"/>
      <c r="C1329" s="133"/>
      <c r="D1329" s="133"/>
      <c r="E1329" s="133"/>
      <c r="F1329" s="133"/>
      <c r="G1329" s="133"/>
      <c r="H1329" s="133"/>
      <c r="I1329" s="133"/>
      <c r="J1329" s="134"/>
      <c r="K1329" s="135"/>
      <c r="L1329" s="135"/>
      <c r="M1329" s="135"/>
      <c r="N1329" s="2"/>
      <c r="O1329" s="31"/>
      <c r="P1329" s="25"/>
      <c r="Q1329" s="2"/>
    </row>
    <row r="1330" spans="1:17" ht="18" customHeight="1">
      <c r="A1330" s="35"/>
      <c r="B1330" s="31"/>
      <c r="C1330" s="133"/>
      <c r="D1330" s="133"/>
      <c r="E1330" s="133"/>
      <c r="F1330" s="133"/>
      <c r="G1330" s="133"/>
      <c r="H1330" s="133"/>
      <c r="I1330" s="133"/>
      <c r="J1330" s="134"/>
      <c r="K1330" s="135"/>
      <c r="L1330" s="135"/>
      <c r="M1330" s="135"/>
      <c r="N1330" s="2"/>
      <c r="O1330" s="31"/>
      <c r="P1330" s="25"/>
      <c r="Q1330" s="2"/>
    </row>
    <row r="1331" spans="1:17" ht="18" customHeight="1">
      <c r="A1331" s="35"/>
      <c r="B1331" s="31"/>
      <c r="C1331" s="133"/>
      <c r="D1331" s="133"/>
      <c r="E1331" s="133"/>
      <c r="F1331" s="133"/>
      <c r="G1331" s="133"/>
      <c r="H1331" s="133"/>
      <c r="I1331" s="133"/>
      <c r="J1331" s="134"/>
      <c r="K1331" s="135"/>
      <c r="L1331" s="135"/>
      <c r="M1331" s="135"/>
      <c r="N1331" s="2"/>
      <c r="O1331" s="31"/>
      <c r="P1331" s="25"/>
      <c r="Q1331" s="2"/>
    </row>
    <row r="1332" spans="1:17" ht="18" customHeight="1">
      <c r="A1332" s="35"/>
      <c r="B1332" s="31"/>
      <c r="C1332" s="133"/>
      <c r="D1332" s="133"/>
      <c r="E1332" s="133"/>
      <c r="F1332" s="133"/>
      <c r="G1332" s="133"/>
      <c r="H1332" s="133"/>
      <c r="I1332" s="133"/>
      <c r="J1332" s="134"/>
      <c r="K1332" s="135"/>
      <c r="L1332" s="135"/>
      <c r="M1332" s="135"/>
      <c r="N1332" s="2"/>
      <c r="O1332" s="31"/>
      <c r="P1332" s="25"/>
      <c r="Q1332" s="2"/>
    </row>
    <row r="1333" spans="1:17" ht="18" customHeight="1">
      <c r="A1333" s="35"/>
      <c r="B1333" s="31"/>
      <c r="C1333" s="133"/>
      <c r="D1333" s="133"/>
      <c r="E1333" s="133"/>
      <c r="F1333" s="133"/>
      <c r="G1333" s="133"/>
      <c r="H1333" s="133"/>
      <c r="I1333" s="133"/>
      <c r="J1333" s="134"/>
      <c r="K1333" s="135"/>
      <c r="L1333" s="135"/>
      <c r="M1333" s="135"/>
      <c r="N1333" s="2"/>
      <c r="O1333" s="31"/>
      <c r="P1333" s="25"/>
      <c r="Q1333" s="2"/>
    </row>
    <row r="1334" spans="1:17" ht="18" customHeight="1">
      <c r="A1334" s="35"/>
      <c r="B1334" s="31"/>
      <c r="C1334" s="133"/>
      <c r="D1334" s="133"/>
      <c r="E1334" s="133"/>
      <c r="F1334" s="133"/>
      <c r="G1334" s="133"/>
      <c r="H1334" s="133"/>
      <c r="I1334" s="133"/>
      <c r="J1334" s="134"/>
      <c r="K1334" s="135"/>
      <c r="L1334" s="135"/>
      <c r="M1334" s="135"/>
      <c r="N1334" s="2"/>
      <c r="O1334" s="31"/>
      <c r="P1334" s="25"/>
      <c r="Q1334" s="2"/>
    </row>
    <row r="1335" spans="1:17" ht="18" customHeight="1">
      <c r="A1335" s="35"/>
      <c r="B1335" s="31"/>
      <c r="C1335" s="133"/>
      <c r="D1335" s="133"/>
      <c r="E1335" s="133"/>
      <c r="F1335" s="133"/>
      <c r="G1335" s="133"/>
      <c r="H1335" s="133"/>
      <c r="I1335" s="133"/>
      <c r="J1335" s="134"/>
      <c r="K1335" s="135"/>
      <c r="L1335" s="135"/>
      <c r="M1335" s="135"/>
      <c r="N1335" s="2"/>
      <c r="O1335" s="31"/>
      <c r="P1335" s="25"/>
      <c r="Q1335" s="2"/>
    </row>
    <row r="1336" spans="1:17" ht="18" customHeight="1">
      <c r="A1336" s="35"/>
      <c r="B1336" s="31"/>
      <c r="C1336" s="133"/>
      <c r="D1336" s="133"/>
      <c r="E1336" s="133"/>
      <c r="F1336" s="133"/>
      <c r="G1336" s="133"/>
      <c r="H1336" s="133"/>
      <c r="I1336" s="133"/>
      <c r="J1336" s="134"/>
      <c r="K1336" s="135"/>
      <c r="L1336" s="135"/>
      <c r="M1336" s="135"/>
      <c r="N1336" s="2"/>
      <c r="O1336" s="31"/>
      <c r="P1336" s="25"/>
      <c r="Q1336" s="2"/>
    </row>
    <row r="1337" spans="1:17" ht="18" customHeight="1">
      <c r="A1337" s="35"/>
      <c r="B1337" s="31"/>
      <c r="C1337" s="133"/>
      <c r="D1337" s="133"/>
      <c r="E1337" s="133"/>
      <c r="F1337" s="133"/>
      <c r="G1337" s="133"/>
      <c r="H1337" s="133"/>
      <c r="I1337" s="133"/>
      <c r="J1337" s="134"/>
      <c r="K1337" s="135"/>
      <c r="L1337" s="135"/>
      <c r="M1337" s="135"/>
      <c r="N1337" s="2"/>
      <c r="O1337" s="31"/>
      <c r="P1337" s="25"/>
      <c r="Q1337" s="2"/>
    </row>
    <row r="1338" spans="1:17" ht="18" customHeight="1">
      <c r="A1338" s="35"/>
      <c r="B1338" s="31"/>
      <c r="C1338" s="133"/>
      <c r="D1338" s="133"/>
      <c r="E1338" s="133"/>
      <c r="F1338" s="133"/>
      <c r="G1338" s="133"/>
      <c r="H1338" s="133"/>
      <c r="I1338" s="133"/>
      <c r="J1338" s="134"/>
      <c r="K1338" s="135"/>
      <c r="L1338" s="135"/>
      <c r="M1338" s="135"/>
      <c r="N1338" s="2"/>
      <c r="O1338" s="31"/>
      <c r="P1338" s="25"/>
      <c r="Q1338" s="2"/>
    </row>
    <row r="1339" spans="1:17" ht="18" customHeight="1">
      <c r="A1339" s="35"/>
      <c r="B1339" s="31"/>
      <c r="C1339" s="133"/>
      <c r="D1339" s="133"/>
      <c r="E1339" s="133"/>
      <c r="F1339" s="133"/>
      <c r="G1339" s="133"/>
      <c r="H1339" s="133"/>
      <c r="I1339" s="133"/>
      <c r="J1339" s="134"/>
      <c r="K1339" s="135"/>
      <c r="L1339" s="135"/>
      <c r="M1339" s="135"/>
      <c r="N1339" s="2"/>
      <c r="O1339" s="31"/>
      <c r="P1339" s="25"/>
      <c r="Q1339" s="2"/>
    </row>
    <row r="1340" spans="1:17" ht="18" customHeight="1">
      <c r="A1340" s="35"/>
      <c r="B1340" s="31"/>
      <c r="C1340" s="133"/>
      <c r="D1340" s="133"/>
      <c r="E1340" s="133"/>
      <c r="F1340" s="133"/>
      <c r="G1340" s="133"/>
      <c r="H1340" s="133"/>
      <c r="I1340" s="133"/>
      <c r="J1340" s="134"/>
      <c r="K1340" s="135"/>
      <c r="L1340" s="135"/>
      <c r="M1340" s="135"/>
      <c r="N1340" s="2"/>
      <c r="O1340" s="31"/>
      <c r="P1340" s="25"/>
      <c r="Q1340" s="2"/>
    </row>
    <row r="1341" spans="1:17" ht="18" customHeight="1">
      <c r="A1341" s="35"/>
      <c r="B1341" s="31"/>
      <c r="C1341" s="133"/>
      <c r="D1341" s="133"/>
      <c r="E1341" s="133"/>
      <c r="F1341" s="133"/>
      <c r="G1341" s="133"/>
      <c r="H1341" s="133"/>
      <c r="I1341" s="133"/>
      <c r="J1341" s="134"/>
      <c r="K1341" s="135"/>
      <c r="L1341" s="135"/>
      <c r="M1341" s="135"/>
      <c r="N1341" s="2"/>
      <c r="O1341" s="31"/>
      <c r="P1341" s="25"/>
      <c r="Q1341" s="2"/>
    </row>
    <row r="1342" spans="1:17" ht="18" customHeight="1">
      <c r="A1342" s="35"/>
      <c r="B1342" s="31"/>
      <c r="C1342" s="133"/>
      <c r="D1342" s="133"/>
      <c r="E1342" s="133"/>
      <c r="F1342" s="133"/>
      <c r="G1342" s="133"/>
      <c r="H1342" s="133"/>
      <c r="I1342" s="133"/>
      <c r="J1342" s="134"/>
      <c r="K1342" s="135"/>
      <c r="L1342" s="135"/>
      <c r="M1342" s="135"/>
      <c r="N1342" s="2"/>
      <c r="O1342" s="31"/>
      <c r="P1342" s="25"/>
      <c r="Q1342" s="2"/>
    </row>
    <row r="1343" spans="1:17" ht="18" customHeight="1">
      <c r="A1343" s="35"/>
      <c r="B1343" s="31"/>
      <c r="C1343" s="133"/>
      <c r="D1343" s="133"/>
      <c r="E1343" s="133"/>
      <c r="F1343" s="133"/>
      <c r="G1343" s="133"/>
      <c r="H1343" s="133"/>
      <c r="I1343" s="133"/>
      <c r="J1343" s="134"/>
      <c r="K1343" s="135"/>
      <c r="L1343" s="135"/>
      <c r="M1343" s="135"/>
      <c r="N1343" s="2"/>
      <c r="O1343" s="31"/>
      <c r="P1343" s="25"/>
      <c r="Q1343" s="2"/>
    </row>
    <row r="1344" spans="1:17" ht="18" customHeight="1">
      <c r="A1344" s="35"/>
      <c r="B1344" s="31"/>
      <c r="C1344" s="133"/>
      <c r="D1344" s="133"/>
      <c r="E1344" s="133"/>
      <c r="F1344" s="133"/>
      <c r="G1344" s="133"/>
      <c r="H1344" s="133"/>
      <c r="I1344" s="133"/>
      <c r="J1344" s="134"/>
      <c r="K1344" s="135"/>
      <c r="L1344" s="135"/>
      <c r="M1344" s="135"/>
      <c r="N1344" s="2"/>
      <c r="O1344" s="31"/>
      <c r="P1344" s="25"/>
      <c r="Q1344" s="2"/>
    </row>
    <row r="1345" spans="1:17" ht="18" customHeight="1">
      <c r="A1345" s="35"/>
      <c r="B1345" s="31"/>
      <c r="C1345" s="133"/>
      <c r="D1345" s="133"/>
      <c r="E1345" s="133"/>
      <c r="F1345" s="133"/>
      <c r="G1345" s="133"/>
      <c r="H1345" s="133"/>
      <c r="I1345" s="133"/>
      <c r="J1345" s="134"/>
      <c r="K1345" s="135"/>
      <c r="L1345" s="135"/>
      <c r="M1345" s="135"/>
      <c r="N1345" s="2"/>
      <c r="O1345" s="31"/>
      <c r="P1345" s="25"/>
      <c r="Q1345" s="2"/>
    </row>
    <row r="1346" spans="1:17" ht="18" customHeight="1">
      <c r="A1346" s="35"/>
      <c r="B1346" s="31"/>
      <c r="C1346" s="133"/>
      <c r="D1346" s="133"/>
      <c r="E1346" s="133"/>
      <c r="F1346" s="133"/>
      <c r="G1346" s="133"/>
      <c r="H1346" s="133"/>
      <c r="I1346" s="133"/>
      <c r="J1346" s="134"/>
      <c r="K1346" s="135"/>
      <c r="L1346" s="135"/>
      <c r="M1346" s="135"/>
      <c r="N1346" s="2"/>
      <c r="O1346" s="31"/>
      <c r="P1346" s="25"/>
      <c r="Q1346" s="2"/>
    </row>
    <row r="1347" spans="1:17" ht="18" customHeight="1">
      <c r="A1347" s="35"/>
      <c r="B1347" s="31"/>
      <c r="C1347" s="133"/>
      <c r="D1347" s="133"/>
      <c r="E1347" s="133"/>
      <c r="F1347" s="133"/>
      <c r="G1347" s="133"/>
      <c r="H1347" s="133"/>
      <c r="I1347" s="133"/>
      <c r="J1347" s="134"/>
      <c r="K1347" s="135"/>
      <c r="L1347" s="135"/>
      <c r="M1347" s="135"/>
      <c r="N1347" s="2"/>
      <c r="O1347" s="31"/>
      <c r="P1347" s="25"/>
      <c r="Q1347" s="2"/>
    </row>
    <row r="1348" spans="1:17" ht="18" customHeight="1">
      <c r="A1348" s="35"/>
      <c r="B1348" s="31"/>
      <c r="C1348" s="133"/>
      <c r="D1348" s="133"/>
      <c r="E1348" s="133"/>
      <c r="F1348" s="133"/>
      <c r="G1348" s="133"/>
      <c r="H1348" s="133"/>
      <c r="I1348" s="133"/>
      <c r="J1348" s="134"/>
      <c r="K1348" s="135"/>
      <c r="L1348" s="135"/>
      <c r="M1348" s="135"/>
      <c r="N1348" s="2"/>
      <c r="O1348" s="31"/>
      <c r="P1348" s="25"/>
      <c r="Q1348" s="2"/>
    </row>
    <row r="1349" spans="1:17" ht="18" customHeight="1">
      <c r="A1349" s="35"/>
      <c r="B1349" s="31"/>
      <c r="C1349" s="133"/>
      <c r="D1349" s="133"/>
      <c r="E1349" s="133"/>
      <c r="F1349" s="133"/>
      <c r="G1349" s="133"/>
      <c r="H1349" s="133"/>
      <c r="I1349" s="133"/>
      <c r="J1349" s="134"/>
      <c r="K1349" s="135"/>
      <c r="L1349" s="135"/>
      <c r="M1349" s="135"/>
      <c r="N1349" s="2"/>
      <c r="O1349" s="31"/>
      <c r="P1349" s="25"/>
      <c r="Q1349" s="2"/>
    </row>
    <row r="1350" spans="1:17" ht="18" customHeight="1">
      <c r="A1350" s="35"/>
      <c r="B1350" s="31"/>
      <c r="C1350" s="133"/>
      <c r="D1350" s="133"/>
      <c r="E1350" s="133"/>
      <c r="F1350" s="133"/>
      <c r="G1350" s="133"/>
      <c r="H1350" s="133"/>
      <c r="I1350" s="133"/>
      <c r="J1350" s="134"/>
      <c r="K1350" s="135"/>
      <c r="L1350" s="135"/>
      <c r="M1350" s="135"/>
      <c r="N1350" s="2"/>
      <c r="O1350" s="31"/>
      <c r="P1350" s="25"/>
      <c r="Q1350" s="2"/>
    </row>
    <row r="1351" spans="1:17" ht="18" customHeight="1">
      <c r="A1351" s="35"/>
      <c r="B1351" s="31"/>
      <c r="C1351" s="133"/>
      <c r="D1351" s="133"/>
      <c r="E1351" s="133"/>
      <c r="F1351" s="133"/>
      <c r="G1351" s="133"/>
      <c r="H1351" s="133"/>
      <c r="I1351" s="133"/>
      <c r="J1351" s="134"/>
      <c r="K1351" s="135"/>
      <c r="L1351" s="135"/>
      <c r="M1351" s="135"/>
      <c r="N1351" s="2"/>
      <c r="O1351" s="31"/>
      <c r="P1351" s="25"/>
      <c r="Q1351" s="2"/>
    </row>
    <row r="1352" spans="1:17" ht="18" customHeight="1">
      <c r="A1352" s="35"/>
      <c r="B1352" s="31"/>
      <c r="C1352" s="133"/>
      <c r="D1352" s="133"/>
      <c r="E1352" s="133"/>
      <c r="F1352" s="133"/>
      <c r="G1352" s="133"/>
      <c r="H1352" s="133"/>
      <c r="I1352" s="133"/>
      <c r="J1352" s="134"/>
      <c r="K1352" s="135"/>
      <c r="L1352" s="135"/>
      <c r="M1352" s="135"/>
      <c r="N1352" s="2"/>
      <c r="O1352" s="31"/>
      <c r="P1352" s="25"/>
      <c r="Q1352" s="2"/>
    </row>
    <row r="1353" spans="1:17" ht="18" customHeight="1">
      <c r="A1353" s="35"/>
      <c r="B1353" s="31"/>
      <c r="C1353" s="133"/>
      <c r="D1353" s="133"/>
      <c r="E1353" s="133"/>
      <c r="F1353" s="133"/>
      <c r="G1353" s="133"/>
      <c r="H1353" s="133"/>
      <c r="I1353" s="133"/>
      <c r="J1353" s="134"/>
      <c r="K1353" s="135"/>
      <c r="L1353" s="135"/>
      <c r="M1353" s="135"/>
      <c r="N1353" s="2"/>
      <c r="O1353" s="31"/>
      <c r="P1353" s="25"/>
      <c r="Q1353" s="2"/>
    </row>
    <row r="1354" spans="1:17" ht="18" customHeight="1">
      <c r="A1354" s="35"/>
      <c r="B1354" s="31"/>
      <c r="C1354" s="133"/>
      <c r="D1354" s="133"/>
      <c r="E1354" s="133"/>
      <c r="F1354" s="133"/>
      <c r="G1354" s="133"/>
      <c r="H1354" s="133"/>
      <c r="I1354" s="133"/>
      <c r="J1354" s="134"/>
      <c r="K1354" s="135"/>
      <c r="L1354" s="135"/>
      <c r="M1354" s="135"/>
      <c r="N1354" s="2"/>
      <c r="O1354" s="31"/>
      <c r="P1354" s="25"/>
      <c r="Q1354" s="2"/>
    </row>
    <row r="1355" spans="1:17" ht="18" customHeight="1">
      <c r="A1355" s="35"/>
      <c r="B1355" s="31"/>
      <c r="C1355" s="133"/>
      <c r="D1355" s="133"/>
      <c r="E1355" s="133"/>
      <c r="F1355" s="133"/>
      <c r="G1355" s="133"/>
      <c r="H1355" s="133"/>
      <c r="I1355" s="133"/>
      <c r="J1355" s="134"/>
      <c r="K1355" s="135"/>
      <c r="L1355" s="135"/>
      <c r="M1355" s="135"/>
      <c r="N1355" s="2"/>
      <c r="O1355" s="31"/>
      <c r="P1355" s="25"/>
      <c r="Q1355" s="2"/>
    </row>
    <row r="1356" spans="1:17" ht="18" customHeight="1">
      <c r="A1356" s="35"/>
      <c r="B1356" s="31"/>
      <c r="C1356" s="133"/>
      <c r="D1356" s="133"/>
      <c r="E1356" s="133"/>
      <c r="F1356" s="133"/>
      <c r="G1356" s="133"/>
      <c r="H1356" s="133"/>
      <c r="I1356" s="133"/>
      <c r="J1356" s="134"/>
      <c r="K1356" s="135"/>
      <c r="L1356" s="135"/>
      <c r="M1356" s="135"/>
      <c r="N1356" s="2"/>
      <c r="O1356" s="31"/>
      <c r="P1356" s="25"/>
      <c r="Q1356" s="2"/>
    </row>
    <row r="1357" spans="1:17" ht="18" customHeight="1">
      <c r="A1357" s="35"/>
      <c r="B1357" s="31"/>
      <c r="C1357" s="133"/>
      <c r="D1357" s="133"/>
      <c r="E1357" s="133"/>
      <c r="F1357" s="133"/>
      <c r="G1357" s="133"/>
      <c r="H1357" s="133"/>
      <c r="I1357" s="133"/>
      <c r="J1357" s="134"/>
      <c r="K1357" s="135"/>
      <c r="L1357" s="135"/>
      <c r="M1357" s="135"/>
      <c r="N1357" s="2"/>
      <c r="O1357" s="31"/>
      <c r="P1357" s="25"/>
      <c r="Q1357" s="2"/>
    </row>
    <row r="1358" spans="1:17" ht="18" customHeight="1">
      <c r="A1358" s="35"/>
      <c r="B1358" s="31"/>
      <c r="C1358" s="133"/>
      <c r="D1358" s="133"/>
      <c r="E1358" s="133"/>
      <c r="F1358" s="133"/>
      <c r="G1358" s="133"/>
      <c r="H1358" s="133"/>
      <c r="I1358" s="133"/>
      <c r="J1358" s="134"/>
      <c r="K1358" s="135"/>
      <c r="L1358" s="135"/>
      <c r="M1358" s="135"/>
      <c r="N1358" s="2"/>
      <c r="O1358" s="31"/>
      <c r="P1358" s="25"/>
      <c r="Q1358" s="2"/>
    </row>
    <row r="1359" spans="1:17" ht="18" customHeight="1">
      <c r="A1359" s="35"/>
      <c r="B1359" s="31"/>
      <c r="C1359" s="133"/>
      <c r="D1359" s="133"/>
      <c r="E1359" s="133"/>
      <c r="F1359" s="133"/>
      <c r="G1359" s="133"/>
      <c r="H1359" s="133"/>
      <c r="I1359" s="133"/>
      <c r="J1359" s="134"/>
      <c r="K1359" s="135"/>
      <c r="L1359" s="135"/>
      <c r="M1359" s="135"/>
      <c r="N1359" s="2"/>
      <c r="O1359" s="31"/>
      <c r="P1359" s="25"/>
      <c r="Q1359" s="2"/>
    </row>
    <row r="1360" spans="1:17" ht="18" customHeight="1">
      <c r="A1360" s="35"/>
      <c r="B1360" s="31"/>
      <c r="C1360" s="133"/>
      <c r="D1360" s="133"/>
      <c r="E1360" s="133"/>
      <c r="F1360" s="133"/>
      <c r="G1360" s="133"/>
      <c r="H1360" s="133"/>
      <c r="I1360" s="133"/>
      <c r="J1360" s="134"/>
      <c r="K1360" s="135"/>
      <c r="L1360" s="135"/>
      <c r="M1360" s="135"/>
      <c r="N1360" s="2"/>
      <c r="O1360" s="31"/>
      <c r="P1360" s="25"/>
      <c r="Q1360" s="2"/>
    </row>
    <row r="1361" spans="1:17" ht="18" customHeight="1">
      <c r="A1361" s="35"/>
      <c r="B1361" s="31"/>
      <c r="C1361" s="133"/>
      <c r="D1361" s="133"/>
      <c r="E1361" s="133"/>
      <c r="F1361" s="133"/>
      <c r="G1361" s="133"/>
      <c r="H1361" s="133"/>
      <c r="I1361" s="133"/>
      <c r="J1361" s="134"/>
      <c r="K1361" s="135"/>
      <c r="L1361" s="135"/>
      <c r="M1361" s="135"/>
      <c r="N1361" s="2"/>
      <c r="O1361" s="31"/>
      <c r="P1361" s="25"/>
      <c r="Q1361" s="2"/>
    </row>
    <row r="1362" spans="1:17" ht="18" customHeight="1">
      <c r="A1362" s="35"/>
      <c r="B1362" s="31"/>
      <c r="C1362" s="133"/>
      <c r="D1362" s="133"/>
      <c r="E1362" s="133"/>
      <c r="F1362" s="133"/>
      <c r="G1362" s="133"/>
      <c r="H1362" s="133"/>
      <c r="I1362" s="133"/>
      <c r="J1362" s="134"/>
      <c r="K1362" s="135"/>
      <c r="L1362" s="135"/>
      <c r="M1362" s="135"/>
      <c r="N1362" s="2"/>
      <c r="O1362" s="31"/>
      <c r="P1362" s="25"/>
      <c r="Q1362" s="2"/>
    </row>
    <row r="1363" spans="1:17" ht="18" customHeight="1">
      <c r="A1363" s="35"/>
      <c r="B1363" s="31"/>
      <c r="C1363" s="133"/>
      <c r="D1363" s="133"/>
      <c r="E1363" s="133"/>
      <c r="F1363" s="133"/>
      <c r="G1363" s="133"/>
      <c r="H1363" s="133"/>
      <c r="I1363" s="133"/>
      <c r="J1363" s="134"/>
      <c r="K1363" s="135"/>
      <c r="L1363" s="135"/>
      <c r="M1363" s="135"/>
      <c r="N1363" s="2"/>
      <c r="O1363" s="31"/>
      <c r="P1363" s="25"/>
      <c r="Q1363" s="2"/>
    </row>
    <row r="1364" spans="1:17" ht="18" customHeight="1">
      <c r="A1364" s="35"/>
      <c r="B1364" s="31"/>
      <c r="C1364" s="133"/>
      <c r="D1364" s="133"/>
      <c r="E1364" s="133"/>
      <c r="F1364" s="133"/>
      <c r="G1364" s="133"/>
      <c r="H1364" s="133"/>
      <c r="I1364" s="133"/>
      <c r="J1364" s="134"/>
      <c r="K1364" s="135"/>
      <c r="L1364" s="135"/>
      <c r="M1364" s="135"/>
      <c r="N1364" s="2"/>
      <c r="O1364" s="31"/>
      <c r="P1364" s="25"/>
      <c r="Q1364" s="2"/>
    </row>
    <row r="1365" spans="1:17" ht="18" customHeight="1">
      <c r="A1365" s="35"/>
      <c r="B1365" s="31"/>
      <c r="C1365" s="133"/>
      <c r="D1365" s="133"/>
      <c r="E1365" s="133"/>
      <c r="F1365" s="133"/>
      <c r="G1365" s="133"/>
      <c r="H1365" s="133"/>
      <c r="I1365" s="133"/>
      <c r="J1365" s="134"/>
      <c r="K1365" s="135"/>
      <c r="L1365" s="135"/>
      <c r="M1365" s="135"/>
      <c r="N1365" s="2"/>
      <c r="O1365" s="31"/>
      <c r="P1365" s="25"/>
      <c r="Q1365" s="2"/>
    </row>
    <row r="1366" spans="1:17" ht="18" customHeight="1">
      <c r="A1366" s="35"/>
      <c r="B1366" s="31"/>
      <c r="C1366" s="133"/>
      <c r="D1366" s="133"/>
      <c r="E1366" s="133"/>
      <c r="F1366" s="133"/>
      <c r="G1366" s="133"/>
      <c r="H1366" s="133"/>
      <c r="I1366" s="133"/>
      <c r="J1366" s="134"/>
      <c r="K1366" s="135"/>
      <c r="L1366" s="135"/>
      <c r="M1366" s="135"/>
      <c r="N1366" s="2"/>
      <c r="O1366" s="31"/>
      <c r="P1366" s="25"/>
      <c r="Q1366" s="2"/>
    </row>
    <row r="1367" spans="1:17" ht="18" customHeight="1">
      <c r="A1367" s="35"/>
      <c r="B1367" s="31"/>
      <c r="C1367" s="133"/>
      <c r="D1367" s="133"/>
      <c r="E1367" s="133"/>
      <c r="F1367" s="133"/>
      <c r="G1367" s="133"/>
      <c r="H1367" s="133"/>
      <c r="I1367" s="133"/>
      <c r="J1367" s="134"/>
      <c r="K1367" s="135"/>
      <c r="L1367" s="135"/>
      <c r="M1367" s="135"/>
      <c r="N1367" s="2"/>
      <c r="O1367" s="31"/>
      <c r="P1367" s="25"/>
      <c r="Q1367" s="2"/>
    </row>
    <row r="1368" spans="1:17" ht="18" customHeight="1">
      <c r="A1368" s="35"/>
      <c r="B1368" s="31"/>
      <c r="C1368" s="133"/>
      <c r="D1368" s="133"/>
      <c r="E1368" s="133"/>
      <c r="F1368" s="133"/>
      <c r="G1368" s="133"/>
      <c r="H1368" s="133"/>
      <c r="I1368" s="133"/>
      <c r="J1368" s="134"/>
      <c r="K1368" s="135"/>
      <c r="L1368" s="135"/>
      <c r="M1368" s="135"/>
      <c r="N1368" s="2"/>
      <c r="O1368" s="31"/>
      <c r="P1368" s="25"/>
      <c r="Q1368" s="2"/>
    </row>
    <row r="1369" spans="1:17" ht="18" customHeight="1">
      <c r="A1369" s="35"/>
      <c r="B1369" s="31"/>
      <c r="C1369" s="133"/>
      <c r="D1369" s="133"/>
      <c r="E1369" s="133"/>
      <c r="F1369" s="133"/>
      <c r="G1369" s="133"/>
      <c r="H1369" s="133"/>
      <c r="I1369" s="133"/>
      <c r="J1369" s="134"/>
      <c r="K1369" s="135"/>
      <c r="L1369" s="135"/>
      <c r="M1369" s="135"/>
      <c r="N1369" s="2"/>
      <c r="O1369" s="31"/>
      <c r="P1369" s="25"/>
      <c r="Q1369" s="2"/>
    </row>
    <row r="1370" spans="1:17" ht="18" customHeight="1">
      <c r="A1370" s="35"/>
      <c r="B1370" s="31"/>
      <c r="C1370" s="133"/>
      <c r="D1370" s="133"/>
      <c r="E1370" s="133"/>
      <c r="F1370" s="133"/>
      <c r="G1370" s="133"/>
      <c r="H1370" s="133"/>
      <c r="I1370" s="133"/>
      <c r="J1370" s="134"/>
      <c r="K1370" s="135"/>
      <c r="L1370" s="135"/>
      <c r="M1370" s="135"/>
      <c r="N1370" s="2"/>
      <c r="O1370" s="31"/>
      <c r="P1370" s="25"/>
      <c r="Q1370" s="2"/>
    </row>
    <row r="1371" spans="1:17" ht="18" customHeight="1">
      <c r="A1371" s="35"/>
      <c r="B1371" s="31"/>
      <c r="C1371" s="133"/>
      <c r="D1371" s="133"/>
      <c r="E1371" s="133"/>
      <c r="F1371" s="133"/>
      <c r="G1371" s="133"/>
      <c r="H1371" s="133"/>
      <c r="I1371" s="133"/>
      <c r="J1371" s="134"/>
      <c r="K1371" s="135"/>
      <c r="L1371" s="135"/>
      <c r="M1371" s="135"/>
      <c r="N1371" s="2"/>
      <c r="O1371" s="31"/>
      <c r="P1371" s="25"/>
      <c r="Q1371" s="2"/>
    </row>
    <row r="1372" spans="1:17" ht="18" customHeight="1">
      <c r="A1372" s="35"/>
      <c r="B1372" s="31"/>
      <c r="C1372" s="133"/>
      <c r="D1372" s="133"/>
      <c r="E1372" s="133"/>
      <c r="F1372" s="133"/>
      <c r="G1372" s="133"/>
      <c r="H1372" s="133"/>
      <c r="I1372" s="133"/>
      <c r="J1372" s="134"/>
      <c r="K1372" s="135"/>
      <c r="L1372" s="135"/>
      <c r="M1372" s="135"/>
      <c r="N1372" s="2"/>
      <c r="O1372" s="31"/>
      <c r="P1372" s="25"/>
      <c r="Q1372" s="2"/>
    </row>
    <row r="1373" spans="1:17" ht="18" customHeight="1">
      <c r="A1373" s="35"/>
      <c r="B1373" s="31"/>
      <c r="C1373" s="133"/>
      <c r="D1373" s="133"/>
      <c r="E1373" s="133"/>
      <c r="F1373" s="133"/>
      <c r="G1373" s="133"/>
      <c r="H1373" s="133"/>
      <c r="I1373" s="133"/>
      <c r="J1373" s="134"/>
      <c r="K1373" s="135"/>
      <c r="L1373" s="135"/>
      <c r="M1373" s="135"/>
      <c r="N1373" s="2"/>
      <c r="O1373" s="31"/>
      <c r="P1373" s="25"/>
      <c r="Q1373" s="2"/>
    </row>
    <row r="1374" spans="1:17" ht="18" customHeight="1">
      <c r="A1374" s="35"/>
      <c r="B1374" s="31"/>
      <c r="C1374" s="133"/>
      <c r="D1374" s="133"/>
      <c r="E1374" s="133"/>
      <c r="F1374" s="133"/>
      <c r="G1374" s="133"/>
      <c r="H1374" s="133"/>
      <c r="I1374" s="133"/>
      <c r="J1374" s="134"/>
      <c r="K1374" s="135"/>
      <c r="L1374" s="135"/>
      <c r="M1374" s="135"/>
      <c r="N1374" s="2"/>
      <c r="O1374" s="31"/>
      <c r="P1374" s="25"/>
      <c r="Q1374" s="2"/>
    </row>
    <row r="1375" spans="1:17" ht="18" customHeight="1">
      <c r="A1375" s="35"/>
      <c r="B1375" s="31"/>
      <c r="C1375" s="133"/>
      <c r="D1375" s="133"/>
      <c r="E1375" s="133"/>
      <c r="F1375" s="133"/>
      <c r="G1375" s="133"/>
      <c r="H1375" s="133"/>
      <c r="I1375" s="133"/>
      <c r="J1375" s="134"/>
      <c r="K1375" s="135"/>
      <c r="L1375" s="135"/>
      <c r="M1375" s="135"/>
      <c r="N1375" s="2"/>
      <c r="O1375" s="31"/>
      <c r="P1375" s="25"/>
      <c r="Q1375" s="2"/>
    </row>
    <row r="1376" spans="1:17" ht="18" customHeight="1">
      <c r="A1376" s="35"/>
      <c r="B1376" s="31"/>
      <c r="C1376" s="133"/>
      <c r="D1376" s="133"/>
      <c r="E1376" s="133"/>
      <c r="F1376" s="133"/>
      <c r="G1376" s="133"/>
      <c r="H1376" s="133"/>
      <c r="I1376" s="133"/>
      <c r="J1376" s="134"/>
      <c r="K1376" s="135"/>
      <c r="L1376" s="135"/>
      <c r="M1376" s="135"/>
      <c r="N1376" s="2"/>
      <c r="O1376" s="31"/>
      <c r="P1376" s="25"/>
      <c r="Q1376" s="2"/>
    </row>
    <row r="1377" spans="1:17" ht="18" customHeight="1">
      <c r="A1377" s="35"/>
      <c r="B1377" s="31"/>
      <c r="C1377" s="133"/>
      <c r="D1377" s="133"/>
      <c r="E1377" s="133"/>
      <c r="F1377" s="133"/>
      <c r="G1377" s="133"/>
      <c r="H1377" s="133"/>
      <c r="I1377" s="133"/>
      <c r="J1377" s="134"/>
      <c r="K1377" s="135"/>
      <c r="L1377" s="135"/>
      <c r="M1377" s="135"/>
      <c r="N1377" s="2"/>
      <c r="O1377" s="31"/>
      <c r="P1377" s="25"/>
      <c r="Q1377" s="2"/>
    </row>
    <row r="1378" spans="1:17" ht="18" customHeight="1">
      <c r="A1378" s="35"/>
      <c r="B1378" s="31"/>
      <c r="C1378" s="133"/>
      <c r="D1378" s="133"/>
      <c r="E1378" s="133"/>
      <c r="F1378" s="133"/>
      <c r="G1378" s="133"/>
      <c r="H1378" s="133"/>
      <c r="I1378" s="133"/>
      <c r="J1378" s="134"/>
      <c r="K1378" s="135"/>
      <c r="L1378" s="135"/>
      <c r="M1378" s="135"/>
      <c r="N1378" s="2"/>
      <c r="O1378" s="31"/>
      <c r="P1378" s="25"/>
      <c r="Q1378" s="2"/>
    </row>
    <row r="1379" spans="1:17" ht="18" customHeight="1">
      <c r="A1379" s="35"/>
      <c r="B1379" s="31"/>
      <c r="C1379" s="133"/>
      <c r="D1379" s="133"/>
      <c r="E1379" s="133"/>
      <c r="F1379" s="133"/>
      <c r="G1379" s="133"/>
      <c r="H1379" s="133"/>
      <c r="I1379" s="133"/>
      <c r="J1379" s="134"/>
      <c r="K1379" s="135"/>
      <c r="L1379" s="135"/>
      <c r="M1379" s="135"/>
      <c r="N1379" s="2"/>
      <c r="O1379" s="31"/>
      <c r="P1379" s="25"/>
      <c r="Q1379" s="2"/>
    </row>
    <row r="1380" spans="1:17" ht="18" customHeight="1">
      <c r="A1380" s="35"/>
      <c r="B1380" s="31"/>
      <c r="C1380" s="133"/>
      <c r="D1380" s="133"/>
      <c r="E1380" s="133"/>
      <c r="F1380" s="133"/>
      <c r="G1380" s="133"/>
      <c r="H1380" s="133"/>
      <c r="I1380" s="133"/>
      <c r="J1380" s="134"/>
      <c r="K1380" s="135"/>
      <c r="L1380" s="135"/>
      <c r="M1380" s="135"/>
      <c r="N1380" s="2"/>
      <c r="O1380" s="31"/>
      <c r="P1380" s="25"/>
      <c r="Q1380" s="2"/>
    </row>
    <row r="1381" spans="1:17" ht="18" customHeight="1">
      <c r="A1381" s="35"/>
      <c r="B1381" s="31"/>
      <c r="C1381" s="133"/>
      <c r="D1381" s="133"/>
      <c r="E1381" s="133"/>
      <c r="F1381" s="133"/>
      <c r="G1381" s="133"/>
      <c r="H1381" s="133"/>
      <c r="I1381" s="133"/>
      <c r="J1381" s="134"/>
      <c r="K1381" s="135"/>
      <c r="L1381" s="135"/>
      <c r="M1381" s="135"/>
      <c r="N1381" s="2"/>
      <c r="O1381" s="31"/>
      <c r="P1381" s="25"/>
      <c r="Q1381" s="2"/>
    </row>
    <row r="1382" spans="1:17" ht="18" customHeight="1">
      <c r="A1382" s="35"/>
      <c r="B1382" s="31"/>
      <c r="C1382" s="133"/>
      <c r="D1382" s="133"/>
      <c r="E1382" s="133"/>
      <c r="F1382" s="133"/>
      <c r="G1382" s="133"/>
      <c r="H1382" s="133"/>
      <c r="I1382" s="133"/>
      <c r="J1382" s="134"/>
      <c r="K1382" s="135"/>
      <c r="L1382" s="135"/>
      <c r="M1382" s="135"/>
      <c r="N1382" s="2"/>
      <c r="O1382" s="31"/>
      <c r="P1382" s="25"/>
      <c r="Q1382" s="2"/>
    </row>
    <row r="1383" spans="1:17" ht="18" customHeight="1">
      <c r="A1383" s="35"/>
      <c r="B1383" s="31"/>
      <c r="C1383" s="133"/>
      <c r="D1383" s="133"/>
      <c r="E1383" s="133"/>
      <c r="F1383" s="133"/>
      <c r="G1383" s="133"/>
      <c r="H1383" s="133"/>
      <c r="I1383" s="133"/>
      <c r="J1383" s="134"/>
      <c r="K1383" s="135"/>
      <c r="L1383" s="135"/>
      <c r="M1383" s="135"/>
      <c r="N1383" s="2"/>
      <c r="O1383" s="31"/>
      <c r="P1383" s="25"/>
      <c r="Q1383" s="2"/>
    </row>
    <row r="1384" spans="1:17" ht="18" customHeight="1">
      <c r="A1384" s="35"/>
      <c r="B1384" s="31"/>
      <c r="C1384" s="133"/>
      <c r="D1384" s="133"/>
      <c r="E1384" s="133"/>
      <c r="F1384" s="133"/>
      <c r="G1384" s="133"/>
      <c r="H1384" s="133"/>
      <c r="I1384" s="133"/>
      <c r="J1384" s="134"/>
      <c r="K1384" s="135"/>
      <c r="L1384" s="135"/>
      <c r="M1384" s="135"/>
      <c r="N1384" s="2"/>
      <c r="O1384" s="31"/>
      <c r="P1384" s="25"/>
      <c r="Q1384" s="2"/>
    </row>
    <row r="1385" spans="1:17" ht="18" customHeight="1">
      <c r="A1385" s="35"/>
      <c r="B1385" s="31"/>
      <c r="C1385" s="133"/>
      <c r="D1385" s="133"/>
      <c r="E1385" s="133"/>
      <c r="F1385" s="133"/>
      <c r="G1385" s="133"/>
      <c r="H1385" s="133"/>
      <c r="I1385" s="133"/>
      <c r="J1385" s="134"/>
      <c r="K1385" s="135"/>
      <c r="L1385" s="135"/>
      <c r="M1385" s="135"/>
      <c r="N1385" s="2"/>
      <c r="O1385" s="31"/>
      <c r="P1385" s="25"/>
      <c r="Q1385" s="2"/>
    </row>
    <row r="1386" spans="1:17" ht="18" customHeight="1">
      <c r="A1386" s="35"/>
      <c r="B1386" s="31"/>
      <c r="C1386" s="133"/>
      <c r="D1386" s="133"/>
      <c r="E1386" s="133"/>
      <c r="F1386" s="133"/>
      <c r="G1386" s="133"/>
      <c r="H1386" s="133"/>
      <c r="I1386" s="133"/>
      <c r="J1386" s="134"/>
      <c r="K1386" s="135"/>
      <c r="L1386" s="135"/>
      <c r="M1386" s="135"/>
      <c r="N1386" s="2"/>
      <c r="O1386" s="31"/>
      <c r="P1386" s="25"/>
      <c r="Q1386" s="2"/>
    </row>
    <row r="1387" spans="1:17" ht="18" customHeight="1">
      <c r="A1387" s="35"/>
      <c r="B1387" s="31"/>
      <c r="C1387" s="133"/>
      <c r="D1387" s="133"/>
      <c r="E1387" s="133"/>
      <c r="F1387" s="133"/>
      <c r="G1387" s="133"/>
      <c r="H1387" s="133"/>
      <c r="I1387" s="133"/>
      <c r="J1387" s="134"/>
      <c r="K1387" s="135"/>
      <c r="L1387" s="135"/>
      <c r="M1387" s="135"/>
      <c r="N1387" s="2"/>
      <c r="O1387" s="31"/>
      <c r="P1387" s="25"/>
      <c r="Q1387" s="2"/>
    </row>
    <row r="1388" spans="1:17" ht="18" customHeight="1">
      <c r="A1388" s="35"/>
      <c r="B1388" s="31"/>
      <c r="C1388" s="133"/>
      <c r="D1388" s="133"/>
      <c r="E1388" s="133"/>
      <c r="F1388" s="133"/>
      <c r="G1388" s="133"/>
      <c r="H1388" s="133"/>
      <c r="I1388" s="133"/>
      <c r="J1388" s="134"/>
      <c r="K1388" s="135"/>
      <c r="L1388" s="135"/>
      <c r="M1388" s="135"/>
      <c r="N1388" s="2"/>
      <c r="O1388" s="31"/>
      <c r="P1388" s="25"/>
      <c r="Q1388" s="2"/>
    </row>
    <row r="1389" spans="1:17" ht="18" customHeight="1">
      <c r="A1389" s="35"/>
      <c r="B1389" s="31"/>
      <c r="C1389" s="133"/>
      <c r="D1389" s="133"/>
      <c r="E1389" s="133"/>
      <c r="F1389" s="133"/>
      <c r="G1389" s="133"/>
      <c r="H1389" s="133"/>
      <c r="I1389" s="133"/>
      <c r="J1389" s="134"/>
      <c r="K1389" s="135"/>
      <c r="L1389" s="135"/>
      <c r="M1389" s="135"/>
      <c r="N1389" s="2"/>
      <c r="O1389" s="31"/>
      <c r="P1389" s="25"/>
      <c r="Q1389" s="2"/>
    </row>
    <row r="1390" spans="1:17" ht="18" customHeight="1">
      <c r="A1390" s="35"/>
      <c r="B1390" s="31"/>
      <c r="C1390" s="133"/>
      <c r="D1390" s="133"/>
      <c r="E1390" s="133"/>
      <c r="F1390" s="133"/>
      <c r="G1390" s="133"/>
      <c r="H1390" s="133"/>
      <c r="I1390" s="133"/>
      <c r="J1390" s="134"/>
      <c r="K1390" s="135"/>
      <c r="L1390" s="135"/>
      <c r="M1390" s="135"/>
      <c r="N1390" s="2"/>
      <c r="O1390" s="31"/>
      <c r="P1390" s="25"/>
      <c r="Q1390" s="2"/>
    </row>
    <row r="1391" spans="1:17" ht="18" customHeight="1">
      <c r="A1391" s="35"/>
      <c r="B1391" s="31"/>
      <c r="C1391" s="133"/>
      <c r="D1391" s="133"/>
      <c r="E1391" s="133"/>
      <c r="F1391" s="133"/>
      <c r="G1391" s="133"/>
      <c r="H1391" s="133"/>
      <c r="I1391" s="133"/>
      <c r="J1391" s="134"/>
      <c r="K1391" s="135"/>
      <c r="L1391" s="135"/>
      <c r="M1391" s="135"/>
      <c r="N1391" s="2"/>
      <c r="O1391" s="31"/>
      <c r="P1391" s="25"/>
      <c r="Q1391" s="2"/>
    </row>
    <row r="1392" spans="1:17" ht="18" customHeight="1">
      <c r="A1392" s="35"/>
      <c r="B1392" s="31"/>
      <c r="C1392" s="133"/>
      <c r="D1392" s="133"/>
      <c r="E1392" s="133"/>
      <c r="F1392" s="133"/>
      <c r="G1392" s="133"/>
      <c r="H1392" s="133"/>
      <c r="I1392" s="133"/>
      <c r="J1392" s="134"/>
      <c r="K1392" s="135"/>
      <c r="L1392" s="135"/>
      <c r="M1392" s="135"/>
      <c r="N1392" s="2"/>
      <c r="O1392" s="31"/>
      <c r="P1392" s="25"/>
      <c r="Q1392" s="2"/>
    </row>
    <row r="1393" spans="1:17" ht="18" customHeight="1">
      <c r="A1393" s="35"/>
      <c r="B1393" s="31"/>
      <c r="C1393" s="133"/>
      <c r="D1393" s="133"/>
      <c r="E1393" s="133"/>
      <c r="F1393" s="133"/>
      <c r="G1393" s="133"/>
      <c r="H1393" s="133"/>
      <c r="I1393" s="133"/>
      <c r="J1393" s="134"/>
      <c r="K1393" s="135"/>
      <c r="L1393" s="135"/>
      <c r="M1393" s="135"/>
      <c r="N1393" s="2"/>
      <c r="O1393" s="31"/>
      <c r="P1393" s="25"/>
      <c r="Q1393" s="2"/>
    </row>
    <row r="1394" spans="1:17" ht="18" customHeight="1">
      <c r="A1394" s="35"/>
      <c r="B1394" s="31"/>
      <c r="C1394" s="133"/>
      <c r="D1394" s="133"/>
      <c r="E1394" s="133"/>
      <c r="F1394" s="133"/>
      <c r="G1394" s="133"/>
      <c r="H1394" s="133"/>
      <c r="I1394" s="133"/>
      <c r="J1394" s="134"/>
      <c r="K1394" s="135"/>
      <c r="L1394" s="135"/>
      <c r="M1394" s="135"/>
      <c r="N1394" s="2"/>
      <c r="O1394" s="31"/>
      <c r="P1394" s="25"/>
      <c r="Q1394" s="2"/>
    </row>
    <row r="1395" spans="1:17" ht="18" customHeight="1">
      <c r="A1395" s="35"/>
      <c r="B1395" s="31"/>
      <c r="C1395" s="133"/>
      <c r="D1395" s="133"/>
      <c r="E1395" s="133"/>
      <c r="F1395" s="133"/>
      <c r="G1395" s="133"/>
      <c r="H1395" s="133"/>
      <c r="I1395" s="133"/>
      <c r="J1395" s="134"/>
      <c r="K1395" s="135"/>
      <c r="L1395" s="135"/>
      <c r="M1395" s="135"/>
      <c r="N1395" s="2"/>
      <c r="O1395" s="31"/>
      <c r="P1395" s="25"/>
      <c r="Q1395" s="2"/>
    </row>
    <row r="1396" spans="1:17" ht="18" customHeight="1">
      <c r="A1396" s="35"/>
      <c r="B1396" s="31"/>
      <c r="C1396" s="133"/>
      <c r="D1396" s="133"/>
      <c r="E1396" s="133"/>
      <c r="F1396" s="133"/>
      <c r="G1396" s="133"/>
      <c r="H1396" s="133"/>
      <c r="I1396" s="133"/>
      <c r="J1396" s="134"/>
      <c r="K1396" s="135"/>
      <c r="L1396" s="135"/>
      <c r="M1396" s="135"/>
      <c r="N1396" s="2"/>
      <c r="O1396" s="31"/>
      <c r="P1396" s="25"/>
      <c r="Q1396" s="2"/>
    </row>
    <row r="1397" spans="1:17" ht="18" customHeight="1">
      <c r="A1397" s="35"/>
      <c r="B1397" s="31"/>
      <c r="C1397" s="133"/>
      <c r="D1397" s="133"/>
      <c r="E1397" s="133"/>
      <c r="F1397" s="133"/>
      <c r="G1397" s="133"/>
      <c r="H1397" s="133"/>
      <c r="I1397" s="133"/>
      <c r="J1397" s="134"/>
      <c r="K1397" s="135"/>
      <c r="L1397" s="135"/>
      <c r="M1397" s="135"/>
      <c r="N1397" s="2"/>
      <c r="O1397" s="31"/>
      <c r="P1397" s="25"/>
      <c r="Q1397" s="2"/>
    </row>
    <row r="1398" spans="1:17" ht="18" customHeight="1">
      <c r="A1398" s="35"/>
      <c r="B1398" s="31"/>
      <c r="C1398" s="133"/>
      <c r="D1398" s="133"/>
      <c r="E1398" s="133"/>
      <c r="F1398" s="133"/>
      <c r="G1398" s="133"/>
      <c r="H1398" s="133"/>
      <c r="I1398" s="133"/>
      <c r="J1398" s="134"/>
      <c r="K1398" s="135"/>
      <c r="L1398" s="135"/>
      <c r="M1398" s="135"/>
      <c r="N1398" s="2"/>
      <c r="O1398" s="31"/>
      <c r="P1398" s="25"/>
      <c r="Q1398" s="2"/>
    </row>
    <row r="1399" spans="1:17" ht="18" customHeight="1">
      <c r="A1399" s="35"/>
      <c r="B1399" s="31"/>
      <c r="C1399" s="133"/>
      <c r="D1399" s="133"/>
      <c r="E1399" s="133"/>
      <c r="F1399" s="133"/>
      <c r="G1399" s="133"/>
      <c r="H1399" s="133"/>
      <c r="I1399" s="133"/>
      <c r="J1399" s="134"/>
      <c r="K1399" s="135"/>
      <c r="L1399" s="135"/>
      <c r="M1399" s="135"/>
      <c r="N1399" s="2"/>
      <c r="O1399" s="31"/>
      <c r="P1399" s="25"/>
      <c r="Q1399" s="2"/>
    </row>
    <row r="1400" spans="1:17" ht="18" customHeight="1">
      <c r="A1400" s="35"/>
      <c r="B1400" s="31"/>
      <c r="C1400" s="133"/>
      <c r="D1400" s="133"/>
      <c r="E1400" s="133"/>
      <c r="F1400" s="133"/>
      <c r="G1400" s="133"/>
      <c r="H1400" s="133"/>
      <c r="I1400" s="133"/>
      <c r="J1400" s="134"/>
      <c r="K1400" s="135"/>
      <c r="L1400" s="135"/>
      <c r="M1400" s="135"/>
      <c r="N1400" s="2"/>
      <c r="O1400" s="31"/>
      <c r="P1400" s="25"/>
      <c r="Q1400" s="2"/>
    </row>
    <row r="1401" spans="1:17" ht="18" customHeight="1">
      <c r="A1401" s="35"/>
      <c r="B1401" s="31"/>
      <c r="C1401" s="133"/>
      <c r="D1401" s="133"/>
      <c r="E1401" s="133"/>
      <c r="F1401" s="133"/>
      <c r="G1401" s="133"/>
      <c r="H1401" s="133"/>
      <c r="I1401" s="133"/>
      <c r="J1401" s="134"/>
      <c r="K1401" s="135"/>
      <c r="L1401" s="135"/>
      <c r="M1401" s="135"/>
      <c r="N1401" s="2"/>
      <c r="O1401" s="31"/>
      <c r="P1401" s="25"/>
      <c r="Q1401" s="2"/>
    </row>
    <row r="1402" spans="1:17" ht="18" customHeight="1">
      <c r="A1402" s="35"/>
      <c r="B1402" s="31"/>
      <c r="C1402" s="133"/>
      <c r="D1402" s="133"/>
      <c r="E1402" s="133"/>
      <c r="F1402" s="133"/>
      <c r="G1402" s="133"/>
      <c r="H1402" s="133"/>
      <c r="I1402" s="133"/>
      <c r="J1402" s="134"/>
      <c r="K1402" s="135"/>
      <c r="L1402" s="135"/>
      <c r="M1402" s="135"/>
      <c r="N1402" s="2"/>
      <c r="O1402" s="31"/>
      <c r="P1402" s="25"/>
      <c r="Q1402" s="2"/>
    </row>
    <row r="1403" spans="1:17" ht="18" customHeight="1">
      <c r="A1403" s="35"/>
      <c r="B1403" s="31"/>
      <c r="C1403" s="133"/>
      <c r="D1403" s="133"/>
      <c r="E1403" s="133"/>
      <c r="F1403" s="133"/>
      <c r="G1403" s="133"/>
      <c r="H1403" s="133"/>
      <c r="I1403" s="133"/>
      <c r="J1403" s="134"/>
      <c r="K1403" s="135"/>
      <c r="L1403" s="135"/>
      <c r="M1403" s="135"/>
      <c r="N1403" s="2"/>
      <c r="O1403" s="31"/>
      <c r="P1403" s="25"/>
      <c r="Q1403" s="2"/>
    </row>
    <row r="1404" spans="1:17" ht="18" customHeight="1">
      <c r="A1404" s="35"/>
      <c r="B1404" s="31"/>
      <c r="C1404" s="133"/>
      <c r="D1404" s="133"/>
      <c r="E1404" s="133"/>
      <c r="F1404" s="133"/>
      <c r="G1404" s="133"/>
      <c r="H1404" s="133"/>
      <c r="I1404" s="133"/>
      <c r="J1404" s="134"/>
      <c r="K1404" s="135"/>
      <c r="L1404" s="135"/>
      <c r="M1404" s="135"/>
      <c r="N1404" s="2"/>
      <c r="O1404" s="31"/>
      <c r="P1404" s="25"/>
      <c r="Q1404" s="2"/>
    </row>
    <row r="1405" spans="1:17" ht="18" customHeight="1">
      <c r="A1405" s="35"/>
      <c r="B1405" s="31"/>
      <c r="C1405" s="133"/>
      <c r="D1405" s="133"/>
      <c r="E1405" s="133"/>
      <c r="F1405" s="133"/>
      <c r="G1405" s="133"/>
      <c r="H1405" s="133"/>
      <c r="I1405" s="133"/>
      <c r="J1405" s="134"/>
      <c r="K1405" s="135"/>
      <c r="L1405" s="135"/>
      <c r="M1405" s="135"/>
      <c r="N1405" s="2"/>
      <c r="O1405" s="31"/>
      <c r="P1405" s="25"/>
      <c r="Q1405" s="2"/>
    </row>
    <row r="1406" spans="1:17" ht="18" customHeight="1">
      <c r="A1406" s="35"/>
      <c r="B1406" s="31"/>
      <c r="C1406" s="133"/>
      <c r="D1406" s="133"/>
      <c r="E1406" s="133"/>
      <c r="F1406" s="133"/>
      <c r="G1406" s="133"/>
      <c r="H1406" s="133"/>
      <c r="I1406" s="133"/>
      <c r="J1406" s="134"/>
      <c r="K1406" s="135"/>
      <c r="L1406" s="135"/>
      <c r="M1406" s="135"/>
      <c r="N1406" s="2"/>
      <c r="O1406" s="31"/>
      <c r="P1406" s="25"/>
      <c r="Q1406" s="2"/>
    </row>
    <row r="1407" spans="1:17" ht="18" customHeight="1">
      <c r="A1407" s="35"/>
      <c r="B1407" s="31"/>
      <c r="C1407" s="133"/>
      <c r="D1407" s="133"/>
      <c r="E1407" s="133"/>
      <c r="F1407" s="133"/>
      <c r="G1407" s="133"/>
      <c r="H1407" s="133"/>
      <c r="I1407" s="133"/>
      <c r="J1407" s="134"/>
      <c r="K1407" s="135"/>
      <c r="L1407" s="135"/>
      <c r="M1407" s="135"/>
      <c r="N1407" s="2"/>
      <c r="O1407" s="31"/>
      <c r="P1407" s="25"/>
      <c r="Q1407" s="2"/>
    </row>
    <row r="1408" spans="1:17" ht="18" customHeight="1">
      <c r="A1408" s="35"/>
      <c r="B1408" s="31"/>
      <c r="C1408" s="133"/>
      <c r="D1408" s="133"/>
      <c r="E1408" s="133"/>
      <c r="F1408" s="133"/>
      <c r="G1408" s="133"/>
      <c r="H1408" s="133"/>
      <c r="I1408" s="133"/>
      <c r="J1408" s="134"/>
      <c r="K1408" s="135"/>
      <c r="L1408" s="135"/>
      <c r="M1408" s="135"/>
      <c r="N1408" s="2"/>
      <c r="O1408" s="31"/>
      <c r="P1408" s="25"/>
      <c r="Q1408" s="2"/>
    </row>
    <row r="1409" spans="1:17" ht="18" customHeight="1">
      <c r="A1409" s="35"/>
      <c r="B1409" s="31"/>
      <c r="C1409" s="133"/>
      <c r="D1409" s="133"/>
      <c r="E1409" s="133"/>
      <c r="F1409" s="133"/>
      <c r="G1409" s="133"/>
      <c r="H1409" s="133"/>
      <c r="I1409" s="133"/>
      <c r="J1409" s="134"/>
      <c r="K1409" s="135"/>
      <c r="L1409" s="135"/>
      <c r="M1409" s="135"/>
      <c r="N1409" s="2"/>
      <c r="O1409" s="31"/>
      <c r="P1409" s="25"/>
      <c r="Q1409" s="2"/>
    </row>
    <row r="1410" spans="1:17" ht="18" customHeight="1">
      <c r="A1410" s="35"/>
      <c r="B1410" s="31"/>
      <c r="C1410" s="133"/>
      <c r="D1410" s="133"/>
      <c r="E1410" s="133"/>
      <c r="F1410" s="133"/>
      <c r="G1410" s="133"/>
      <c r="H1410" s="133"/>
      <c r="I1410" s="133"/>
      <c r="J1410" s="134"/>
      <c r="K1410" s="135"/>
      <c r="L1410" s="135"/>
      <c r="M1410" s="135"/>
      <c r="N1410" s="2"/>
      <c r="O1410" s="31"/>
      <c r="P1410" s="25"/>
      <c r="Q1410" s="2"/>
    </row>
    <row r="1411" spans="1:17" ht="18" customHeight="1">
      <c r="A1411" s="35"/>
      <c r="B1411" s="31"/>
      <c r="C1411" s="133"/>
      <c r="D1411" s="133"/>
      <c r="E1411" s="133"/>
      <c r="F1411" s="133"/>
      <c r="G1411" s="133"/>
      <c r="H1411" s="133"/>
      <c r="I1411" s="133"/>
      <c r="J1411" s="134"/>
      <c r="K1411" s="135"/>
      <c r="L1411" s="135"/>
      <c r="M1411" s="135"/>
      <c r="N1411" s="2"/>
      <c r="O1411" s="31"/>
      <c r="P1411" s="25"/>
      <c r="Q1411" s="2"/>
    </row>
    <row r="1412" spans="1:17" ht="18" customHeight="1">
      <c r="A1412" s="35"/>
      <c r="B1412" s="31"/>
      <c r="C1412" s="133"/>
      <c r="D1412" s="133"/>
      <c r="E1412" s="133"/>
      <c r="F1412" s="133"/>
      <c r="G1412" s="133"/>
      <c r="H1412" s="133"/>
      <c r="I1412" s="133"/>
      <c r="J1412" s="134"/>
      <c r="K1412" s="135"/>
      <c r="L1412" s="135"/>
      <c r="M1412" s="135"/>
      <c r="N1412" s="2"/>
      <c r="O1412" s="31"/>
      <c r="P1412" s="25"/>
      <c r="Q1412" s="2"/>
    </row>
    <row r="1413" spans="1:17" ht="18" customHeight="1">
      <c r="A1413" s="35"/>
      <c r="B1413" s="31"/>
      <c r="C1413" s="133"/>
      <c r="D1413" s="133"/>
      <c r="E1413" s="133"/>
      <c r="F1413" s="133"/>
      <c r="G1413" s="133"/>
      <c r="H1413" s="133"/>
      <c r="I1413" s="133"/>
      <c r="J1413" s="134"/>
      <c r="K1413" s="135"/>
      <c r="L1413" s="135"/>
      <c r="M1413" s="135"/>
      <c r="N1413" s="2"/>
      <c r="O1413" s="31"/>
      <c r="P1413" s="25"/>
      <c r="Q1413" s="2"/>
    </row>
    <row r="1414" spans="1:17" ht="18" customHeight="1">
      <c r="A1414" s="35"/>
      <c r="B1414" s="31"/>
      <c r="C1414" s="133"/>
      <c r="D1414" s="133"/>
      <c r="E1414" s="133"/>
      <c r="F1414" s="133"/>
      <c r="G1414" s="133"/>
      <c r="H1414" s="133"/>
      <c r="I1414" s="133"/>
      <c r="J1414" s="134"/>
      <c r="K1414" s="135"/>
      <c r="L1414" s="135"/>
      <c r="M1414" s="135"/>
      <c r="N1414" s="2"/>
      <c r="O1414" s="31"/>
      <c r="P1414" s="25"/>
      <c r="Q1414" s="2"/>
    </row>
    <row r="1415" spans="1:17" ht="18" customHeight="1">
      <c r="A1415" s="35"/>
      <c r="B1415" s="31"/>
      <c r="C1415" s="133"/>
      <c r="D1415" s="133"/>
      <c r="E1415" s="133"/>
      <c r="F1415" s="133"/>
      <c r="G1415" s="133"/>
      <c r="H1415" s="133"/>
      <c r="I1415" s="133"/>
      <c r="J1415" s="134"/>
      <c r="K1415" s="135"/>
      <c r="L1415" s="135"/>
      <c r="M1415" s="135"/>
      <c r="N1415" s="2"/>
      <c r="O1415" s="31"/>
      <c r="P1415" s="25"/>
      <c r="Q1415" s="2"/>
    </row>
    <row r="1416" spans="1:17" ht="18" customHeight="1">
      <c r="A1416" s="35"/>
      <c r="B1416" s="31"/>
      <c r="C1416" s="133"/>
      <c r="D1416" s="133"/>
      <c r="E1416" s="133"/>
      <c r="F1416" s="133"/>
      <c r="G1416" s="133"/>
      <c r="H1416" s="133"/>
      <c r="I1416" s="133"/>
      <c r="J1416" s="134"/>
      <c r="K1416" s="135"/>
      <c r="L1416" s="135"/>
      <c r="M1416" s="135"/>
      <c r="N1416" s="2"/>
      <c r="O1416" s="31"/>
      <c r="P1416" s="25"/>
      <c r="Q1416" s="2"/>
    </row>
    <row r="1417" spans="1:17" ht="18" customHeight="1">
      <c r="A1417" s="35"/>
      <c r="B1417" s="31"/>
      <c r="C1417" s="133"/>
      <c r="D1417" s="133"/>
      <c r="E1417" s="133"/>
      <c r="F1417" s="133"/>
      <c r="G1417" s="133"/>
      <c r="H1417" s="133"/>
      <c r="I1417" s="133"/>
      <c r="J1417" s="134"/>
      <c r="K1417" s="135"/>
      <c r="L1417" s="135"/>
      <c r="M1417" s="135"/>
      <c r="N1417" s="2"/>
      <c r="O1417" s="31"/>
      <c r="P1417" s="25"/>
      <c r="Q1417" s="2"/>
    </row>
    <row r="1418" spans="1:17" ht="18" customHeight="1">
      <c r="A1418" s="35"/>
      <c r="B1418" s="31"/>
      <c r="C1418" s="133"/>
      <c r="D1418" s="133"/>
      <c r="E1418" s="133"/>
      <c r="F1418" s="133"/>
      <c r="G1418" s="133"/>
      <c r="H1418" s="133"/>
      <c r="I1418" s="133"/>
      <c r="J1418" s="134"/>
      <c r="K1418" s="135"/>
      <c r="L1418" s="135"/>
      <c r="M1418" s="135"/>
      <c r="N1418" s="2"/>
      <c r="O1418" s="31"/>
      <c r="P1418" s="25"/>
      <c r="Q1418" s="2"/>
    </row>
    <row r="1419" spans="1:17" ht="18" customHeight="1">
      <c r="A1419" s="35"/>
      <c r="B1419" s="31"/>
      <c r="C1419" s="133"/>
      <c r="D1419" s="133"/>
      <c r="E1419" s="133"/>
      <c r="F1419" s="133"/>
      <c r="G1419" s="133"/>
      <c r="H1419" s="133"/>
      <c r="I1419" s="133"/>
      <c r="J1419" s="134"/>
      <c r="K1419" s="135"/>
      <c r="L1419" s="135"/>
      <c r="M1419" s="135"/>
      <c r="N1419" s="2"/>
      <c r="O1419" s="31"/>
      <c r="P1419" s="25"/>
      <c r="Q1419" s="2"/>
    </row>
    <row r="1420" spans="1:17" ht="18" customHeight="1">
      <c r="A1420" s="35"/>
      <c r="B1420" s="31"/>
      <c r="C1420" s="133"/>
      <c r="D1420" s="133"/>
      <c r="E1420" s="133"/>
      <c r="F1420" s="133"/>
      <c r="G1420" s="133"/>
      <c r="H1420" s="133"/>
      <c r="I1420" s="133"/>
      <c r="J1420" s="134"/>
      <c r="K1420" s="135"/>
      <c r="L1420" s="135"/>
      <c r="M1420" s="135"/>
      <c r="N1420" s="2"/>
      <c r="O1420" s="31"/>
      <c r="P1420" s="25"/>
      <c r="Q1420" s="2"/>
    </row>
    <row r="1421" spans="1:17" ht="18" customHeight="1">
      <c r="A1421" s="35"/>
      <c r="B1421" s="31"/>
      <c r="C1421" s="133"/>
      <c r="D1421" s="133"/>
      <c r="E1421" s="133"/>
      <c r="F1421" s="133"/>
      <c r="G1421" s="133"/>
      <c r="H1421" s="133"/>
      <c r="I1421" s="133"/>
      <c r="J1421" s="134"/>
      <c r="K1421" s="135"/>
      <c r="L1421" s="135"/>
      <c r="M1421" s="135"/>
      <c r="N1421" s="2"/>
      <c r="O1421" s="31"/>
      <c r="P1421" s="25"/>
      <c r="Q1421" s="2"/>
    </row>
    <row r="1422" spans="1:17" ht="18" customHeight="1">
      <c r="A1422" s="35"/>
      <c r="B1422" s="31"/>
      <c r="C1422" s="133"/>
      <c r="D1422" s="133"/>
      <c r="E1422" s="133"/>
      <c r="F1422" s="133"/>
      <c r="G1422" s="133"/>
      <c r="H1422" s="133"/>
      <c r="I1422" s="133"/>
      <c r="J1422" s="134"/>
      <c r="K1422" s="135"/>
      <c r="L1422" s="135"/>
      <c r="M1422" s="135"/>
      <c r="N1422" s="2"/>
      <c r="O1422" s="31"/>
      <c r="P1422" s="25"/>
      <c r="Q1422" s="2"/>
    </row>
    <row r="1423" spans="1:17" ht="18" customHeight="1">
      <c r="A1423" s="35"/>
      <c r="B1423" s="31"/>
      <c r="C1423" s="133"/>
      <c r="D1423" s="133"/>
      <c r="E1423" s="133"/>
      <c r="F1423" s="133"/>
      <c r="G1423" s="133"/>
      <c r="H1423" s="133"/>
      <c r="I1423" s="133"/>
      <c r="J1423" s="134"/>
      <c r="K1423" s="135"/>
      <c r="L1423" s="135"/>
      <c r="M1423" s="135"/>
      <c r="N1423" s="2"/>
      <c r="O1423" s="31"/>
      <c r="P1423" s="25"/>
      <c r="Q1423" s="2"/>
    </row>
    <row r="1424" spans="1:17" ht="18" customHeight="1">
      <c r="A1424" s="35"/>
      <c r="B1424" s="31"/>
      <c r="C1424" s="133"/>
      <c r="D1424" s="133"/>
      <c r="E1424" s="133"/>
      <c r="F1424" s="133"/>
      <c r="G1424" s="133"/>
      <c r="H1424" s="133"/>
      <c r="I1424" s="133"/>
      <c r="J1424" s="134"/>
      <c r="K1424" s="135"/>
      <c r="L1424" s="135"/>
      <c r="M1424" s="135"/>
      <c r="N1424" s="2"/>
      <c r="O1424" s="31"/>
      <c r="P1424" s="25"/>
      <c r="Q1424" s="2"/>
    </row>
    <row r="1425" spans="1:17" ht="18" customHeight="1">
      <c r="A1425" s="35"/>
      <c r="B1425" s="31"/>
      <c r="C1425" s="133"/>
      <c r="D1425" s="133"/>
      <c r="E1425" s="133"/>
      <c r="F1425" s="133"/>
      <c r="G1425" s="133"/>
      <c r="H1425" s="133"/>
      <c r="I1425" s="133"/>
      <c r="J1425" s="134"/>
      <c r="K1425" s="135"/>
      <c r="L1425" s="135"/>
      <c r="M1425" s="135"/>
      <c r="N1425" s="2"/>
      <c r="O1425" s="31"/>
      <c r="P1425" s="25"/>
      <c r="Q1425" s="2"/>
    </row>
    <row r="1426" spans="1:17" ht="18" customHeight="1">
      <c r="A1426" s="35"/>
      <c r="B1426" s="31"/>
      <c r="C1426" s="133"/>
      <c r="D1426" s="133"/>
      <c r="E1426" s="133"/>
      <c r="F1426" s="133"/>
      <c r="G1426" s="133"/>
      <c r="H1426" s="133"/>
      <c r="I1426" s="133"/>
      <c r="J1426" s="134"/>
      <c r="K1426" s="135"/>
      <c r="L1426" s="135"/>
      <c r="M1426" s="135"/>
      <c r="N1426" s="2"/>
      <c r="O1426" s="31"/>
      <c r="P1426" s="25"/>
      <c r="Q1426" s="2"/>
    </row>
    <row r="1427" spans="1:17" ht="18" customHeight="1">
      <c r="A1427" s="35"/>
      <c r="B1427" s="31"/>
      <c r="C1427" s="133"/>
      <c r="D1427" s="133"/>
      <c r="E1427" s="133"/>
      <c r="F1427" s="133"/>
      <c r="G1427" s="133"/>
      <c r="H1427" s="133"/>
      <c r="I1427" s="133"/>
      <c r="J1427" s="134"/>
      <c r="K1427" s="135"/>
      <c r="L1427" s="135"/>
      <c r="M1427" s="135"/>
      <c r="N1427" s="2"/>
      <c r="O1427" s="31"/>
      <c r="P1427" s="25"/>
      <c r="Q1427" s="2"/>
    </row>
    <row r="1428" spans="1:17" ht="18" customHeight="1">
      <c r="A1428" s="35"/>
      <c r="B1428" s="31"/>
      <c r="C1428" s="133"/>
      <c r="D1428" s="133"/>
      <c r="E1428" s="133"/>
      <c r="F1428" s="133"/>
      <c r="G1428" s="133"/>
      <c r="H1428" s="133"/>
      <c r="I1428" s="133"/>
      <c r="J1428" s="134"/>
      <c r="K1428" s="135"/>
      <c r="L1428" s="135"/>
      <c r="M1428" s="135"/>
      <c r="N1428" s="2"/>
      <c r="O1428" s="31"/>
      <c r="P1428" s="25"/>
      <c r="Q1428" s="2"/>
    </row>
    <row r="1429" spans="1:17" ht="18" customHeight="1">
      <c r="A1429" s="35"/>
      <c r="B1429" s="31"/>
      <c r="C1429" s="133"/>
      <c r="D1429" s="133"/>
      <c r="E1429" s="133"/>
      <c r="F1429" s="133"/>
      <c r="G1429" s="133"/>
      <c r="H1429" s="133"/>
      <c r="I1429" s="133"/>
      <c r="J1429" s="134"/>
      <c r="K1429" s="135"/>
      <c r="L1429" s="135"/>
      <c r="M1429" s="135"/>
      <c r="N1429" s="2"/>
      <c r="O1429" s="31"/>
      <c r="P1429" s="25"/>
      <c r="Q1429" s="2"/>
    </row>
    <row r="1430" spans="1:17" ht="18" customHeight="1">
      <c r="A1430" s="35"/>
      <c r="B1430" s="31"/>
      <c r="C1430" s="133"/>
      <c r="D1430" s="133"/>
      <c r="E1430" s="133"/>
      <c r="F1430" s="133"/>
      <c r="G1430" s="133"/>
      <c r="H1430" s="133"/>
      <c r="I1430" s="133"/>
      <c r="J1430" s="134"/>
      <c r="K1430" s="135"/>
      <c r="L1430" s="135"/>
      <c r="M1430" s="135"/>
      <c r="N1430" s="2"/>
      <c r="O1430" s="31"/>
      <c r="P1430" s="25"/>
      <c r="Q1430" s="2"/>
    </row>
    <row r="1431" spans="1:17" ht="18" customHeight="1">
      <c r="A1431" s="35"/>
      <c r="B1431" s="31"/>
      <c r="C1431" s="133"/>
      <c r="D1431" s="133"/>
      <c r="E1431" s="133"/>
      <c r="F1431" s="133"/>
      <c r="G1431" s="133"/>
      <c r="H1431" s="133"/>
      <c r="I1431" s="133"/>
      <c r="J1431" s="134"/>
      <c r="K1431" s="135"/>
      <c r="L1431" s="135"/>
      <c r="M1431" s="135"/>
      <c r="N1431" s="2"/>
      <c r="O1431" s="31"/>
      <c r="P1431" s="25"/>
      <c r="Q1431" s="2"/>
    </row>
    <row r="1432" spans="1:17" ht="18" customHeight="1">
      <c r="A1432" s="35"/>
      <c r="B1432" s="31"/>
      <c r="C1432" s="133"/>
      <c r="D1432" s="133"/>
      <c r="E1432" s="133"/>
      <c r="F1432" s="133"/>
      <c r="G1432" s="133"/>
      <c r="H1432" s="133"/>
      <c r="I1432" s="133"/>
      <c r="J1432" s="134"/>
      <c r="K1432" s="135"/>
      <c r="L1432" s="135"/>
      <c r="M1432" s="135"/>
      <c r="N1432" s="2"/>
      <c r="O1432" s="31"/>
      <c r="P1432" s="25"/>
      <c r="Q1432" s="2"/>
    </row>
    <row r="1433" spans="1:17" ht="18" customHeight="1">
      <c r="A1433" s="35"/>
      <c r="B1433" s="31"/>
      <c r="C1433" s="133"/>
      <c r="D1433" s="133"/>
      <c r="E1433" s="133"/>
      <c r="F1433" s="133"/>
      <c r="G1433" s="133"/>
      <c r="H1433" s="133"/>
      <c r="I1433" s="133"/>
      <c r="J1433" s="134"/>
      <c r="K1433" s="135"/>
      <c r="L1433" s="135"/>
      <c r="M1433" s="135"/>
      <c r="N1433" s="2"/>
      <c r="O1433" s="31"/>
      <c r="P1433" s="25"/>
      <c r="Q1433" s="2"/>
    </row>
    <row r="1434" spans="1:17" ht="18" customHeight="1">
      <c r="A1434" s="35"/>
      <c r="B1434" s="31"/>
      <c r="C1434" s="133"/>
      <c r="D1434" s="133"/>
      <c r="E1434" s="133"/>
      <c r="F1434" s="133"/>
      <c r="G1434" s="133"/>
      <c r="H1434" s="133"/>
      <c r="I1434" s="133"/>
      <c r="J1434" s="134"/>
      <c r="K1434" s="135"/>
      <c r="L1434" s="135"/>
      <c r="M1434" s="135"/>
      <c r="N1434" s="2"/>
      <c r="O1434" s="31"/>
      <c r="P1434" s="25"/>
      <c r="Q1434" s="2"/>
    </row>
    <row r="1435" spans="1:17" ht="18" customHeight="1">
      <c r="A1435" s="35"/>
      <c r="B1435" s="31"/>
      <c r="C1435" s="133"/>
      <c r="D1435" s="133"/>
      <c r="E1435" s="133"/>
      <c r="F1435" s="133"/>
      <c r="G1435" s="133"/>
      <c r="H1435" s="133"/>
      <c r="I1435" s="133"/>
      <c r="J1435" s="134"/>
      <c r="K1435" s="135"/>
      <c r="L1435" s="135"/>
      <c r="M1435" s="135"/>
      <c r="N1435" s="2"/>
      <c r="O1435" s="31"/>
      <c r="P1435" s="25"/>
      <c r="Q1435" s="2"/>
    </row>
    <row r="1436" spans="1:17" ht="18" customHeight="1">
      <c r="A1436" s="35"/>
      <c r="B1436" s="31"/>
      <c r="C1436" s="133"/>
      <c r="D1436" s="133"/>
      <c r="E1436" s="133"/>
      <c r="F1436" s="133"/>
      <c r="G1436" s="133"/>
      <c r="H1436" s="133"/>
      <c r="I1436" s="133"/>
      <c r="J1436" s="134"/>
      <c r="K1436" s="135"/>
      <c r="L1436" s="135"/>
      <c r="M1436" s="135"/>
      <c r="N1436" s="2"/>
      <c r="O1436" s="31"/>
      <c r="P1436" s="25"/>
      <c r="Q1436" s="2"/>
    </row>
    <row r="1437" spans="1:17" ht="18" customHeight="1">
      <c r="A1437" s="35"/>
      <c r="B1437" s="31"/>
      <c r="C1437" s="133"/>
      <c r="D1437" s="133"/>
      <c r="E1437" s="133"/>
      <c r="F1437" s="133"/>
      <c r="G1437" s="133"/>
      <c r="H1437" s="133"/>
      <c r="I1437" s="133"/>
      <c r="J1437" s="134"/>
      <c r="K1437" s="135"/>
      <c r="L1437" s="135"/>
      <c r="M1437" s="135"/>
      <c r="N1437" s="2"/>
      <c r="O1437" s="31"/>
      <c r="P1437" s="25"/>
      <c r="Q1437" s="2"/>
    </row>
    <row r="1438" spans="1:17" ht="18" customHeight="1">
      <c r="A1438" s="35"/>
      <c r="B1438" s="31"/>
      <c r="C1438" s="133"/>
      <c r="D1438" s="133"/>
      <c r="E1438" s="133"/>
      <c r="F1438" s="133"/>
      <c r="G1438" s="133"/>
      <c r="H1438" s="133"/>
      <c r="I1438" s="133"/>
      <c r="J1438" s="134"/>
      <c r="K1438" s="135"/>
      <c r="L1438" s="135"/>
      <c r="M1438" s="135"/>
      <c r="N1438" s="2"/>
      <c r="O1438" s="31"/>
      <c r="P1438" s="25"/>
      <c r="Q1438" s="2"/>
    </row>
    <row r="1439" spans="1:17" ht="18" customHeight="1">
      <c r="A1439" s="35"/>
      <c r="B1439" s="31"/>
      <c r="C1439" s="133"/>
      <c r="D1439" s="133"/>
      <c r="E1439" s="133"/>
      <c r="F1439" s="133"/>
      <c r="G1439" s="133"/>
      <c r="H1439" s="133"/>
      <c r="I1439" s="133"/>
      <c r="J1439" s="134"/>
      <c r="K1439" s="135"/>
      <c r="L1439" s="135"/>
      <c r="M1439" s="135"/>
      <c r="N1439" s="2"/>
      <c r="O1439" s="31"/>
      <c r="P1439" s="25"/>
      <c r="Q1439" s="2"/>
    </row>
    <row r="1440" spans="1:17" ht="18" customHeight="1">
      <c r="A1440" s="35"/>
      <c r="B1440" s="31"/>
      <c r="C1440" s="133"/>
      <c r="D1440" s="133"/>
      <c r="E1440" s="133"/>
      <c r="F1440" s="133"/>
      <c r="G1440" s="133"/>
      <c r="H1440" s="133"/>
      <c r="I1440" s="133"/>
      <c r="J1440" s="134"/>
      <c r="K1440" s="135"/>
      <c r="L1440" s="135"/>
      <c r="M1440" s="135"/>
      <c r="N1440" s="2"/>
      <c r="O1440" s="31"/>
      <c r="P1440" s="25"/>
      <c r="Q1440" s="2"/>
    </row>
    <row r="1441" spans="1:17" ht="18" customHeight="1">
      <c r="A1441" s="35"/>
      <c r="B1441" s="31"/>
      <c r="C1441" s="133"/>
      <c r="D1441" s="133"/>
      <c r="E1441" s="133"/>
      <c r="F1441" s="133"/>
      <c r="G1441" s="133"/>
      <c r="H1441" s="133"/>
      <c r="I1441" s="133"/>
      <c r="J1441" s="134"/>
      <c r="K1441" s="135"/>
      <c r="L1441" s="135"/>
      <c r="M1441" s="135"/>
      <c r="N1441" s="2"/>
      <c r="O1441" s="31"/>
      <c r="P1441" s="25"/>
      <c r="Q1441" s="2"/>
    </row>
    <row r="1442" spans="1:17" ht="18" customHeight="1">
      <c r="A1442" s="35"/>
      <c r="B1442" s="31"/>
      <c r="C1442" s="133"/>
      <c r="D1442" s="133"/>
      <c r="E1442" s="133"/>
      <c r="F1442" s="133"/>
      <c r="G1442" s="133"/>
      <c r="H1442" s="133"/>
      <c r="I1442" s="133"/>
      <c r="J1442" s="134"/>
      <c r="K1442" s="135"/>
      <c r="L1442" s="135"/>
      <c r="M1442" s="135"/>
      <c r="N1442" s="2"/>
      <c r="O1442" s="31"/>
      <c r="P1442" s="25"/>
      <c r="Q1442" s="2"/>
    </row>
    <row r="1443" spans="1:17" ht="18" customHeight="1">
      <c r="A1443" s="35"/>
      <c r="B1443" s="31"/>
      <c r="C1443" s="133"/>
      <c r="D1443" s="133"/>
      <c r="E1443" s="133"/>
      <c r="F1443" s="133"/>
      <c r="G1443" s="133"/>
      <c r="H1443" s="133"/>
      <c r="I1443" s="133"/>
      <c r="J1443" s="134"/>
      <c r="K1443" s="135"/>
      <c r="L1443" s="135"/>
      <c r="M1443" s="135"/>
      <c r="N1443" s="2"/>
      <c r="O1443" s="31"/>
      <c r="P1443" s="25"/>
      <c r="Q1443" s="2"/>
    </row>
    <row r="1444" spans="1:17" ht="18" customHeight="1">
      <c r="A1444" s="35"/>
      <c r="B1444" s="31"/>
      <c r="C1444" s="133"/>
      <c r="D1444" s="133"/>
      <c r="E1444" s="133"/>
      <c r="F1444" s="133"/>
      <c r="G1444" s="133"/>
      <c r="H1444" s="133"/>
      <c r="I1444" s="133"/>
      <c r="J1444" s="134"/>
      <c r="K1444" s="135"/>
      <c r="L1444" s="135"/>
      <c r="M1444" s="135"/>
      <c r="N1444" s="2"/>
      <c r="O1444" s="31"/>
      <c r="P1444" s="25"/>
      <c r="Q1444" s="2"/>
    </row>
    <row r="1445" spans="1:17" ht="18" customHeight="1">
      <c r="A1445" s="35"/>
      <c r="B1445" s="31"/>
      <c r="C1445" s="133"/>
      <c r="D1445" s="133"/>
      <c r="E1445" s="133"/>
      <c r="F1445" s="133"/>
      <c r="G1445" s="133"/>
      <c r="H1445" s="133"/>
      <c r="I1445" s="133"/>
      <c r="J1445" s="134"/>
      <c r="K1445" s="135"/>
      <c r="L1445" s="135"/>
      <c r="M1445" s="135"/>
      <c r="N1445" s="2"/>
      <c r="O1445" s="31"/>
      <c r="P1445" s="25"/>
      <c r="Q1445" s="2"/>
    </row>
    <row r="1446" spans="1:17" ht="18" customHeight="1">
      <c r="A1446" s="35"/>
      <c r="B1446" s="31"/>
      <c r="C1446" s="133"/>
      <c r="D1446" s="133"/>
      <c r="E1446" s="133"/>
      <c r="F1446" s="133"/>
      <c r="G1446" s="133"/>
      <c r="H1446" s="133"/>
      <c r="I1446" s="133"/>
      <c r="J1446" s="134"/>
      <c r="K1446" s="135"/>
      <c r="L1446" s="135"/>
      <c r="M1446" s="135"/>
      <c r="N1446" s="2"/>
      <c r="O1446" s="31"/>
      <c r="P1446" s="25"/>
      <c r="Q1446" s="2"/>
    </row>
    <row r="1447" spans="1:17" ht="18" customHeight="1">
      <c r="A1447" s="35"/>
      <c r="B1447" s="31"/>
      <c r="C1447" s="133"/>
      <c r="D1447" s="133"/>
      <c r="E1447" s="133"/>
      <c r="F1447" s="133"/>
      <c r="G1447" s="133"/>
      <c r="H1447" s="133"/>
      <c r="I1447" s="133"/>
      <c r="J1447" s="134"/>
      <c r="K1447" s="135"/>
      <c r="L1447" s="135"/>
      <c r="M1447" s="135"/>
      <c r="N1447" s="2"/>
      <c r="O1447" s="31"/>
      <c r="P1447" s="25"/>
      <c r="Q1447" s="2"/>
    </row>
    <row r="1448" spans="1:17" ht="18" customHeight="1">
      <c r="A1448" s="35"/>
      <c r="B1448" s="31"/>
      <c r="C1448" s="133"/>
      <c r="D1448" s="133"/>
      <c r="E1448" s="133"/>
      <c r="F1448" s="133"/>
      <c r="G1448" s="133"/>
      <c r="H1448" s="133"/>
      <c r="I1448" s="133"/>
      <c r="J1448" s="134"/>
      <c r="K1448" s="135"/>
      <c r="L1448" s="135"/>
      <c r="M1448" s="135"/>
      <c r="N1448" s="2"/>
      <c r="O1448" s="31"/>
      <c r="P1448" s="25"/>
      <c r="Q1448" s="2"/>
    </row>
    <row r="1449" spans="1:17" ht="18" customHeight="1">
      <c r="A1449" s="35"/>
      <c r="B1449" s="31"/>
      <c r="C1449" s="133"/>
      <c r="D1449" s="133"/>
      <c r="E1449" s="133"/>
      <c r="F1449" s="133"/>
      <c r="G1449" s="133"/>
      <c r="H1449" s="133"/>
      <c r="I1449" s="133"/>
      <c r="J1449" s="134"/>
      <c r="K1449" s="135"/>
      <c r="L1449" s="135"/>
      <c r="M1449" s="135"/>
      <c r="N1449" s="2"/>
      <c r="O1449" s="31"/>
      <c r="P1449" s="25"/>
      <c r="Q1449" s="2"/>
    </row>
    <row r="1450" spans="1:17" ht="18" customHeight="1">
      <c r="A1450" s="35"/>
      <c r="B1450" s="31"/>
      <c r="C1450" s="133"/>
      <c r="D1450" s="133"/>
      <c r="E1450" s="133"/>
      <c r="F1450" s="133"/>
      <c r="G1450" s="133"/>
      <c r="H1450" s="133"/>
      <c r="I1450" s="133"/>
      <c r="J1450" s="134"/>
      <c r="K1450" s="135"/>
      <c r="L1450" s="135"/>
      <c r="M1450" s="135"/>
      <c r="N1450" s="2"/>
      <c r="O1450" s="31"/>
      <c r="P1450" s="25"/>
      <c r="Q1450" s="2"/>
    </row>
    <row r="1451" spans="1:17" ht="18" customHeight="1">
      <c r="A1451" s="35"/>
      <c r="B1451" s="31"/>
      <c r="C1451" s="133"/>
      <c r="D1451" s="133"/>
      <c r="E1451" s="133"/>
      <c r="F1451" s="133"/>
      <c r="G1451" s="133"/>
      <c r="H1451" s="133"/>
      <c r="I1451" s="133"/>
      <c r="J1451" s="134"/>
      <c r="K1451" s="135"/>
      <c r="L1451" s="135"/>
      <c r="M1451" s="135"/>
      <c r="N1451" s="2"/>
      <c r="O1451" s="31"/>
      <c r="P1451" s="25"/>
      <c r="Q1451" s="2"/>
    </row>
    <row r="1452" spans="1:17" ht="18" customHeight="1">
      <c r="A1452" s="35"/>
      <c r="B1452" s="31"/>
      <c r="C1452" s="133"/>
      <c r="D1452" s="133"/>
      <c r="E1452" s="133"/>
      <c r="F1452" s="133"/>
      <c r="G1452" s="133"/>
      <c r="H1452" s="133"/>
      <c r="I1452" s="133"/>
      <c r="J1452" s="134"/>
      <c r="K1452" s="135"/>
      <c r="L1452" s="135"/>
      <c r="M1452" s="135"/>
      <c r="N1452" s="2"/>
      <c r="O1452" s="31"/>
      <c r="P1452" s="25"/>
      <c r="Q1452" s="2"/>
    </row>
    <row r="1453" spans="1:17" ht="18" customHeight="1">
      <c r="A1453" s="35"/>
      <c r="B1453" s="31"/>
      <c r="C1453" s="133"/>
      <c r="D1453" s="133"/>
      <c r="E1453" s="133"/>
      <c r="F1453" s="133"/>
      <c r="G1453" s="133"/>
      <c r="H1453" s="133"/>
      <c r="I1453" s="133"/>
      <c r="J1453" s="134"/>
      <c r="K1453" s="135"/>
      <c r="L1453" s="135"/>
      <c r="M1453" s="135"/>
      <c r="N1453" s="2"/>
      <c r="O1453" s="31"/>
      <c r="P1453" s="25"/>
      <c r="Q1453" s="2"/>
    </row>
    <row r="1454" spans="1:17" ht="18" customHeight="1">
      <c r="A1454" s="35"/>
      <c r="B1454" s="31"/>
      <c r="C1454" s="133"/>
      <c r="D1454" s="133"/>
      <c r="E1454" s="133"/>
      <c r="F1454" s="133"/>
      <c r="G1454" s="133"/>
      <c r="H1454" s="133"/>
      <c r="I1454" s="133"/>
      <c r="J1454" s="134"/>
      <c r="K1454" s="135"/>
      <c r="L1454" s="135"/>
      <c r="M1454" s="135"/>
      <c r="N1454" s="2"/>
      <c r="O1454" s="31"/>
      <c r="P1454" s="25"/>
      <c r="Q1454" s="2"/>
    </row>
    <row r="1455" spans="1:17" ht="18" customHeight="1">
      <c r="A1455" s="35"/>
      <c r="B1455" s="31"/>
      <c r="C1455" s="133"/>
      <c r="D1455" s="133"/>
      <c r="E1455" s="133"/>
      <c r="F1455" s="133"/>
      <c r="G1455" s="133"/>
      <c r="H1455" s="133"/>
      <c r="I1455" s="133"/>
      <c r="J1455" s="134"/>
      <c r="K1455" s="135"/>
      <c r="L1455" s="135"/>
      <c r="M1455" s="135"/>
      <c r="N1455" s="2"/>
      <c r="O1455" s="31"/>
      <c r="P1455" s="25"/>
      <c r="Q1455" s="2"/>
    </row>
    <row r="1456" spans="1:17" ht="18" customHeight="1">
      <c r="A1456" s="35"/>
      <c r="B1456" s="31"/>
      <c r="C1456" s="133"/>
      <c r="D1456" s="133"/>
      <c r="E1456" s="133"/>
      <c r="F1456" s="133"/>
      <c r="G1456" s="133"/>
      <c r="H1456" s="133"/>
      <c r="I1456" s="133"/>
      <c r="J1456" s="134"/>
      <c r="K1456" s="135"/>
      <c r="L1456" s="135"/>
      <c r="M1456" s="135"/>
      <c r="N1456" s="2"/>
      <c r="O1456" s="31"/>
      <c r="P1456" s="25"/>
      <c r="Q1456" s="2"/>
    </row>
    <row r="1457" spans="1:17" ht="18" customHeight="1">
      <c r="A1457" s="35"/>
      <c r="B1457" s="31"/>
      <c r="C1457" s="133"/>
      <c r="D1457" s="133"/>
      <c r="E1457" s="133"/>
      <c r="F1457" s="133"/>
      <c r="G1457" s="133"/>
      <c r="H1457" s="133"/>
      <c r="I1457" s="133"/>
      <c r="J1457" s="134"/>
      <c r="K1457" s="135"/>
      <c r="L1457" s="135"/>
      <c r="M1457" s="135"/>
      <c r="N1457" s="2"/>
      <c r="O1457" s="31"/>
      <c r="P1457" s="25"/>
      <c r="Q1457" s="2"/>
    </row>
    <row r="1458" spans="1:17" ht="18" customHeight="1">
      <c r="A1458" s="35"/>
      <c r="B1458" s="31"/>
      <c r="C1458" s="133"/>
      <c r="D1458" s="133"/>
      <c r="E1458" s="133"/>
      <c r="F1458" s="133"/>
      <c r="G1458" s="133"/>
      <c r="H1458" s="133"/>
      <c r="I1458" s="133"/>
      <c r="J1458" s="134"/>
      <c r="K1458" s="135"/>
      <c r="L1458" s="135"/>
      <c r="M1458" s="135"/>
      <c r="N1458" s="2"/>
      <c r="O1458" s="31"/>
      <c r="P1458" s="25"/>
      <c r="Q1458" s="2"/>
    </row>
    <row r="1459" spans="1:17" ht="18" customHeight="1">
      <c r="A1459" s="35"/>
      <c r="B1459" s="31"/>
      <c r="C1459" s="133"/>
      <c r="D1459" s="133"/>
      <c r="E1459" s="133"/>
      <c r="F1459" s="133"/>
      <c r="G1459" s="133"/>
      <c r="H1459" s="133"/>
      <c r="I1459" s="133"/>
      <c r="J1459" s="134"/>
      <c r="K1459" s="135"/>
      <c r="L1459" s="135"/>
      <c r="M1459" s="135"/>
      <c r="N1459" s="2"/>
      <c r="O1459" s="31"/>
      <c r="P1459" s="25"/>
      <c r="Q1459" s="2"/>
    </row>
    <row r="1460" spans="1:17" ht="18" customHeight="1">
      <c r="A1460" s="35"/>
      <c r="B1460" s="31"/>
      <c r="C1460" s="133"/>
      <c r="D1460" s="133"/>
      <c r="E1460" s="133"/>
      <c r="F1460" s="133"/>
      <c r="G1460" s="133"/>
      <c r="H1460" s="133"/>
      <c r="I1460" s="133"/>
      <c r="J1460" s="134"/>
      <c r="K1460" s="135"/>
      <c r="L1460" s="135"/>
      <c r="M1460" s="135"/>
      <c r="N1460" s="2"/>
      <c r="O1460" s="31"/>
      <c r="P1460" s="25"/>
      <c r="Q1460" s="2"/>
    </row>
    <row r="1461" spans="1:17" ht="18" customHeight="1">
      <c r="A1461" s="35"/>
      <c r="B1461" s="31"/>
      <c r="C1461" s="133"/>
      <c r="D1461" s="133"/>
      <c r="E1461" s="133"/>
      <c r="F1461" s="133"/>
      <c r="G1461" s="133"/>
      <c r="H1461" s="133"/>
      <c r="I1461" s="133"/>
      <c r="J1461" s="134"/>
      <c r="K1461" s="135"/>
      <c r="L1461" s="135"/>
      <c r="M1461" s="135"/>
      <c r="N1461" s="2"/>
      <c r="O1461" s="31"/>
      <c r="P1461" s="25"/>
      <c r="Q1461" s="2"/>
    </row>
    <row r="1462" spans="1:17" ht="18" customHeight="1">
      <c r="A1462" s="35"/>
      <c r="B1462" s="31"/>
      <c r="C1462" s="133"/>
      <c r="D1462" s="133"/>
      <c r="E1462" s="133"/>
      <c r="F1462" s="133"/>
      <c r="G1462" s="133"/>
      <c r="H1462" s="133"/>
      <c r="I1462" s="133"/>
      <c r="J1462" s="134"/>
      <c r="K1462" s="135"/>
      <c r="L1462" s="135"/>
      <c r="M1462" s="135"/>
      <c r="N1462" s="2"/>
      <c r="O1462" s="31"/>
      <c r="P1462" s="25"/>
      <c r="Q1462" s="2"/>
    </row>
    <row r="1463" spans="1:17" ht="18" customHeight="1">
      <c r="A1463" s="35"/>
      <c r="B1463" s="31"/>
      <c r="C1463" s="133"/>
      <c r="D1463" s="133"/>
      <c r="E1463" s="133"/>
      <c r="F1463" s="133"/>
      <c r="G1463" s="133"/>
      <c r="H1463" s="133"/>
      <c r="I1463" s="133"/>
      <c r="J1463" s="134"/>
      <c r="K1463" s="135"/>
      <c r="L1463" s="135"/>
      <c r="M1463" s="135"/>
      <c r="N1463" s="2"/>
      <c r="O1463" s="31"/>
      <c r="P1463" s="25"/>
      <c r="Q1463" s="2"/>
    </row>
    <row r="1464" spans="1:17" ht="18" customHeight="1">
      <c r="A1464" s="35"/>
      <c r="B1464" s="31"/>
      <c r="C1464" s="133"/>
      <c r="D1464" s="133"/>
      <c r="E1464" s="133"/>
      <c r="F1464" s="133"/>
      <c r="G1464" s="133"/>
      <c r="H1464" s="133"/>
      <c r="I1464" s="133"/>
      <c r="J1464" s="134"/>
      <c r="K1464" s="135"/>
      <c r="L1464" s="135"/>
      <c r="M1464" s="135"/>
      <c r="N1464" s="2"/>
      <c r="O1464" s="31"/>
      <c r="P1464" s="25"/>
      <c r="Q1464" s="2"/>
    </row>
    <row r="1465" spans="1:17" ht="18" customHeight="1">
      <c r="A1465" s="35"/>
      <c r="B1465" s="31"/>
      <c r="C1465" s="133"/>
      <c r="D1465" s="133"/>
      <c r="E1465" s="133"/>
      <c r="F1465" s="133"/>
      <c r="G1465" s="133"/>
      <c r="H1465" s="133"/>
      <c r="I1465" s="133"/>
      <c r="J1465" s="134"/>
      <c r="K1465" s="135"/>
      <c r="L1465" s="135"/>
      <c r="M1465" s="135"/>
      <c r="N1465" s="2"/>
      <c r="O1465" s="31"/>
      <c r="P1465" s="25"/>
      <c r="Q1465" s="2"/>
    </row>
    <row r="1466" spans="1:17" ht="18" customHeight="1">
      <c r="A1466" s="35"/>
      <c r="B1466" s="31"/>
      <c r="C1466" s="133"/>
      <c r="D1466" s="133"/>
      <c r="E1466" s="133"/>
      <c r="F1466" s="133"/>
      <c r="G1466" s="133"/>
      <c r="H1466" s="133"/>
      <c r="I1466" s="133"/>
      <c r="J1466" s="134"/>
      <c r="K1466" s="135"/>
      <c r="L1466" s="135"/>
      <c r="M1466" s="135"/>
      <c r="N1466" s="2"/>
      <c r="O1466" s="31"/>
      <c r="P1466" s="25"/>
      <c r="Q1466" s="2"/>
    </row>
    <row r="1467" spans="1:17" ht="18" customHeight="1">
      <c r="A1467" s="35"/>
      <c r="B1467" s="31"/>
      <c r="C1467" s="133"/>
      <c r="D1467" s="133"/>
      <c r="E1467" s="133"/>
      <c r="F1467" s="133"/>
      <c r="G1467" s="133"/>
      <c r="H1467" s="133"/>
      <c r="I1467" s="133"/>
      <c r="J1467" s="134"/>
      <c r="K1467" s="135"/>
      <c r="L1467" s="135"/>
      <c r="M1467" s="135"/>
      <c r="N1467" s="2"/>
      <c r="O1467" s="31"/>
      <c r="P1467" s="25"/>
      <c r="Q1467" s="2"/>
    </row>
    <row r="1468" spans="1:17" ht="18" customHeight="1">
      <c r="A1468" s="35"/>
      <c r="B1468" s="31"/>
      <c r="C1468" s="133"/>
      <c r="D1468" s="133"/>
      <c r="E1468" s="133"/>
      <c r="F1468" s="133"/>
      <c r="G1468" s="133"/>
      <c r="H1468" s="133"/>
      <c r="I1468" s="133"/>
      <c r="J1468" s="134"/>
      <c r="K1468" s="135"/>
      <c r="L1468" s="135"/>
      <c r="M1468" s="135"/>
      <c r="N1468" s="2"/>
      <c r="O1468" s="31"/>
      <c r="P1468" s="25"/>
      <c r="Q1468" s="2"/>
    </row>
    <row r="1469" spans="1:17" ht="18" customHeight="1">
      <c r="A1469" s="35"/>
      <c r="B1469" s="31"/>
      <c r="C1469" s="133"/>
      <c r="D1469" s="133"/>
      <c r="E1469" s="133"/>
      <c r="F1469" s="133"/>
      <c r="G1469" s="133"/>
      <c r="H1469" s="133"/>
      <c r="I1469" s="133"/>
      <c r="J1469" s="134"/>
      <c r="K1469" s="135"/>
      <c r="L1469" s="135"/>
      <c r="M1469" s="135"/>
      <c r="N1469" s="2"/>
      <c r="O1469" s="31"/>
      <c r="P1469" s="25"/>
      <c r="Q1469" s="2"/>
    </row>
    <row r="1470" spans="1:17" ht="18" customHeight="1">
      <c r="A1470" s="35"/>
      <c r="B1470" s="31"/>
      <c r="C1470" s="133"/>
      <c r="D1470" s="133"/>
      <c r="E1470" s="133"/>
      <c r="F1470" s="133"/>
      <c r="G1470" s="133"/>
      <c r="H1470" s="133"/>
      <c r="I1470" s="133"/>
      <c r="J1470" s="134"/>
      <c r="K1470" s="135"/>
      <c r="L1470" s="135"/>
      <c r="M1470" s="135"/>
      <c r="N1470" s="2"/>
      <c r="O1470" s="31"/>
      <c r="P1470" s="25"/>
      <c r="Q1470" s="2"/>
    </row>
    <row r="1471" spans="1:17" ht="18" customHeight="1">
      <c r="A1471" s="35"/>
      <c r="B1471" s="31"/>
      <c r="C1471" s="133"/>
      <c r="D1471" s="133"/>
      <c r="E1471" s="133"/>
      <c r="F1471" s="133"/>
      <c r="G1471" s="133"/>
      <c r="H1471" s="133"/>
      <c r="I1471" s="133"/>
      <c r="J1471" s="134"/>
      <c r="K1471" s="135"/>
      <c r="L1471" s="135"/>
      <c r="M1471" s="135"/>
      <c r="N1471" s="2"/>
      <c r="O1471" s="31"/>
      <c r="P1471" s="25"/>
      <c r="Q1471" s="2"/>
    </row>
    <row r="1472" spans="1:17" ht="18" customHeight="1">
      <c r="A1472" s="35"/>
      <c r="B1472" s="31"/>
      <c r="C1472" s="133"/>
      <c r="D1472" s="133"/>
      <c r="E1472" s="133"/>
      <c r="F1472" s="133"/>
      <c r="G1472" s="133"/>
      <c r="H1472" s="133"/>
      <c r="I1472" s="133"/>
      <c r="J1472" s="134"/>
      <c r="K1472" s="135"/>
      <c r="L1472" s="135"/>
      <c r="M1472" s="135"/>
      <c r="N1472" s="2"/>
      <c r="O1472" s="31"/>
      <c r="P1472" s="25"/>
      <c r="Q1472" s="2"/>
    </row>
    <row r="1473" spans="1:17" ht="18" customHeight="1">
      <c r="A1473" s="35"/>
      <c r="B1473" s="31"/>
      <c r="C1473" s="133"/>
      <c r="D1473" s="133"/>
      <c r="E1473" s="133"/>
      <c r="F1473" s="133"/>
      <c r="G1473" s="133"/>
      <c r="H1473" s="133"/>
      <c r="I1473" s="133"/>
      <c r="J1473" s="134"/>
      <c r="K1473" s="135"/>
      <c r="L1473" s="135"/>
      <c r="M1473" s="135"/>
      <c r="N1473" s="2"/>
      <c r="O1473" s="31"/>
      <c r="P1473" s="25"/>
      <c r="Q1473" s="2"/>
    </row>
    <row r="1474" spans="1:17" ht="18" customHeight="1">
      <c r="A1474" s="35"/>
      <c r="B1474" s="31"/>
      <c r="C1474" s="133"/>
      <c r="D1474" s="133"/>
      <c r="E1474" s="133"/>
      <c r="F1474" s="133"/>
      <c r="G1474" s="133"/>
      <c r="H1474" s="133"/>
      <c r="I1474" s="133"/>
      <c r="J1474" s="134"/>
      <c r="K1474" s="135"/>
      <c r="L1474" s="135"/>
      <c r="M1474" s="135"/>
      <c r="N1474" s="2"/>
      <c r="O1474" s="31"/>
      <c r="P1474" s="25"/>
      <c r="Q1474" s="2"/>
    </row>
    <row r="1475" spans="1:17" ht="18" customHeight="1">
      <c r="A1475" s="35"/>
      <c r="B1475" s="31"/>
      <c r="C1475" s="133"/>
      <c r="D1475" s="133"/>
      <c r="E1475" s="133"/>
      <c r="F1475" s="133"/>
      <c r="G1475" s="133"/>
      <c r="H1475" s="133"/>
      <c r="I1475" s="133"/>
      <c r="J1475" s="134"/>
      <c r="K1475" s="135"/>
      <c r="L1475" s="135"/>
      <c r="M1475" s="135"/>
      <c r="N1475" s="2"/>
      <c r="O1475" s="31"/>
      <c r="P1475" s="25"/>
      <c r="Q1475" s="2"/>
    </row>
    <row r="1476" spans="1:17" ht="18" customHeight="1">
      <c r="A1476" s="35"/>
      <c r="B1476" s="31"/>
      <c r="C1476" s="133"/>
      <c r="D1476" s="133"/>
      <c r="E1476" s="133"/>
      <c r="F1476" s="133"/>
      <c r="G1476" s="133"/>
      <c r="H1476" s="133"/>
      <c r="I1476" s="133"/>
      <c r="J1476" s="134"/>
      <c r="K1476" s="135"/>
      <c r="L1476" s="135"/>
      <c r="M1476" s="135"/>
      <c r="N1476" s="2"/>
      <c r="O1476" s="31"/>
      <c r="P1476" s="25"/>
      <c r="Q1476" s="2"/>
    </row>
    <row r="1477" spans="1:17" ht="18" customHeight="1">
      <c r="A1477" s="35"/>
      <c r="B1477" s="31"/>
      <c r="C1477" s="133"/>
      <c r="D1477" s="133"/>
      <c r="E1477" s="133"/>
      <c r="F1477" s="133"/>
      <c r="G1477" s="133"/>
      <c r="H1477" s="133"/>
      <c r="I1477" s="133"/>
      <c r="J1477" s="134"/>
      <c r="K1477" s="135"/>
      <c r="L1477" s="135"/>
      <c r="M1477" s="135"/>
      <c r="N1477" s="2"/>
      <c r="O1477" s="31"/>
      <c r="P1477" s="25"/>
      <c r="Q1477" s="2"/>
    </row>
    <row r="1478" spans="1:17" ht="18" customHeight="1">
      <c r="A1478" s="35"/>
      <c r="B1478" s="31"/>
      <c r="C1478" s="133"/>
      <c r="D1478" s="133"/>
      <c r="E1478" s="133"/>
      <c r="F1478" s="133"/>
      <c r="G1478" s="133"/>
      <c r="H1478" s="133"/>
      <c r="I1478" s="133"/>
      <c r="J1478" s="134"/>
      <c r="K1478" s="135"/>
      <c r="L1478" s="135"/>
      <c r="M1478" s="135"/>
      <c r="N1478" s="2"/>
      <c r="O1478" s="31"/>
      <c r="P1478" s="25"/>
      <c r="Q1478" s="2"/>
    </row>
    <row r="1479" spans="1:17" ht="18" customHeight="1">
      <c r="A1479" s="35"/>
      <c r="B1479" s="31"/>
      <c r="C1479" s="133"/>
      <c r="D1479" s="133"/>
      <c r="E1479" s="133"/>
      <c r="F1479" s="133"/>
      <c r="G1479" s="133"/>
      <c r="H1479" s="133"/>
      <c r="I1479" s="133"/>
      <c r="J1479" s="134"/>
      <c r="K1479" s="135"/>
      <c r="L1479" s="135"/>
      <c r="M1479" s="135"/>
      <c r="N1479" s="2"/>
      <c r="O1479" s="31"/>
      <c r="P1479" s="25"/>
      <c r="Q1479" s="2"/>
    </row>
    <row r="1480" spans="1:17" ht="18" customHeight="1">
      <c r="A1480" s="35"/>
      <c r="B1480" s="31"/>
      <c r="C1480" s="133"/>
      <c r="D1480" s="133"/>
      <c r="E1480" s="133"/>
      <c r="F1480" s="133"/>
      <c r="G1480" s="133"/>
      <c r="H1480" s="133"/>
      <c r="I1480" s="133"/>
      <c r="J1480" s="134"/>
      <c r="K1480" s="135"/>
      <c r="L1480" s="135"/>
      <c r="M1480" s="135"/>
      <c r="N1480" s="2"/>
      <c r="O1480" s="31"/>
      <c r="P1480" s="25"/>
      <c r="Q1480" s="2"/>
    </row>
    <row r="1481" spans="1:17" ht="18" customHeight="1">
      <c r="A1481" s="35"/>
      <c r="B1481" s="31"/>
      <c r="C1481" s="133"/>
      <c r="D1481" s="133"/>
      <c r="E1481" s="133"/>
      <c r="F1481" s="133"/>
      <c r="G1481" s="133"/>
      <c r="H1481" s="133"/>
      <c r="I1481" s="133"/>
      <c r="J1481" s="134"/>
      <c r="K1481" s="135"/>
      <c r="L1481" s="135"/>
      <c r="M1481" s="135"/>
      <c r="N1481" s="2"/>
      <c r="O1481" s="31"/>
      <c r="P1481" s="25"/>
      <c r="Q1481" s="2"/>
    </row>
    <row r="1482" spans="1:17" ht="18" customHeight="1">
      <c r="A1482" s="35"/>
      <c r="B1482" s="31"/>
      <c r="C1482" s="133"/>
      <c r="D1482" s="133"/>
      <c r="E1482" s="133"/>
      <c r="F1482" s="133"/>
      <c r="G1482" s="133"/>
      <c r="H1482" s="133"/>
      <c r="I1482" s="133"/>
      <c r="J1482" s="134"/>
      <c r="K1482" s="135"/>
      <c r="L1482" s="135"/>
      <c r="M1482" s="135"/>
      <c r="N1482" s="2"/>
      <c r="O1482" s="31"/>
      <c r="P1482" s="25"/>
      <c r="Q1482" s="2"/>
    </row>
    <row r="1483" spans="1:17" ht="18" customHeight="1">
      <c r="A1483" s="35"/>
      <c r="B1483" s="31"/>
      <c r="C1483" s="133"/>
      <c r="D1483" s="133"/>
      <c r="E1483" s="133"/>
      <c r="F1483" s="133"/>
      <c r="G1483" s="133"/>
      <c r="H1483" s="133"/>
      <c r="I1483" s="133"/>
      <c r="J1483" s="134"/>
      <c r="K1483" s="135"/>
      <c r="L1483" s="135"/>
      <c r="M1483" s="135"/>
      <c r="N1483" s="2"/>
      <c r="O1483" s="31"/>
      <c r="P1483" s="25"/>
      <c r="Q1483" s="2"/>
    </row>
    <row r="1484" spans="1:17" ht="18" customHeight="1">
      <c r="A1484" s="35"/>
      <c r="B1484" s="31"/>
      <c r="C1484" s="133"/>
      <c r="D1484" s="133"/>
      <c r="E1484" s="133"/>
      <c r="F1484" s="133"/>
      <c r="G1484" s="133"/>
      <c r="H1484" s="133"/>
      <c r="I1484" s="133"/>
      <c r="J1484" s="134"/>
      <c r="K1484" s="135"/>
      <c r="L1484" s="135"/>
      <c r="M1484" s="135"/>
      <c r="N1484" s="2"/>
      <c r="O1484" s="31"/>
      <c r="P1484" s="25"/>
      <c r="Q1484" s="2"/>
    </row>
    <row r="1485" spans="1:17" ht="18" customHeight="1">
      <c r="A1485" s="35"/>
      <c r="B1485" s="31"/>
      <c r="C1485" s="133"/>
      <c r="D1485" s="133"/>
      <c r="E1485" s="133"/>
      <c r="F1485" s="133"/>
      <c r="G1485" s="133"/>
      <c r="H1485" s="133"/>
      <c r="I1485" s="133"/>
      <c r="J1485" s="134"/>
      <c r="K1485" s="135"/>
      <c r="L1485" s="135"/>
      <c r="M1485" s="135"/>
      <c r="N1485" s="2"/>
      <c r="O1485" s="31"/>
      <c r="P1485" s="25"/>
      <c r="Q1485" s="2"/>
    </row>
    <row r="1486" spans="1:17" ht="18" customHeight="1">
      <c r="A1486" s="35"/>
      <c r="B1486" s="31"/>
      <c r="C1486" s="133"/>
      <c r="D1486" s="133"/>
      <c r="E1486" s="133"/>
      <c r="F1486" s="133"/>
      <c r="G1486" s="133"/>
      <c r="H1486" s="133"/>
      <c r="I1486" s="133"/>
      <c r="J1486" s="134"/>
      <c r="K1486" s="135"/>
      <c r="L1486" s="135"/>
      <c r="M1486" s="135"/>
      <c r="N1486" s="2"/>
      <c r="O1486" s="31"/>
      <c r="P1486" s="25"/>
      <c r="Q1486" s="2"/>
    </row>
    <row r="1487" spans="1:17" ht="18" customHeight="1">
      <c r="A1487" s="35"/>
      <c r="B1487" s="31"/>
      <c r="C1487" s="133"/>
      <c r="D1487" s="133"/>
      <c r="E1487" s="133"/>
      <c r="F1487" s="133"/>
      <c r="G1487" s="133"/>
      <c r="H1487" s="133"/>
      <c r="I1487" s="133"/>
      <c r="J1487" s="134"/>
      <c r="K1487" s="135"/>
      <c r="L1487" s="135"/>
      <c r="M1487" s="135"/>
      <c r="N1487" s="2"/>
      <c r="O1487" s="31"/>
      <c r="P1487" s="25"/>
      <c r="Q1487" s="2"/>
    </row>
    <row r="1488" spans="1:17" ht="18" customHeight="1">
      <c r="A1488" s="35"/>
      <c r="B1488" s="31"/>
      <c r="C1488" s="133"/>
      <c r="D1488" s="133"/>
      <c r="E1488" s="133"/>
      <c r="F1488" s="133"/>
      <c r="G1488" s="133"/>
      <c r="H1488" s="133"/>
      <c r="I1488" s="133"/>
      <c r="J1488" s="134"/>
      <c r="K1488" s="135"/>
      <c r="L1488" s="135"/>
      <c r="M1488" s="135"/>
      <c r="N1488" s="2"/>
      <c r="O1488" s="31"/>
      <c r="P1488" s="25"/>
      <c r="Q1488" s="2"/>
    </row>
    <row r="1489" spans="1:17" ht="18" customHeight="1">
      <c r="A1489" s="35"/>
      <c r="B1489" s="31"/>
      <c r="C1489" s="133"/>
      <c r="D1489" s="133"/>
      <c r="E1489" s="133"/>
      <c r="F1489" s="133"/>
      <c r="G1489" s="133"/>
      <c r="H1489" s="133"/>
      <c r="I1489" s="133"/>
      <c r="J1489" s="134"/>
      <c r="K1489" s="135"/>
      <c r="L1489" s="135"/>
      <c r="M1489" s="135"/>
      <c r="N1489" s="2"/>
      <c r="O1489" s="31"/>
      <c r="P1489" s="25"/>
      <c r="Q1489" s="2"/>
    </row>
    <row r="1490" spans="1:17" ht="18" customHeight="1">
      <c r="A1490" s="35"/>
      <c r="B1490" s="31"/>
      <c r="C1490" s="133"/>
      <c r="D1490" s="133"/>
      <c r="E1490" s="133"/>
      <c r="F1490" s="133"/>
      <c r="G1490" s="133"/>
      <c r="H1490" s="133"/>
      <c r="I1490" s="133"/>
      <c r="J1490" s="134"/>
      <c r="K1490" s="135"/>
      <c r="L1490" s="135"/>
      <c r="M1490" s="135"/>
      <c r="N1490" s="2"/>
      <c r="O1490" s="31"/>
      <c r="P1490" s="25"/>
      <c r="Q1490" s="2"/>
    </row>
    <row r="1491" spans="1:17" ht="18" customHeight="1">
      <c r="A1491" s="35"/>
      <c r="B1491" s="31"/>
      <c r="C1491" s="133"/>
      <c r="D1491" s="133"/>
      <c r="E1491" s="133"/>
      <c r="F1491" s="133"/>
      <c r="G1491" s="133"/>
      <c r="H1491" s="133"/>
      <c r="I1491" s="133"/>
      <c r="J1491" s="134"/>
      <c r="K1491" s="135"/>
      <c r="L1491" s="135"/>
      <c r="M1491" s="135"/>
      <c r="N1491" s="2"/>
      <c r="O1491" s="31"/>
      <c r="P1491" s="25"/>
      <c r="Q1491" s="2"/>
    </row>
    <row r="1492" spans="1:17" ht="18" customHeight="1">
      <c r="A1492" s="35"/>
      <c r="B1492" s="31"/>
      <c r="C1492" s="133"/>
      <c r="D1492" s="133"/>
      <c r="E1492" s="133"/>
      <c r="F1492" s="133"/>
      <c r="G1492" s="133"/>
      <c r="H1492" s="133"/>
      <c r="I1492" s="133"/>
      <c r="J1492" s="134"/>
      <c r="K1492" s="135"/>
      <c r="L1492" s="135"/>
      <c r="M1492" s="135"/>
      <c r="N1492" s="2"/>
      <c r="O1492" s="31"/>
      <c r="P1492" s="25"/>
      <c r="Q1492" s="2"/>
    </row>
    <row r="1493" spans="1:17" ht="18" customHeight="1">
      <c r="A1493" s="35"/>
      <c r="B1493" s="31"/>
      <c r="C1493" s="133"/>
      <c r="D1493" s="133"/>
      <c r="E1493" s="133"/>
      <c r="F1493" s="133"/>
      <c r="G1493" s="133"/>
      <c r="H1493" s="133"/>
      <c r="I1493" s="133"/>
      <c r="J1493" s="134"/>
      <c r="K1493" s="135"/>
      <c r="L1493" s="135"/>
      <c r="M1493" s="135"/>
      <c r="N1493" s="2"/>
      <c r="O1493" s="31"/>
      <c r="P1493" s="25"/>
      <c r="Q1493" s="2"/>
    </row>
    <row r="1494" spans="1:17" ht="18" customHeight="1">
      <c r="A1494" s="35"/>
      <c r="B1494" s="31"/>
      <c r="C1494" s="133"/>
      <c r="D1494" s="133"/>
      <c r="E1494" s="133"/>
      <c r="F1494" s="133"/>
      <c r="G1494" s="133"/>
      <c r="H1494" s="133"/>
      <c r="I1494" s="133"/>
      <c r="J1494" s="134"/>
      <c r="K1494" s="135"/>
      <c r="L1494" s="135"/>
      <c r="M1494" s="135"/>
      <c r="N1494" s="2"/>
      <c r="O1494" s="31"/>
      <c r="P1494" s="25"/>
      <c r="Q1494" s="2"/>
    </row>
    <row r="1495" spans="1:17" ht="18" customHeight="1">
      <c r="A1495" s="35"/>
      <c r="B1495" s="31"/>
      <c r="C1495" s="133"/>
      <c r="D1495" s="133"/>
      <c r="E1495" s="133"/>
      <c r="F1495" s="133"/>
      <c r="G1495" s="133"/>
      <c r="H1495" s="133"/>
      <c r="I1495" s="133"/>
      <c r="J1495" s="134"/>
      <c r="K1495" s="135"/>
      <c r="L1495" s="135"/>
      <c r="M1495" s="135"/>
      <c r="N1495" s="2"/>
      <c r="O1495" s="31"/>
      <c r="P1495" s="25"/>
      <c r="Q1495" s="2"/>
    </row>
    <row r="1496" spans="1:17" ht="18" customHeight="1">
      <c r="A1496" s="35"/>
      <c r="B1496" s="31"/>
      <c r="C1496" s="133"/>
      <c r="D1496" s="133"/>
      <c r="E1496" s="133"/>
      <c r="F1496" s="133"/>
      <c r="G1496" s="133"/>
      <c r="H1496" s="133"/>
      <c r="I1496" s="133"/>
      <c r="J1496" s="134"/>
      <c r="K1496" s="135"/>
      <c r="L1496" s="135"/>
      <c r="M1496" s="135"/>
      <c r="N1496" s="2"/>
      <c r="O1496" s="31"/>
      <c r="P1496" s="25"/>
      <c r="Q1496" s="2"/>
    </row>
    <row r="1497" spans="1:17" ht="18" customHeight="1">
      <c r="A1497" s="35"/>
      <c r="B1497" s="31"/>
      <c r="C1497" s="133"/>
      <c r="D1497" s="133"/>
      <c r="E1497" s="133"/>
      <c r="F1497" s="133"/>
      <c r="G1497" s="133"/>
      <c r="H1497" s="133"/>
      <c r="I1497" s="133"/>
      <c r="J1497" s="134"/>
      <c r="K1497" s="135"/>
      <c r="L1497" s="135"/>
      <c r="M1497" s="135"/>
      <c r="N1497" s="2"/>
      <c r="O1497" s="31"/>
      <c r="P1497" s="25"/>
      <c r="Q1497" s="2"/>
    </row>
    <row r="1498" spans="1:17" ht="18" customHeight="1">
      <c r="A1498" s="35"/>
      <c r="B1498" s="31"/>
      <c r="C1498" s="133"/>
      <c r="D1498" s="133"/>
      <c r="E1498" s="133"/>
      <c r="F1498" s="133"/>
      <c r="G1498" s="133"/>
      <c r="H1498" s="133"/>
      <c r="I1498" s="133"/>
      <c r="J1498" s="134"/>
      <c r="K1498" s="135"/>
      <c r="L1498" s="135"/>
      <c r="M1498" s="135"/>
      <c r="N1498" s="2"/>
      <c r="O1498" s="31"/>
      <c r="P1498" s="25"/>
      <c r="Q1498" s="2"/>
    </row>
    <row r="1499" spans="1:17" ht="18" customHeight="1">
      <c r="A1499" s="35"/>
      <c r="B1499" s="31"/>
      <c r="C1499" s="133"/>
      <c r="D1499" s="133"/>
      <c r="E1499" s="133"/>
      <c r="F1499" s="133"/>
      <c r="G1499" s="133"/>
      <c r="H1499" s="133"/>
      <c r="I1499" s="133"/>
      <c r="J1499" s="134"/>
      <c r="K1499" s="135"/>
      <c r="L1499" s="135"/>
      <c r="M1499" s="135"/>
      <c r="N1499" s="2"/>
      <c r="O1499" s="31"/>
      <c r="P1499" s="25"/>
      <c r="Q1499" s="2"/>
    </row>
    <row r="1500" spans="1:17" ht="18" customHeight="1">
      <c r="A1500" s="35"/>
      <c r="B1500" s="31"/>
      <c r="C1500" s="133"/>
      <c r="D1500" s="133"/>
      <c r="E1500" s="133"/>
      <c r="F1500" s="133"/>
      <c r="G1500" s="133"/>
      <c r="H1500" s="133"/>
      <c r="I1500" s="133"/>
      <c r="J1500" s="134"/>
      <c r="K1500" s="135"/>
      <c r="L1500" s="135"/>
      <c r="M1500" s="135"/>
      <c r="N1500" s="2"/>
      <c r="O1500" s="31"/>
      <c r="P1500" s="25"/>
      <c r="Q1500" s="2"/>
    </row>
    <row r="1501" spans="1:17" ht="18" customHeight="1">
      <c r="A1501" s="35"/>
      <c r="B1501" s="31"/>
      <c r="C1501" s="133"/>
      <c r="D1501" s="133"/>
      <c r="E1501" s="133"/>
      <c r="F1501" s="133"/>
      <c r="G1501" s="133"/>
      <c r="H1501" s="133"/>
      <c r="I1501" s="133"/>
      <c r="J1501" s="134"/>
      <c r="K1501" s="135"/>
      <c r="L1501" s="135"/>
      <c r="M1501" s="135"/>
      <c r="N1501" s="2"/>
      <c r="O1501" s="31"/>
      <c r="P1501" s="25"/>
      <c r="Q1501" s="2"/>
    </row>
    <row r="1502" spans="1:17" ht="18" customHeight="1">
      <c r="A1502" s="35"/>
      <c r="B1502" s="31"/>
      <c r="C1502" s="133"/>
      <c r="D1502" s="133"/>
      <c r="E1502" s="133"/>
      <c r="F1502" s="133"/>
      <c r="G1502" s="133"/>
      <c r="H1502" s="133"/>
      <c r="I1502" s="133"/>
      <c r="J1502" s="134"/>
      <c r="K1502" s="135"/>
      <c r="L1502" s="135"/>
      <c r="M1502" s="135"/>
      <c r="N1502" s="2"/>
      <c r="O1502" s="31"/>
      <c r="P1502" s="25"/>
      <c r="Q1502" s="2"/>
    </row>
    <row r="1503" spans="1:17" ht="18" customHeight="1">
      <c r="A1503" s="35"/>
      <c r="B1503" s="31"/>
      <c r="C1503" s="133"/>
      <c r="D1503" s="133"/>
      <c r="E1503" s="133"/>
      <c r="F1503" s="133"/>
      <c r="G1503" s="133"/>
      <c r="H1503" s="133"/>
      <c r="I1503" s="133"/>
      <c r="J1503" s="134"/>
      <c r="K1503" s="135"/>
      <c r="L1503" s="135"/>
      <c r="M1503" s="135"/>
      <c r="N1503" s="2"/>
      <c r="O1503" s="31"/>
      <c r="P1503" s="25"/>
      <c r="Q1503" s="2"/>
    </row>
    <row r="1504" spans="1:17" ht="18" customHeight="1">
      <c r="A1504" s="35"/>
      <c r="B1504" s="31"/>
      <c r="C1504" s="133"/>
      <c r="D1504" s="133"/>
      <c r="E1504" s="133"/>
      <c r="F1504" s="133"/>
      <c r="G1504" s="133"/>
      <c r="H1504" s="133"/>
      <c r="I1504" s="133"/>
      <c r="J1504" s="134"/>
      <c r="K1504" s="135"/>
      <c r="L1504" s="135"/>
      <c r="M1504" s="135"/>
      <c r="N1504" s="2"/>
      <c r="O1504" s="31"/>
      <c r="P1504" s="25"/>
      <c r="Q1504" s="2"/>
    </row>
    <row r="1505" spans="1:17" ht="18" customHeight="1">
      <c r="A1505" s="35"/>
      <c r="B1505" s="31"/>
      <c r="C1505" s="133"/>
      <c r="D1505" s="133"/>
      <c r="E1505" s="133"/>
      <c r="F1505" s="133"/>
      <c r="G1505" s="133"/>
      <c r="H1505" s="133"/>
      <c r="I1505" s="133"/>
      <c r="J1505" s="134"/>
      <c r="K1505" s="135"/>
      <c r="L1505" s="135"/>
      <c r="M1505" s="135"/>
      <c r="N1505" s="2"/>
      <c r="O1505" s="31"/>
      <c r="P1505" s="25"/>
      <c r="Q1505" s="2"/>
    </row>
    <row r="1506" spans="1:17" ht="18" customHeight="1">
      <c r="A1506" s="35"/>
      <c r="B1506" s="31"/>
      <c r="C1506" s="133"/>
      <c r="D1506" s="133"/>
      <c r="E1506" s="133"/>
      <c r="F1506" s="133"/>
      <c r="G1506" s="133"/>
      <c r="H1506" s="133"/>
      <c r="I1506" s="133"/>
      <c r="J1506" s="134"/>
      <c r="K1506" s="135"/>
      <c r="L1506" s="135"/>
      <c r="M1506" s="135"/>
      <c r="N1506" s="2"/>
      <c r="O1506" s="31"/>
      <c r="P1506" s="25"/>
      <c r="Q1506" s="2"/>
    </row>
    <row r="1507" spans="1:17" ht="18" customHeight="1">
      <c r="A1507" s="35"/>
      <c r="B1507" s="31"/>
      <c r="C1507" s="133"/>
      <c r="D1507" s="133"/>
      <c r="E1507" s="133"/>
      <c r="F1507" s="133"/>
      <c r="G1507" s="133"/>
      <c r="H1507" s="133"/>
      <c r="I1507" s="133"/>
      <c r="J1507" s="134"/>
      <c r="K1507" s="135"/>
      <c r="L1507" s="135"/>
      <c r="M1507" s="135"/>
      <c r="N1507" s="2"/>
      <c r="O1507" s="31"/>
      <c r="P1507" s="25"/>
      <c r="Q1507" s="2"/>
    </row>
    <row r="1508" spans="1:17" ht="18" customHeight="1">
      <c r="A1508" s="35"/>
      <c r="B1508" s="31"/>
      <c r="C1508" s="133"/>
      <c r="D1508" s="133"/>
      <c r="E1508" s="133"/>
      <c r="F1508" s="133"/>
      <c r="G1508" s="133"/>
      <c r="H1508" s="133"/>
      <c r="I1508" s="133"/>
      <c r="J1508" s="134"/>
      <c r="K1508" s="135"/>
      <c r="L1508" s="135"/>
      <c r="M1508" s="135"/>
      <c r="N1508" s="2"/>
      <c r="O1508" s="31"/>
      <c r="P1508" s="25"/>
      <c r="Q1508" s="2"/>
    </row>
    <row r="1509" spans="1:17" ht="18" customHeight="1">
      <c r="A1509" s="35"/>
      <c r="B1509" s="31"/>
      <c r="C1509" s="133"/>
      <c r="D1509" s="133"/>
      <c r="E1509" s="133"/>
      <c r="F1509" s="133"/>
      <c r="G1509" s="133"/>
      <c r="H1509" s="133"/>
      <c r="I1509" s="133"/>
      <c r="J1509" s="134"/>
      <c r="K1509" s="135"/>
      <c r="L1509" s="135"/>
      <c r="M1509" s="135"/>
      <c r="N1509" s="2"/>
      <c r="O1509" s="31"/>
      <c r="P1509" s="25"/>
      <c r="Q1509" s="2"/>
    </row>
    <row r="1510" spans="1:17" ht="18" customHeight="1">
      <c r="A1510" s="35"/>
      <c r="B1510" s="31"/>
      <c r="C1510" s="133"/>
      <c r="D1510" s="133"/>
      <c r="E1510" s="133"/>
      <c r="F1510" s="133"/>
      <c r="G1510" s="133"/>
      <c r="H1510" s="133"/>
      <c r="I1510" s="133"/>
      <c r="J1510" s="134"/>
      <c r="K1510" s="135"/>
      <c r="L1510" s="135"/>
      <c r="M1510" s="135"/>
      <c r="N1510" s="2"/>
      <c r="O1510" s="31"/>
      <c r="P1510" s="25"/>
      <c r="Q1510" s="2"/>
    </row>
    <row r="1511" spans="1:17" ht="18" customHeight="1">
      <c r="A1511" s="35"/>
      <c r="B1511" s="31"/>
      <c r="C1511" s="133"/>
      <c r="D1511" s="133"/>
      <c r="E1511" s="133"/>
      <c r="F1511" s="133"/>
      <c r="G1511" s="133"/>
      <c r="H1511" s="133"/>
      <c r="I1511" s="133"/>
      <c r="J1511" s="134"/>
      <c r="K1511" s="135"/>
      <c r="L1511" s="135"/>
      <c r="M1511" s="135"/>
      <c r="N1511" s="2"/>
      <c r="O1511" s="31"/>
      <c r="P1511" s="25"/>
      <c r="Q1511" s="2"/>
    </row>
    <row r="1512" spans="1:17" ht="18" customHeight="1">
      <c r="A1512" s="35"/>
      <c r="B1512" s="31"/>
      <c r="C1512" s="133"/>
      <c r="D1512" s="133"/>
      <c r="E1512" s="133"/>
      <c r="F1512" s="133"/>
      <c r="G1512" s="133"/>
      <c r="H1512" s="133"/>
      <c r="I1512" s="133"/>
      <c r="J1512" s="134"/>
      <c r="K1512" s="135"/>
      <c r="L1512" s="135"/>
      <c r="M1512" s="135"/>
      <c r="N1512" s="2"/>
      <c r="O1512" s="31"/>
      <c r="P1512" s="25"/>
      <c r="Q1512" s="2"/>
    </row>
    <row r="1513" spans="1:17" ht="18" customHeight="1">
      <c r="A1513" s="35"/>
      <c r="B1513" s="31"/>
      <c r="C1513" s="133"/>
      <c r="D1513" s="133"/>
      <c r="E1513" s="133"/>
      <c r="F1513" s="133"/>
      <c r="G1513" s="133"/>
      <c r="H1513" s="133"/>
      <c r="I1513" s="133"/>
      <c r="J1513" s="134"/>
      <c r="K1513" s="135"/>
      <c r="L1513" s="135"/>
      <c r="M1513" s="135"/>
      <c r="N1513" s="2"/>
      <c r="O1513" s="31"/>
      <c r="P1513" s="25"/>
      <c r="Q1513" s="2"/>
    </row>
    <row r="1514" spans="1:17" ht="18" customHeight="1">
      <c r="A1514" s="35"/>
      <c r="B1514" s="31"/>
      <c r="C1514" s="133"/>
      <c r="D1514" s="133"/>
      <c r="E1514" s="133"/>
      <c r="F1514" s="133"/>
      <c r="G1514" s="133"/>
      <c r="H1514" s="133"/>
      <c r="I1514" s="133"/>
      <c r="J1514" s="134"/>
      <c r="K1514" s="135"/>
      <c r="L1514" s="135"/>
      <c r="M1514" s="135"/>
      <c r="N1514" s="2"/>
      <c r="O1514" s="31"/>
      <c r="P1514" s="25"/>
      <c r="Q1514" s="2"/>
    </row>
    <row r="1515" spans="1:17" ht="18" customHeight="1">
      <c r="A1515" s="35"/>
      <c r="B1515" s="31"/>
      <c r="C1515" s="133"/>
      <c r="D1515" s="133"/>
      <c r="E1515" s="133"/>
      <c r="F1515" s="133"/>
      <c r="G1515" s="133"/>
      <c r="H1515" s="133"/>
      <c r="I1515" s="133"/>
      <c r="J1515" s="134"/>
      <c r="K1515" s="135"/>
      <c r="L1515" s="135"/>
      <c r="M1515" s="135"/>
      <c r="N1515" s="2"/>
      <c r="O1515" s="31"/>
      <c r="P1515" s="25"/>
      <c r="Q1515" s="2"/>
    </row>
    <row r="1516" spans="1:17" ht="18" customHeight="1">
      <c r="A1516" s="35"/>
      <c r="B1516" s="31"/>
      <c r="C1516" s="133"/>
      <c r="D1516" s="133"/>
      <c r="E1516" s="133"/>
      <c r="F1516" s="133"/>
      <c r="G1516" s="133"/>
      <c r="H1516" s="133"/>
      <c r="I1516" s="133"/>
      <c r="J1516" s="134"/>
      <c r="K1516" s="135"/>
      <c r="L1516" s="135"/>
      <c r="M1516" s="135"/>
      <c r="N1516" s="2"/>
      <c r="O1516" s="31"/>
      <c r="P1516" s="25"/>
      <c r="Q1516" s="2"/>
    </row>
    <row r="1517" spans="1:17" ht="18" customHeight="1">
      <c r="A1517" s="35"/>
      <c r="B1517" s="31"/>
      <c r="C1517" s="133"/>
      <c r="D1517" s="133"/>
      <c r="E1517" s="133"/>
      <c r="F1517" s="133"/>
      <c r="G1517" s="133"/>
      <c r="H1517" s="133"/>
      <c r="I1517" s="133"/>
      <c r="J1517" s="134"/>
      <c r="K1517" s="135"/>
      <c r="L1517" s="135"/>
      <c r="M1517" s="135"/>
      <c r="N1517" s="2"/>
      <c r="O1517" s="31"/>
      <c r="P1517" s="25"/>
      <c r="Q1517" s="2"/>
    </row>
    <row r="1518" spans="1:17" ht="18" customHeight="1">
      <c r="A1518" s="35"/>
      <c r="B1518" s="31"/>
      <c r="C1518" s="133"/>
      <c r="D1518" s="133"/>
      <c r="E1518" s="133"/>
      <c r="F1518" s="133"/>
      <c r="G1518" s="133"/>
      <c r="H1518" s="133"/>
      <c r="I1518" s="133"/>
      <c r="J1518" s="134"/>
      <c r="K1518" s="135"/>
      <c r="L1518" s="135"/>
      <c r="M1518" s="135"/>
      <c r="N1518" s="2"/>
      <c r="O1518" s="31"/>
      <c r="P1518" s="25"/>
      <c r="Q1518" s="2"/>
    </row>
    <row r="1519" spans="1:17" ht="18" customHeight="1">
      <c r="A1519" s="35"/>
      <c r="B1519" s="31"/>
      <c r="C1519" s="133"/>
      <c r="D1519" s="133"/>
      <c r="E1519" s="133"/>
      <c r="F1519" s="133"/>
      <c r="G1519" s="133"/>
      <c r="H1519" s="133"/>
      <c r="I1519" s="133"/>
      <c r="J1519" s="134"/>
      <c r="K1519" s="135"/>
      <c r="L1519" s="135"/>
      <c r="M1519" s="135"/>
      <c r="N1519" s="2"/>
      <c r="O1519" s="31"/>
      <c r="P1519" s="25"/>
      <c r="Q1519" s="2"/>
    </row>
    <row r="1520" spans="1:17" ht="18" customHeight="1">
      <c r="A1520" s="35"/>
      <c r="B1520" s="31"/>
      <c r="C1520" s="133"/>
      <c r="D1520" s="133"/>
      <c r="E1520" s="133"/>
      <c r="F1520" s="133"/>
      <c r="G1520" s="133"/>
      <c r="H1520" s="133"/>
      <c r="I1520" s="133"/>
      <c r="J1520" s="134"/>
      <c r="K1520" s="135"/>
      <c r="L1520" s="135"/>
      <c r="M1520" s="135"/>
      <c r="N1520" s="2"/>
      <c r="O1520" s="31"/>
      <c r="P1520" s="25"/>
      <c r="Q1520" s="2"/>
    </row>
    <row r="1521" spans="1:17" ht="18" customHeight="1">
      <c r="A1521" s="35"/>
      <c r="B1521" s="31"/>
      <c r="C1521" s="133"/>
      <c r="D1521" s="133"/>
      <c r="E1521" s="133"/>
      <c r="F1521" s="133"/>
      <c r="G1521" s="133"/>
      <c r="H1521" s="133"/>
      <c r="I1521" s="133"/>
      <c r="J1521" s="134"/>
      <c r="K1521" s="135"/>
      <c r="L1521" s="135"/>
      <c r="M1521" s="135"/>
      <c r="N1521" s="2"/>
      <c r="O1521" s="31"/>
      <c r="P1521" s="25"/>
      <c r="Q1521" s="2"/>
    </row>
    <row r="1522" spans="1:17" ht="18" customHeight="1">
      <c r="A1522" s="35"/>
      <c r="B1522" s="31"/>
      <c r="C1522" s="133"/>
      <c r="D1522" s="133"/>
      <c r="E1522" s="133"/>
      <c r="F1522" s="133"/>
      <c r="G1522" s="133"/>
      <c r="H1522" s="133"/>
      <c r="I1522" s="133"/>
      <c r="J1522" s="134"/>
      <c r="K1522" s="135"/>
      <c r="L1522" s="135"/>
      <c r="M1522" s="135"/>
      <c r="N1522" s="2"/>
      <c r="O1522" s="31"/>
      <c r="P1522" s="25"/>
      <c r="Q1522" s="2"/>
    </row>
    <row r="1523" spans="1:17" ht="18" customHeight="1">
      <c r="A1523" s="35"/>
      <c r="B1523" s="31"/>
      <c r="C1523" s="133"/>
      <c r="D1523" s="133"/>
      <c r="E1523" s="133"/>
      <c r="F1523" s="133"/>
      <c r="G1523" s="133"/>
      <c r="H1523" s="133"/>
      <c r="I1523" s="133"/>
      <c r="J1523" s="134"/>
      <c r="K1523" s="135"/>
      <c r="L1523" s="135"/>
      <c r="M1523" s="135"/>
      <c r="N1523" s="2"/>
      <c r="O1523" s="31"/>
      <c r="P1523" s="25"/>
      <c r="Q1523" s="2"/>
    </row>
    <row r="1524" spans="1:17" ht="18" customHeight="1">
      <c r="A1524" s="35"/>
      <c r="B1524" s="31"/>
      <c r="C1524" s="133"/>
      <c r="D1524" s="133"/>
      <c r="E1524" s="133"/>
      <c r="F1524" s="133"/>
      <c r="G1524" s="133"/>
      <c r="H1524" s="133"/>
      <c r="I1524" s="133"/>
      <c r="J1524" s="134"/>
      <c r="K1524" s="135"/>
      <c r="L1524" s="135"/>
      <c r="M1524" s="135"/>
      <c r="N1524" s="2"/>
      <c r="O1524" s="31"/>
      <c r="P1524" s="25"/>
      <c r="Q1524" s="2"/>
    </row>
    <row r="1525" spans="1:17" ht="18" customHeight="1">
      <c r="A1525" s="35"/>
      <c r="B1525" s="31"/>
      <c r="C1525" s="133"/>
      <c r="D1525" s="133"/>
      <c r="E1525" s="133"/>
      <c r="F1525" s="133"/>
      <c r="G1525" s="133"/>
      <c r="H1525" s="133"/>
      <c r="I1525" s="133"/>
      <c r="J1525" s="134"/>
      <c r="K1525" s="135"/>
      <c r="L1525" s="135"/>
      <c r="M1525" s="135"/>
      <c r="N1525" s="2"/>
      <c r="O1525" s="31"/>
      <c r="P1525" s="25"/>
      <c r="Q1525" s="2"/>
    </row>
    <row r="1526" spans="1:17" ht="18" customHeight="1">
      <c r="A1526" s="35"/>
      <c r="B1526" s="31"/>
      <c r="C1526" s="133"/>
      <c r="D1526" s="133"/>
      <c r="E1526" s="133"/>
      <c r="F1526" s="133"/>
      <c r="G1526" s="133"/>
      <c r="H1526" s="133"/>
      <c r="I1526" s="133"/>
      <c r="J1526" s="134"/>
      <c r="K1526" s="135"/>
      <c r="L1526" s="135"/>
      <c r="M1526" s="135"/>
      <c r="N1526" s="2"/>
      <c r="O1526" s="31"/>
      <c r="P1526" s="25"/>
      <c r="Q1526" s="2"/>
    </row>
    <row r="1527" spans="1:17" ht="18" customHeight="1">
      <c r="A1527" s="35"/>
      <c r="B1527" s="31"/>
      <c r="C1527" s="133"/>
      <c r="D1527" s="133"/>
      <c r="E1527" s="133"/>
      <c r="F1527" s="133"/>
      <c r="G1527" s="133"/>
      <c r="H1527" s="133"/>
      <c r="I1527" s="133"/>
      <c r="J1527" s="134"/>
      <c r="K1527" s="135"/>
      <c r="L1527" s="135"/>
      <c r="M1527" s="135"/>
      <c r="N1527" s="2"/>
      <c r="O1527" s="31"/>
      <c r="P1527" s="25"/>
      <c r="Q1527" s="2"/>
    </row>
    <row r="1528" spans="1:17" ht="18" customHeight="1">
      <c r="A1528" s="35"/>
      <c r="B1528" s="31"/>
      <c r="C1528" s="133"/>
      <c r="D1528" s="133"/>
      <c r="E1528" s="133"/>
      <c r="F1528" s="133"/>
      <c r="G1528" s="133"/>
      <c r="H1528" s="133"/>
      <c r="I1528" s="133"/>
      <c r="J1528" s="134"/>
      <c r="K1528" s="135"/>
      <c r="L1528" s="135"/>
      <c r="M1528" s="135"/>
      <c r="N1528" s="2"/>
      <c r="O1528" s="31"/>
      <c r="P1528" s="25"/>
      <c r="Q1528" s="2"/>
    </row>
    <row r="1529" spans="1:17" ht="18" customHeight="1">
      <c r="A1529" s="35"/>
      <c r="B1529" s="31"/>
      <c r="C1529" s="133"/>
      <c r="D1529" s="133"/>
      <c r="E1529" s="133"/>
      <c r="F1529" s="133"/>
      <c r="G1529" s="133"/>
      <c r="H1529" s="133"/>
      <c r="I1529" s="133"/>
      <c r="J1529" s="134"/>
      <c r="K1529" s="135"/>
      <c r="L1529" s="135"/>
      <c r="M1529" s="135"/>
      <c r="N1529" s="2"/>
      <c r="O1529" s="31"/>
      <c r="P1529" s="25"/>
      <c r="Q1529" s="2"/>
    </row>
    <row r="1530" spans="1:17" ht="18" customHeight="1">
      <c r="A1530" s="35"/>
      <c r="B1530" s="31"/>
      <c r="C1530" s="133"/>
      <c r="D1530" s="133"/>
      <c r="E1530" s="133"/>
      <c r="F1530" s="133"/>
      <c r="G1530" s="133"/>
      <c r="H1530" s="133"/>
      <c r="I1530" s="133"/>
      <c r="J1530" s="134"/>
      <c r="K1530" s="135"/>
      <c r="L1530" s="135"/>
      <c r="M1530" s="135"/>
      <c r="N1530" s="2"/>
      <c r="O1530" s="31"/>
      <c r="P1530" s="25"/>
      <c r="Q1530" s="2"/>
    </row>
    <row r="1531" spans="1:17" ht="18" customHeight="1">
      <c r="A1531" s="35"/>
      <c r="B1531" s="31"/>
      <c r="C1531" s="133"/>
      <c r="D1531" s="133"/>
      <c r="E1531" s="133"/>
      <c r="F1531" s="133"/>
      <c r="G1531" s="133"/>
      <c r="H1531" s="133"/>
      <c r="I1531" s="133"/>
      <c r="J1531" s="134"/>
      <c r="K1531" s="135"/>
      <c r="L1531" s="135"/>
      <c r="M1531" s="135"/>
      <c r="N1531" s="2"/>
      <c r="O1531" s="31"/>
      <c r="P1531" s="25"/>
      <c r="Q1531" s="2"/>
    </row>
    <row r="1532" spans="1:17" ht="18" customHeight="1">
      <c r="A1532" s="35"/>
      <c r="B1532" s="31"/>
      <c r="C1532" s="133"/>
      <c r="D1532" s="133"/>
      <c r="E1532" s="133"/>
      <c r="F1532" s="133"/>
      <c r="G1532" s="133"/>
      <c r="H1532" s="133"/>
      <c r="I1532" s="133"/>
      <c r="J1532" s="134"/>
      <c r="K1532" s="135"/>
      <c r="L1532" s="135"/>
      <c r="M1532" s="135"/>
      <c r="N1532" s="2"/>
      <c r="O1532" s="31"/>
      <c r="P1532" s="25"/>
      <c r="Q1532" s="2"/>
    </row>
    <row r="1533" spans="1:17" ht="18" customHeight="1">
      <c r="A1533" s="35"/>
      <c r="B1533" s="31"/>
      <c r="C1533" s="133"/>
      <c r="D1533" s="133"/>
      <c r="E1533" s="133"/>
      <c r="F1533" s="133"/>
      <c r="G1533" s="133"/>
      <c r="H1533" s="133"/>
      <c r="I1533" s="133"/>
      <c r="J1533" s="134"/>
      <c r="K1533" s="135"/>
      <c r="L1533" s="135"/>
      <c r="M1533" s="135"/>
      <c r="N1533" s="2"/>
      <c r="O1533" s="31"/>
      <c r="P1533" s="25"/>
      <c r="Q1533" s="2"/>
    </row>
    <row r="1534" spans="1:17" ht="18" customHeight="1">
      <c r="A1534" s="35"/>
      <c r="B1534" s="31"/>
      <c r="C1534" s="133"/>
      <c r="D1534" s="133"/>
      <c r="E1534" s="133"/>
      <c r="F1534" s="133"/>
      <c r="G1534" s="133"/>
      <c r="H1534" s="133"/>
      <c r="I1534" s="133"/>
      <c r="J1534" s="134"/>
      <c r="K1534" s="135"/>
      <c r="L1534" s="135"/>
      <c r="M1534" s="135"/>
      <c r="N1534" s="2"/>
      <c r="O1534" s="31"/>
      <c r="P1534" s="25"/>
      <c r="Q1534" s="2"/>
    </row>
    <row r="1535" spans="1:17" ht="18" customHeight="1">
      <c r="A1535" s="35"/>
      <c r="B1535" s="31"/>
      <c r="C1535" s="133"/>
      <c r="D1535" s="133"/>
      <c r="E1535" s="133"/>
      <c r="F1535" s="133"/>
      <c r="G1535" s="133"/>
      <c r="H1535" s="133"/>
      <c r="I1535" s="133"/>
      <c r="J1535" s="134"/>
      <c r="K1535" s="135"/>
      <c r="L1535" s="135"/>
      <c r="M1535" s="135"/>
      <c r="N1535" s="2"/>
      <c r="O1535" s="31"/>
      <c r="P1535" s="25"/>
      <c r="Q1535" s="2"/>
    </row>
    <row r="1536" spans="1:17" ht="18" customHeight="1">
      <c r="A1536" s="35"/>
      <c r="B1536" s="31"/>
      <c r="C1536" s="133"/>
      <c r="D1536" s="133"/>
      <c r="E1536" s="133"/>
      <c r="F1536" s="133"/>
      <c r="G1536" s="133"/>
      <c r="H1536" s="133"/>
      <c r="I1536" s="133"/>
      <c r="J1536" s="134"/>
      <c r="K1536" s="135"/>
      <c r="L1536" s="135"/>
      <c r="M1536" s="135"/>
      <c r="N1536" s="2"/>
      <c r="O1536" s="31"/>
      <c r="P1536" s="25"/>
      <c r="Q1536" s="2"/>
    </row>
    <row r="1537" spans="1:17" ht="18" customHeight="1">
      <c r="A1537" s="35"/>
      <c r="B1537" s="31"/>
      <c r="C1537" s="133"/>
      <c r="D1537" s="133"/>
      <c r="E1537" s="133"/>
      <c r="F1537" s="133"/>
      <c r="G1537" s="133"/>
      <c r="H1537" s="133"/>
      <c r="I1537" s="133"/>
      <c r="J1537" s="134"/>
      <c r="K1537" s="135"/>
      <c r="L1537" s="135"/>
      <c r="M1537" s="135"/>
      <c r="N1537" s="2"/>
      <c r="O1537" s="31"/>
      <c r="P1537" s="25"/>
      <c r="Q1537" s="2"/>
    </row>
    <row r="1538" spans="1:17" ht="18" customHeight="1">
      <c r="A1538" s="35"/>
      <c r="B1538" s="31"/>
      <c r="C1538" s="133"/>
      <c r="D1538" s="133"/>
      <c r="E1538" s="133"/>
      <c r="F1538" s="133"/>
      <c r="G1538" s="133"/>
      <c r="H1538" s="133"/>
      <c r="I1538" s="133"/>
      <c r="J1538" s="134"/>
      <c r="K1538" s="135"/>
      <c r="L1538" s="135"/>
      <c r="M1538" s="135"/>
      <c r="N1538" s="2"/>
      <c r="O1538" s="31"/>
      <c r="P1538" s="25"/>
      <c r="Q1538" s="2"/>
    </row>
    <row r="1539" spans="1:17" ht="18" customHeight="1">
      <c r="A1539" s="35"/>
      <c r="B1539" s="31"/>
      <c r="C1539" s="133"/>
      <c r="D1539" s="133"/>
      <c r="E1539" s="133"/>
      <c r="F1539" s="133"/>
      <c r="G1539" s="133"/>
      <c r="H1539" s="133"/>
      <c r="I1539" s="133"/>
      <c r="J1539" s="134"/>
      <c r="K1539" s="135"/>
      <c r="L1539" s="135"/>
      <c r="M1539" s="135"/>
      <c r="N1539" s="2"/>
      <c r="O1539" s="31"/>
      <c r="P1539" s="25"/>
      <c r="Q1539" s="2"/>
    </row>
    <row r="1540" spans="1:17" ht="18" customHeight="1">
      <c r="A1540" s="35"/>
      <c r="B1540" s="31"/>
      <c r="C1540" s="133"/>
      <c r="D1540" s="133"/>
      <c r="E1540" s="133"/>
      <c r="F1540" s="133"/>
      <c r="G1540" s="133"/>
      <c r="H1540" s="133"/>
      <c r="I1540" s="133"/>
      <c r="J1540" s="134"/>
      <c r="K1540" s="135"/>
      <c r="L1540" s="135"/>
      <c r="M1540" s="135"/>
      <c r="N1540" s="2"/>
      <c r="O1540" s="31"/>
      <c r="P1540" s="25"/>
      <c r="Q1540" s="2"/>
    </row>
    <row r="1541" spans="1:17" ht="18" customHeight="1">
      <c r="A1541" s="35"/>
      <c r="B1541" s="31"/>
      <c r="C1541" s="133"/>
      <c r="D1541" s="133"/>
      <c r="E1541" s="133"/>
      <c r="F1541" s="133"/>
      <c r="G1541" s="133"/>
      <c r="H1541" s="133"/>
      <c r="I1541" s="133"/>
      <c r="J1541" s="134"/>
      <c r="K1541" s="135"/>
      <c r="L1541" s="135"/>
      <c r="M1541" s="135"/>
      <c r="N1541" s="2"/>
      <c r="O1541" s="31"/>
      <c r="P1541" s="25"/>
      <c r="Q1541" s="2"/>
    </row>
    <row r="1542" spans="1:17" ht="18" customHeight="1">
      <c r="A1542" s="35"/>
      <c r="B1542" s="31"/>
      <c r="C1542" s="133"/>
      <c r="D1542" s="133"/>
      <c r="E1542" s="133"/>
      <c r="F1542" s="133"/>
      <c r="G1542" s="133"/>
      <c r="H1542" s="133"/>
      <c r="I1542" s="133"/>
      <c r="J1542" s="134"/>
      <c r="K1542" s="135"/>
      <c r="L1542" s="135"/>
      <c r="M1542" s="135"/>
      <c r="N1542" s="2"/>
      <c r="O1542" s="31"/>
      <c r="P1542" s="25"/>
      <c r="Q1542" s="2"/>
    </row>
    <row r="1543" spans="1:17" ht="18" customHeight="1">
      <c r="A1543" s="35"/>
      <c r="B1543" s="31"/>
      <c r="C1543" s="133"/>
      <c r="D1543" s="133"/>
      <c r="E1543" s="133"/>
      <c r="F1543" s="133"/>
      <c r="G1543" s="133"/>
      <c r="H1543" s="133"/>
      <c r="I1543" s="133"/>
      <c r="J1543" s="134"/>
      <c r="K1543" s="135"/>
      <c r="L1543" s="135"/>
      <c r="M1543" s="135"/>
      <c r="N1543" s="2"/>
      <c r="O1543" s="31"/>
      <c r="P1543" s="25"/>
      <c r="Q1543" s="2"/>
    </row>
    <row r="1544" spans="1:17" ht="18" customHeight="1">
      <c r="A1544" s="35"/>
      <c r="B1544" s="31"/>
      <c r="C1544" s="133"/>
      <c r="D1544" s="133"/>
      <c r="E1544" s="133"/>
      <c r="F1544" s="133"/>
      <c r="G1544" s="133"/>
      <c r="H1544" s="133"/>
      <c r="I1544" s="133"/>
      <c r="J1544" s="134"/>
      <c r="K1544" s="135"/>
      <c r="L1544" s="135"/>
      <c r="M1544" s="135"/>
      <c r="N1544" s="2"/>
      <c r="O1544" s="31"/>
      <c r="P1544" s="25"/>
      <c r="Q1544" s="2"/>
    </row>
    <row r="1545" spans="1:17" ht="18" customHeight="1">
      <c r="A1545" s="35"/>
      <c r="B1545" s="31"/>
      <c r="C1545" s="133"/>
      <c r="D1545" s="133"/>
      <c r="E1545" s="133"/>
      <c r="F1545" s="133"/>
      <c r="G1545" s="133"/>
      <c r="H1545" s="133"/>
      <c r="I1545" s="133"/>
      <c r="J1545" s="134"/>
      <c r="K1545" s="135"/>
      <c r="L1545" s="135"/>
      <c r="M1545" s="135"/>
      <c r="N1545" s="2"/>
      <c r="O1545" s="31"/>
      <c r="P1545" s="25"/>
      <c r="Q1545" s="2"/>
    </row>
    <row r="1546" spans="1:17" ht="18" customHeight="1">
      <c r="A1546" s="35"/>
      <c r="B1546" s="31"/>
      <c r="C1546" s="133"/>
      <c r="D1546" s="133"/>
      <c r="E1546" s="133"/>
      <c r="F1546" s="133"/>
      <c r="G1546" s="133"/>
      <c r="H1546" s="133"/>
      <c r="I1546" s="133"/>
      <c r="J1546" s="134"/>
      <c r="K1546" s="135"/>
      <c r="L1546" s="135"/>
      <c r="M1546" s="135"/>
      <c r="N1546" s="2"/>
      <c r="O1546" s="31"/>
      <c r="P1546" s="25"/>
      <c r="Q1546" s="2"/>
    </row>
    <row r="1547" spans="1:17" ht="18" customHeight="1">
      <c r="A1547" s="35"/>
      <c r="B1547" s="31"/>
      <c r="C1547" s="133"/>
      <c r="D1547" s="133"/>
      <c r="E1547" s="133"/>
      <c r="F1547" s="133"/>
      <c r="G1547" s="133"/>
      <c r="H1547" s="133"/>
      <c r="I1547" s="133"/>
      <c r="J1547" s="134"/>
      <c r="K1547" s="135"/>
      <c r="L1547" s="135"/>
      <c r="M1547" s="135"/>
      <c r="N1547" s="2"/>
      <c r="O1547" s="31"/>
      <c r="P1547" s="25"/>
      <c r="Q1547" s="2"/>
    </row>
    <row r="1548" spans="1:17" ht="18" customHeight="1">
      <c r="A1548" s="35"/>
      <c r="B1548" s="31"/>
      <c r="C1548" s="133"/>
      <c r="D1548" s="133"/>
      <c r="E1548" s="133"/>
      <c r="F1548" s="133"/>
      <c r="G1548" s="133"/>
      <c r="H1548" s="133"/>
      <c r="I1548" s="133"/>
      <c r="J1548" s="134"/>
      <c r="K1548" s="135"/>
      <c r="L1548" s="135"/>
      <c r="M1548" s="135"/>
      <c r="N1548" s="2"/>
      <c r="O1548" s="31"/>
      <c r="P1548" s="25"/>
      <c r="Q1548" s="2"/>
    </row>
    <row r="1549" spans="1:17" ht="18" customHeight="1">
      <c r="A1549" s="35"/>
      <c r="B1549" s="31"/>
      <c r="C1549" s="133"/>
      <c r="D1549" s="133"/>
      <c r="E1549" s="133"/>
      <c r="F1549" s="133"/>
      <c r="G1549" s="133"/>
      <c r="H1549" s="133"/>
      <c r="I1549" s="133"/>
      <c r="J1549" s="134"/>
      <c r="K1549" s="135"/>
      <c r="L1549" s="135"/>
      <c r="M1549" s="135"/>
      <c r="N1549" s="2"/>
      <c r="O1549" s="31"/>
      <c r="P1549" s="25"/>
      <c r="Q1549" s="2"/>
    </row>
    <row r="1550" spans="1:17" ht="18" customHeight="1">
      <c r="A1550" s="35"/>
      <c r="B1550" s="31"/>
      <c r="C1550" s="133"/>
      <c r="D1550" s="133"/>
      <c r="E1550" s="133"/>
      <c r="F1550" s="133"/>
      <c r="G1550" s="133"/>
      <c r="H1550" s="133"/>
      <c r="I1550" s="133"/>
      <c r="J1550" s="134"/>
      <c r="K1550" s="135"/>
      <c r="L1550" s="135"/>
      <c r="M1550" s="135"/>
      <c r="N1550" s="2"/>
      <c r="O1550" s="31"/>
      <c r="P1550" s="25"/>
      <c r="Q1550" s="2"/>
    </row>
    <row r="1551" spans="1:17" ht="18" customHeight="1">
      <c r="A1551" s="35"/>
      <c r="B1551" s="31"/>
      <c r="C1551" s="133"/>
      <c r="D1551" s="133"/>
      <c r="E1551" s="133"/>
      <c r="F1551" s="133"/>
      <c r="G1551" s="133"/>
      <c r="H1551" s="133"/>
      <c r="I1551" s="133"/>
      <c r="J1551" s="134"/>
      <c r="K1551" s="135"/>
      <c r="L1551" s="135"/>
      <c r="M1551" s="135"/>
      <c r="N1551" s="2"/>
      <c r="O1551" s="31"/>
      <c r="P1551" s="25"/>
      <c r="Q1551" s="2"/>
    </row>
    <row r="1552" spans="1:17" ht="18" customHeight="1">
      <c r="A1552" s="35"/>
      <c r="B1552" s="31"/>
      <c r="C1552" s="133"/>
      <c r="D1552" s="133"/>
      <c r="E1552" s="133"/>
      <c r="F1552" s="133"/>
      <c r="G1552" s="133"/>
      <c r="H1552" s="133"/>
      <c r="I1552" s="133"/>
      <c r="J1552" s="134"/>
      <c r="K1552" s="135"/>
      <c r="L1552" s="135"/>
      <c r="M1552" s="135"/>
      <c r="N1552" s="2"/>
      <c r="O1552" s="31"/>
      <c r="P1552" s="25"/>
      <c r="Q1552" s="2"/>
    </row>
    <row r="1553" spans="1:17" ht="18" customHeight="1">
      <c r="A1553" s="35"/>
      <c r="B1553" s="31"/>
      <c r="C1553" s="133"/>
      <c r="D1553" s="133"/>
      <c r="E1553" s="133"/>
      <c r="F1553" s="133"/>
      <c r="G1553" s="133"/>
      <c r="H1553" s="133"/>
      <c r="I1553" s="133"/>
      <c r="J1553" s="134"/>
      <c r="K1553" s="135"/>
      <c r="L1553" s="135"/>
      <c r="M1553" s="135"/>
      <c r="N1553" s="2"/>
      <c r="O1553" s="31"/>
      <c r="P1553" s="25"/>
      <c r="Q1553" s="2"/>
    </row>
    <row r="1554" spans="1:17" ht="18" customHeight="1">
      <c r="A1554" s="35"/>
      <c r="B1554" s="31"/>
      <c r="C1554" s="133"/>
      <c r="D1554" s="133"/>
      <c r="E1554" s="133"/>
      <c r="F1554" s="133"/>
      <c r="G1554" s="133"/>
      <c r="H1554" s="133"/>
      <c r="I1554" s="133"/>
      <c r="J1554" s="134"/>
      <c r="K1554" s="135"/>
      <c r="L1554" s="135"/>
      <c r="M1554" s="135"/>
      <c r="N1554" s="2"/>
      <c r="O1554" s="31"/>
      <c r="P1554" s="25"/>
      <c r="Q1554" s="2"/>
    </row>
    <row r="1555" spans="1:17" ht="18" customHeight="1">
      <c r="A1555" s="35"/>
      <c r="B1555" s="31"/>
      <c r="C1555" s="133"/>
      <c r="D1555" s="133"/>
      <c r="E1555" s="133"/>
      <c r="F1555" s="133"/>
      <c r="G1555" s="133"/>
      <c r="H1555" s="133"/>
      <c r="I1555" s="133"/>
      <c r="J1555" s="134"/>
      <c r="K1555" s="135"/>
      <c r="L1555" s="135"/>
      <c r="M1555" s="135"/>
      <c r="N1555" s="2"/>
      <c r="O1555" s="31"/>
      <c r="P1555" s="25"/>
      <c r="Q1555" s="2"/>
    </row>
    <row r="1556" spans="1:17" ht="18" customHeight="1">
      <c r="A1556" s="35"/>
      <c r="B1556" s="31"/>
      <c r="C1556" s="133"/>
      <c r="D1556" s="133"/>
      <c r="E1556" s="133"/>
      <c r="F1556" s="133"/>
      <c r="G1556" s="133"/>
      <c r="H1556" s="133"/>
      <c r="I1556" s="133"/>
      <c r="J1556" s="134"/>
      <c r="K1556" s="135"/>
      <c r="L1556" s="135"/>
      <c r="M1556" s="135"/>
      <c r="N1556" s="2"/>
      <c r="O1556" s="31"/>
      <c r="P1556" s="25"/>
      <c r="Q1556" s="2"/>
    </row>
    <row r="1557" spans="1:17" ht="18" customHeight="1">
      <c r="A1557" s="35"/>
      <c r="B1557" s="31"/>
      <c r="C1557" s="133"/>
      <c r="D1557" s="133"/>
      <c r="E1557" s="133"/>
      <c r="F1557" s="133"/>
      <c r="G1557" s="133"/>
      <c r="H1557" s="133"/>
      <c r="I1557" s="133"/>
      <c r="J1557" s="134"/>
      <c r="K1557" s="135"/>
      <c r="L1557" s="135"/>
      <c r="M1557" s="135"/>
      <c r="N1557" s="2"/>
      <c r="O1557" s="31"/>
      <c r="P1557" s="25"/>
      <c r="Q1557" s="2"/>
    </row>
    <row r="1558" spans="1:17" ht="18" customHeight="1">
      <c r="A1558" s="35"/>
      <c r="B1558" s="31"/>
      <c r="C1558" s="133"/>
      <c r="D1558" s="133"/>
      <c r="E1558" s="133"/>
      <c r="F1558" s="133"/>
      <c r="G1558" s="133"/>
      <c r="H1558" s="133"/>
      <c r="I1558" s="133"/>
      <c r="J1558" s="134"/>
      <c r="K1558" s="135"/>
      <c r="L1558" s="135"/>
      <c r="M1558" s="135"/>
      <c r="N1558" s="2"/>
      <c r="O1558" s="31"/>
      <c r="P1558" s="25"/>
      <c r="Q1558" s="2"/>
    </row>
    <row r="1559" spans="1:17" ht="18" customHeight="1">
      <c r="A1559" s="35"/>
      <c r="B1559" s="31"/>
      <c r="C1559" s="133"/>
      <c r="D1559" s="133"/>
      <c r="E1559" s="133"/>
      <c r="F1559" s="133"/>
      <c r="G1559" s="133"/>
      <c r="H1559" s="133"/>
      <c r="I1559" s="133"/>
      <c r="J1559" s="134"/>
      <c r="K1559" s="135"/>
      <c r="L1559" s="135"/>
      <c r="M1559" s="135"/>
      <c r="N1559" s="2"/>
      <c r="O1559" s="31"/>
      <c r="P1559" s="25"/>
      <c r="Q1559" s="2"/>
    </row>
    <row r="1560" spans="1:17" ht="18" customHeight="1">
      <c r="A1560" s="35"/>
      <c r="B1560" s="31"/>
      <c r="C1560" s="133"/>
      <c r="D1560" s="133"/>
      <c r="E1560" s="133"/>
      <c r="F1560" s="133"/>
      <c r="G1560" s="133"/>
      <c r="H1560" s="133"/>
      <c r="I1560" s="133"/>
      <c r="J1560" s="134"/>
      <c r="K1560" s="135"/>
      <c r="L1560" s="135"/>
      <c r="M1560" s="135"/>
      <c r="N1560" s="2"/>
      <c r="O1560" s="31"/>
      <c r="P1560" s="25"/>
      <c r="Q1560" s="2"/>
    </row>
    <row r="1561" spans="1:17" ht="18" customHeight="1">
      <c r="A1561" s="35"/>
      <c r="B1561" s="31"/>
      <c r="C1561" s="133"/>
      <c r="D1561" s="133"/>
      <c r="E1561" s="133"/>
      <c r="F1561" s="133"/>
      <c r="G1561" s="133"/>
      <c r="H1561" s="133"/>
      <c r="I1561" s="133"/>
      <c r="J1561" s="134"/>
      <c r="K1561" s="135"/>
      <c r="L1561" s="135"/>
      <c r="M1561" s="135"/>
      <c r="N1561" s="2"/>
      <c r="O1561" s="31"/>
      <c r="P1561" s="25"/>
      <c r="Q1561" s="2"/>
    </row>
    <row r="1562" spans="1:17" ht="18" customHeight="1">
      <c r="A1562" s="35"/>
      <c r="B1562" s="31"/>
      <c r="C1562" s="133"/>
      <c r="D1562" s="133"/>
      <c r="E1562" s="133"/>
      <c r="F1562" s="133"/>
      <c r="G1562" s="133"/>
      <c r="H1562" s="133"/>
      <c r="I1562" s="133"/>
      <c r="J1562" s="134"/>
      <c r="K1562" s="135"/>
      <c r="L1562" s="135"/>
      <c r="M1562" s="135"/>
      <c r="N1562" s="2"/>
      <c r="O1562" s="31"/>
      <c r="P1562" s="25"/>
      <c r="Q1562" s="2"/>
    </row>
    <row r="1563" spans="1:17" ht="18" customHeight="1">
      <c r="A1563" s="35"/>
      <c r="B1563" s="31"/>
      <c r="C1563" s="133"/>
      <c r="D1563" s="133"/>
      <c r="E1563" s="133"/>
      <c r="F1563" s="133"/>
      <c r="G1563" s="133"/>
      <c r="H1563" s="133"/>
      <c r="I1563" s="133"/>
      <c r="J1563" s="134"/>
      <c r="K1563" s="135"/>
      <c r="L1563" s="135"/>
      <c r="M1563" s="135"/>
      <c r="N1563" s="2"/>
      <c r="O1563" s="31"/>
      <c r="P1563" s="25"/>
      <c r="Q1563" s="2"/>
    </row>
    <row r="1564" spans="1:17" ht="18" customHeight="1">
      <c r="A1564" s="35"/>
      <c r="B1564" s="31"/>
      <c r="C1564" s="133"/>
      <c r="D1564" s="133"/>
      <c r="E1564" s="133"/>
      <c r="F1564" s="133"/>
      <c r="G1564" s="133"/>
      <c r="H1564" s="133"/>
      <c r="I1564" s="133"/>
      <c r="J1564" s="134"/>
      <c r="K1564" s="135"/>
      <c r="L1564" s="135"/>
      <c r="M1564" s="135"/>
      <c r="N1564" s="2"/>
      <c r="O1564" s="31"/>
      <c r="P1564" s="25"/>
      <c r="Q1564" s="2"/>
    </row>
    <row r="1565" spans="1:17" ht="18" customHeight="1">
      <c r="A1565" s="35"/>
      <c r="B1565" s="31"/>
      <c r="C1565" s="133"/>
      <c r="D1565" s="133"/>
      <c r="E1565" s="133"/>
      <c r="F1565" s="133"/>
      <c r="G1565" s="133"/>
      <c r="H1565" s="133"/>
      <c r="I1565" s="133"/>
      <c r="J1565" s="134"/>
      <c r="K1565" s="135"/>
      <c r="L1565" s="135"/>
      <c r="M1565" s="135"/>
      <c r="N1565" s="2"/>
      <c r="O1565" s="31"/>
      <c r="P1565" s="25"/>
      <c r="Q1565" s="2"/>
    </row>
    <row r="1566" spans="1:17" ht="18" customHeight="1">
      <c r="A1566" s="35"/>
      <c r="B1566" s="31"/>
      <c r="C1566" s="133"/>
      <c r="D1566" s="133"/>
      <c r="E1566" s="133"/>
      <c r="F1566" s="133"/>
      <c r="G1566" s="133"/>
      <c r="H1566" s="133"/>
      <c r="I1566" s="133"/>
      <c r="J1566" s="134"/>
      <c r="K1566" s="135"/>
      <c r="L1566" s="135"/>
      <c r="M1566" s="135"/>
      <c r="N1566" s="2"/>
      <c r="O1566" s="31"/>
      <c r="P1566" s="25"/>
      <c r="Q1566" s="2"/>
    </row>
    <row r="1567" spans="1:17" ht="18" customHeight="1">
      <c r="A1567" s="35"/>
      <c r="B1567" s="31"/>
      <c r="C1567" s="133"/>
      <c r="D1567" s="133"/>
      <c r="E1567" s="133"/>
      <c r="F1567" s="133"/>
      <c r="G1567" s="133"/>
      <c r="H1567" s="133"/>
      <c r="I1567" s="133"/>
      <c r="J1567" s="134"/>
      <c r="K1567" s="135"/>
      <c r="L1567" s="135"/>
      <c r="M1567" s="135"/>
      <c r="N1567" s="2"/>
      <c r="O1567" s="31"/>
      <c r="P1567" s="25"/>
      <c r="Q1567" s="2"/>
    </row>
    <row r="1568" spans="1:17" ht="18" customHeight="1">
      <c r="A1568" s="35"/>
      <c r="B1568" s="31"/>
      <c r="C1568" s="133"/>
      <c r="D1568" s="133"/>
      <c r="E1568" s="133"/>
      <c r="F1568" s="133"/>
      <c r="G1568" s="133"/>
      <c r="H1568" s="133"/>
      <c r="I1568" s="133"/>
      <c r="J1568" s="134"/>
      <c r="K1568" s="135"/>
      <c r="L1568" s="135"/>
      <c r="M1568" s="135"/>
      <c r="N1568" s="2"/>
      <c r="O1568" s="31"/>
      <c r="P1568" s="25"/>
      <c r="Q1568" s="2"/>
    </row>
    <row r="1569" spans="1:17" ht="18" customHeight="1">
      <c r="A1569" s="35"/>
      <c r="B1569" s="31"/>
      <c r="C1569" s="133"/>
      <c r="D1569" s="133"/>
      <c r="E1569" s="133"/>
      <c r="F1569" s="133"/>
      <c r="G1569" s="133"/>
      <c r="H1569" s="133"/>
      <c r="I1569" s="133"/>
      <c r="J1569" s="134"/>
      <c r="K1569" s="135"/>
      <c r="L1569" s="135"/>
      <c r="M1569" s="135"/>
      <c r="N1569" s="2"/>
      <c r="O1569" s="31"/>
      <c r="P1569" s="25"/>
      <c r="Q1569" s="2"/>
    </row>
    <row r="1570" spans="1:17" ht="18" customHeight="1">
      <c r="A1570" s="35"/>
      <c r="B1570" s="31"/>
      <c r="C1570" s="133"/>
      <c r="D1570" s="133"/>
      <c r="E1570" s="133"/>
      <c r="F1570" s="133"/>
      <c r="G1570" s="133"/>
      <c r="H1570" s="133"/>
      <c r="I1570" s="133"/>
      <c r="J1570" s="134"/>
      <c r="K1570" s="135"/>
      <c r="L1570" s="135"/>
      <c r="M1570" s="135"/>
      <c r="N1570" s="2"/>
      <c r="O1570" s="31"/>
      <c r="P1570" s="25"/>
      <c r="Q1570" s="2"/>
    </row>
    <row r="1571" spans="1:17" ht="18" customHeight="1">
      <c r="A1571" s="35"/>
      <c r="B1571" s="31"/>
      <c r="C1571" s="133"/>
      <c r="D1571" s="133"/>
      <c r="E1571" s="133"/>
      <c r="F1571" s="133"/>
      <c r="G1571" s="133"/>
      <c r="H1571" s="133"/>
      <c r="I1571" s="133"/>
      <c r="J1571" s="134"/>
      <c r="K1571" s="135"/>
      <c r="L1571" s="135"/>
      <c r="M1571" s="135"/>
      <c r="N1571" s="2"/>
      <c r="O1571" s="31"/>
      <c r="P1571" s="25"/>
      <c r="Q1571" s="2"/>
    </row>
    <row r="1572" spans="1:17" ht="18" customHeight="1">
      <c r="A1572" s="35"/>
      <c r="B1572" s="31"/>
      <c r="C1572" s="133"/>
      <c r="D1572" s="133"/>
      <c r="E1572" s="133"/>
      <c r="F1572" s="133"/>
      <c r="G1572" s="133"/>
      <c r="H1572" s="133"/>
      <c r="I1572" s="133"/>
      <c r="J1572" s="134"/>
      <c r="K1572" s="135"/>
      <c r="L1572" s="135"/>
      <c r="M1572" s="135"/>
      <c r="N1572" s="2"/>
      <c r="O1572" s="31"/>
      <c r="P1572" s="25"/>
      <c r="Q1572" s="2"/>
    </row>
    <row r="1573" spans="1:17" ht="18" customHeight="1">
      <c r="A1573" s="35"/>
      <c r="B1573" s="31"/>
      <c r="C1573" s="133"/>
      <c r="D1573" s="133"/>
      <c r="E1573" s="133"/>
      <c r="F1573" s="133"/>
      <c r="G1573" s="133"/>
      <c r="H1573" s="133"/>
      <c r="I1573" s="133"/>
      <c r="J1573" s="134"/>
      <c r="K1573" s="135"/>
      <c r="L1573" s="135"/>
      <c r="M1573" s="135"/>
      <c r="N1573" s="2"/>
      <c r="O1573" s="31"/>
      <c r="P1573" s="25"/>
      <c r="Q1573" s="2"/>
    </row>
    <row r="1574" spans="1:17" ht="18" customHeight="1">
      <c r="A1574" s="35"/>
      <c r="B1574" s="31"/>
      <c r="C1574" s="133"/>
      <c r="D1574" s="133"/>
      <c r="E1574" s="133"/>
      <c r="F1574" s="133"/>
      <c r="G1574" s="133"/>
      <c r="H1574" s="133"/>
      <c r="I1574" s="133"/>
      <c r="J1574" s="134"/>
      <c r="K1574" s="135"/>
      <c r="L1574" s="135"/>
      <c r="M1574" s="135"/>
      <c r="N1574" s="2"/>
      <c r="O1574" s="31"/>
      <c r="P1574" s="25"/>
      <c r="Q1574" s="2"/>
    </row>
    <row r="1575" spans="1:17" ht="18" customHeight="1">
      <c r="A1575" s="35"/>
      <c r="B1575" s="31"/>
      <c r="C1575" s="133"/>
      <c r="D1575" s="133"/>
      <c r="E1575" s="133"/>
      <c r="F1575" s="133"/>
      <c r="G1575" s="133"/>
      <c r="H1575" s="133"/>
      <c r="I1575" s="133"/>
      <c r="J1575" s="134"/>
      <c r="K1575" s="135"/>
      <c r="L1575" s="135"/>
      <c r="M1575" s="135"/>
      <c r="N1575" s="2"/>
      <c r="O1575" s="31"/>
      <c r="P1575" s="25"/>
      <c r="Q1575" s="2"/>
    </row>
    <row r="1576" spans="1:17" ht="18" customHeight="1">
      <c r="A1576" s="35"/>
      <c r="B1576" s="31"/>
      <c r="C1576" s="133"/>
      <c r="D1576" s="133"/>
      <c r="E1576" s="133"/>
      <c r="F1576" s="133"/>
      <c r="G1576" s="133"/>
      <c r="H1576" s="133"/>
      <c r="I1576" s="133"/>
      <c r="J1576" s="134"/>
      <c r="K1576" s="135"/>
      <c r="L1576" s="135"/>
      <c r="M1576" s="135"/>
      <c r="N1576" s="2"/>
      <c r="O1576" s="31"/>
      <c r="P1576" s="25"/>
      <c r="Q1576" s="2"/>
    </row>
    <row r="1577" spans="1:17" ht="18" customHeight="1">
      <c r="A1577" s="35"/>
      <c r="B1577" s="31"/>
      <c r="C1577" s="133"/>
      <c r="D1577" s="133"/>
      <c r="E1577" s="133"/>
      <c r="F1577" s="133"/>
      <c r="G1577" s="133"/>
      <c r="H1577" s="133"/>
      <c r="I1577" s="133"/>
      <c r="J1577" s="134"/>
      <c r="K1577" s="135"/>
      <c r="L1577" s="135"/>
      <c r="M1577" s="135"/>
      <c r="N1577" s="2"/>
      <c r="O1577" s="31"/>
      <c r="P1577" s="25"/>
      <c r="Q1577" s="2"/>
    </row>
    <row r="1578" spans="1:17" ht="18" customHeight="1">
      <c r="A1578" s="35"/>
      <c r="B1578" s="31"/>
      <c r="C1578" s="133"/>
      <c r="D1578" s="133"/>
      <c r="E1578" s="133"/>
      <c r="F1578" s="133"/>
      <c r="G1578" s="133"/>
      <c r="H1578" s="133"/>
      <c r="I1578" s="133"/>
      <c r="J1578" s="134"/>
      <c r="K1578" s="135"/>
      <c r="L1578" s="135"/>
      <c r="M1578" s="135"/>
      <c r="N1578" s="2"/>
      <c r="O1578" s="31"/>
      <c r="P1578" s="25"/>
      <c r="Q1578" s="2"/>
    </row>
    <row r="1579" spans="1:17" ht="18" customHeight="1">
      <c r="A1579" s="35"/>
      <c r="B1579" s="31"/>
      <c r="C1579" s="133"/>
      <c r="D1579" s="133"/>
      <c r="E1579" s="133"/>
      <c r="F1579" s="133"/>
      <c r="G1579" s="133"/>
      <c r="H1579" s="133"/>
      <c r="I1579" s="133"/>
      <c r="J1579" s="134"/>
      <c r="K1579" s="135"/>
      <c r="L1579" s="135"/>
      <c r="M1579" s="135"/>
      <c r="N1579" s="2"/>
      <c r="O1579" s="31"/>
      <c r="P1579" s="25"/>
      <c r="Q1579" s="2"/>
    </row>
    <row r="1580" spans="1:17" ht="18" customHeight="1">
      <c r="A1580" s="35"/>
      <c r="B1580" s="31"/>
      <c r="C1580" s="133"/>
      <c r="D1580" s="133"/>
      <c r="E1580" s="133"/>
      <c r="F1580" s="133"/>
      <c r="G1580" s="133"/>
      <c r="H1580" s="133"/>
      <c r="I1580" s="133"/>
      <c r="J1580" s="134"/>
      <c r="K1580" s="135"/>
      <c r="L1580" s="135"/>
      <c r="M1580" s="135"/>
      <c r="N1580" s="2"/>
      <c r="O1580" s="31"/>
      <c r="P1580" s="25"/>
      <c r="Q1580" s="2"/>
    </row>
    <row r="1581" spans="1:17" ht="18" customHeight="1">
      <c r="A1581" s="35"/>
      <c r="B1581" s="31"/>
      <c r="C1581" s="133"/>
      <c r="D1581" s="133"/>
      <c r="E1581" s="133"/>
      <c r="F1581" s="133"/>
      <c r="G1581" s="133"/>
      <c r="H1581" s="133"/>
      <c r="I1581" s="133"/>
      <c r="J1581" s="134"/>
      <c r="K1581" s="135"/>
      <c r="L1581" s="135"/>
      <c r="M1581" s="135"/>
      <c r="N1581" s="2"/>
      <c r="O1581" s="31"/>
      <c r="P1581" s="25"/>
      <c r="Q1581" s="2"/>
    </row>
    <row r="1582" spans="1:17" ht="18" customHeight="1">
      <c r="A1582" s="35"/>
      <c r="B1582" s="31"/>
      <c r="C1582" s="133"/>
      <c r="D1582" s="133"/>
      <c r="E1582" s="133"/>
      <c r="F1582" s="133"/>
      <c r="G1582" s="133"/>
      <c r="H1582" s="133"/>
      <c r="I1582" s="133"/>
      <c r="J1582" s="134"/>
      <c r="K1582" s="135"/>
      <c r="L1582" s="135"/>
      <c r="M1582" s="135"/>
      <c r="N1582" s="2"/>
      <c r="O1582" s="31"/>
      <c r="P1582" s="25"/>
      <c r="Q1582" s="2"/>
    </row>
    <row r="1583" spans="1:17" ht="18" customHeight="1">
      <c r="A1583" s="35"/>
      <c r="B1583" s="31"/>
      <c r="C1583" s="133"/>
      <c r="D1583" s="133"/>
      <c r="E1583" s="133"/>
      <c r="F1583" s="133"/>
      <c r="G1583" s="133"/>
      <c r="H1583" s="133"/>
      <c r="I1583" s="133"/>
      <c r="J1583" s="134"/>
      <c r="K1583" s="135"/>
      <c r="L1583" s="135"/>
      <c r="M1583" s="135"/>
      <c r="N1583" s="2"/>
      <c r="O1583" s="31"/>
      <c r="P1583" s="25"/>
      <c r="Q1583" s="2"/>
    </row>
    <row r="1584" spans="1:17" ht="18" customHeight="1">
      <c r="A1584" s="35"/>
      <c r="B1584" s="31"/>
      <c r="C1584" s="133"/>
      <c r="D1584" s="133"/>
      <c r="E1584" s="133"/>
      <c r="F1584" s="133"/>
      <c r="G1584" s="133"/>
      <c r="H1584" s="133"/>
      <c r="I1584" s="133"/>
      <c r="J1584" s="134"/>
      <c r="K1584" s="135"/>
      <c r="L1584" s="135"/>
      <c r="M1584" s="135"/>
      <c r="N1584" s="2"/>
      <c r="O1584" s="31"/>
      <c r="P1584" s="25"/>
      <c r="Q1584" s="2"/>
    </row>
    <row r="1585" spans="1:17" ht="18" customHeight="1">
      <c r="A1585" s="35"/>
      <c r="B1585" s="31"/>
      <c r="C1585" s="133"/>
      <c r="D1585" s="133"/>
      <c r="E1585" s="133"/>
      <c r="F1585" s="133"/>
      <c r="G1585" s="133"/>
      <c r="H1585" s="133"/>
      <c r="I1585" s="133"/>
      <c r="J1585" s="134"/>
      <c r="K1585" s="135"/>
      <c r="L1585" s="135"/>
      <c r="M1585" s="135"/>
      <c r="N1585" s="2"/>
      <c r="O1585" s="31"/>
      <c r="P1585" s="25"/>
      <c r="Q1585" s="2"/>
    </row>
    <row r="1586" spans="1:17" ht="18" customHeight="1">
      <c r="A1586" s="35"/>
      <c r="B1586" s="31"/>
      <c r="C1586" s="133"/>
      <c r="D1586" s="133"/>
      <c r="E1586" s="133"/>
      <c r="F1586" s="133"/>
      <c r="G1586" s="133"/>
      <c r="H1586" s="133"/>
      <c r="I1586" s="133"/>
      <c r="J1586" s="134"/>
      <c r="K1586" s="135"/>
      <c r="L1586" s="135"/>
      <c r="M1586" s="135"/>
      <c r="N1586" s="2"/>
      <c r="O1586" s="31"/>
      <c r="P1586" s="25"/>
      <c r="Q1586" s="2"/>
    </row>
    <row r="1587" spans="1:17" ht="18" customHeight="1">
      <c r="A1587" s="35"/>
      <c r="B1587" s="31"/>
      <c r="C1587" s="133"/>
      <c r="D1587" s="133"/>
      <c r="E1587" s="133"/>
      <c r="F1587" s="133"/>
      <c r="G1587" s="133"/>
      <c r="H1587" s="133"/>
      <c r="I1587" s="133"/>
      <c r="J1587" s="134"/>
      <c r="K1587" s="135"/>
      <c r="L1587" s="135"/>
      <c r="M1587" s="135"/>
      <c r="N1587" s="2"/>
      <c r="O1587" s="31"/>
      <c r="P1587" s="25"/>
      <c r="Q1587" s="2"/>
    </row>
    <row r="1588" spans="1:17" ht="18" customHeight="1">
      <c r="A1588" s="35"/>
      <c r="B1588" s="31"/>
      <c r="C1588" s="133"/>
      <c r="D1588" s="133"/>
      <c r="E1588" s="133"/>
      <c r="F1588" s="133"/>
      <c r="G1588" s="133"/>
      <c r="H1588" s="133"/>
      <c r="I1588" s="133"/>
      <c r="J1588" s="134"/>
      <c r="K1588" s="135"/>
      <c r="L1588" s="135"/>
      <c r="M1588" s="135"/>
      <c r="N1588" s="2"/>
      <c r="O1588" s="31"/>
      <c r="P1588" s="25"/>
      <c r="Q1588" s="2"/>
    </row>
    <row r="1589" spans="1:17" ht="18" customHeight="1">
      <c r="A1589" s="35"/>
      <c r="B1589" s="31"/>
      <c r="C1589" s="133"/>
      <c r="D1589" s="133"/>
      <c r="E1589" s="133"/>
      <c r="F1589" s="133"/>
      <c r="G1589" s="133"/>
      <c r="H1589" s="133"/>
      <c r="I1589" s="133"/>
      <c r="J1589" s="134"/>
      <c r="K1589" s="135"/>
      <c r="L1589" s="135"/>
      <c r="M1589" s="135"/>
      <c r="N1589" s="2"/>
      <c r="O1589" s="31"/>
      <c r="P1589" s="25"/>
      <c r="Q1589" s="2"/>
    </row>
    <row r="1590" spans="1:17" ht="18" customHeight="1">
      <c r="A1590" s="35"/>
      <c r="B1590" s="31"/>
      <c r="C1590" s="133"/>
      <c r="D1590" s="133"/>
      <c r="E1590" s="133"/>
      <c r="F1590" s="133"/>
      <c r="G1590" s="133"/>
      <c r="H1590" s="133"/>
      <c r="I1590" s="133"/>
      <c r="J1590" s="134"/>
      <c r="K1590" s="135"/>
      <c r="L1590" s="135"/>
      <c r="M1590" s="135"/>
      <c r="N1590" s="2"/>
      <c r="O1590" s="31"/>
      <c r="P1590" s="25"/>
      <c r="Q1590" s="2"/>
    </row>
    <row r="1591" spans="1:17" ht="18" customHeight="1">
      <c r="A1591" s="35"/>
      <c r="B1591" s="31"/>
      <c r="C1591" s="133"/>
      <c r="D1591" s="133"/>
      <c r="E1591" s="133"/>
      <c r="F1591" s="133"/>
      <c r="G1591" s="133"/>
      <c r="H1591" s="133"/>
      <c r="I1591" s="133"/>
      <c r="J1591" s="134"/>
      <c r="K1591" s="135"/>
      <c r="L1591" s="135"/>
      <c r="M1591" s="135"/>
      <c r="N1591" s="2"/>
      <c r="O1591" s="31"/>
      <c r="P1591" s="25"/>
      <c r="Q1591" s="2"/>
    </row>
    <row r="1592" spans="1:17" ht="18" customHeight="1">
      <c r="A1592" s="35"/>
      <c r="B1592" s="31"/>
      <c r="C1592" s="133"/>
      <c r="D1592" s="133"/>
      <c r="E1592" s="133"/>
      <c r="F1592" s="133"/>
      <c r="G1592" s="133"/>
      <c r="H1592" s="133"/>
      <c r="I1592" s="133"/>
      <c r="J1592" s="134"/>
      <c r="K1592" s="135"/>
      <c r="L1592" s="135"/>
      <c r="M1592" s="135"/>
      <c r="N1592" s="2"/>
      <c r="O1592" s="31"/>
      <c r="P1592" s="25"/>
      <c r="Q1592" s="2"/>
    </row>
    <row r="1593" spans="1:17" ht="18" customHeight="1">
      <c r="A1593" s="35"/>
      <c r="B1593" s="31"/>
      <c r="C1593" s="133"/>
      <c r="D1593" s="133"/>
      <c r="E1593" s="133"/>
      <c r="F1593" s="133"/>
      <c r="G1593" s="133"/>
      <c r="H1593" s="133"/>
      <c r="I1593" s="133"/>
      <c r="J1593" s="134"/>
      <c r="K1593" s="135"/>
      <c r="L1593" s="135"/>
      <c r="M1593" s="135"/>
      <c r="N1593" s="2"/>
      <c r="O1593" s="31"/>
      <c r="P1593" s="25"/>
      <c r="Q1593" s="2"/>
    </row>
    <row r="1594" spans="1:17" ht="18" customHeight="1">
      <c r="A1594" s="35"/>
      <c r="B1594" s="31"/>
      <c r="C1594" s="133"/>
      <c r="D1594" s="133"/>
      <c r="E1594" s="133"/>
      <c r="F1594" s="133"/>
      <c r="G1594" s="133"/>
      <c r="H1594" s="133"/>
      <c r="I1594" s="133"/>
      <c r="J1594" s="134"/>
      <c r="K1594" s="135"/>
      <c r="L1594" s="135"/>
      <c r="M1594" s="135"/>
      <c r="N1594" s="2"/>
      <c r="O1594" s="31"/>
      <c r="P1594" s="25"/>
      <c r="Q1594" s="2"/>
    </row>
    <row r="1595" spans="1:17" ht="18" customHeight="1">
      <c r="A1595" s="35"/>
      <c r="B1595" s="31"/>
      <c r="C1595" s="133"/>
      <c r="D1595" s="133"/>
      <c r="E1595" s="133"/>
      <c r="F1595" s="133"/>
      <c r="G1595" s="133"/>
      <c r="H1595" s="133"/>
      <c r="I1595" s="133"/>
      <c r="J1595" s="134"/>
      <c r="K1595" s="135"/>
      <c r="L1595" s="135"/>
      <c r="M1595" s="135"/>
      <c r="N1595" s="2"/>
      <c r="O1595" s="31"/>
      <c r="P1595" s="25"/>
      <c r="Q1595" s="2"/>
    </row>
    <row r="1596" spans="1:17" ht="18" customHeight="1">
      <c r="A1596" s="35"/>
      <c r="B1596" s="31"/>
      <c r="C1596" s="133"/>
      <c r="D1596" s="133"/>
      <c r="E1596" s="133"/>
      <c r="F1596" s="133"/>
      <c r="G1596" s="133"/>
      <c r="H1596" s="133"/>
      <c r="I1596" s="133"/>
      <c r="J1596" s="134"/>
      <c r="K1596" s="135"/>
      <c r="L1596" s="135"/>
      <c r="M1596" s="135"/>
      <c r="N1596" s="2"/>
      <c r="O1596" s="31"/>
      <c r="P1596" s="25"/>
      <c r="Q1596" s="2"/>
    </row>
    <row r="1597" spans="1:17" ht="18" customHeight="1">
      <c r="A1597" s="35"/>
      <c r="B1597" s="31"/>
      <c r="C1597" s="133"/>
      <c r="D1597" s="133"/>
      <c r="E1597" s="133"/>
      <c r="F1597" s="133"/>
      <c r="G1597" s="133"/>
      <c r="H1597" s="133"/>
      <c r="I1597" s="133"/>
      <c r="J1597" s="134"/>
      <c r="K1597" s="135"/>
      <c r="L1597" s="135"/>
      <c r="M1597" s="135"/>
      <c r="N1597" s="2"/>
      <c r="O1597" s="31"/>
      <c r="P1597" s="25"/>
      <c r="Q1597" s="2"/>
    </row>
    <row r="1598" spans="1:17" ht="18" customHeight="1">
      <c r="A1598" s="35"/>
      <c r="B1598" s="31"/>
      <c r="C1598" s="133"/>
      <c r="D1598" s="133"/>
      <c r="E1598" s="133"/>
      <c r="F1598" s="133"/>
      <c r="G1598" s="133"/>
      <c r="H1598" s="133"/>
      <c r="I1598" s="133"/>
      <c r="J1598" s="134"/>
      <c r="K1598" s="135"/>
      <c r="L1598" s="135"/>
      <c r="M1598" s="135"/>
      <c r="N1598" s="2"/>
      <c r="O1598" s="31"/>
      <c r="P1598" s="25"/>
      <c r="Q1598" s="2"/>
    </row>
    <row r="1599" spans="1:17" ht="18" customHeight="1">
      <c r="A1599" s="35"/>
      <c r="B1599" s="31"/>
      <c r="C1599" s="133"/>
      <c r="D1599" s="133"/>
      <c r="E1599" s="133"/>
      <c r="F1599" s="133"/>
      <c r="G1599" s="133"/>
      <c r="H1599" s="133"/>
      <c r="I1599" s="133"/>
      <c r="J1599" s="134"/>
      <c r="K1599" s="135"/>
      <c r="L1599" s="135"/>
      <c r="M1599" s="135"/>
      <c r="N1599" s="2"/>
      <c r="O1599" s="31"/>
      <c r="P1599" s="25"/>
      <c r="Q1599" s="2"/>
    </row>
    <row r="1600" spans="1:17" ht="18" customHeight="1">
      <c r="A1600" s="35"/>
      <c r="B1600" s="31"/>
      <c r="C1600" s="133"/>
      <c r="D1600" s="133"/>
      <c r="E1600" s="133"/>
      <c r="F1600" s="133"/>
      <c r="G1600" s="133"/>
      <c r="H1600" s="133"/>
      <c r="I1600" s="133"/>
      <c r="J1600" s="134"/>
      <c r="K1600" s="135"/>
      <c r="L1600" s="135"/>
      <c r="M1600" s="135"/>
      <c r="N1600" s="2"/>
      <c r="O1600" s="31"/>
      <c r="P1600" s="25"/>
      <c r="Q1600" s="2"/>
    </row>
    <row r="1601" spans="1:17" ht="18" customHeight="1">
      <c r="A1601" s="35"/>
      <c r="B1601" s="31"/>
      <c r="C1601" s="133"/>
      <c r="D1601" s="133"/>
      <c r="E1601" s="133"/>
      <c r="F1601" s="133"/>
      <c r="G1601" s="133"/>
      <c r="H1601" s="133"/>
      <c r="I1601" s="133"/>
      <c r="J1601" s="134"/>
      <c r="K1601" s="135"/>
      <c r="L1601" s="135"/>
      <c r="M1601" s="135"/>
      <c r="N1601" s="2"/>
      <c r="O1601" s="31"/>
      <c r="P1601" s="25"/>
      <c r="Q1601" s="2"/>
    </row>
    <row r="1602" spans="1:17" ht="18" customHeight="1">
      <c r="A1602" s="35"/>
      <c r="B1602" s="31"/>
      <c r="C1602" s="133"/>
      <c r="D1602" s="133"/>
      <c r="E1602" s="133"/>
      <c r="F1602" s="133"/>
      <c r="G1602" s="133"/>
      <c r="H1602" s="133"/>
      <c r="I1602" s="133"/>
      <c r="J1602" s="134"/>
      <c r="K1602" s="135"/>
      <c r="L1602" s="135"/>
      <c r="M1602" s="135"/>
      <c r="N1602" s="2"/>
      <c r="O1602" s="31"/>
      <c r="P1602" s="25"/>
      <c r="Q1602" s="2"/>
    </row>
    <row r="1603" spans="1:17" ht="18" customHeight="1">
      <c r="A1603" s="35"/>
      <c r="B1603" s="31"/>
      <c r="C1603" s="133"/>
      <c r="D1603" s="133"/>
      <c r="E1603" s="133"/>
      <c r="F1603" s="133"/>
      <c r="G1603" s="133"/>
      <c r="H1603" s="133"/>
      <c r="I1603" s="133"/>
      <c r="J1603" s="134"/>
      <c r="K1603" s="135"/>
      <c r="L1603" s="135"/>
      <c r="M1603" s="135"/>
      <c r="N1603" s="2"/>
      <c r="O1603" s="31"/>
      <c r="P1603" s="25"/>
      <c r="Q1603" s="2"/>
    </row>
    <row r="1604" spans="1:17" ht="18" customHeight="1">
      <c r="A1604" s="35"/>
      <c r="B1604" s="31"/>
      <c r="C1604" s="133"/>
      <c r="D1604" s="133"/>
      <c r="E1604" s="133"/>
      <c r="F1604" s="133"/>
      <c r="G1604" s="133"/>
      <c r="H1604" s="133"/>
      <c r="I1604" s="133"/>
      <c r="J1604" s="134"/>
      <c r="K1604" s="135"/>
      <c r="L1604" s="135"/>
      <c r="M1604" s="135"/>
      <c r="N1604" s="2"/>
      <c r="O1604" s="31"/>
      <c r="P1604" s="25"/>
      <c r="Q1604" s="2"/>
    </row>
    <row r="1605" spans="1:17" ht="18" customHeight="1">
      <c r="A1605" s="35"/>
      <c r="B1605" s="31"/>
      <c r="C1605" s="133"/>
      <c r="D1605" s="133"/>
      <c r="E1605" s="133"/>
      <c r="F1605" s="133"/>
      <c r="G1605" s="133"/>
      <c r="H1605" s="133"/>
      <c r="I1605" s="133"/>
      <c r="J1605" s="134"/>
      <c r="K1605" s="135"/>
      <c r="L1605" s="135"/>
      <c r="M1605" s="135"/>
      <c r="N1605" s="2"/>
      <c r="O1605" s="31"/>
      <c r="P1605" s="25"/>
      <c r="Q1605" s="2"/>
    </row>
    <row r="1606" spans="1:17" ht="18" customHeight="1">
      <c r="A1606" s="35"/>
      <c r="B1606" s="31"/>
      <c r="C1606" s="133"/>
      <c r="D1606" s="133"/>
      <c r="E1606" s="133"/>
      <c r="F1606" s="133"/>
      <c r="G1606" s="133"/>
      <c r="H1606" s="133"/>
      <c r="I1606" s="133"/>
      <c r="J1606" s="134"/>
      <c r="K1606" s="135"/>
      <c r="L1606" s="135"/>
      <c r="M1606" s="135"/>
      <c r="N1606" s="2"/>
      <c r="O1606" s="31"/>
      <c r="P1606" s="25"/>
      <c r="Q1606" s="2"/>
    </row>
    <row r="1607" spans="1:17" ht="18" customHeight="1">
      <c r="A1607" s="35"/>
      <c r="B1607" s="31"/>
      <c r="C1607" s="133"/>
      <c r="D1607" s="133"/>
      <c r="E1607" s="133"/>
      <c r="F1607" s="133"/>
      <c r="G1607" s="133"/>
      <c r="H1607" s="133"/>
      <c r="I1607" s="133"/>
      <c r="J1607" s="134"/>
      <c r="K1607" s="135"/>
      <c r="L1607" s="135"/>
      <c r="M1607" s="135"/>
      <c r="N1607" s="2"/>
      <c r="O1607" s="31"/>
      <c r="P1607" s="25"/>
      <c r="Q1607" s="2"/>
    </row>
    <row r="1608" spans="1:17" ht="18" customHeight="1">
      <c r="A1608" s="35"/>
      <c r="B1608" s="31"/>
      <c r="C1608" s="133"/>
      <c r="D1608" s="133"/>
      <c r="E1608" s="133"/>
      <c r="F1608" s="133"/>
      <c r="G1608" s="133"/>
      <c r="H1608" s="133"/>
      <c r="I1608" s="133"/>
      <c r="J1608" s="134"/>
      <c r="K1608" s="135"/>
      <c r="L1608" s="135"/>
      <c r="M1608" s="135"/>
      <c r="N1608" s="2"/>
      <c r="O1608" s="31"/>
      <c r="P1608" s="25"/>
      <c r="Q1608" s="2"/>
    </row>
    <row r="1609" spans="1:17" ht="18" customHeight="1">
      <c r="A1609" s="35"/>
      <c r="B1609" s="31"/>
      <c r="C1609" s="133"/>
      <c r="D1609" s="133"/>
      <c r="E1609" s="133"/>
      <c r="F1609" s="133"/>
      <c r="G1609" s="133"/>
      <c r="H1609" s="133"/>
      <c r="I1609" s="133"/>
      <c r="J1609" s="134"/>
      <c r="K1609" s="135"/>
      <c r="L1609" s="135"/>
      <c r="M1609" s="135"/>
      <c r="N1609" s="2"/>
      <c r="O1609" s="31"/>
      <c r="P1609" s="25"/>
      <c r="Q1609" s="2"/>
    </row>
    <row r="1610" spans="1:17" ht="18" customHeight="1">
      <c r="A1610" s="35"/>
      <c r="B1610" s="31"/>
      <c r="C1610" s="133"/>
      <c r="D1610" s="133"/>
      <c r="E1610" s="133"/>
      <c r="F1610" s="133"/>
      <c r="G1610" s="133"/>
      <c r="H1610" s="133"/>
      <c r="I1610" s="133"/>
      <c r="J1610" s="134"/>
      <c r="K1610" s="135"/>
      <c r="L1610" s="135"/>
      <c r="M1610" s="135"/>
      <c r="N1610" s="2"/>
      <c r="O1610" s="31"/>
      <c r="P1610" s="25"/>
      <c r="Q1610" s="2"/>
    </row>
    <row r="1611" spans="1:17" ht="18" customHeight="1">
      <c r="A1611" s="35"/>
      <c r="B1611" s="31"/>
      <c r="C1611" s="133"/>
      <c r="D1611" s="133"/>
      <c r="E1611" s="133"/>
      <c r="F1611" s="133"/>
      <c r="G1611" s="133"/>
      <c r="H1611" s="133"/>
      <c r="I1611" s="133"/>
      <c r="J1611" s="134"/>
      <c r="K1611" s="135"/>
      <c r="L1611" s="135"/>
      <c r="M1611" s="135"/>
      <c r="N1611" s="2"/>
      <c r="O1611" s="31"/>
      <c r="P1611" s="25"/>
      <c r="Q1611" s="2"/>
    </row>
    <row r="1612" spans="1:17" ht="18" customHeight="1">
      <c r="A1612" s="35"/>
      <c r="B1612" s="31"/>
      <c r="C1612" s="133"/>
      <c r="D1612" s="133"/>
      <c r="E1612" s="133"/>
      <c r="F1612" s="133"/>
      <c r="G1612" s="133"/>
      <c r="H1612" s="133"/>
      <c r="I1612" s="133"/>
      <c r="J1612" s="134"/>
      <c r="K1612" s="135"/>
      <c r="L1612" s="135"/>
      <c r="M1612" s="135"/>
      <c r="N1612" s="2"/>
      <c r="O1612" s="31"/>
      <c r="P1612" s="25"/>
      <c r="Q1612" s="2"/>
    </row>
    <row r="1613" spans="1:17" ht="18" customHeight="1">
      <c r="A1613" s="35"/>
      <c r="B1613" s="31"/>
      <c r="C1613" s="133"/>
      <c r="D1613" s="133"/>
      <c r="E1613" s="133"/>
      <c r="F1613" s="133"/>
      <c r="G1613" s="133"/>
      <c r="H1613" s="133"/>
      <c r="I1613" s="133"/>
      <c r="J1613" s="134"/>
      <c r="K1613" s="135"/>
      <c r="L1613" s="135"/>
      <c r="M1613" s="135"/>
      <c r="N1613" s="2"/>
      <c r="O1613" s="31"/>
      <c r="P1613" s="25"/>
      <c r="Q1613" s="2"/>
    </row>
    <row r="1614" spans="1:17" ht="18" customHeight="1">
      <c r="A1614" s="35"/>
      <c r="B1614" s="31"/>
      <c r="C1614" s="133"/>
      <c r="D1614" s="133"/>
      <c r="E1614" s="133"/>
      <c r="F1614" s="133"/>
      <c r="G1614" s="133"/>
      <c r="H1614" s="133"/>
      <c r="I1614" s="133"/>
      <c r="J1614" s="134"/>
      <c r="K1614" s="135"/>
      <c r="L1614" s="135"/>
      <c r="M1614" s="135"/>
      <c r="N1614" s="2"/>
      <c r="O1614" s="31"/>
      <c r="P1614" s="25"/>
      <c r="Q1614" s="2"/>
    </row>
    <row r="1615" spans="1:17" ht="18" customHeight="1">
      <c r="A1615" s="35"/>
      <c r="B1615" s="31"/>
      <c r="C1615" s="133"/>
      <c r="D1615" s="133"/>
      <c r="E1615" s="133"/>
      <c r="F1615" s="133"/>
      <c r="G1615" s="133"/>
      <c r="H1615" s="133"/>
      <c r="I1615" s="133"/>
      <c r="J1615" s="134"/>
      <c r="K1615" s="135"/>
      <c r="L1615" s="135"/>
      <c r="M1615" s="135"/>
      <c r="N1615" s="2"/>
      <c r="O1615" s="31"/>
      <c r="P1615" s="25"/>
      <c r="Q1615" s="2"/>
    </row>
    <row r="1616" spans="1:17" ht="18" customHeight="1">
      <c r="A1616" s="35"/>
      <c r="B1616" s="31"/>
      <c r="C1616" s="133"/>
      <c r="D1616" s="133"/>
      <c r="E1616" s="133"/>
      <c r="F1616" s="133"/>
      <c r="G1616" s="133"/>
      <c r="H1616" s="133"/>
      <c r="I1616" s="133"/>
      <c r="J1616" s="134"/>
      <c r="K1616" s="135"/>
      <c r="L1616" s="135"/>
      <c r="M1616" s="135"/>
      <c r="N1616" s="2"/>
      <c r="O1616" s="31"/>
      <c r="P1616" s="25"/>
      <c r="Q1616" s="2"/>
    </row>
    <row r="1617" spans="1:17" ht="18" customHeight="1">
      <c r="A1617" s="35"/>
      <c r="B1617" s="31"/>
      <c r="C1617" s="133"/>
      <c r="D1617" s="133"/>
      <c r="E1617" s="133"/>
      <c r="F1617" s="133"/>
      <c r="G1617" s="133"/>
      <c r="H1617" s="133"/>
      <c r="I1617" s="133"/>
      <c r="J1617" s="134"/>
      <c r="K1617" s="135"/>
      <c r="L1617" s="135"/>
      <c r="M1617" s="135"/>
      <c r="N1617" s="2"/>
      <c r="O1617" s="31"/>
      <c r="P1617" s="25"/>
      <c r="Q1617" s="2"/>
    </row>
    <row r="1618" spans="1:17" ht="18" customHeight="1">
      <c r="A1618" s="35"/>
      <c r="B1618" s="31"/>
      <c r="C1618" s="133"/>
      <c r="D1618" s="133"/>
      <c r="E1618" s="133"/>
      <c r="F1618" s="133"/>
      <c r="G1618" s="133"/>
      <c r="H1618" s="133"/>
      <c r="I1618" s="133"/>
      <c r="J1618" s="134"/>
      <c r="K1618" s="135"/>
      <c r="L1618" s="135"/>
      <c r="M1618" s="135"/>
      <c r="N1618" s="2"/>
      <c r="O1618" s="31"/>
      <c r="P1618" s="25"/>
      <c r="Q1618" s="2"/>
    </row>
    <row r="1619" spans="1:17" ht="18" customHeight="1">
      <c r="A1619" s="35"/>
      <c r="B1619" s="31"/>
      <c r="C1619" s="133"/>
      <c r="D1619" s="133"/>
      <c r="E1619" s="133"/>
      <c r="F1619" s="133"/>
      <c r="G1619" s="133"/>
      <c r="H1619" s="133"/>
      <c r="I1619" s="133"/>
      <c r="J1619" s="134"/>
      <c r="K1619" s="135"/>
      <c r="L1619" s="135"/>
      <c r="M1619" s="135"/>
      <c r="N1619" s="2"/>
      <c r="O1619" s="31"/>
      <c r="P1619" s="25"/>
      <c r="Q1619" s="2"/>
    </row>
    <row r="1620" spans="1:17" ht="18" customHeight="1">
      <c r="A1620" s="35"/>
      <c r="B1620" s="31"/>
      <c r="C1620" s="133"/>
      <c r="D1620" s="133"/>
      <c r="E1620" s="133"/>
      <c r="F1620" s="133"/>
      <c r="G1620" s="133"/>
      <c r="H1620" s="133"/>
      <c r="I1620" s="133"/>
      <c r="J1620" s="134"/>
      <c r="K1620" s="135"/>
      <c r="L1620" s="135"/>
      <c r="M1620" s="135"/>
      <c r="N1620" s="2"/>
      <c r="O1620" s="31"/>
      <c r="P1620" s="25"/>
      <c r="Q1620" s="2"/>
    </row>
    <row r="1621" spans="1:17" ht="18" customHeight="1">
      <c r="A1621" s="35"/>
      <c r="B1621" s="31"/>
      <c r="C1621" s="133"/>
      <c r="D1621" s="133"/>
      <c r="E1621" s="133"/>
      <c r="F1621" s="133"/>
      <c r="G1621" s="133"/>
      <c r="H1621" s="133"/>
      <c r="I1621" s="133"/>
      <c r="J1621" s="134"/>
      <c r="K1621" s="135"/>
      <c r="L1621" s="135"/>
      <c r="M1621" s="135"/>
      <c r="N1621" s="2"/>
      <c r="O1621" s="31"/>
      <c r="P1621" s="25"/>
      <c r="Q1621" s="2"/>
    </row>
    <row r="1622" spans="1:17" ht="18" customHeight="1">
      <c r="A1622" s="35"/>
      <c r="B1622" s="31"/>
      <c r="C1622" s="133"/>
      <c r="D1622" s="133"/>
      <c r="E1622" s="133"/>
      <c r="F1622" s="133"/>
      <c r="G1622" s="133"/>
      <c r="H1622" s="133"/>
      <c r="I1622" s="133"/>
      <c r="J1622" s="134"/>
      <c r="K1622" s="135"/>
      <c r="L1622" s="135"/>
      <c r="M1622" s="135"/>
      <c r="N1622" s="2"/>
      <c r="O1622" s="31"/>
      <c r="P1622" s="25"/>
      <c r="Q1622" s="2"/>
    </row>
    <row r="1623" spans="1:17" ht="18" customHeight="1">
      <c r="A1623" s="35"/>
      <c r="B1623" s="31"/>
      <c r="C1623" s="133"/>
      <c r="D1623" s="133"/>
      <c r="E1623" s="133"/>
      <c r="F1623" s="133"/>
      <c r="G1623" s="133"/>
      <c r="H1623" s="133"/>
      <c r="I1623" s="133"/>
      <c r="J1623" s="134"/>
      <c r="K1623" s="135"/>
      <c r="L1623" s="135"/>
      <c r="M1623" s="135"/>
      <c r="N1623" s="2"/>
      <c r="O1623" s="31"/>
      <c r="P1623" s="25"/>
      <c r="Q1623" s="2"/>
    </row>
    <row r="1624" spans="1:17" ht="18" customHeight="1">
      <c r="A1624" s="35"/>
      <c r="B1624" s="31"/>
      <c r="C1624" s="133"/>
      <c r="D1624" s="133"/>
      <c r="E1624" s="133"/>
      <c r="F1624" s="133"/>
      <c r="G1624" s="133"/>
      <c r="H1624" s="133"/>
      <c r="I1624" s="133"/>
      <c r="J1624" s="134"/>
      <c r="K1624" s="135"/>
      <c r="L1624" s="135"/>
      <c r="M1624" s="135"/>
      <c r="N1624" s="2"/>
      <c r="O1624" s="31"/>
      <c r="P1624" s="25"/>
      <c r="Q1624" s="2"/>
    </row>
    <row r="1625" spans="1:17" ht="18" customHeight="1">
      <c r="A1625" s="35"/>
      <c r="B1625" s="31"/>
      <c r="C1625" s="133"/>
      <c r="D1625" s="133"/>
      <c r="E1625" s="133"/>
      <c r="F1625" s="133"/>
      <c r="G1625" s="133"/>
      <c r="H1625" s="133"/>
      <c r="I1625" s="133"/>
      <c r="J1625" s="134"/>
      <c r="K1625" s="135"/>
      <c r="L1625" s="135"/>
      <c r="M1625" s="135"/>
      <c r="N1625" s="2"/>
      <c r="O1625" s="31"/>
      <c r="P1625" s="25"/>
      <c r="Q1625" s="2"/>
    </row>
    <row r="1626" spans="1:17" ht="18" customHeight="1">
      <c r="A1626" s="35"/>
      <c r="B1626" s="31"/>
      <c r="C1626" s="133"/>
      <c r="D1626" s="133"/>
      <c r="E1626" s="133"/>
      <c r="F1626" s="133"/>
      <c r="G1626" s="133"/>
      <c r="H1626" s="133"/>
      <c r="I1626" s="133"/>
      <c r="J1626" s="134"/>
      <c r="K1626" s="135"/>
      <c r="L1626" s="135"/>
      <c r="M1626" s="135"/>
      <c r="N1626" s="2"/>
      <c r="O1626" s="31"/>
      <c r="P1626" s="25"/>
      <c r="Q1626" s="2"/>
    </row>
    <row r="1627" spans="1:17" ht="18" customHeight="1">
      <c r="A1627" s="35"/>
      <c r="B1627" s="31"/>
      <c r="C1627" s="133"/>
      <c r="D1627" s="133"/>
      <c r="E1627" s="133"/>
      <c r="F1627" s="133"/>
      <c r="G1627" s="133"/>
      <c r="H1627" s="133"/>
      <c r="I1627" s="133"/>
      <c r="J1627" s="134"/>
      <c r="K1627" s="135"/>
      <c r="L1627" s="135"/>
      <c r="M1627" s="135"/>
      <c r="N1627" s="2"/>
      <c r="O1627" s="31"/>
      <c r="P1627" s="25"/>
      <c r="Q1627" s="2"/>
    </row>
    <row r="1628" spans="1:17" ht="18" customHeight="1">
      <c r="A1628" s="35"/>
      <c r="B1628" s="31"/>
      <c r="C1628" s="133"/>
      <c r="D1628" s="133"/>
      <c r="E1628" s="133"/>
      <c r="F1628" s="133"/>
      <c r="G1628" s="133"/>
      <c r="H1628" s="133"/>
      <c r="I1628" s="133"/>
      <c r="J1628" s="134"/>
      <c r="K1628" s="135"/>
      <c r="L1628" s="135"/>
      <c r="M1628" s="135"/>
      <c r="N1628" s="2"/>
      <c r="O1628" s="31"/>
      <c r="P1628" s="25"/>
      <c r="Q1628" s="2"/>
    </row>
    <row r="1629" spans="1:17" ht="18" customHeight="1">
      <c r="A1629" s="35"/>
      <c r="B1629" s="31"/>
      <c r="C1629" s="133"/>
      <c r="D1629" s="133"/>
      <c r="E1629" s="133"/>
      <c r="F1629" s="133"/>
      <c r="G1629" s="133"/>
      <c r="H1629" s="133"/>
      <c r="I1629" s="133"/>
      <c r="J1629" s="134"/>
      <c r="K1629" s="135"/>
      <c r="L1629" s="135"/>
      <c r="M1629" s="135"/>
      <c r="N1629" s="2"/>
      <c r="O1629" s="31"/>
      <c r="P1629" s="25"/>
      <c r="Q1629" s="2"/>
    </row>
    <row r="1630" spans="1:17" ht="18" customHeight="1">
      <c r="A1630" s="35"/>
      <c r="B1630" s="31"/>
      <c r="C1630" s="133"/>
      <c r="D1630" s="133"/>
      <c r="E1630" s="133"/>
      <c r="F1630" s="133"/>
      <c r="G1630" s="133"/>
      <c r="H1630" s="133"/>
      <c r="I1630" s="133"/>
      <c r="J1630" s="134"/>
      <c r="K1630" s="135"/>
      <c r="L1630" s="135"/>
      <c r="M1630" s="135"/>
      <c r="N1630" s="2"/>
      <c r="O1630" s="31"/>
      <c r="P1630" s="25"/>
      <c r="Q1630" s="2"/>
    </row>
    <row r="1631" spans="1:17" ht="18" customHeight="1">
      <c r="A1631" s="35"/>
      <c r="B1631" s="31"/>
      <c r="C1631" s="133"/>
      <c r="D1631" s="133"/>
      <c r="E1631" s="133"/>
      <c r="F1631" s="133"/>
      <c r="G1631" s="133"/>
      <c r="H1631" s="133"/>
      <c r="I1631" s="133"/>
      <c r="J1631" s="134"/>
      <c r="K1631" s="135"/>
      <c r="L1631" s="135"/>
      <c r="M1631" s="135"/>
      <c r="N1631" s="2"/>
      <c r="O1631" s="31"/>
      <c r="P1631" s="25"/>
      <c r="Q1631" s="2"/>
    </row>
    <row r="1632" spans="1:17" ht="18" customHeight="1">
      <c r="A1632" s="35"/>
      <c r="B1632" s="31"/>
      <c r="C1632" s="133"/>
      <c r="D1632" s="133"/>
      <c r="E1632" s="133"/>
      <c r="F1632" s="133"/>
      <c r="G1632" s="133"/>
      <c r="H1632" s="133"/>
      <c r="I1632" s="133"/>
      <c r="J1632" s="134"/>
      <c r="K1632" s="135"/>
      <c r="L1632" s="135"/>
      <c r="M1632" s="135"/>
      <c r="N1632" s="2"/>
      <c r="O1632" s="31"/>
      <c r="P1632" s="25"/>
      <c r="Q1632" s="2"/>
    </row>
    <row r="1633" spans="1:17" ht="18" customHeight="1">
      <c r="A1633" s="35"/>
      <c r="B1633" s="31"/>
      <c r="C1633" s="133"/>
      <c r="D1633" s="133"/>
      <c r="E1633" s="133"/>
      <c r="F1633" s="133"/>
      <c r="G1633" s="133"/>
      <c r="H1633" s="133"/>
      <c r="I1633" s="133"/>
      <c r="J1633" s="134"/>
      <c r="K1633" s="135"/>
      <c r="L1633" s="135"/>
      <c r="M1633" s="135"/>
      <c r="N1633" s="2"/>
      <c r="O1633" s="31"/>
      <c r="P1633" s="25"/>
      <c r="Q1633" s="2"/>
    </row>
    <row r="1634" spans="1:17" ht="18" customHeight="1">
      <c r="A1634" s="35"/>
      <c r="B1634" s="31"/>
      <c r="C1634" s="133"/>
      <c r="D1634" s="133"/>
      <c r="E1634" s="133"/>
      <c r="F1634" s="133"/>
      <c r="G1634" s="133"/>
      <c r="H1634" s="133"/>
      <c r="I1634" s="133"/>
      <c r="J1634" s="134"/>
      <c r="K1634" s="135"/>
      <c r="L1634" s="135"/>
      <c r="M1634" s="135"/>
      <c r="N1634" s="2"/>
      <c r="O1634" s="31"/>
      <c r="P1634" s="25"/>
      <c r="Q1634" s="2"/>
    </row>
    <row r="1635" spans="1:17" ht="18" customHeight="1">
      <c r="A1635" s="35"/>
      <c r="B1635" s="31"/>
      <c r="C1635" s="133"/>
      <c r="D1635" s="133"/>
      <c r="E1635" s="133"/>
      <c r="F1635" s="133"/>
      <c r="G1635" s="133"/>
      <c r="H1635" s="133"/>
      <c r="I1635" s="133"/>
      <c r="J1635" s="134"/>
      <c r="K1635" s="135"/>
      <c r="L1635" s="135"/>
      <c r="M1635" s="135"/>
      <c r="N1635" s="2"/>
      <c r="O1635" s="31"/>
      <c r="P1635" s="25"/>
      <c r="Q1635" s="2"/>
    </row>
    <row r="1636" spans="1:17" ht="18" customHeight="1">
      <c r="A1636" s="35"/>
      <c r="B1636" s="31"/>
      <c r="C1636" s="133"/>
      <c r="D1636" s="133"/>
      <c r="E1636" s="133"/>
      <c r="F1636" s="133"/>
      <c r="G1636" s="133"/>
      <c r="H1636" s="133"/>
      <c r="I1636" s="133"/>
      <c r="J1636" s="134"/>
      <c r="K1636" s="135"/>
      <c r="L1636" s="135"/>
      <c r="M1636" s="135"/>
      <c r="N1636" s="2"/>
      <c r="O1636" s="31"/>
      <c r="P1636" s="25"/>
      <c r="Q1636" s="2"/>
    </row>
    <row r="1637" spans="1:17" ht="18" customHeight="1">
      <c r="A1637" s="35"/>
      <c r="B1637" s="31"/>
      <c r="C1637" s="133"/>
      <c r="D1637" s="133"/>
      <c r="E1637" s="133"/>
      <c r="F1637" s="133"/>
      <c r="G1637" s="133"/>
      <c r="H1637" s="133"/>
      <c r="I1637" s="133"/>
      <c r="J1637" s="134"/>
      <c r="K1637" s="135"/>
      <c r="L1637" s="135"/>
      <c r="M1637" s="135"/>
      <c r="N1637" s="2"/>
      <c r="O1637" s="31"/>
      <c r="P1637" s="25"/>
      <c r="Q1637" s="2"/>
    </row>
    <row r="1638" spans="1:17" ht="18" customHeight="1">
      <c r="A1638" s="35"/>
      <c r="B1638" s="31"/>
      <c r="C1638" s="133"/>
      <c r="D1638" s="133"/>
      <c r="E1638" s="133"/>
      <c r="F1638" s="133"/>
      <c r="G1638" s="133"/>
      <c r="H1638" s="133"/>
      <c r="I1638" s="133"/>
      <c r="J1638" s="134"/>
      <c r="K1638" s="135"/>
      <c r="L1638" s="135"/>
      <c r="M1638" s="135"/>
      <c r="N1638" s="2"/>
      <c r="O1638" s="31"/>
      <c r="P1638" s="25"/>
      <c r="Q1638" s="2"/>
    </row>
    <row r="1639" spans="1:17" ht="18" customHeight="1">
      <c r="A1639" s="35"/>
      <c r="B1639" s="31"/>
      <c r="C1639" s="133"/>
      <c r="D1639" s="133"/>
      <c r="E1639" s="133"/>
      <c r="F1639" s="133"/>
      <c r="G1639" s="133"/>
      <c r="H1639" s="133"/>
      <c r="I1639" s="133"/>
      <c r="J1639" s="134"/>
      <c r="K1639" s="135"/>
      <c r="L1639" s="135"/>
      <c r="M1639" s="135"/>
      <c r="N1639" s="2"/>
      <c r="O1639" s="31"/>
      <c r="P1639" s="25"/>
      <c r="Q1639" s="2"/>
    </row>
    <row r="1640" spans="1:17" ht="18" customHeight="1">
      <c r="A1640" s="35"/>
      <c r="B1640" s="31"/>
      <c r="C1640" s="133"/>
      <c r="D1640" s="133"/>
      <c r="E1640" s="133"/>
      <c r="F1640" s="133"/>
      <c r="G1640" s="133"/>
      <c r="H1640" s="133"/>
      <c r="I1640" s="133"/>
      <c r="J1640" s="134"/>
      <c r="K1640" s="135"/>
      <c r="L1640" s="135"/>
      <c r="M1640" s="135"/>
      <c r="N1640" s="2"/>
      <c r="O1640" s="31"/>
      <c r="P1640" s="25"/>
      <c r="Q1640" s="2"/>
    </row>
    <row r="1641" spans="1:17" ht="18" customHeight="1">
      <c r="A1641" s="35"/>
      <c r="B1641" s="31"/>
      <c r="C1641" s="133"/>
      <c r="D1641" s="133"/>
      <c r="E1641" s="133"/>
      <c r="F1641" s="133"/>
      <c r="G1641" s="133"/>
      <c r="H1641" s="133"/>
      <c r="I1641" s="133"/>
      <c r="J1641" s="134"/>
      <c r="K1641" s="135"/>
      <c r="L1641" s="135"/>
      <c r="M1641" s="135"/>
      <c r="N1641" s="2"/>
      <c r="O1641" s="31"/>
      <c r="P1641" s="25"/>
      <c r="Q1641" s="2"/>
    </row>
    <row r="1642" spans="1:17" ht="18" customHeight="1">
      <c r="A1642" s="35"/>
      <c r="B1642" s="31"/>
      <c r="C1642" s="133"/>
      <c r="D1642" s="133"/>
      <c r="E1642" s="133"/>
      <c r="F1642" s="133"/>
      <c r="G1642" s="133"/>
      <c r="H1642" s="133"/>
      <c r="I1642" s="133"/>
      <c r="J1642" s="134"/>
      <c r="K1642" s="135"/>
      <c r="L1642" s="135"/>
      <c r="M1642" s="135"/>
      <c r="N1642" s="2"/>
      <c r="O1642" s="31"/>
      <c r="P1642" s="25"/>
      <c r="Q1642" s="2"/>
    </row>
    <row r="1643" spans="1:17" ht="18" customHeight="1">
      <c r="A1643" s="35"/>
      <c r="B1643" s="31"/>
      <c r="C1643" s="133"/>
      <c r="D1643" s="133"/>
      <c r="E1643" s="133"/>
      <c r="F1643" s="133"/>
      <c r="G1643" s="133"/>
      <c r="H1643" s="133"/>
      <c r="I1643" s="133"/>
      <c r="J1643" s="134"/>
      <c r="K1643" s="135"/>
      <c r="L1643" s="135"/>
      <c r="M1643" s="135"/>
      <c r="N1643" s="2"/>
      <c r="O1643" s="31"/>
      <c r="P1643" s="25"/>
      <c r="Q1643" s="2"/>
    </row>
    <row r="1644" spans="1:17" ht="18" customHeight="1">
      <c r="A1644" s="35"/>
      <c r="B1644" s="31"/>
      <c r="C1644" s="133"/>
      <c r="D1644" s="133"/>
      <c r="E1644" s="133"/>
      <c r="F1644" s="133"/>
      <c r="G1644" s="133"/>
      <c r="H1644" s="133"/>
      <c r="I1644" s="133"/>
      <c r="J1644" s="134"/>
      <c r="K1644" s="135"/>
      <c r="L1644" s="135"/>
      <c r="M1644" s="135"/>
      <c r="N1644" s="2"/>
      <c r="O1644" s="31"/>
      <c r="P1644" s="25"/>
      <c r="Q1644" s="2"/>
    </row>
    <row r="1645" spans="1:17" ht="18" customHeight="1">
      <c r="A1645" s="35"/>
      <c r="B1645" s="31"/>
      <c r="C1645" s="133"/>
      <c r="D1645" s="133"/>
      <c r="E1645" s="133"/>
      <c r="F1645" s="133"/>
      <c r="G1645" s="133"/>
      <c r="H1645" s="133"/>
      <c r="I1645" s="133"/>
      <c r="J1645" s="134"/>
      <c r="K1645" s="135"/>
      <c r="L1645" s="135"/>
      <c r="M1645" s="135"/>
      <c r="N1645" s="2"/>
      <c r="O1645" s="31"/>
      <c r="P1645" s="25"/>
      <c r="Q1645" s="2"/>
    </row>
    <row r="1646" spans="1:17" ht="18" customHeight="1">
      <c r="A1646" s="35"/>
      <c r="B1646" s="31"/>
      <c r="C1646" s="133"/>
      <c r="D1646" s="133"/>
      <c r="E1646" s="133"/>
      <c r="F1646" s="133"/>
      <c r="G1646" s="133"/>
      <c r="H1646" s="133"/>
      <c r="I1646" s="133"/>
      <c r="J1646" s="134"/>
      <c r="K1646" s="135"/>
      <c r="L1646" s="135"/>
      <c r="M1646" s="135"/>
      <c r="N1646" s="2"/>
      <c r="O1646" s="31"/>
      <c r="P1646" s="25"/>
      <c r="Q1646" s="2"/>
    </row>
    <row r="1647" spans="1:17" ht="18" customHeight="1">
      <c r="A1647" s="35"/>
      <c r="B1647" s="31"/>
      <c r="C1647" s="133"/>
      <c r="D1647" s="133"/>
      <c r="E1647" s="133"/>
      <c r="F1647" s="133"/>
      <c r="G1647" s="133"/>
      <c r="H1647" s="133"/>
      <c r="I1647" s="133"/>
      <c r="J1647" s="134"/>
      <c r="K1647" s="135"/>
      <c r="L1647" s="135"/>
      <c r="M1647" s="135"/>
      <c r="N1647" s="2"/>
      <c r="O1647" s="31"/>
      <c r="P1647" s="25"/>
      <c r="Q1647" s="2"/>
    </row>
    <row r="1648" spans="1:17" ht="18" customHeight="1">
      <c r="A1648" s="35"/>
      <c r="B1648" s="31"/>
      <c r="C1648" s="133"/>
      <c r="D1648" s="133"/>
      <c r="E1648" s="133"/>
      <c r="F1648" s="133"/>
      <c r="G1648" s="133"/>
      <c r="H1648" s="133"/>
      <c r="I1648" s="133"/>
      <c r="J1648" s="134"/>
      <c r="K1648" s="135"/>
      <c r="L1648" s="135"/>
      <c r="M1648" s="135"/>
      <c r="N1648" s="2"/>
      <c r="O1648" s="31"/>
      <c r="P1648" s="25"/>
      <c r="Q1648" s="2"/>
    </row>
    <row r="1649" spans="1:17" ht="18" customHeight="1">
      <c r="A1649" s="35"/>
      <c r="B1649" s="31"/>
      <c r="C1649" s="133"/>
      <c r="D1649" s="133"/>
      <c r="E1649" s="133"/>
      <c r="F1649" s="133"/>
      <c r="G1649" s="133"/>
      <c r="H1649" s="133"/>
      <c r="I1649" s="133"/>
      <c r="J1649" s="134"/>
      <c r="K1649" s="135"/>
      <c r="L1649" s="135"/>
      <c r="M1649" s="135"/>
      <c r="N1649" s="2"/>
      <c r="O1649" s="31"/>
      <c r="P1649" s="25"/>
      <c r="Q1649" s="2"/>
    </row>
    <row r="1650" spans="1:17" ht="18" customHeight="1">
      <c r="A1650" s="35"/>
      <c r="B1650" s="31"/>
      <c r="C1650" s="133"/>
      <c r="D1650" s="133"/>
      <c r="E1650" s="133"/>
      <c r="F1650" s="133"/>
      <c r="G1650" s="133"/>
      <c r="H1650" s="133"/>
      <c r="I1650" s="133"/>
      <c r="J1650" s="134"/>
      <c r="K1650" s="135"/>
      <c r="L1650" s="135"/>
      <c r="M1650" s="135"/>
      <c r="N1650" s="2"/>
      <c r="O1650" s="31"/>
      <c r="P1650" s="25"/>
      <c r="Q1650" s="2"/>
    </row>
    <row r="1651" spans="1:17" ht="18" customHeight="1">
      <c r="A1651" s="35"/>
      <c r="B1651" s="31"/>
      <c r="C1651" s="133"/>
      <c r="D1651" s="133"/>
      <c r="E1651" s="133"/>
      <c r="F1651" s="133"/>
      <c r="G1651" s="133"/>
      <c r="H1651" s="133"/>
      <c r="I1651" s="133"/>
      <c r="J1651" s="134"/>
      <c r="K1651" s="135"/>
      <c r="L1651" s="135"/>
      <c r="M1651" s="135"/>
      <c r="N1651" s="2"/>
      <c r="O1651" s="31"/>
      <c r="P1651" s="25"/>
      <c r="Q1651" s="2"/>
    </row>
    <row r="1652" spans="1:17" ht="18" customHeight="1">
      <c r="A1652" s="35"/>
      <c r="B1652" s="31"/>
      <c r="C1652" s="133"/>
      <c r="D1652" s="133"/>
      <c r="E1652" s="133"/>
      <c r="F1652" s="133"/>
      <c r="G1652" s="133"/>
      <c r="H1652" s="133"/>
      <c r="I1652" s="133"/>
      <c r="J1652" s="134"/>
      <c r="K1652" s="135"/>
      <c r="L1652" s="135"/>
      <c r="M1652" s="135"/>
      <c r="N1652" s="2"/>
      <c r="O1652" s="31"/>
      <c r="P1652" s="25"/>
      <c r="Q1652" s="2"/>
    </row>
    <row r="1653" spans="1:17" ht="18" customHeight="1">
      <c r="A1653" s="35"/>
      <c r="B1653" s="31"/>
      <c r="C1653" s="133"/>
      <c r="D1653" s="133"/>
      <c r="E1653" s="133"/>
      <c r="F1653" s="133"/>
      <c r="G1653" s="133"/>
      <c r="H1653" s="133"/>
      <c r="I1653" s="133"/>
      <c r="J1653" s="134"/>
      <c r="K1653" s="135"/>
      <c r="L1653" s="135"/>
      <c r="M1653" s="135"/>
      <c r="N1653" s="2"/>
      <c r="O1653" s="31"/>
      <c r="P1653" s="25"/>
      <c r="Q1653" s="2"/>
    </row>
    <row r="1654" spans="1:17" ht="18" customHeight="1">
      <c r="A1654" s="35"/>
      <c r="B1654" s="31"/>
      <c r="C1654" s="133"/>
      <c r="D1654" s="133"/>
      <c r="E1654" s="133"/>
      <c r="F1654" s="133"/>
      <c r="G1654" s="133"/>
      <c r="H1654" s="133"/>
      <c r="I1654" s="133"/>
      <c r="J1654" s="134"/>
      <c r="K1654" s="135"/>
      <c r="L1654" s="135"/>
      <c r="M1654" s="135"/>
      <c r="N1654" s="2"/>
      <c r="O1654" s="31"/>
      <c r="P1654" s="25"/>
      <c r="Q1654" s="2"/>
    </row>
    <row r="1655" spans="1:17" ht="18" customHeight="1">
      <c r="A1655" s="35"/>
      <c r="B1655" s="31"/>
      <c r="C1655" s="133"/>
      <c r="D1655" s="133"/>
      <c r="E1655" s="133"/>
      <c r="F1655" s="133"/>
      <c r="G1655" s="133"/>
      <c r="H1655" s="133"/>
      <c r="I1655" s="133"/>
      <c r="J1655" s="134"/>
      <c r="K1655" s="135"/>
      <c r="L1655" s="135"/>
      <c r="M1655" s="135"/>
      <c r="N1655" s="2"/>
      <c r="O1655" s="31"/>
      <c r="P1655" s="25"/>
      <c r="Q1655" s="2"/>
    </row>
    <row r="1656" spans="1:17" ht="18" customHeight="1">
      <c r="A1656" s="35"/>
      <c r="B1656" s="31"/>
      <c r="C1656" s="133"/>
      <c r="D1656" s="133"/>
      <c r="E1656" s="133"/>
      <c r="F1656" s="133"/>
      <c r="G1656" s="133"/>
      <c r="H1656" s="133"/>
      <c r="I1656" s="133"/>
      <c r="J1656" s="134"/>
      <c r="K1656" s="135"/>
      <c r="L1656" s="135"/>
      <c r="M1656" s="135"/>
      <c r="N1656" s="2"/>
      <c r="O1656" s="31"/>
      <c r="P1656" s="25"/>
      <c r="Q1656" s="2"/>
    </row>
    <row r="1657" spans="1:17" ht="18" customHeight="1">
      <c r="A1657" s="35"/>
      <c r="B1657" s="31"/>
      <c r="C1657" s="133"/>
      <c r="D1657" s="133"/>
      <c r="E1657" s="133"/>
      <c r="F1657" s="133"/>
      <c r="G1657" s="133"/>
      <c r="H1657" s="133"/>
      <c r="I1657" s="133"/>
      <c r="J1657" s="134"/>
      <c r="K1657" s="135"/>
      <c r="L1657" s="135"/>
      <c r="M1657" s="135"/>
      <c r="N1657" s="2"/>
      <c r="O1657" s="31"/>
      <c r="P1657" s="25"/>
      <c r="Q1657" s="2"/>
    </row>
    <row r="1658" spans="1:17" ht="18" customHeight="1">
      <c r="A1658" s="35"/>
      <c r="B1658" s="31"/>
      <c r="C1658" s="133"/>
      <c r="D1658" s="133"/>
      <c r="E1658" s="133"/>
      <c r="F1658" s="133"/>
      <c r="G1658" s="133"/>
      <c r="H1658" s="133"/>
      <c r="I1658" s="133"/>
      <c r="J1658" s="134"/>
      <c r="K1658" s="135"/>
      <c r="L1658" s="135"/>
      <c r="M1658" s="135"/>
      <c r="N1658" s="2"/>
      <c r="O1658" s="31"/>
      <c r="P1658" s="25"/>
      <c r="Q1658" s="2"/>
    </row>
    <row r="1659" spans="1:17" ht="18" customHeight="1">
      <c r="A1659" s="35"/>
      <c r="B1659" s="31"/>
      <c r="C1659" s="133"/>
      <c r="D1659" s="133"/>
      <c r="E1659" s="133"/>
      <c r="F1659" s="133"/>
      <c r="G1659" s="133"/>
      <c r="H1659" s="133"/>
      <c r="I1659" s="133"/>
      <c r="J1659" s="134"/>
      <c r="K1659" s="135"/>
      <c r="L1659" s="135"/>
      <c r="M1659" s="135"/>
      <c r="N1659" s="2"/>
      <c r="O1659" s="31"/>
      <c r="P1659" s="25"/>
      <c r="Q1659" s="2"/>
    </row>
    <row r="1660" spans="1:17" ht="18" customHeight="1">
      <c r="A1660" s="35"/>
      <c r="B1660" s="31"/>
      <c r="C1660" s="133"/>
      <c r="D1660" s="133"/>
      <c r="E1660" s="133"/>
      <c r="F1660" s="133"/>
      <c r="G1660" s="133"/>
      <c r="H1660" s="133"/>
      <c r="I1660" s="133"/>
      <c r="J1660" s="134"/>
      <c r="K1660" s="135"/>
      <c r="L1660" s="135"/>
      <c r="M1660" s="135"/>
      <c r="N1660" s="2"/>
      <c r="O1660" s="31"/>
      <c r="P1660" s="25"/>
      <c r="Q1660" s="2"/>
    </row>
    <row r="1661" spans="1:17" ht="18" customHeight="1">
      <c r="A1661" s="35"/>
      <c r="B1661" s="31"/>
      <c r="C1661" s="133"/>
      <c r="D1661" s="133"/>
      <c r="E1661" s="133"/>
      <c r="F1661" s="133"/>
      <c r="G1661" s="133"/>
      <c r="H1661" s="133"/>
      <c r="I1661" s="133"/>
      <c r="J1661" s="134"/>
      <c r="K1661" s="135"/>
      <c r="L1661" s="135"/>
      <c r="M1661" s="135"/>
      <c r="N1661" s="2"/>
      <c r="O1661" s="31"/>
      <c r="P1661" s="25"/>
      <c r="Q1661" s="2"/>
    </row>
    <row r="1662" spans="1:17" ht="18" customHeight="1">
      <c r="A1662" s="35"/>
      <c r="B1662" s="31"/>
      <c r="C1662" s="133"/>
      <c r="D1662" s="133"/>
      <c r="E1662" s="133"/>
      <c r="F1662" s="133"/>
      <c r="G1662" s="133"/>
      <c r="H1662" s="133"/>
      <c r="I1662" s="133"/>
      <c r="J1662" s="134"/>
      <c r="K1662" s="135"/>
      <c r="L1662" s="135"/>
      <c r="M1662" s="135"/>
      <c r="N1662" s="2"/>
      <c r="O1662" s="31"/>
      <c r="P1662" s="25"/>
      <c r="Q1662" s="2"/>
    </row>
    <row r="1663" spans="1:17" ht="18" customHeight="1">
      <c r="A1663" s="35"/>
      <c r="B1663" s="31"/>
      <c r="C1663" s="133"/>
      <c r="D1663" s="133"/>
      <c r="E1663" s="133"/>
      <c r="F1663" s="133"/>
      <c r="G1663" s="133"/>
      <c r="H1663" s="133"/>
      <c r="I1663" s="133"/>
      <c r="J1663" s="134"/>
      <c r="K1663" s="135"/>
      <c r="L1663" s="135"/>
      <c r="M1663" s="135"/>
      <c r="N1663" s="2"/>
      <c r="O1663" s="31"/>
      <c r="P1663" s="25"/>
      <c r="Q1663" s="2"/>
    </row>
    <row r="1664" spans="1:17" ht="18" customHeight="1">
      <c r="A1664" s="35"/>
      <c r="B1664" s="31"/>
      <c r="C1664" s="133"/>
      <c r="D1664" s="133"/>
      <c r="E1664" s="133"/>
      <c r="F1664" s="133"/>
      <c r="G1664" s="133"/>
      <c r="H1664" s="133"/>
      <c r="I1664" s="133"/>
      <c r="J1664" s="134"/>
      <c r="K1664" s="135"/>
      <c r="L1664" s="135"/>
      <c r="M1664" s="135"/>
      <c r="N1664" s="2"/>
      <c r="O1664" s="31"/>
      <c r="P1664" s="25"/>
      <c r="Q1664" s="2"/>
    </row>
    <row r="1665" spans="1:17" ht="18" customHeight="1">
      <c r="A1665" s="35"/>
      <c r="B1665" s="31"/>
      <c r="C1665" s="133"/>
      <c r="D1665" s="133"/>
      <c r="E1665" s="133"/>
      <c r="F1665" s="133"/>
      <c r="G1665" s="133"/>
      <c r="H1665" s="133"/>
      <c r="I1665" s="133"/>
      <c r="J1665" s="134"/>
      <c r="K1665" s="135"/>
      <c r="L1665" s="135"/>
      <c r="M1665" s="135"/>
      <c r="N1665" s="2"/>
      <c r="O1665" s="31"/>
      <c r="P1665" s="25"/>
      <c r="Q1665" s="2"/>
    </row>
    <row r="1666" spans="1:17" ht="18" customHeight="1">
      <c r="A1666" s="35"/>
      <c r="B1666" s="31"/>
      <c r="C1666" s="133"/>
      <c r="D1666" s="133"/>
      <c r="E1666" s="133"/>
      <c r="F1666" s="133"/>
      <c r="G1666" s="133"/>
      <c r="H1666" s="133"/>
      <c r="I1666" s="133"/>
      <c r="J1666" s="134"/>
      <c r="K1666" s="135"/>
      <c r="L1666" s="135"/>
      <c r="M1666" s="135"/>
      <c r="N1666" s="2"/>
      <c r="O1666" s="31"/>
      <c r="P1666" s="25"/>
      <c r="Q1666" s="2"/>
    </row>
    <row r="1667" spans="1:17" ht="18" customHeight="1">
      <c r="A1667" s="35"/>
      <c r="B1667" s="31"/>
      <c r="C1667" s="133"/>
      <c r="D1667" s="133"/>
      <c r="E1667" s="133"/>
      <c r="F1667" s="133"/>
      <c r="G1667" s="133"/>
      <c r="H1667" s="133"/>
      <c r="I1667" s="133"/>
      <c r="J1667" s="134"/>
      <c r="K1667" s="135"/>
      <c r="L1667" s="135"/>
      <c r="M1667" s="135"/>
      <c r="N1667" s="2"/>
      <c r="O1667" s="31"/>
      <c r="P1667" s="25"/>
      <c r="Q1667" s="2"/>
    </row>
    <row r="1668" spans="1:17" ht="18" customHeight="1">
      <c r="A1668" s="35"/>
      <c r="B1668" s="31"/>
      <c r="C1668" s="133"/>
      <c r="D1668" s="133"/>
      <c r="E1668" s="133"/>
      <c r="F1668" s="133"/>
      <c r="G1668" s="133"/>
      <c r="H1668" s="133"/>
      <c r="I1668" s="133"/>
      <c r="J1668" s="134"/>
      <c r="K1668" s="135"/>
      <c r="L1668" s="135"/>
      <c r="M1668" s="135"/>
      <c r="N1668" s="2"/>
      <c r="O1668" s="31"/>
      <c r="P1668" s="25"/>
      <c r="Q1668" s="2"/>
    </row>
    <row r="1669" spans="1:17" ht="18" customHeight="1">
      <c r="A1669" s="35"/>
      <c r="B1669" s="31"/>
      <c r="C1669" s="133"/>
      <c r="D1669" s="133"/>
      <c r="E1669" s="133"/>
      <c r="F1669" s="133"/>
      <c r="G1669" s="133"/>
      <c r="H1669" s="133"/>
      <c r="I1669" s="133"/>
      <c r="J1669" s="134"/>
      <c r="K1669" s="135"/>
      <c r="L1669" s="135"/>
      <c r="M1669" s="135"/>
      <c r="N1669" s="2"/>
      <c r="O1669" s="31"/>
      <c r="P1669" s="25"/>
      <c r="Q1669" s="2"/>
    </row>
    <row r="1670" spans="1:17" ht="18" customHeight="1">
      <c r="A1670" s="35"/>
      <c r="B1670" s="31"/>
      <c r="C1670" s="133"/>
      <c r="D1670" s="133"/>
      <c r="E1670" s="133"/>
      <c r="F1670" s="133"/>
      <c r="G1670" s="133"/>
      <c r="H1670" s="133"/>
      <c r="I1670" s="133"/>
      <c r="J1670" s="134"/>
      <c r="K1670" s="135"/>
      <c r="L1670" s="135"/>
      <c r="M1670" s="135"/>
      <c r="N1670" s="2"/>
      <c r="O1670" s="31"/>
      <c r="P1670" s="25"/>
      <c r="Q1670" s="2"/>
    </row>
    <row r="1671" spans="1:17" ht="18" customHeight="1">
      <c r="A1671" s="35"/>
      <c r="B1671" s="31"/>
      <c r="C1671" s="133"/>
      <c r="D1671" s="133"/>
      <c r="E1671" s="133"/>
      <c r="F1671" s="133"/>
      <c r="G1671" s="133"/>
      <c r="H1671" s="133"/>
      <c r="I1671" s="133"/>
      <c r="J1671" s="134"/>
      <c r="K1671" s="135"/>
      <c r="L1671" s="135"/>
      <c r="M1671" s="135"/>
      <c r="N1671" s="2"/>
      <c r="O1671" s="31"/>
      <c r="P1671" s="25"/>
      <c r="Q1671" s="2"/>
    </row>
    <row r="1672" spans="1:17" ht="18" customHeight="1">
      <c r="A1672" s="35"/>
      <c r="B1672" s="31"/>
      <c r="C1672" s="133"/>
      <c r="D1672" s="133"/>
      <c r="E1672" s="133"/>
      <c r="F1672" s="133"/>
      <c r="G1672" s="133"/>
      <c r="H1672" s="133"/>
      <c r="I1672" s="133"/>
      <c r="J1672" s="134"/>
      <c r="K1672" s="135"/>
      <c r="L1672" s="135"/>
      <c r="M1672" s="135"/>
      <c r="N1672" s="2"/>
      <c r="O1672" s="31"/>
      <c r="P1672" s="25"/>
      <c r="Q1672" s="2"/>
    </row>
    <row r="1673" spans="1:17" ht="18" customHeight="1">
      <c r="A1673" s="35"/>
      <c r="B1673" s="31"/>
      <c r="C1673" s="133"/>
      <c r="D1673" s="133"/>
      <c r="E1673" s="133"/>
      <c r="F1673" s="133"/>
      <c r="G1673" s="133"/>
      <c r="H1673" s="133"/>
      <c r="I1673" s="133"/>
      <c r="J1673" s="134"/>
      <c r="K1673" s="135"/>
      <c r="L1673" s="135"/>
      <c r="M1673" s="135"/>
      <c r="N1673" s="2"/>
      <c r="O1673" s="31"/>
      <c r="P1673" s="25"/>
      <c r="Q1673" s="2"/>
    </row>
    <row r="1674" spans="1:17" ht="18" customHeight="1">
      <c r="A1674" s="35"/>
      <c r="B1674" s="31"/>
      <c r="C1674" s="133"/>
      <c r="D1674" s="133"/>
      <c r="E1674" s="133"/>
      <c r="F1674" s="133"/>
      <c r="G1674" s="133"/>
      <c r="H1674" s="133"/>
      <c r="I1674" s="133"/>
      <c r="J1674" s="134"/>
      <c r="K1674" s="135"/>
      <c r="L1674" s="135"/>
      <c r="M1674" s="135"/>
      <c r="N1674" s="2"/>
      <c r="O1674" s="31"/>
      <c r="P1674" s="25"/>
      <c r="Q1674" s="2"/>
    </row>
    <row r="1675" spans="1:17" ht="18" customHeight="1">
      <c r="A1675" s="35"/>
      <c r="B1675" s="31"/>
      <c r="C1675" s="133"/>
      <c r="D1675" s="133"/>
      <c r="E1675" s="133"/>
      <c r="F1675" s="133"/>
      <c r="G1675" s="133"/>
      <c r="H1675" s="133"/>
      <c r="I1675" s="133"/>
      <c r="J1675" s="134"/>
      <c r="K1675" s="135"/>
      <c r="L1675" s="135"/>
      <c r="M1675" s="135"/>
      <c r="N1675" s="2"/>
      <c r="O1675" s="31"/>
      <c r="P1675" s="25"/>
      <c r="Q1675" s="2"/>
    </row>
    <row r="1676" spans="1:17" ht="18" customHeight="1">
      <c r="A1676" s="35"/>
      <c r="B1676" s="31"/>
      <c r="C1676" s="133"/>
      <c r="D1676" s="133"/>
      <c r="E1676" s="133"/>
      <c r="F1676" s="133"/>
      <c r="G1676" s="133"/>
      <c r="H1676" s="133"/>
      <c r="I1676" s="133"/>
      <c r="J1676" s="134"/>
      <c r="K1676" s="135"/>
      <c r="L1676" s="135"/>
      <c r="M1676" s="135"/>
      <c r="N1676" s="2"/>
      <c r="O1676" s="31"/>
      <c r="P1676" s="25"/>
      <c r="Q1676" s="2"/>
    </row>
    <row r="1677" spans="1:17" ht="18" customHeight="1">
      <c r="A1677" s="35"/>
      <c r="B1677" s="31"/>
      <c r="C1677" s="133"/>
      <c r="D1677" s="133"/>
      <c r="E1677" s="133"/>
      <c r="F1677" s="133"/>
      <c r="G1677" s="133"/>
      <c r="H1677" s="133"/>
      <c r="I1677" s="133"/>
      <c r="J1677" s="134"/>
      <c r="K1677" s="135"/>
      <c r="L1677" s="135"/>
      <c r="M1677" s="135"/>
      <c r="N1677" s="2"/>
      <c r="O1677" s="31"/>
      <c r="P1677" s="25"/>
      <c r="Q1677" s="2"/>
    </row>
    <row r="1678" spans="1:17" ht="18" customHeight="1">
      <c r="A1678" s="35"/>
      <c r="B1678" s="31"/>
      <c r="C1678" s="133"/>
      <c r="D1678" s="133"/>
      <c r="E1678" s="133"/>
      <c r="F1678" s="133"/>
      <c r="G1678" s="133"/>
      <c r="H1678" s="133"/>
      <c r="I1678" s="133"/>
      <c r="J1678" s="134"/>
      <c r="K1678" s="135"/>
      <c r="L1678" s="135"/>
      <c r="M1678" s="135"/>
      <c r="N1678" s="2"/>
      <c r="O1678" s="31"/>
      <c r="P1678" s="25"/>
      <c r="Q1678" s="2"/>
    </row>
    <row r="1679" spans="1:17" ht="18" customHeight="1">
      <c r="A1679" s="35"/>
      <c r="B1679" s="31"/>
      <c r="C1679" s="133"/>
      <c r="D1679" s="133"/>
      <c r="E1679" s="133"/>
      <c r="F1679" s="133"/>
      <c r="G1679" s="133"/>
      <c r="H1679" s="133"/>
      <c r="I1679" s="133"/>
      <c r="J1679" s="134"/>
      <c r="K1679" s="135"/>
      <c r="L1679" s="135"/>
      <c r="M1679" s="135"/>
      <c r="N1679" s="2"/>
      <c r="O1679" s="31"/>
      <c r="P1679" s="25"/>
      <c r="Q1679" s="2"/>
    </row>
    <row r="1680" spans="1:17" ht="18" customHeight="1">
      <c r="A1680" s="35"/>
      <c r="B1680" s="31"/>
      <c r="C1680" s="133"/>
      <c r="D1680" s="133"/>
      <c r="E1680" s="133"/>
      <c r="F1680" s="133"/>
      <c r="G1680" s="133"/>
      <c r="H1680" s="133"/>
      <c r="I1680" s="133"/>
      <c r="J1680" s="134"/>
      <c r="K1680" s="135"/>
      <c r="L1680" s="135"/>
      <c r="M1680" s="135"/>
      <c r="N1680" s="2"/>
      <c r="O1680" s="31"/>
      <c r="P1680" s="25"/>
      <c r="Q1680" s="2"/>
    </row>
    <row r="1681" spans="1:17" ht="18" customHeight="1">
      <c r="A1681" s="35"/>
      <c r="B1681" s="31"/>
      <c r="C1681" s="133"/>
      <c r="D1681" s="133"/>
      <c r="E1681" s="133"/>
      <c r="F1681" s="133"/>
      <c r="G1681" s="133"/>
      <c r="H1681" s="133"/>
      <c r="I1681" s="133"/>
      <c r="J1681" s="134"/>
      <c r="K1681" s="135"/>
      <c r="L1681" s="135"/>
      <c r="M1681" s="135"/>
      <c r="N1681" s="2"/>
      <c r="O1681" s="31"/>
      <c r="P1681" s="25"/>
      <c r="Q1681" s="2"/>
    </row>
    <row r="1682" spans="1:17" ht="18" customHeight="1">
      <c r="A1682" s="35"/>
      <c r="B1682" s="31"/>
      <c r="C1682" s="133"/>
      <c r="D1682" s="133"/>
      <c r="E1682" s="133"/>
      <c r="F1682" s="133"/>
      <c r="G1682" s="133"/>
      <c r="H1682" s="133"/>
      <c r="I1682" s="133"/>
      <c r="J1682" s="134"/>
      <c r="K1682" s="135"/>
      <c r="L1682" s="135"/>
      <c r="M1682" s="135"/>
      <c r="N1682" s="2"/>
      <c r="O1682" s="31"/>
      <c r="P1682" s="25"/>
      <c r="Q1682" s="2"/>
    </row>
    <row r="1683" spans="1:17" ht="18" customHeight="1">
      <c r="A1683" s="35"/>
      <c r="B1683" s="31"/>
      <c r="C1683" s="133"/>
      <c r="D1683" s="133"/>
      <c r="E1683" s="133"/>
      <c r="F1683" s="133"/>
      <c r="G1683" s="133"/>
      <c r="H1683" s="133"/>
      <c r="I1683" s="133"/>
      <c r="J1683" s="134"/>
      <c r="K1683" s="135"/>
      <c r="L1683" s="135"/>
      <c r="M1683" s="135"/>
      <c r="N1683" s="2"/>
      <c r="O1683" s="31"/>
      <c r="P1683" s="25"/>
      <c r="Q1683" s="2"/>
    </row>
    <row r="1684" spans="1:17" ht="18" customHeight="1">
      <c r="A1684" s="35"/>
      <c r="B1684" s="31"/>
      <c r="C1684" s="133"/>
      <c r="D1684" s="133"/>
      <c r="E1684" s="133"/>
      <c r="F1684" s="133"/>
      <c r="G1684" s="133"/>
      <c r="H1684" s="133"/>
      <c r="I1684" s="133"/>
      <c r="J1684" s="134"/>
      <c r="K1684" s="135"/>
      <c r="L1684" s="135"/>
      <c r="M1684" s="135"/>
      <c r="N1684" s="2"/>
      <c r="O1684" s="31"/>
      <c r="P1684" s="25"/>
      <c r="Q1684" s="2"/>
    </row>
    <row r="1685" spans="1:17" ht="18" customHeight="1">
      <c r="A1685" s="35"/>
      <c r="B1685" s="31"/>
      <c r="C1685" s="133"/>
      <c r="D1685" s="133"/>
      <c r="E1685" s="133"/>
      <c r="F1685" s="133"/>
      <c r="G1685" s="133"/>
      <c r="H1685" s="133"/>
      <c r="I1685" s="133"/>
      <c r="J1685" s="134"/>
      <c r="K1685" s="135"/>
      <c r="L1685" s="135"/>
      <c r="M1685" s="135"/>
      <c r="N1685" s="2"/>
      <c r="O1685" s="31"/>
      <c r="P1685" s="25"/>
      <c r="Q1685" s="2"/>
    </row>
    <row r="1686" spans="1:17" ht="18" customHeight="1">
      <c r="A1686" s="35"/>
      <c r="B1686" s="31"/>
      <c r="C1686" s="133"/>
      <c r="D1686" s="133"/>
      <c r="E1686" s="133"/>
      <c r="F1686" s="133"/>
      <c r="G1686" s="133"/>
      <c r="H1686" s="133"/>
      <c r="I1686" s="133"/>
      <c r="J1686" s="134"/>
      <c r="K1686" s="135"/>
      <c r="L1686" s="135"/>
      <c r="M1686" s="135"/>
      <c r="N1686" s="2"/>
      <c r="O1686" s="31"/>
      <c r="P1686" s="25"/>
      <c r="Q1686" s="2"/>
    </row>
    <row r="1687" spans="1:17" ht="18" customHeight="1">
      <c r="A1687" s="35"/>
      <c r="B1687" s="31"/>
      <c r="C1687" s="133"/>
      <c r="D1687" s="133"/>
      <c r="E1687" s="133"/>
      <c r="F1687" s="133"/>
      <c r="G1687" s="133"/>
      <c r="H1687" s="133"/>
      <c r="I1687" s="133"/>
      <c r="J1687" s="134"/>
      <c r="K1687" s="135"/>
      <c r="L1687" s="135"/>
      <c r="M1687" s="135"/>
      <c r="N1687" s="2"/>
      <c r="O1687" s="31"/>
      <c r="P1687" s="25"/>
      <c r="Q1687" s="2"/>
    </row>
    <row r="1688" spans="1:17" ht="18" customHeight="1">
      <c r="A1688" s="35"/>
      <c r="B1688" s="31"/>
      <c r="C1688" s="133"/>
      <c r="D1688" s="133"/>
      <c r="E1688" s="133"/>
      <c r="F1688" s="133"/>
      <c r="G1688" s="133"/>
      <c r="H1688" s="133"/>
      <c r="I1688" s="133"/>
      <c r="J1688" s="134"/>
      <c r="K1688" s="135"/>
      <c r="L1688" s="135"/>
      <c r="M1688" s="135"/>
      <c r="N1688" s="2"/>
      <c r="O1688" s="31"/>
      <c r="P1688" s="25"/>
      <c r="Q1688" s="2"/>
    </row>
    <row r="1689" spans="1:17" ht="18" customHeight="1">
      <c r="A1689" s="35"/>
      <c r="B1689" s="31"/>
      <c r="C1689" s="133"/>
      <c r="D1689" s="133"/>
      <c r="E1689" s="133"/>
      <c r="F1689" s="133"/>
      <c r="G1689" s="133"/>
      <c r="H1689" s="133"/>
      <c r="I1689" s="133"/>
      <c r="J1689" s="134"/>
      <c r="K1689" s="135"/>
      <c r="L1689" s="135"/>
      <c r="M1689" s="135"/>
      <c r="N1689" s="2"/>
      <c r="O1689" s="31"/>
      <c r="P1689" s="25"/>
      <c r="Q1689" s="2"/>
    </row>
    <row r="1690" spans="1:17" ht="18" customHeight="1">
      <c r="A1690" s="35"/>
      <c r="B1690" s="31"/>
      <c r="C1690" s="133"/>
      <c r="D1690" s="133"/>
      <c r="E1690" s="133"/>
      <c r="F1690" s="133"/>
      <c r="G1690" s="133"/>
      <c r="H1690" s="133"/>
      <c r="I1690" s="133"/>
      <c r="J1690" s="134"/>
      <c r="K1690" s="135"/>
      <c r="L1690" s="135"/>
      <c r="M1690" s="135"/>
      <c r="N1690" s="2"/>
      <c r="O1690" s="31"/>
      <c r="P1690" s="25"/>
      <c r="Q1690" s="2"/>
    </row>
    <row r="1691" spans="1:17" ht="18" customHeight="1">
      <c r="A1691" s="35"/>
      <c r="B1691" s="31"/>
      <c r="C1691" s="133"/>
      <c r="D1691" s="133"/>
      <c r="E1691" s="133"/>
      <c r="F1691" s="133"/>
      <c r="G1691" s="133"/>
      <c r="H1691" s="133"/>
      <c r="I1691" s="133"/>
      <c r="J1691" s="134"/>
      <c r="K1691" s="135"/>
      <c r="L1691" s="135"/>
      <c r="M1691" s="135"/>
      <c r="N1691" s="2"/>
      <c r="O1691" s="31"/>
      <c r="P1691" s="25"/>
      <c r="Q1691" s="2"/>
    </row>
    <row r="1692" spans="1:17" ht="18" customHeight="1">
      <c r="A1692" s="35"/>
      <c r="B1692" s="31"/>
      <c r="C1692" s="133"/>
      <c r="D1692" s="133"/>
      <c r="E1692" s="133"/>
      <c r="F1692" s="133"/>
      <c r="G1692" s="133"/>
      <c r="H1692" s="133"/>
      <c r="I1692" s="133"/>
      <c r="J1692" s="134"/>
      <c r="K1692" s="135"/>
      <c r="L1692" s="135"/>
      <c r="M1692" s="135"/>
      <c r="N1692" s="2"/>
      <c r="O1692" s="31"/>
      <c r="P1692" s="25"/>
      <c r="Q1692" s="2"/>
    </row>
    <row r="1693" spans="1:17" ht="18" customHeight="1">
      <c r="A1693" s="35"/>
      <c r="B1693" s="31"/>
      <c r="C1693" s="133"/>
      <c r="D1693" s="133"/>
      <c r="E1693" s="133"/>
      <c r="F1693" s="133"/>
      <c r="G1693" s="133"/>
      <c r="H1693" s="133"/>
      <c r="I1693" s="133"/>
      <c r="J1693" s="134"/>
      <c r="K1693" s="135"/>
      <c r="L1693" s="135"/>
      <c r="M1693" s="135"/>
      <c r="N1693" s="2"/>
      <c r="O1693" s="31"/>
      <c r="P1693" s="25"/>
      <c r="Q1693" s="2"/>
    </row>
    <row r="1694" spans="1:17" ht="18" customHeight="1">
      <c r="A1694" s="35"/>
      <c r="B1694" s="31"/>
      <c r="C1694" s="133"/>
      <c r="D1694" s="133"/>
      <c r="E1694" s="133"/>
      <c r="F1694" s="133"/>
      <c r="G1694" s="133"/>
      <c r="H1694" s="133"/>
      <c r="I1694" s="133"/>
      <c r="J1694" s="134"/>
      <c r="K1694" s="135"/>
      <c r="L1694" s="135"/>
      <c r="M1694" s="135"/>
      <c r="N1694" s="2"/>
      <c r="O1694" s="31"/>
      <c r="P1694" s="25"/>
      <c r="Q1694" s="2"/>
    </row>
    <row r="1695" spans="1:17" ht="18" customHeight="1">
      <c r="A1695" s="35"/>
      <c r="B1695" s="31"/>
      <c r="C1695" s="133"/>
      <c r="D1695" s="133"/>
      <c r="E1695" s="133"/>
      <c r="F1695" s="133"/>
      <c r="G1695" s="133"/>
      <c r="H1695" s="133"/>
      <c r="I1695" s="133"/>
      <c r="J1695" s="134"/>
      <c r="K1695" s="135"/>
      <c r="L1695" s="135"/>
      <c r="M1695" s="135"/>
      <c r="N1695" s="2"/>
      <c r="O1695" s="31"/>
      <c r="P1695" s="25"/>
      <c r="Q1695" s="2"/>
    </row>
    <row r="1696" spans="1:17" ht="18" customHeight="1">
      <c r="A1696" s="35"/>
      <c r="B1696" s="31"/>
      <c r="C1696" s="133"/>
      <c r="D1696" s="133"/>
      <c r="E1696" s="133"/>
      <c r="F1696" s="133"/>
      <c r="G1696" s="133"/>
      <c r="H1696" s="133"/>
      <c r="I1696" s="133"/>
      <c r="J1696" s="134"/>
      <c r="K1696" s="135"/>
      <c r="L1696" s="135"/>
      <c r="M1696" s="135"/>
      <c r="N1696" s="2"/>
      <c r="O1696" s="31"/>
      <c r="P1696" s="25"/>
      <c r="Q1696" s="2"/>
    </row>
    <row r="1697" spans="1:17" ht="18" customHeight="1">
      <c r="A1697" s="35"/>
      <c r="B1697" s="31"/>
      <c r="C1697" s="133"/>
      <c r="D1697" s="133"/>
      <c r="E1697" s="133"/>
      <c r="F1697" s="133"/>
      <c r="G1697" s="133"/>
      <c r="H1697" s="133"/>
      <c r="I1697" s="133"/>
      <c r="J1697" s="134"/>
      <c r="K1697" s="135"/>
      <c r="L1697" s="135"/>
      <c r="M1697" s="135"/>
      <c r="N1697" s="2"/>
      <c r="O1697" s="31"/>
      <c r="P1697" s="25"/>
      <c r="Q1697" s="2"/>
    </row>
    <row r="1698" spans="1:17" ht="18" customHeight="1">
      <c r="A1698" s="35"/>
      <c r="B1698" s="31"/>
      <c r="C1698" s="133"/>
      <c r="D1698" s="133"/>
      <c r="E1698" s="133"/>
      <c r="F1698" s="133"/>
      <c r="G1698" s="133"/>
      <c r="H1698" s="133"/>
      <c r="I1698" s="133"/>
      <c r="J1698" s="134"/>
      <c r="K1698" s="135"/>
      <c r="L1698" s="135"/>
      <c r="M1698" s="135"/>
      <c r="N1698" s="2"/>
      <c r="O1698" s="31"/>
      <c r="P1698" s="25"/>
      <c r="Q1698" s="2"/>
    </row>
    <row r="1699" spans="1:17" ht="18" customHeight="1">
      <c r="A1699" s="35"/>
      <c r="B1699" s="31"/>
      <c r="C1699" s="133"/>
      <c r="D1699" s="133"/>
      <c r="E1699" s="133"/>
      <c r="F1699" s="133"/>
      <c r="G1699" s="133"/>
      <c r="H1699" s="133"/>
      <c r="I1699" s="133"/>
      <c r="J1699" s="134"/>
      <c r="K1699" s="135"/>
      <c r="L1699" s="135"/>
      <c r="M1699" s="135"/>
      <c r="N1699" s="2"/>
      <c r="O1699" s="31"/>
      <c r="P1699" s="25"/>
      <c r="Q1699" s="2"/>
    </row>
    <row r="1700" spans="1:17" ht="18" customHeight="1">
      <c r="A1700" s="35"/>
      <c r="B1700" s="31"/>
      <c r="C1700" s="133"/>
      <c r="D1700" s="133"/>
      <c r="E1700" s="133"/>
      <c r="F1700" s="133"/>
      <c r="G1700" s="133"/>
      <c r="H1700" s="133"/>
      <c r="I1700" s="133"/>
      <c r="J1700" s="134"/>
      <c r="K1700" s="135"/>
      <c r="L1700" s="135"/>
      <c r="M1700" s="135"/>
      <c r="N1700" s="2"/>
      <c r="O1700" s="31"/>
      <c r="P1700" s="25"/>
      <c r="Q1700" s="2"/>
    </row>
    <row r="1701" spans="1:17" ht="18" customHeight="1">
      <c r="A1701" s="35"/>
      <c r="B1701" s="31"/>
      <c r="C1701" s="133"/>
      <c r="D1701" s="133"/>
      <c r="E1701" s="133"/>
      <c r="F1701" s="133"/>
      <c r="G1701" s="133"/>
      <c r="H1701" s="133"/>
      <c r="I1701" s="133"/>
      <c r="J1701" s="134"/>
      <c r="K1701" s="135"/>
      <c r="L1701" s="135"/>
      <c r="M1701" s="135"/>
      <c r="N1701" s="2"/>
      <c r="O1701" s="31"/>
      <c r="P1701" s="25"/>
      <c r="Q1701" s="2"/>
    </row>
    <row r="1702" spans="1:17" ht="18" customHeight="1">
      <c r="A1702" s="35"/>
      <c r="B1702" s="31"/>
      <c r="C1702" s="133"/>
      <c r="D1702" s="133"/>
      <c r="E1702" s="133"/>
      <c r="F1702" s="133"/>
      <c r="G1702" s="133"/>
      <c r="H1702" s="133"/>
      <c r="I1702" s="133"/>
      <c r="J1702" s="134"/>
      <c r="K1702" s="135"/>
      <c r="L1702" s="135"/>
      <c r="M1702" s="135"/>
      <c r="N1702" s="2"/>
      <c r="O1702" s="31"/>
      <c r="P1702" s="25"/>
      <c r="Q1702" s="2"/>
    </row>
    <row r="1703" spans="1:17" ht="18" customHeight="1">
      <c r="A1703" s="35"/>
      <c r="B1703" s="31"/>
      <c r="C1703" s="133"/>
      <c r="D1703" s="133"/>
      <c r="E1703" s="133"/>
      <c r="F1703" s="133"/>
      <c r="G1703" s="133"/>
      <c r="H1703" s="133"/>
      <c r="I1703" s="133"/>
      <c r="J1703" s="134"/>
      <c r="K1703" s="135"/>
      <c r="L1703" s="135"/>
      <c r="M1703" s="135"/>
      <c r="N1703" s="2"/>
      <c r="O1703" s="31"/>
      <c r="P1703" s="25"/>
      <c r="Q1703" s="2"/>
    </row>
    <row r="1704" spans="1:17" ht="18" customHeight="1">
      <c r="A1704" s="35"/>
      <c r="B1704" s="31"/>
      <c r="C1704" s="133"/>
      <c r="D1704" s="133"/>
      <c r="E1704" s="133"/>
      <c r="F1704" s="133"/>
      <c r="G1704" s="133"/>
      <c r="H1704" s="133"/>
      <c r="I1704" s="133"/>
      <c r="J1704" s="134"/>
      <c r="K1704" s="135"/>
      <c r="L1704" s="135"/>
      <c r="M1704" s="135"/>
      <c r="N1704" s="2"/>
      <c r="O1704" s="31"/>
      <c r="P1704" s="25"/>
      <c r="Q1704" s="2"/>
    </row>
    <row r="1705" spans="1:17" ht="18" customHeight="1">
      <c r="A1705" s="35"/>
      <c r="B1705" s="31"/>
      <c r="C1705" s="133"/>
      <c r="D1705" s="133"/>
      <c r="E1705" s="133"/>
      <c r="F1705" s="133"/>
      <c r="G1705" s="133"/>
      <c r="H1705" s="133"/>
      <c r="I1705" s="133"/>
      <c r="J1705" s="134"/>
      <c r="K1705" s="135"/>
      <c r="L1705" s="135"/>
      <c r="M1705" s="135"/>
      <c r="N1705" s="2"/>
      <c r="O1705" s="31"/>
      <c r="P1705" s="25"/>
      <c r="Q1705" s="2"/>
    </row>
    <row r="1706" spans="1:17" ht="18" customHeight="1">
      <c r="A1706" s="35"/>
      <c r="B1706" s="31"/>
      <c r="C1706" s="133"/>
      <c r="D1706" s="133"/>
      <c r="E1706" s="133"/>
      <c r="F1706" s="133"/>
      <c r="G1706" s="133"/>
      <c r="H1706" s="133"/>
      <c r="I1706" s="133"/>
      <c r="J1706" s="134"/>
      <c r="K1706" s="135"/>
      <c r="L1706" s="135"/>
      <c r="M1706" s="135"/>
      <c r="N1706" s="2"/>
      <c r="O1706" s="31"/>
      <c r="P1706" s="25"/>
      <c r="Q1706" s="2"/>
    </row>
    <row r="1707" spans="1:17" ht="18" customHeight="1">
      <c r="A1707" s="35"/>
      <c r="B1707" s="31"/>
      <c r="C1707" s="133"/>
      <c r="D1707" s="133"/>
      <c r="E1707" s="133"/>
      <c r="F1707" s="133"/>
      <c r="G1707" s="133"/>
      <c r="H1707" s="133"/>
      <c r="I1707" s="133"/>
      <c r="J1707" s="134"/>
      <c r="K1707" s="135"/>
      <c r="L1707" s="135"/>
      <c r="M1707" s="135"/>
      <c r="N1707" s="2"/>
      <c r="O1707" s="31"/>
      <c r="P1707" s="25"/>
      <c r="Q1707" s="2"/>
    </row>
    <row r="1708" spans="1:17" ht="18" customHeight="1">
      <c r="A1708" s="35"/>
      <c r="B1708" s="31"/>
      <c r="C1708" s="133"/>
      <c r="D1708" s="133"/>
      <c r="E1708" s="133"/>
      <c r="F1708" s="133"/>
      <c r="G1708" s="133"/>
      <c r="H1708" s="133"/>
      <c r="I1708" s="133"/>
      <c r="J1708" s="134"/>
      <c r="K1708" s="135"/>
      <c r="L1708" s="135"/>
      <c r="M1708" s="135"/>
      <c r="N1708" s="2"/>
      <c r="O1708" s="31"/>
      <c r="P1708" s="25"/>
      <c r="Q1708" s="2"/>
    </row>
    <row r="1709" spans="1:17" ht="18" customHeight="1">
      <c r="A1709" s="35"/>
      <c r="B1709" s="31"/>
      <c r="C1709" s="133"/>
      <c r="D1709" s="133"/>
      <c r="E1709" s="133"/>
      <c r="F1709" s="133"/>
      <c r="G1709" s="133"/>
      <c r="H1709" s="133"/>
      <c r="I1709" s="133"/>
      <c r="J1709" s="134"/>
      <c r="K1709" s="135"/>
      <c r="L1709" s="135"/>
      <c r="M1709" s="135"/>
      <c r="N1709" s="2"/>
      <c r="O1709" s="31"/>
      <c r="P1709" s="25"/>
      <c r="Q1709" s="2"/>
    </row>
    <row r="1710" spans="1:17" ht="18" customHeight="1">
      <c r="A1710" s="35"/>
      <c r="B1710" s="31"/>
      <c r="C1710" s="133"/>
      <c r="D1710" s="133"/>
      <c r="E1710" s="133"/>
      <c r="F1710" s="133"/>
      <c r="G1710" s="133"/>
      <c r="H1710" s="133"/>
      <c r="I1710" s="133"/>
      <c r="J1710" s="134"/>
      <c r="K1710" s="135"/>
      <c r="L1710" s="135"/>
      <c r="M1710" s="135"/>
      <c r="N1710" s="2"/>
      <c r="O1710" s="31"/>
      <c r="P1710" s="25"/>
      <c r="Q1710" s="2"/>
    </row>
    <row r="1711" spans="1:17" ht="18" customHeight="1">
      <c r="A1711" s="35"/>
      <c r="B1711" s="31"/>
      <c r="C1711" s="133"/>
      <c r="D1711" s="133"/>
      <c r="E1711" s="133"/>
      <c r="F1711" s="133"/>
      <c r="G1711" s="133"/>
      <c r="H1711" s="133"/>
      <c r="I1711" s="133"/>
      <c r="J1711" s="134"/>
      <c r="K1711" s="135"/>
      <c r="L1711" s="135"/>
      <c r="M1711" s="135"/>
      <c r="N1711" s="2"/>
      <c r="O1711" s="31"/>
      <c r="P1711" s="25"/>
      <c r="Q1711" s="2"/>
    </row>
    <row r="1712" spans="1:17" ht="18" customHeight="1">
      <c r="A1712" s="35"/>
      <c r="B1712" s="31"/>
      <c r="C1712" s="133"/>
      <c r="D1712" s="133"/>
      <c r="E1712" s="133"/>
      <c r="F1712" s="133"/>
      <c r="G1712" s="133"/>
      <c r="H1712" s="133"/>
      <c r="I1712" s="133"/>
      <c r="J1712" s="134"/>
      <c r="K1712" s="135"/>
      <c r="L1712" s="135"/>
      <c r="M1712" s="135"/>
      <c r="N1712" s="2"/>
      <c r="O1712" s="31"/>
      <c r="P1712" s="25"/>
      <c r="Q1712" s="2"/>
    </row>
    <row r="1713" spans="1:17" ht="18" customHeight="1">
      <c r="A1713" s="35"/>
      <c r="B1713" s="31"/>
      <c r="C1713" s="133"/>
      <c r="D1713" s="133"/>
      <c r="E1713" s="133"/>
      <c r="F1713" s="133"/>
      <c r="G1713" s="133"/>
      <c r="H1713" s="133"/>
      <c r="I1713" s="133"/>
      <c r="J1713" s="134"/>
      <c r="K1713" s="135"/>
      <c r="L1713" s="135"/>
      <c r="M1713" s="135"/>
      <c r="N1713" s="2"/>
      <c r="O1713" s="31"/>
      <c r="P1713" s="25"/>
      <c r="Q1713" s="2"/>
    </row>
    <row r="1714" spans="1:17" ht="18" customHeight="1">
      <c r="A1714" s="35"/>
      <c r="B1714" s="31"/>
      <c r="C1714" s="133"/>
      <c r="D1714" s="133"/>
      <c r="E1714" s="133"/>
      <c r="F1714" s="133"/>
      <c r="G1714" s="133"/>
      <c r="H1714" s="133"/>
      <c r="I1714" s="133"/>
      <c r="J1714" s="134"/>
      <c r="K1714" s="135"/>
      <c r="L1714" s="135"/>
      <c r="M1714" s="135"/>
      <c r="N1714" s="2"/>
      <c r="O1714" s="31"/>
      <c r="P1714" s="25"/>
      <c r="Q1714" s="2"/>
    </row>
    <row r="1715" spans="1:17" ht="18" customHeight="1">
      <c r="A1715" s="35"/>
      <c r="B1715" s="31"/>
      <c r="C1715" s="133"/>
      <c r="D1715" s="133"/>
      <c r="E1715" s="133"/>
      <c r="F1715" s="133"/>
      <c r="G1715" s="133"/>
      <c r="H1715" s="133"/>
      <c r="I1715" s="133"/>
      <c r="J1715" s="134"/>
      <c r="K1715" s="135"/>
      <c r="L1715" s="135"/>
      <c r="M1715" s="135"/>
      <c r="N1715" s="2"/>
      <c r="O1715" s="31"/>
      <c r="P1715" s="25"/>
      <c r="Q1715" s="2"/>
    </row>
    <row r="1716" spans="1:17" ht="18" customHeight="1">
      <c r="A1716" s="35"/>
      <c r="B1716" s="31"/>
      <c r="C1716" s="133"/>
      <c r="D1716" s="133"/>
      <c r="E1716" s="133"/>
      <c r="F1716" s="133"/>
      <c r="G1716" s="133"/>
      <c r="H1716" s="133"/>
      <c r="I1716" s="133"/>
      <c r="J1716" s="134"/>
      <c r="K1716" s="135"/>
      <c r="L1716" s="135"/>
      <c r="M1716" s="135"/>
      <c r="N1716" s="2"/>
      <c r="O1716" s="31"/>
      <c r="P1716" s="25"/>
      <c r="Q1716" s="2"/>
    </row>
    <row r="1717" spans="1:17" ht="18" customHeight="1">
      <c r="A1717" s="35"/>
      <c r="B1717" s="31"/>
      <c r="C1717" s="133"/>
      <c r="D1717" s="133"/>
      <c r="E1717" s="133"/>
      <c r="F1717" s="133"/>
      <c r="G1717" s="133"/>
      <c r="H1717" s="133"/>
      <c r="I1717" s="133"/>
      <c r="J1717" s="134"/>
      <c r="K1717" s="135"/>
      <c r="L1717" s="135"/>
      <c r="M1717" s="135"/>
      <c r="N1717" s="2"/>
      <c r="O1717" s="31"/>
      <c r="P1717" s="25"/>
      <c r="Q1717" s="2"/>
    </row>
    <row r="1718" spans="1:17" ht="18" customHeight="1">
      <c r="A1718" s="35"/>
      <c r="B1718" s="31"/>
      <c r="C1718" s="133"/>
      <c r="D1718" s="133"/>
      <c r="E1718" s="133"/>
      <c r="F1718" s="133"/>
      <c r="G1718" s="133"/>
      <c r="H1718" s="133"/>
      <c r="I1718" s="133"/>
      <c r="J1718" s="134"/>
      <c r="K1718" s="135"/>
      <c r="L1718" s="135"/>
      <c r="M1718" s="135"/>
      <c r="N1718" s="2"/>
      <c r="O1718" s="31"/>
      <c r="P1718" s="25"/>
      <c r="Q1718" s="2"/>
    </row>
    <row r="1719" spans="1:17" ht="18" customHeight="1">
      <c r="A1719" s="35"/>
      <c r="B1719" s="31"/>
      <c r="C1719" s="133"/>
      <c r="D1719" s="133"/>
      <c r="E1719" s="133"/>
      <c r="F1719" s="133"/>
      <c r="G1719" s="133"/>
      <c r="H1719" s="133"/>
      <c r="I1719" s="133"/>
      <c r="J1719" s="134"/>
      <c r="K1719" s="135"/>
      <c r="L1719" s="135"/>
      <c r="M1719" s="135"/>
      <c r="N1719" s="2"/>
      <c r="O1719" s="31"/>
      <c r="P1719" s="25"/>
      <c r="Q1719" s="2"/>
    </row>
    <row r="1720" spans="1:17" ht="18" customHeight="1">
      <c r="A1720" s="35"/>
      <c r="B1720" s="31"/>
      <c r="C1720" s="133"/>
      <c r="D1720" s="133"/>
      <c r="E1720" s="133"/>
      <c r="F1720" s="133"/>
      <c r="G1720" s="133"/>
      <c r="H1720" s="133"/>
      <c r="I1720" s="133"/>
      <c r="J1720" s="134"/>
      <c r="K1720" s="135"/>
      <c r="L1720" s="135"/>
      <c r="M1720" s="135"/>
      <c r="N1720" s="2"/>
      <c r="O1720" s="31"/>
      <c r="P1720" s="25"/>
      <c r="Q1720" s="2"/>
    </row>
    <row r="1721" spans="1:17" ht="18" customHeight="1">
      <c r="A1721" s="35"/>
      <c r="B1721" s="31"/>
      <c r="C1721" s="133"/>
      <c r="D1721" s="133"/>
      <c r="E1721" s="133"/>
      <c r="F1721" s="133"/>
      <c r="G1721" s="133"/>
      <c r="H1721" s="133"/>
      <c r="I1721" s="133"/>
      <c r="J1721" s="134"/>
      <c r="K1721" s="135"/>
      <c r="L1721" s="135"/>
      <c r="M1721" s="135"/>
      <c r="N1721" s="2"/>
      <c r="O1721" s="31"/>
      <c r="P1721" s="25"/>
      <c r="Q1721" s="2"/>
    </row>
    <row r="1722" spans="1:17" ht="18" customHeight="1">
      <c r="A1722" s="35"/>
      <c r="B1722" s="31"/>
      <c r="C1722" s="133"/>
      <c r="D1722" s="133"/>
      <c r="E1722" s="133"/>
      <c r="F1722" s="133"/>
      <c r="G1722" s="133"/>
      <c r="H1722" s="133"/>
      <c r="I1722" s="133"/>
      <c r="J1722" s="134"/>
      <c r="K1722" s="135"/>
      <c r="L1722" s="135"/>
      <c r="M1722" s="135"/>
      <c r="N1722" s="2"/>
      <c r="O1722" s="31"/>
      <c r="P1722" s="25"/>
      <c r="Q1722" s="2"/>
    </row>
    <row r="1723" spans="1:17" ht="18" customHeight="1">
      <c r="A1723" s="35"/>
      <c r="B1723" s="31"/>
      <c r="C1723" s="133"/>
      <c r="D1723" s="133"/>
      <c r="E1723" s="133"/>
      <c r="F1723" s="133"/>
      <c r="G1723" s="133"/>
      <c r="H1723" s="133"/>
      <c r="I1723" s="133"/>
      <c r="J1723" s="134"/>
      <c r="K1723" s="135"/>
      <c r="L1723" s="135"/>
      <c r="M1723" s="135"/>
      <c r="N1723" s="2"/>
      <c r="O1723" s="31"/>
      <c r="P1723" s="25"/>
      <c r="Q1723" s="2"/>
    </row>
    <row r="1724" spans="1:17" ht="18" customHeight="1">
      <c r="A1724" s="35"/>
      <c r="B1724" s="31"/>
      <c r="C1724" s="133"/>
      <c r="D1724" s="133"/>
      <c r="E1724" s="133"/>
      <c r="F1724" s="133"/>
      <c r="G1724" s="133"/>
      <c r="H1724" s="133"/>
      <c r="I1724" s="133"/>
      <c r="J1724" s="134"/>
      <c r="K1724" s="135"/>
      <c r="L1724" s="135"/>
      <c r="M1724" s="135"/>
      <c r="N1724" s="2"/>
      <c r="O1724" s="31"/>
      <c r="P1724" s="25"/>
      <c r="Q1724" s="2"/>
    </row>
    <row r="1725" spans="1:17" ht="18" customHeight="1">
      <c r="A1725" s="35"/>
      <c r="B1725" s="31"/>
      <c r="C1725" s="133"/>
      <c r="D1725" s="133"/>
      <c r="E1725" s="133"/>
      <c r="F1725" s="133"/>
      <c r="G1725" s="133"/>
      <c r="H1725" s="133"/>
      <c r="I1725" s="133"/>
      <c r="J1725" s="134"/>
      <c r="K1725" s="135"/>
      <c r="L1725" s="135"/>
      <c r="M1725" s="135"/>
      <c r="N1725" s="2"/>
      <c r="O1725" s="31"/>
      <c r="P1725" s="25"/>
      <c r="Q1725" s="2"/>
    </row>
    <row r="1726" spans="1:17" ht="18" customHeight="1">
      <c r="A1726" s="35"/>
      <c r="B1726" s="31"/>
      <c r="C1726" s="133"/>
      <c r="D1726" s="133"/>
      <c r="E1726" s="133"/>
      <c r="F1726" s="133"/>
      <c r="G1726" s="133"/>
      <c r="H1726" s="133"/>
      <c r="I1726" s="133"/>
      <c r="J1726" s="134"/>
      <c r="K1726" s="135"/>
      <c r="L1726" s="135"/>
      <c r="M1726" s="135"/>
      <c r="N1726" s="2"/>
      <c r="O1726" s="31"/>
      <c r="P1726" s="25"/>
      <c r="Q1726" s="2"/>
    </row>
    <row r="1727" spans="1:17" ht="18" customHeight="1">
      <c r="A1727" s="35"/>
      <c r="B1727" s="31"/>
      <c r="C1727" s="133"/>
      <c r="D1727" s="133"/>
      <c r="E1727" s="133"/>
      <c r="F1727" s="133"/>
      <c r="G1727" s="133"/>
      <c r="H1727" s="133"/>
      <c r="I1727" s="133"/>
      <c r="J1727" s="134"/>
      <c r="K1727" s="135"/>
      <c r="L1727" s="135"/>
      <c r="M1727" s="135"/>
      <c r="N1727" s="2"/>
      <c r="O1727" s="31"/>
      <c r="P1727" s="25"/>
      <c r="Q1727" s="2"/>
    </row>
    <row r="1728" spans="1:17" ht="18" customHeight="1">
      <c r="A1728" s="35"/>
      <c r="B1728" s="31"/>
      <c r="C1728" s="133"/>
      <c r="D1728" s="133"/>
      <c r="E1728" s="133"/>
      <c r="F1728" s="133"/>
      <c r="G1728" s="133"/>
      <c r="H1728" s="133"/>
      <c r="I1728" s="133"/>
      <c r="J1728" s="134"/>
      <c r="K1728" s="135"/>
      <c r="L1728" s="135"/>
      <c r="M1728" s="135"/>
      <c r="N1728" s="2"/>
      <c r="O1728" s="31"/>
      <c r="P1728" s="25"/>
      <c r="Q1728" s="2"/>
    </row>
    <row r="1729" spans="1:17" ht="18" customHeight="1">
      <c r="A1729" s="35"/>
      <c r="B1729" s="31"/>
      <c r="C1729" s="133"/>
      <c r="D1729" s="133"/>
      <c r="E1729" s="133"/>
      <c r="F1729" s="133"/>
      <c r="G1729" s="133"/>
      <c r="H1729" s="133"/>
      <c r="I1729" s="133"/>
      <c r="J1729" s="134"/>
      <c r="K1729" s="135"/>
      <c r="L1729" s="135"/>
      <c r="M1729" s="135"/>
      <c r="N1729" s="2"/>
      <c r="O1729" s="31"/>
      <c r="P1729" s="25"/>
      <c r="Q1729" s="2"/>
    </row>
    <row r="1730" spans="1:17" ht="18" customHeight="1">
      <c r="A1730" s="35"/>
      <c r="B1730" s="31"/>
      <c r="C1730" s="133"/>
      <c r="D1730" s="133"/>
      <c r="E1730" s="133"/>
      <c r="F1730" s="133"/>
      <c r="G1730" s="133"/>
      <c r="H1730" s="133"/>
      <c r="I1730" s="133"/>
      <c r="J1730" s="134"/>
      <c r="K1730" s="135"/>
      <c r="L1730" s="135"/>
      <c r="M1730" s="135"/>
      <c r="N1730" s="2"/>
      <c r="O1730" s="31"/>
      <c r="P1730" s="25"/>
      <c r="Q1730" s="2"/>
    </row>
    <row r="1731" spans="1:17" ht="18" customHeight="1">
      <c r="A1731" s="35"/>
      <c r="B1731" s="31"/>
      <c r="C1731" s="133"/>
      <c r="D1731" s="133"/>
      <c r="E1731" s="133"/>
      <c r="F1731" s="133"/>
      <c r="G1731" s="133"/>
      <c r="H1731" s="133"/>
      <c r="I1731" s="133"/>
      <c r="J1731" s="134"/>
      <c r="K1731" s="135"/>
      <c r="L1731" s="135"/>
      <c r="M1731" s="135"/>
      <c r="N1731" s="2"/>
      <c r="O1731" s="31"/>
      <c r="P1731" s="25"/>
      <c r="Q1731" s="2"/>
    </row>
    <row r="1732" spans="1:17" ht="18" customHeight="1">
      <c r="A1732" s="35"/>
      <c r="B1732" s="31"/>
      <c r="C1732" s="133"/>
      <c r="D1732" s="133"/>
      <c r="E1732" s="133"/>
      <c r="F1732" s="133"/>
      <c r="G1732" s="133"/>
      <c r="H1732" s="133"/>
      <c r="I1732" s="133"/>
      <c r="J1732" s="134"/>
      <c r="K1732" s="135"/>
      <c r="L1732" s="135"/>
      <c r="M1732" s="135"/>
      <c r="N1732" s="2"/>
      <c r="O1732" s="31"/>
      <c r="P1732" s="25"/>
      <c r="Q1732" s="2"/>
    </row>
    <row r="1733" spans="1:17" ht="18" customHeight="1">
      <c r="A1733" s="35"/>
      <c r="B1733" s="31"/>
      <c r="C1733" s="133"/>
      <c r="D1733" s="133"/>
      <c r="E1733" s="133"/>
      <c r="F1733" s="133"/>
      <c r="G1733" s="133"/>
      <c r="H1733" s="133"/>
      <c r="I1733" s="133"/>
      <c r="J1733" s="134"/>
      <c r="K1733" s="135"/>
      <c r="L1733" s="135"/>
      <c r="M1733" s="135"/>
      <c r="N1733" s="2"/>
      <c r="O1733" s="31"/>
      <c r="P1733" s="25"/>
      <c r="Q1733" s="2"/>
    </row>
    <row r="1734" spans="1:17" ht="18" customHeight="1">
      <c r="A1734" s="35"/>
      <c r="B1734" s="31"/>
      <c r="C1734" s="133"/>
      <c r="D1734" s="133"/>
      <c r="E1734" s="133"/>
      <c r="F1734" s="133"/>
      <c r="G1734" s="133"/>
      <c r="H1734" s="133"/>
      <c r="I1734" s="133"/>
      <c r="J1734" s="134"/>
      <c r="K1734" s="135"/>
      <c r="L1734" s="135"/>
      <c r="M1734" s="135"/>
      <c r="N1734" s="2"/>
      <c r="O1734" s="31"/>
      <c r="P1734" s="25"/>
      <c r="Q1734" s="2"/>
    </row>
    <row r="1735" spans="1:17" ht="18" customHeight="1">
      <c r="A1735" s="35"/>
      <c r="B1735" s="31"/>
      <c r="C1735" s="133"/>
      <c r="D1735" s="133"/>
      <c r="E1735" s="133"/>
      <c r="F1735" s="133"/>
      <c r="G1735" s="133"/>
      <c r="H1735" s="133"/>
      <c r="I1735" s="133"/>
      <c r="J1735" s="134"/>
      <c r="K1735" s="135"/>
      <c r="L1735" s="135"/>
      <c r="M1735" s="135"/>
      <c r="N1735" s="2"/>
      <c r="O1735" s="31"/>
      <c r="P1735" s="25"/>
      <c r="Q1735" s="2"/>
    </row>
    <row r="1736" spans="1:17" ht="18" customHeight="1">
      <c r="A1736" s="35"/>
      <c r="B1736" s="31"/>
      <c r="C1736" s="133"/>
      <c r="D1736" s="133"/>
      <c r="E1736" s="133"/>
      <c r="F1736" s="133"/>
      <c r="G1736" s="133"/>
      <c r="H1736" s="133"/>
      <c r="I1736" s="133"/>
      <c r="J1736" s="134"/>
      <c r="K1736" s="135"/>
      <c r="L1736" s="135"/>
      <c r="M1736" s="135"/>
      <c r="N1736" s="2"/>
      <c r="O1736" s="31"/>
      <c r="P1736" s="25"/>
      <c r="Q1736" s="2"/>
    </row>
    <row r="1737" spans="1:17" ht="18" customHeight="1">
      <c r="A1737" s="35"/>
      <c r="B1737" s="31"/>
      <c r="C1737" s="133"/>
      <c r="D1737" s="133"/>
      <c r="E1737" s="133"/>
      <c r="F1737" s="133"/>
      <c r="G1737" s="133"/>
      <c r="H1737" s="133"/>
      <c r="I1737" s="133"/>
      <c r="J1737" s="134"/>
      <c r="K1737" s="135"/>
      <c r="L1737" s="135"/>
      <c r="M1737" s="135"/>
      <c r="N1737" s="2"/>
      <c r="O1737" s="31"/>
      <c r="P1737" s="25"/>
      <c r="Q1737" s="2"/>
    </row>
    <row r="1738" spans="1:17" ht="18" customHeight="1">
      <c r="A1738" s="35"/>
      <c r="B1738" s="31"/>
      <c r="C1738" s="133"/>
      <c r="D1738" s="133"/>
      <c r="E1738" s="133"/>
      <c r="F1738" s="133"/>
      <c r="G1738" s="133"/>
      <c r="H1738" s="133"/>
      <c r="I1738" s="133"/>
      <c r="J1738" s="134"/>
      <c r="K1738" s="135"/>
      <c r="L1738" s="135"/>
      <c r="M1738" s="135"/>
      <c r="N1738" s="2"/>
      <c r="O1738" s="31"/>
      <c r="P1738" s="25"/>
      <c r="Q1738" s="2"/>
    </row>
    <row r="1739" spans="1:17" ht="18" customHeight="1">
      <c r="A1739" s="35"/>
      <c r="B1739" s="31"/>
      <c r="C1739" s="133"/>
      <c r="D1739" s="133"/>
      <c r="E1739" s="133"/>
      <c r="F1739" s="133"/>
      <c r="G1739" s="133"/>
      <c r="H1739" s="133"/>
      <c r="I1739" s="133"/>
      <c r="J1739" s="134"/>
      <c r="K1739" s="135"/>
      <c r="L1739" s="135"/>
      <c r="M1739" s="135"/>
      <c r="N1739" s="2"/>
      <c r="O1739" s="31"/>
      <c r="P1739" s="25"/>
      <c r="Q1739" s="2"/>
    </row>
    <row r="1740" spans="1:17" ht="18" customHeight="1">
      <c r="A1740" s="35"/>
      <c r="B1740" s="31"/>
      <c r="C1740" s="133"/>
      <c r="D1740" s="133"/>
      <c r="E1740" s="133"/>
      <c r="F1740" s="133"/>
      <c r="G1740" s="133"/>
      <c r="H1740" s="133"/>
      <c r="I1740" s="133"/>
      <c r="J1740" s="134"/>
      <c r="K1740" s="135"/>
      <c r="L1740" s="135"/>
      <c r="M1740" s="135"/>
      <c r="N1740" s="2"/>
      <c r="O1740" s="31"/>
      <c r="P1740" s="25"/>
      <c r="Q1740" s="2"/>
    </row>
    <row r="1741" spans="1:17" ht="18" customHeight="1">
      <c r="A1741" s="35"/>
      <c r="B1741" s="31"/>
      <c r="C1741" s="133"/>
      <c r="D1741" s="133"/>
      <c r="E1741" s="133"/>
      <c r="F1741" s="133"/>
      <c r="G1741" s="133"/>
      <c r="H1741" s="133"/>
      <c r="I1741" s="133"/>
      <c r="J1741" s="134"/>
      <c r="K1741" s="135"/>
      <c r="L1741" s="135"/>
      <c r="M1741" s="135"/>
      <c r="N1741" s="2"/>
      <c r="O1741" s="31"/>
      <c r="P1741" s="25"/>
      <c r="Q1741" s="2"/>
    </row>
    <row r="1742" spans="1:17" ht="18" customHeight="1">
      <c r="A1742" s="35"/>
      <c r="B1742" s="31"/>
      <c r="C1742" s="133"/>
      <c r="D1742" s="133"/>
      <c r="E1742" s="133"/>
      <c r="F1742" s="133"/>
      <c r="G1742" s="133"/>
      <c r="H1742" s="133"/>
      <c r="I1742" s="133"/>
      <c r="J1742" s="134"/>
      <c r="K1742" s="135"/>
      <c r="L1742" s="135"/>
      <c r="M1742" s="135"/>
      <c r="N1742" s="2"/>
      <c r="O1742" s="31"/>
      <c r="P1742" s="25"/>
      <c r="Q1742" s="2"/>
    </row>
    <row r="1743" spans="1:17" ht="18" customHeight="1">
      <c r="A1743" s="35"/>
      <c r="B1743" s="31"/>
      <c r="C1743" s="133"/>
      <c r="D1743" s="133"/>
      <c r="E1743" s="133"/>
      <c r="F1743" s="133"/>
      <c r="G1743" s="133"/>
      <c r="H1743" s="133"/>
      <c r="I1743" s="133"/>
      <c r="J1743" s="134"/>
      <c r="K1743" s="135"/>
      <c r="L1743" s="135"/>
      <c r="M1743" s="135"/>
      <c r="N1743" s="2"/>
      <c r="O1743" s="31"/>
      <c r="P1743" s="25"/>
      <c r="Q1743" s="2"/>
    </row>
    <row r="1744" spans="1:17" ht="18" customHeight="1">
      <c r="A1744" s="35"/>
      <c r="B1744" s="31"/>
      <c r="C1744" s="133"/>
      <c r="D1744" s="133"/>
      <c r="E1744" s="133"/>
      <c r="F1744" s="133"/>
      <c r="G1744" s="133"/>
      <c r="H1744" s="133"/>
      <c r="I1744" s="133"/>
      <c r="J1744" s="134"/>
      <c r="K1744" s="135"/>
      <c r="L1744" s="135"/>
      <c r="M1744" s="135"/>
      <c r="N1744" s="2"/>
      <c r="O1744" s="31"/>
      <c r="P1744" s="25"/>
      <c r="Q1744" s="2"/>
    </row>
    <row r="1745" spans="1:17" ht="18" customHeight="1">
      <c r="A1745" s="35"/>
      <c r="B1745" s="31"/>
      <c r="C1745" s="133"/>
      <c r="D1745" s="133"/>
      <c r="E1745" s="133"/>
      <c r="F1745" s="133"/>
      <c r="G1745" s="133"/>
      <c r="H1745" s="133"/>
      <c r="I1745" s="133"/>
      <c r="J1745" s="134"/>
      <c r="K1745" s="135"/>
      <c r="L1745" s="135"/>
      <c r="M1745" s="135"/>
      <c r="N1745" s="2"/>
      <c r="O1745" s="31"/>
      <c r="P1745" s="25"/>
      <c r="Q1745" s="2"/>
    </row>
    <row r="1746" spans="1:17" ht="18" customHeight="1">
      <c r="A1746" s="35"/>
      <c r="B1746" s="31"/>
      <c r="C1746" s="133"/>
      <c r="D1746" s="133"/>
      <c r="E1746" s="133"/>
      <c r="F1746" s="133"/>
      <c r="G1746" s="133"/>
      <c r="H1746" s="133"/>
      <c r="I1746" s="133"/>
      <c r="J1746" s="134"/>
      <c r="K1746" s="135"/>
      <c r="L1746" s="135"/>
      <c r="M1746" s="135"/>
      <c r="N1746" s="2"/>
      <c r="O1746" s="31"/>
      <c r="P1746" s="25"/>
      <c r="Q1746" s="2"/>
    </row>
    <row r="1747" spans="1:17" ht="18" customHeight="1">
      <c r="A1747" s="35"/>
      <c r="B1747" s="31"/>
      <c r="C1747" s="133"/>
      <c r="D1747" s="133"/>
      <c r="E1747" s="133"/>
      <c r="F1747" s="133"/>
      <c r="G1747" s="133"/>
      <c r="H1747" s="133"/>
      <c r="I1747" s="133"/>
      <c r="J1747" s="134"/>
      <c r="K1747" s="135"/>
      <c r="L1747" s="135"/>
      <c r="M1747" s="135"/>
      <c r="N1747" s="2"/>
      <c r="O1747" s="31"/>
      <c r="P1747" s="25"/>
      <c r="Q1747" s="2"/>
    </row>
    <row r="1748" spans="1:17" ht="18" customHeight="1">
      <c r="A1748" s="35"/>
      <c r="B1748" s="31"/>
      <c r="C1748" s="133"/>
      <c r="D1748" s="133"/>
      <c r="E1748" s="133"/>
      <c r="F1748" s="133"/>
      <c r="G1748" s="133"/>
      <c r="H1748" s="133"/>
      <c r="I1748" s="133"/>
      <c r="J1748" s="134"/>
      <c r="K1748" s="135"/>
      <c r="L1748" s="135"/>
      <c r="M1748" s="135"/>
      <c r="N1748" s="2"/>
      <c r="O1748" s="31"/>
      <c r="P1748" s="25"/>
      <c r="Q1748" s="2"/>
    </row>
    <row r="1749" spans="1:17" ht="18" customHeight="1">
      <c r="A1749" s="35"/>
      <c r="B1749" s="31"/>
      <c r="C1749" s="133"/>
      <c r="D1749" s="133"/>
      <c r="E1749" s="133"/>
      <c r="F1749" s="133"/>
      <c r="G1749" s="133"/>
      <c r="H1749" s="133"/>
      <c r="I1749" s="133"/>
      <c r="J1749" s="134"/>
      <c r="K1749" s="135"/>
      <c r="L1749" s="135"/>
      <c r="M1749" s="135"/>
      <c r="N1749" s="2"/>
      <c r="O1749" s="31"/>
      <c r="P1749" s="25"/>
      <c r="Q1749" s="2"/>
    </row>
    <row r="1750" spans="1:17" ht="18" customHeight="1">
      <c r="A1750" s="35"/>
      <c r="B1750" s="31"/>
      <c r="C1750" s="133"/>
      <c r="D1750" s="133"/>
      <c r="E1750" s="133"/>
      <c r="F1750" s="133"/>
      <c r="G1750" s="133"/>
      <c r="H1750" s="133"/>
      <c r="I1750" s="133"/>
      <c r="J1750" s="134"/>
      <c r="K1750" s="135"/>
      <c r="L1750" s="135"/>
      <c r="M1750" s="135"/>
      <c r="N1750" s="2"/>
      <c r="O1750" s="31"/>
      <c r="P1750" s="25"/>
      <c r="Q1750" s="2"/>
    </row>
    <row r="1751" spans="1:17" ht="18" customHeight="1">
      <c r="A1751" s="35"/>
      <c r="B1751" s="31"/>
      <c r="C1751" s="133"/>
      <c r="D1751" s="133"/>
      <c r="E1751" s="133"/>
      <c r="F1751" s="133"/>
      <c r="G1751" s="133"/>
      <c r="H1751" s="133"/>
      <c r="I1751" s="133"/>
      <c r="J1751" s="134"/>
      <c r="K1751" s="135"/>
      <c r="L1751" s="135"/>
      <c r="M1751" s="135"/>
      <c r="N1751" s="2"/>
      <c r="O1751" s="31"/>
      <c r="P1751" s="25"/>
      <c r="Q1751" s="2"/>
    </row>
    <row r="1752" spans="1:17" ht="18" customHeight="1">
      <c r="A1752" s="35"/>
      <c r="B1752" s="31"/>
      <c r="C1752" s="133"/>
      <c r="D1752" s="133"/>
      <c r="E1752" s="133"/>
      <c r="F1752" s="133"/>
      <c r="G1752" s="133"/>
      <c r="H1752" s="133"/>
      <c r="I1752" s="133"/>
      <c r="J1752" s="134"/>
      <c r="K1752" s="135"/>
      <c r="L1752" s="135"/>
      <c r="M1752" s="135"/>
      <c r="N1752" s="2"/>
      <c r="O1752" s="31"/>
      <c r="P1752" s="25"/>
      <c r="Q1752" s="2"/>
    </row>
    <row r="1753" spans="1:17" ht="18" customHeight="1">
      <c r="A1753" s="35"/>
      <c r="B1753" s="31"/>
      <c r="C1753" s="133"/>
      <c r="D1753" s="133"/>
      <c r="E1753" s="133"/>
      <c r="F1753" s="133"/>
      <c r="G1753" s="133"/>
      <c r="H1753" s="133"/>
      <c r="I1753" s="133"/>
      <c r="J1753" s="134"/>
      <c r="K1753" s="135"/>
      <c r="L1753" s="135"/>
      <c r="M1753" s="135"/>
      <c r="N1753" s="2"/>
      <c r="O1753" s="31"/>
      <c r="P1753" s="25"/>
      <c r="Q1753" s="2"/>
    </row>
    <row r="1754" spans="1:17" ht="18" customHeight="1">
      <c r="A1754" s="35"/>
      <c r="B1754" s="31"/>
      <c r="C1754" s="133"/>
      <c r="D1754" s="133"/>
      <c r="E1754" s="133"/>
      <c r="F1754" s="133"/>
      <c r="G1754" s="133"/>
      <c r="H1754" s="133"/>
      <c r="I1754" s="133"/>
      <c r="J1754" s="134"/>
      <c r="K1754" s="135"/>
      <c r="L1754" s="135"/>
      <c r="M1754" s="135"/>
      <c r="N1754" s="2"/>
      <c r="O1754" s="31"/>
      <c r="P1754" s="25"/>
      <c r="Q1754" s="2"/>
    </row>
    <row r="1755" spans="1:17" ht="18" customHeight="1">
      <c r="A1755" s="35"/>
      <c r="B1755" s="31"/>
      <c r="C1755" s="133"/>
      <c r="D1755" s="133"/>
      <c r="E1755" s="133"/>
      <c r="F1755" s="133"/>
      <c r="G1755" s="133"/>
      <c r="H1755" s="133"/>
      <c r="I1755" s="133"/>
      <c r="J1755" s="134"/>
      <c r="K1755" s="135"/>
      <c r="L1755" s="135"/>
      <c r="M1755" s="135"/>
      <c r="N1755" s="2"/>
      <c r="O1755" s="31"/>
      <c r="P1755" s="25"/>
      <c r="Q1755" s="2"/>
    </row>
    <row r="1756" spans="1:17" ht="18" customHeight="1">
      <c r="A1756" s="35"/>
      <c r="B1756" s="31"/>
      <c r="C1756" s="133"/>
      <c r="D1756" s="133"/>
      <c r="E1756" s="133"/>
      <c r="F1756" s="133"/>
      <c r="G1756" s="133"/>
      <c r="H1756" s="133"/>
      <c r="I1756" s="133"/>
      <c r="J1756" s="134"/>
      <c r="K1756" s="135"/>
      <c r="L1756" s="135"/>
      <c r="M1756" s="135"/>
      <c r="N1756" s="2"/>
      <c r="O1756" s="31"/>
      <c r="P1756" s="25"/>
      <c r="Q1756" s="2"/>
    </row>
    <row r="1757" spans="1:17" ht="18" customHeight="1">
      <c r="A1757" s="35"/>
      <c r="B1757" s="31"/>
      <c r="C1757" s="133"/>
      <c r="D1757" s="133"/>
      <c r="E1757" s="133"/>
      <c r="F1757" s="133"/>
      <c r="G1757" s="133"/>
      <c r="H1757" s="133"/>
      <c r="I1757" s="133"/>
      <c r="J1757" s="134"/>
      <c r="K1757" s="135"/>
      <c r="L1757" s="135"/>
      <c r="M1757" s="135"/>
      <c r="N1757" s="2"/>
      <c r="O1757" s="31"/>
      <c r="P1757" s="25"/>
      <c r="Q1757" s="2"/>
    </row>
    <row r="1758" spans="1:17" ht="18" customHeight="1">
      <c r="A1758" s="35"/>
      <c r="B1758" s="31"/>
      <c r="C1758" s="133"/>
      <c r="D1758" s="133"/>
      <c r="E1758" s="133"/>
      <c r="F1758" s="133"/>
      <c r="G1758" s="133"/>
      <c r="H1758" s="133"/>
      <c r="I1758" s="133"/>
      <c r="J1758" s="134"/>
      <c r="K1758" s="135"/>
      <c r="L1758" s="135"/>
      <c r="M1758" s="135"/>
      <c r="N1758" s="2"/>
      <c r="O1758" s="31"/>
      <c r="P1758" s="25"/>
      <c r="Q1758" s="2"/>
    </row>
    <row r="1759" spans="1:17" ht="18" customHeight="1">
      <c r="A1759" s="35"/>
      <c r="B1759" s="31"/>
      <c r="C1759" s="133"/>
      <c r="D1759" s="133"/>
      <c r="E1759" s="133"/>
      <c r="F1759" s="133"/>
      <c r="G1759" s="133"/>
      <c r="H1759" s="133"/>
      <c r="I1759" s="133"/>
      <c r="J1759" s="134"/>
      <c r="K1759" s="135"/>
      <c r="L1759" s="135"/>
      <c r="M1759" s="135"/>
      <c r="N1759" s="2"/>
      <c r="O1759" s="31"/>
      <c r="P1759" s="25"/>
      <c r="Q1759" s="2"/>
    </row>
    <row r="1760" spans="1:17" ht="18" customHeight="1">
      <c r="A1760" s="35"/>
      <c r="B1760" s="31"/>
      <c r="C1760" s="133"/>
      <c r="D1760" s="133"/>
      <c r="E1760" s="133"/>
      <c r="F1760" s="133"/>
      <c r="G1760" s="133"/>
      <c r="H1760" s="133"/>
      <c r="I1760" s="133"/>
      <c r="J1760" s="134"/>
      <c r="K1760" s="135"/>
      <c r="L1760" s="135"/>
      <c r="M1760" s="135"/>
      <c r="N1760" s="2"/>
      <c r="O1760" s="31"/>
      <c r="P1760" s="25"/>
      <c r="Q1760" s="2"/>
    </row>
    <row r="1761" spans="1:17" ht="18" customHeight="1">
      <c r="A1761" s="35"/>
      <c r="B1761" s="31"/>
      <c r="C1761" s="133"/>
      <c r="D1761" s="133"/>
      <c r="E1761" s="133"/>
      <c r="F1761" s="133"/>
      <c r="G1761" s="133"/>
      <c r="H1761" s="133"/>
      <c r="I1761" s="133"/>
      <c r="J1761" s="134"/>
      <c r="K1761" s="135"/>
      <c r="L1761" s="135"/>
      <c r="M1761" s="135"/>
      <c r="N1761" s="2"/>
      <c r="O1761" s="31"/>
      <c r="P1761" s="25"/>
      <c r="Q1761" s="2"/>
    </row>
    <row r="1762" spans="1:17" ht="18" customHeight="1">
      <c r="A1762" s="35"/>
      <c r="B1762" s="31"/>
      <c r="C1762" s="133"/>
      <c r="D1762" s="133"/>
      <c r="E1762" s="133"/>
      <c r="F1762" s="133"/>
      <c r="G1762" s="133"/>
      <c r="H1762" s="133"/>
      <c r="I1762" s="133"/>
      <c r="J1762" s="134"/>
      <c r="K1762" s="135"/>
      <c r="L1762" s="135"/>
      <c r="M1762" s="135"/>
      <c r="N1762" s="2"/>
      <c r="O1762" s="31"/>
      <c r="P1762" s="25"/>
      <c r="Q1762" s="2"/>
    </row>
    <row r="1763" spans="1:17" ht="18" customHeight="1">
      <c r="A1763" s="35"/>
      <c r="B1763" s="31"/>
      <c r="C1763" s="133"/>
      <c r="D1763" s="133"/>
      <c r="E1763" s="133"/>
      <c r="F1763" s="133"/>
      <c r="G1763" s="133"/>
      <c r="H1763" s="133"/>
      <c r="I1763" s="133"/>
      <c r="J1763" s="134"/>
      <c r="K1763" s="135"/>
      <c r="L1763" s="135"/>
      <c r="M1763" s="135"/>
      <c r="N1763" s="2"/>
      <c r="O1763" s="31"/>
      <c r="P1763" s="25"/>
      <c r="Q1763" s="2"/>
    </row>
    <row r="1764" spans="1:17" ht="18" customHeight="1">
      <c r="A1764" s="35"/>
      <c r="B1764" s="31"/>
      <c r="C1764" s="133"/>
      <c r="D1764" s="133"/>
      <c r="E1764" s="133"/>
      <c r="F1764" s="133"/>
      <c r="G1764" s="133"/>
      <c r="H1764" s="133"/>
      <c r="I1764" s="133"/>
      <c r="J1764" s="134"/>
      <c r="K1764" s="135"/>
      <c r="L1764" s="135"/>
      <c r="M1764" s="135"/>
      <c r="N1764" s="2"/>
      <c r="O1764" s="31"/>
      <c r="P1764" s="25"/>
      <c r="Q1764" s="2"/>
    </row>
    <row r="1765" spans="1:17" ht="18" customHeight="1">
      <c r="A1765" s="35"/>
      <c r="B1765" s="31"/>
      <c r="C1765" s="133"/>
      <c r="D1765" s="133"/>
      <c r="E1765" s="133"/>
      <c r="F1765" s="133"/>
      <c r="G1765" s="133"/>
      <c r="H1765" s="133"/>
      <c r="I1765" s="133"/>
      <c r="J1765" s="134"/>
      <c r="K1765" s="135"/>
      <c r="L1765" s="135"/>
      <c r="M1765" s="135"/>
      <c r="N1765" s="2"/>
      <c r="O1765" s="31"/>
      <c r="P1765" s="25"/>
      <c r="Q1765" s="2"/>
    </row>
    <row r="1766" spans="1:17" ht="18" customHeight="1">
      <c r="A1766" s="35"/>
      <c r="B1766" s="31"/>
      <c r="C1766" s="133"/>
      <c r="D1766" s="133"/>
      <c r="E1766" s="133"/>
      <c r="F1766" s="133"/>
      <c r="G1766" s="133"/>
      <c r="H1766" s="133"/>
      <c r="I1766" s="133"/>
      <c r="J1766" s="134"/>
      <c r="K1766" s="135"/>
      <c r="L1766" s="135"/>
      <c r="M1766" s="135"/>
      <c r="N1766" s="2"/>
      <c r="O1766" s="31"/>
      <c r="P1766" s="25"/>
      <c r="Q1766" s="2"/>
    </row>
    <row r="1767" spans="1:17" ht="18" customHeight="1">
      <c r="A1767" s="35"/>
      <c r="B1767" s="31"/>
      <c r="C1767" s="133"/>
      <c r="D1767" s="133"/>
      <c r="E1767" s="133"/>
      <c r="F1767" s="133"/>
      <c r="G1767" s="133"/>
      <c r="H1767" s="133"/>
      <c r="I1767" s="133"/>
      <c r="J1767" s="134"/>
      <c r="K1767" s="135"/>
      <c r="L1767" s="135"/>
      <c r="M1767" s="135"/>
      <c r="N1767" s="2"/>
      <c r="O1767" s="31"/>
      <c r="P1767" s="25"/>
      <c r="Q1767" s="2"/>
    </row>
    <row r="1768" spans="1:17" ht="18" customHeight="1">
      <c r="A1768" s="35"/>
      <c r="B1768" s="31"/>
      <c r="C1768" s="133"/>
      <c r="D1768" s="133"/>
      <c r="E1768" s="133"/>
      <c r="F1768" s="133"/>
      <c r="G1768" s="133"/>
      <c r="H1768" s="133"/>
      <c r="I1768" s="133"/>
      <c r="J1768" s="134"/>
      <c r="K1768" s="135"/>
      <c r="L1768" s="135"/>
      <c r="M1768" s="135"/>
      <c r="N1768" s="2"/>
      <c r="O1768" s="31"/>
      <c r="P1768" s="25"/>
      <c r="Q1768" s="2"/>
    </row>
    <row r="1769" spans="1:17" ht="18" customHeight="1">
      <c r="A1769" s="35"/>
      <c r="B1769" s="31"/>
      <c r="C1769" s="133"/>
      <c r="D1769" s="133"/>
      <c r="E1769" s="133"/>
      <c r="F1769" s="133"/>
      <c r="G1769" s="133"/>
      <c r="H1769" s="133"/>
      <c r="I1769" s="133"/>
      <c r="J1769" s="134"/>
      <c r="K1769" s="135"/>
      <c r="L1769" s="135"/>
      <c r="M1769" s="135"/>
      <c r="N1769" s="2"/>
      <c r="O1769" s="31"/>
      <c r="P1769" s="25"/>
      <c r="Q1769" s="2"/>
    </row>
    <row r="1770" spans="1:17" ht="18" customHeight="1">
      <c r="A1770" s="35"/>
      <c r="B1770" s="31"/>
      <c r="C1770" s="133"/>
      <c r="D1770" s="133"/>
      <c r="E1770" s="133"/>
      <c r="F1770" s="133"/>
      <c r="G1770" s="133"/>
      <c r="H1770" s="133"/>
      <c r="I1770" s="133"/>
      <c r="J1770" s="134"/>
      <c r="K1770" s="135"/>
      <c r="L1770" s="135"/>
      <c r="M1770" s="135"/>
      <c r="N1770" s="2"/>
      <c r="O1770" s="31"/>
      <c r="P1770" s="25"/>
      <c r="Q1770" s="2"/>
    </row>
    <row r="1771" spans="1:17" ht="18" customHeight="1">
      <c r="A1771" s="35"/>
      <c r="B1771" s="31"/>
      <c r="C1771" s="133"/>
      <c r="D1771" s="133"/>
      <c r="E1771" s="133"/>
      <c r="F1771" s="133"/>
      <c r="G1771" s="133"/>
      <c r="H1771" s="133"/>
      <c r="I1771" s="133"/>
      <c r="J1771" s="134"/>
      <c r="K1771" s="135"/>
      <c r="L1771" s="135"/>
      <c r="M1771" s="135"/>
      <c r="N1771" s="2"/>
      <c r="O1771" s="31"/>
      <c r="P1771" s="25"/>
      <c r="Q1771" s="2"/>
    </row>
    <row r="1772" spans="1:17" ht="18" customHeight="1">
      <c r="A1772" s="35"/>
      <c r="B1772" s="31"/>
      <c r="C1772" s="133"/>
      <c r="D1772" s="133"/>
      <c r="E1772" s="133"/>
      <c r="F1772" s="133"/>
      <c r="G1772" s="133"/>
      <c r="H1772" s="133"/>
      <c r="I1772" s="133"/>
      <c r="J1772" s="134"/>
      <c r="K1772" s="135"/>
      <c r="L1772" s="135"/>
      <c r="M1772" s="135"/>
      <c r="N1772" s="2"/>
      <c r="O1772" s="31"/>
      <c r="P1772" s="25"/>
      <c r="Q1772" s="2"/>
    </row>
    <row r="1773" spans="1:17" ht="18" customHeight="1">
      <c r="A1773" s="35"/>
      <c r="B1773" s="31"/>
      <c r="C1773" s="133"/>
      <c r="D1773" s="133"/>
      <c r="E1773" s="133"/>
      <c r="F1773" s="133"/>
      <c r="G1773" s="133"/>
      <c r="H1773" s="133"/>
      <c r="I1773" s="133"/>
      <c r="J1773" s="134"/>
      <c r="K1773" s="135"/>
      <c r="L1773" s="135"/>
      <c r="M1773" s="135"/>
      <c r="N1773" s="2"/>
      <c r="O1773" s="31"/>
      <c r="P1773" s="25"/>
      <c r="Q1773" s="2"/>
    </row>
    <row r="1774" spans="1:17" ht="18" customHeight="1">
      <c r="A1774" s="35"/>
      <c r="B1774" s="31"/>
      <c r="C1774" s="133"/>
      <c r="D1774" s="133"/>
      <c r="E1774" s="133"/>
      <c r="F1774" s="133"/>
      <c r="G1774" s="133"/>
      <c r="H1774" s="133"/>
      <c r="I1774" s="133"/>
      <c r="J1774" s="134"/>
      <c r="K1774" s="135"/>
      <c r="L1774" s="135"/>
      <c r="M1774" s="135"/>
      <c r="N1774" s="2"/>
      <c r="O1774" s="31"/>
      <c r="P1774" s="25"/>
      <c r="Q1774" s="2"/>
    </row>
    <row r="1775" spans="1:17" ht="18" customHeight="1">
      <c r="A1775" s="35"/>
      <c r="B1775" s="31"/>
      <c r="C1775" s="133"/>
      <c r="D1775" s="133"/>
      <c r="E1775" s="133"/>
      <c r="F1775" s="133"/>
      <c r="G1775" s="133"/>
      <c r="H1775" s="133"/>
      <c r="I1775" s="133"/>
      <c r="J1775" s="134"/>
      <c r="K1775" s="135"/>
      <c r="L1775" s="135"/>
      <c r="M1775" s="135"/>
      <c r="N1775" s="2"/>
      <c r="O1775" s="31"/>
      <c r="P1775" s="25"/>
      <c r="Q1775" s="2"/>
    </row>
    <row r="1776" spans="1:17" ht="18" customHeight="1">
      <c r="A1776" s="35"/>
      <c r="B1776" s="31"/>
      <c r="C1776" s="133"/>
      <c r="D1776" s="133"/>
      <c r="E1776" s="133"/>
      <c r="F1776" s="133"/>
      <c r="G1776" s="133"/>
      <c r="H1776" s="133"/>
      <c r="I1776" s="133"/>
      <c r="J1776" s="134"/>
      <c r="K1776" s="135"/>
      <c r="L1776" s="135"/>
      <c r="M1776" s="135"/>
      <c r="N1776" s="2"/>
      <c r="O1776" s="31"/>
      <c r="P1776" s="25"/>
      <c r="Q1776" s="2"/>
    </row>
    <row r="1777" spans="1:17" ht="18" customHeight="1">
      <c r="A1777" s="35"/>
      <c r="B1777" s="31"/>
      <c r="C1777" s="133"/>
      <c r="D1777" s="133"/>
      <c r="E1777" s="133"/>
      <c r="F1777" s="133"/>
      <c r="G1777" s="133"/>
      <c r="H1777" s="133"/>
      <c r="I1777" s="133"/>
      <c r="J1777" s="134"/>
      <c r="K1777" s="135"/>
      <c r="L1777" s="135"/>
      <c r="M1777" s="135"/>
      <c r="N1777" s="2"/>
      <c r="O1777" s="31"/>
      <c r="P1777" s="25"/>
      <c r="Q1777" s="2"/>
    </row>
    <row r="1778" spans="1:17" ht="18" customHeight="1">
      <c r="A1778" s="35"/>
      <c r="B1778" s="31"/>
      <c r="C1778" s="133"/>
      <c r="D1778" s="133"/>
      <c r="E1778" s="133"/>
      <c r="F1778" s="133"/>
      <c r="G1778" s="133"/>
      <c r="H1778" s="133"/>
      <c r="I1778" s="133"/>
      <c r="J1778" s="134"/>
      <c r="K1778" s="135"/>
      <c r="L1778" s="135"/>
      <c r="M1778" s="135"/>
      <c r="N1778" s="2"/>
      <c r="O1778" s="31"/>
      <c r="P1778" s="25"/>
      <c r="Q1778" s="2"/>
    </row>
    <row r="1779" spans="1:17" ht="18" customHeight="1">
      <c r="A1779" s="35"/>
      <c r="B1779" s="31"/>
      <c r="C1779" s="133"/>
      <c r="D1779" s="133"/>
      <c r="E1779" s="133"/>
      <c r="F1779" s="133"/>
      <c r="G1779" s="133"/>
      <c r="H1779" s="133"/>
      <c r="I1779" s="133"/>
      <c r="J1779" s="134"/>
      <c r="K1779" s="135"/>
      <c r="L1779" s="135"/>
      <c r="M1779" s="135"/>
      <c r="N1779" s="2"/>
      <c r="O1779" s="31"/>
      <c r="P1779" s="25"/>
      <c r="Q1779" s="2"/>
    </row>
    <row r="1780" spans="1:17" ht="18" customHeight="1">
      <c r="A1780" s="35"/>
      <c r="B1780" s="31"/>
      <c r="C1780" s="133"/>
      <c r="D1780" s="133"/>
      <c r="E1780" s="133"/>
      <c r="F1780" s="133"/>
      <c r="G1780" s="133"/>
      <c r="H1780" s="133"/>
      <c r="I1780" s="133"/>
      <c r="J1780" s="134"/>
      <c r="K1780" s="135"/>
      <c r="L1780" s="135"/>
      <c r="M1780" s="135"/>
      <c r="N1780" s="2"/>
      <c r="O1780" s="31"/>
      <c r="P1780" s="25"/>
      <c r="Q1780" s="2"/>
    </row>
    <row r="1781" spans="1:17" ht="18" customHeight="1">
      <c r="A1781" s="35"/>
      <c r="B1781" s="31"/>
      <c r="C1781" s="133"/>
      <c r="D1781" s="133"/>
      <c r="E1781" s="133"/>
      <c r="F1781" s="133"/>
      <c r="G1781" s="133"/>
      <c r="H1781" s="133"/>
      <c r="I1781" s="133"/>
      <c r="J1781" s="134"/>
      <c r="K1781" s="135"/>
      <c r="L1781" s="135"/>
      <c r="M1781" s="135"/>
      <c r="N1781" s="2"/>
      <c r="O1781" s="31"/>
      <c r="P1781" s="25"/>
      <c r="Q1781" s="2"/>
    </row>
    <row r="1782" spans="1:17" ht="18" customHeight="1">
      <c r="A1782" s="35"/>
      <c r="B1782" s="31"/>
      <c r="C1782" s="133"/>
      <c r="D1782" s="133"/>
      <c r="E1782" s="133"/>
      <c r="F1782" s="133"/>
      <c r="G1782" s="133"/>
      <c r="H1782" s="133"/>
      <c r="I1782" s="133"/>
      <c r="J1782" s="134"/>
      <c r="K1782" s="135"/>
      <c r="L1782" s="135"/>
      <c r="M1782" s="135"/>
      <c r="N1782" s="2"/>
      <c r="O1782" s="31"/>
      <c r="P1782" s="25"/>
      <c r="Q1782" s="2"/>
    </row>
    <row r="1783" spans="1:17" ht="18" customHeight="1">
      <c r="A1783" s="35"/>
      <c r="B1783" s="31"/>
      <c r="C1783" s="133"/>
      <c r="D1783" s="133"/>
      <c r="E1783" s="133"/>
      <c r="F1783" s="133"/>
      <c r="G1783" s="133"/>
      <c r="H1783" s="133"/>
      <c r="I1783" s="133"/>
      <c r="J1783" s="134"/>
      <c r="K1783" s="135"/>
      <c r="L1783" s="135"/>
      <c r="M1783" s="135"/>
      <c r="N1783" s="2"/>
      <c r="O1783" s="31"/>
      <c r="P1783" s="25"/>
      <c r="Q1783" s="2"/>
    </row>
    <row r="1784" spans="1:17" ht="18" customHeight="1">
      <c r="A1784" s="35"/>
      <c r="B1784" s="31"/>
      <c r="C1784" s="133"/>
      <c r="D1784" s="133"/>
      <c r="E1784" s="133"/>
      <c r="F1784" s="133"/>
      <c r="G1784" s="133"/>
      <c r="H1784" s="133"/>
      <c r="I1784" s="133"/>
      <c r="J1784" s="134"/>
      <c r="K1784" s="135"/>
      <c r="L1784" s="135"/>
      <c r="M1784" s="135"/>
      <c r="N1784" s="2"/>
      <c r="O1784" s="31"/>
      <c r="P1784" s="25"/>
      <c r="Q1784" s="2"/>
    </row>
    <row r="1785" spans="1:17" ht="18" customHeight="1">
      <c r="A1785" s="35"/>
      <c r="B1785" s="31"/>
      <c r="C1785" s="133"/>
      <c r="D1785" s="133"/>
      <c r="E1785" s="133"/>
      <c r="F1785" s="133"/>
      <c r="G1785" s="133"/>
      <c r="H1785" s="133"/>
      <c r="I1785" s="133"/>
      <c r="J1785" s="134"/>
      <c r="K1785" s="135"/>
      <c r="L1785" s="135"/>
      <c r="M1785" s="135"/>
      <c r="N1785" s="2"/>
      <c r="O1785" s="31"/>
      <c r="P1785" s="25"/>
      <c r="Q1785" s="2"/>
    </row>
    <row r="1786" spans="1:17" ht="18" customHeight="1">
      <c r="A1786" s="35"/>
      <c r="B1786" s="31"/>
      <c r="C1786" s="133"/>
      <c r="D1786" s="133"/>
      <c r="E1786" s="133"/>
      <c r="F1786" s="133"/>
      <c r="G1786" s="133"/>
      <c r="H1786" s="133"/>
      <c r="I1786" s="133"/>
      <c r="J1786" s="134"/>
      <c r="K1786" s="135"/>
      <c r="L1786" s="135"/>
      <c r="M1786" s="135"/>
      <c r="N1786" s="2"/>
      <c r="O1786" s="31"/>
      <c r="P1786" s="25"/>
      <c r="Q1786" s="2"/>
    </row>
    <row r="1787" spans="1:17" ht="18" customHeight="1">
      <c r="A1787" s="35"/>
      <c r="B1787" s="31"/>
      <c r="C1787" s="133"/>
      <c r="D1787" s="133"/>
      <c r="E1787" s="133"/>
      <c r="F1787" s="133"/>
      <c r="G1787" s="133"/>
      <c r="H1787" s="133"/>
      <c r="I1787" s="133"/>
      <c r="J1787" s="134"/>
      <c r="K1787" s="135"/>
      <c r="L1787" s="135"/>
      <c r="M1787" s="135"/>
      <c r="N1787" s="2"/>
      <c r="O1787" s="31"/>
      <c r="P1787" s="25"/>
      <c r="Q1787" s="2"/>
    </row>
    <row r="1788" spans="1:17" ht="18" customHeight="1">
      <c r="A1788" s="35"/>
      <c r="B1788" s="31"/>
      <c r="C1788" s="133"/>
      <c r="D1788" s="133"/>
      <c r="E1788" s="133"/>
      <c r="F1788" s="133"/>
      <c r="G1788" s="133"/>
      <c r="H1788" s="133"/>
      <c r="I1788" s="133"/>
      <c r="J1788" s="134"/>
      <c r="K1788" s="135"/>
      <c r="L1788" s="135"/>
      <c r="M1788" s="135"/>
      <c r="N1788" s="2"/>
      <c r="O1788" s="31"/>
      <c r="P1788" s="25"/>
      <c r="Q1788" s="2"/>
    </row>
    <row r="1789" spans="1:17" ht="18" customHeight="1">
      <c r="A1789" s="35"/>
      <c r="B1789" s="31"/>
      <c r="C1789" s="133"/>
      <c r="D1789" s="133"/>
      <c r="E1789" s="133"/>
      <c r="F1789" s="133"/>
      <c r="G1789" s="133"/>
      <c r="H1789" s="133"/>
      <c r="I1789" s="133"/>
      <c r="J1789" s="134"/>
      <c r="K1789" s="135"/>
      <c r="L1789" s="135"/>
      <c r="M1789" s="135"/>
      <c r="N1789" s="2"/>
      <c r="O1789" s="31"/>
      <c r="P1789" s="25"/>
      <c r="Q1789" s="2"/>
    </row>
    <row r="1790" spans="1:17" ht="18" customHeight="1">
      <c r="A1790" s="35"/>
      <c r="B1790" s="31"/>
      <c r="C1790" s="133"/>
      <c r="D1790" s="133"/>
      <c r="E1790" s="133"/>
      <c r="F1790" s="133"/>
      <c r="G1790" s="133"/>
      <c r="H1790" s="133"/>
      <c r="I1790" s="133"/>
      <c r="J1790" s="134"/>
      <c r="K1790" s="135"/>
      <c r="L1790" s="135"/>
      <c r="M1790" s="135"/>
      <c r="N1790" s="2"/>
      <c r="O1790" s="31"/>
      <c r="P1790" s="25"/>
      <c r="Q1790" s="2"/>
    </row>
    <row r="1791" spans="1:17" ht="18" customHeight="1">
      <c r="A1791" s="35"/>
      <c r="B1791" s="31"/>
      <c r="C1791" s="133"/>
      <c r="D1791" s="133"/>
      <c r="E1791" s="133"/>
      <c r="F1791" s="133"/>
      <c r="G1791" s="133"/>
      <c r="H1791" s="133"/>
      <c r="I1791" s="133"/>
      <c r="J1791" s="134"/>
      <c r="K1791" s="135"/>
      <c r="L1791" s="135"/>
      <c r="M1791" s="135"/>
      <c r="N1791" s="2"/>
      <c r="O1791" s="31"/>
      <c r="P1791" s="25"/>
      <c r="Q1791" s="2"/>
    </row>
    <row r="1792" spans="1:17" ht="18" customHeight="1">
      <c r="A1792" s="35"/>
      <c r="B1792" s="31"/>
      <c r="C1792" s="133"/>
      <c r="D1792" s="133"/>
      <c r="E1792" s="133"/>
      <c r="F1792" s="133"/>
      <c r="G1792" s="133"/>
      <c r="H1792" s="133"/>
      <c r="I1792" s="133"/>
      <c r="J1792" s="134"/>
      <c r="K1792" s="135"/>
      <c r="L1792" s="135"/>
      <c r="M1792" s="135"/>
      <c r="N1792" s="2"/>
      <c r="O1792" s="31"/>
      <c r="P1792" s="25"/>
      <c r="Q1792" s="2"/>
    </row>
    <row r="1793" spans="1:17" ht="18" customHeight="1">
      <c r="A1793" s="35"/>
      <c r="B1793" s="31"/>
      <c r="C1793" s="133"/>
      <c r="D1793" s="133"/>
      <c r="E1793" s="133"/>
      <c r="F1793" s="133"/>
      <c r="G1793" s="133"/>
      <c r="H1793" s="133"/>
      <c r="I1793" s="133"/>
      <c r="J1793" s="134"/>
      <c r="K1793" s="135"/>
      <c r="L1793" s="135"/>
      <c r="M1793" s="135"/>
      <c r="N1793" s="2"/>
      <c r="O1793" s="31"/>
      <c r="P1793" s="25"/>
      <c r="Q1793" s="2"/>
    </row>
    <row r="1794" spans="1:17" ht="18" customHeight="1">
      <c r="A1794" s="35"/>
      <c r="B1794" s="31"/>
      <c r="C1794" s="133"/>
      <c r="D1794" s="133"/>
      <c r="E1794" s="133"/>
      <c r="F1794" s="133"/>
      <c r="G1794" s="133"/>
      <c r="H1794" s="133"/>
      <c r="I1794" s="133"/>
      <c r="J1794" s="134"/>
      <c r="K1794" s="135"/>
      <c r="L1794" s="135"/>
      <c r="M1794" s="135"/>
      <c r="N1794" s="2"/>
      <c r="O1794" s="31"/>
      <c r="P1794" s="25"/>
      <c r="Q1794" s="2"/>
    </row>
    <row r="1795" spans="1:17" ht="18" customHeight="1">
      <c r="A1795" s="35"/>
      <c r="B1795" s="31"/>
      <c r="C1795" s="133"/>
      <c r="D1795" s="133"/>
      <c r="E1795" s="133"/>
      <c r="F1795" s="133"/>
      <c r="G1795" s="133"/>
      <c r="H1795" s="133"/>
      <c r="I1795" s="133"/>
      <c r="J1795" s="134"/>
      <c r="K1795" s="135"/>
      <c r="L1795" s="135"/>
      <c r="M1795" s="135"/>
      <c r="N1795" s="2"/>
      <c r="O1795" s="31"/>
      <c r="P1795" s="25"/>
      <c r="Q1795" s="2"/>
    </row>
    <row r="1796" spans="1:17" ht="18" customHeight="1">
      <c r="A1796" s="35"/>
      <c r="B1796" s="31"/>
      <c r="C1796" s="133"/>
      <c r="D1796" s="133"/>
      <c r="E1796" s="133"/>
      <c r="F1796" s="133"/>
      <c r="G1796" s="133"/>
      <c r="H1796" s="133"/>
      <c r="I1796" s="133"/>
      <c r="J1796" s="134"/>
      <c r="K1796" s="135"/>
      <c r="L1796" s="135"/>
      <c r="M1796" s="135"/>
      <c r="N1796" s="2"/>
      <c r="O1796" s="31"/>
      <c r="P1796" s="25"/>
      <c r="Q1796" s="2"/>
    </row>
    <row r="1797" spans="1:17" ht="18" customHeight="1">
      <c r="A1797" s="35"/>
      <c r="B1797" s="31"/>
      <c r="C1797" s="133"/>
      <c r="D1797" s="133"/>
      <c r="E1797" s="133"/>
      <c r="F1797" s="133"/>
      <c r="G1797" s="133"/>
      <c r="H1797" s="133"/>
      <c r="I1797" s="133"/>
      <c r="J1797" s="134"/>
      <c r="K1797" s="135"/>
      <c r="L1797" s="135"/>
      <c r="M1797" s="135"/>
      <c r="N1797" s="2"/>
      <c r="O1797" s="31"/>
      <c r="P1797" s="25"/>
      <c r="Q1797" s="2"/>
    </row>
    <row r="1798" spans="1:17" ht="18" customHeight="1">
      <c r="A1798" s="35"/>
      <c r="B1798" s="31"/>
      <c r="C1798" s="133"/>
      <c r="D1798" s="133"/>
      <c r="E1798" s="133"/>
      <c r="F1798" s="133"/>
      <c r="G1798" s="133"/>
      <c r="H1798" s="133"/>
      <c r="I1798" s="133"/>
      <c r="J1798" s="134"/>
      <c r="K1798" s="135"/>
      <c r="L1798" s="135"/>
      <c r="M1798" s="135"/>
      <c r="N1798" s="2"/>
      <c r="O1798" s="31"/>
      <c r="P1798" s="25"/>
      <c r="Q1798" s="2"/>
    </row>
    <row r="1799" spans="1:17" ht="18" customHeight="1">
      <c r="A1799" s="35"/>
      <c r="B1799" s="31"/>
      <c r="C1799" s="133"/>
      <c r="D1799" s="133"/>
      <c r="E1799" s="133"/>
      <c r="F1799" s="133"/>
      <c r="G1799" s="133"/>
      <c r="H1799" s="133"/>
      <c r="I1799" s="133"/>
      <c r="J1799" s="134"/>
      <c r="K1799" s="135"/>
      <c r="L1799" s="135"/>
      <c r="M1799" s="135"/>
      <c r="N1799" s="2"/>
      <c r="O1799" s="31"/>
      <c r="P1799" s="25"/>
      <c r="Q1799" s="2"/>
    </row>
    <row r="1800" spans="1:17" ht="18" customHeight="1">
      <c r="A1800" s="35"/>
      <c r="B1800" s="31"/>
      <c r="C1800" s="133"/>
      <c r="D1800" s="133"/>
      <c r="E1800" s="133"/>
      <c r="F1800" s="133"/>
      <c r="G1800" s="133"/>
      <c r="H1800" s="133"/>
      <c r="I1800" s="133"/>
      <c r="J1800" s="134"/>
      <c r="K1800" s="135"/>
      <c r="L1800" s="135"/>
      <c r="M1800" s="135"/>
      <c r="N1800" s="2"/>
      <c r="O1800" s="31"/>
      <c r="P1800" s="25"/>
      <c r="Q1800" s="2"/>
    </row>
    <row r="1801" spans="1:17" ht="18" customHeight="1">
      <c r="A1801" s="35"/>
      <c r="B1801" s="31"/>
      <c r="C1801" s="133"/>
      <c r="D1801" s="133"/>
      <c r="E1801" s="133"/>
      <c r="F1801" s="133"/>
      <c r="G1801" s="133"/>
      <c r="H1801" s="133"/>
      <c r="I1801" s="133"/>
      <c r="J1801" s="134"/>
      <c r="K1801" s="135"/>
      <c r="L1801" s="135"/>
      <c r="M1801" s="135"/>
      <c r="N1801" s="2"/>
      <c r="O1801" s="31"/>
      <c r="P1801" s="25"/>
      <c r="Q1801" s="2"/>
    </row>
    <row r="1802" spans="1:17" ht="18" customHeight="1">
      <c r="A1802" s="35"/>
      <c r="B1802" s="31"/>
      <c r="C1802" s="133"/>
      <c r="D1802" s="133"/>
      <c r="E1802" s="133"/>
      <c r="F1802" s="133"/>
      <c r="G1802" s="133"/>
      <c r="H1802" s="133"/>
      <c r="I1802" s="133"/>
      <c r="J1802" s="134"/>
      <c r="K1802" s="135"/>
      <c r="L1802" s="135"/>
      <c r="M1802" s="135"/>
      <c r="N1802" s="2"/>
      <c r="O1802" s="31"/>
      <c r="P1802" s="25"/>
      <c r="Q1802" s="2"/>
    </row>
    <row r="1803" spans="1:17" ht="18" customHeight="1">
      <c r="A1803" s="35"/>
      <c r="B1803" s="31"/>
      <c r="C1803" s="133"/>
      <c r="D1803" s="133"/>
      <c r="E1803" s="133"/>
      <c r="F1803" s="133"/>
      <c r="G1803" s="133"/>
      <c r="H1803" s="133"/>
      <c r="I1803" s="133"/>
      <c r="J1803" s="134"/>
      <c r="K1803" s="135"/>
      <c r="L1803" s="135"/>
      <c r="M1803" s="135"/>
      <c r="N1803" s="2"/>
      <c r="O1803" s="31"/>
      <c r="P1803" s="25"/>
      <c r="Q1803" s="2"/>
    </row>
    <row r="1804" spans="1:17" ht="18" customHeight="1">
      <c r="A1804" s="35"/>
      <c r="B1804" s="31"/>
      <c r="C1804" s="133"/>
      <c r="D1804" s="133"/>
      <c r="E1804" s="133"/>
      <c r="F1804" s="133"/>
      <c r="G1804" s="133"/>
      <c r="H1804" s="133"/>
      <c r="I1804" s="133"/>
      <c r="J1804" s="134"/>
      <c r="K1804" s="135"/>
      <c r="L1804" s="135"/>
      <c r="M1804" s="135"/>
      <c r="N1804" s="2"/>
      <c r="O1804" s="31"/>
      <c r="P1804" s="25"/>
      <c r="Q1804" s="2"/>
    </row>
    <row r="1805" spans="1:17" ht="18" customHeight="1">
      <c r="A1805" s="35"/>
      <c r="B1805" s="31"/>
      <c r="C1805" s="133"/>
      <c r="D1805" s="133"/>
      <c r="E1805" s="133"/>
      <c r="F1805" s="133"/>
      <c r="G1805" s="133"/>
      <c r="H1805" s="133"/>
      <c r="I1805" s="133"/>
      <c r="J1805" s="134"/>
      <c r="K1805" s="135"/>
      <c r="L1805" s="135"/>
      <c r="M1805" s="135"/>
      <c r="N1805" s="2"/>
      <c r="O1805" s="31"/>
      <c r="P1805" s="25"/>
      <c r="Q1805" s="2"/>
    </row>
    <row r="1806" spans="1:17" ht="18" customHeight="1">
      <c r="A1806" s="35"/>
      <c r="B1806" s="31"/>
      <c r="C1806" s="133"/>
      <c r="D1806" s="133"/>
      <c r="E1806" s="133"/>
      <c r="F1806" s="133"/>
      <c r="G1806" s="133"/>
      <c r="H1806" s="133"/>
      <c r="I1806" s="133"/>
      <c r="J1806" s="134"/>
      <c r="K1806" s="135"/>
      <c r="L1806" s="135"/>
      <c r="M1806" s="135"/>
      <c r="N1806" s="2"/>
      <c r="O1806" s="31"/>
      <c r="P1806" s="25"/>
      <c r="Q1806" s="2"/>
    </row>
    <row r="1807" spans="1:17" ht="18" customHeight="1">
      <c r="A1807" s="35"/>
      <c r="B1807" s="31"/>
      <c r="C1807" s="133"/>
      <c r="D1807" s="133"/>
      <c r="E1807" s="133"/>
      <c r="F1807" s="133"/>
      <c r="G1807" s="133"/>
      <c r="H1807" s="133"/>
      <c r="I1807" s="133"/>
      <c r="J1807" s="134"/>
      <c r="K1807" s="135"/>
      <c r="L1807" s="135"/>
      <c r="M1807" s="135"/>
      <c r="N1807" s="2"/>
      <c r="O1807" s="31"/>
      <c r="P1807" s="25"/>
      <c r="Q1807" s="2"/>
    </row>
    <row r="1808" spans="1:17" ht="18" customHeight="1">
      <c r="A1808" s="35"/>
      <c r="B1808" s="31"/>
      <c r="C1808" s="133"/>
      <c r="D1808" s="133"/>
      <c r="E1808" s="133"/>
      <c r="F1808" s="133"/>
      <c r="G1808" s="133"/>
      <c r="H1808" s="133"/>
      <c r="I1808" s="133"/>
      <c r="J1808" s="134"/>
      <c r="K1808" s="135"/>
      <c r="L1808" s="135"/>
      <c r="M1808" s="135"/>
      <c r="N1808" s="2"/>
      <c r="O1808" s="31"/>
      <c r="P1808" s="25"/>
      <c r="Q1808" s="2"/>
    </row>
    <row r="1809" spans="1:17" ht="18" customHeight="1">
      <c r="A1809" s="35"/>
      <c r="B1809" s="31"/>
      <c r="C1809" s="133"/>
      <c r="D1809" s="133"/>
      <c r="E1809" s="133"/>
      <c r="F1809" s="133"/>
      <c r="G1809" s="133"/>
      <c r="H1809" s="133"/>
      <c r="I1809" s="133"/>
      <c r="J1809" s="134"/>
      <c r="K1809" s="135"/>
      <c r="L1809" s="135"/>
      <c r="M1809" s="135"/>
      <c r="N1809" s="2"/>
      <c r="O1809" s="31"/>
      <c r="P1809" s="25"/>
      <c r="Q1809" s="2"/>
    </row>
    <row r="1810" spans="1:17" ht="18" customHeight="1">
      <c r="A1810" s="35"/>
      <c r="B1810" s="31"/>
      <c r="C1810" s="133"/>
      <c r="D1810" s="133"/>
      <c r="E1810" s="133"/>
      <c r="F1810" s="133"/>
      <c r="G1810" s="133"/>
      <c r="H1810" s="133"/>
      <c r="I1810" s="133"/>
      <c r="J1810" s="134"/>
      <c r="K1810" s="135"/>
      <c r="L1810" s="135"/>
      <c r="M1810" s="135"/>
      <c r="N1810" s="2"/>
      <c r="O1810" s="31"/>
      <c r="P1810" s="25"/>
      <c r="Q1810" s="2"/>
    </row>
    <row r="1811" spans="1:17" ht="18" customHeight="1">
      <c r="A1811" s="35"/>
      <c r="B1811" s="31"/>
      <c r="C1811" s="133"/>
      <c r="D1811" s="133"/>
      <c r="E1811" s="133"/>
      <c r="F1811" s="133"/>
      <c r="G1811" s="133"/>
      <c r="H1811" s="133"/>
      <c r="I1811" s="133"/>
      <c r="J1811" s="134"/>
      <c r="K1811" s="135"/>
      <c r="L1811" s="135"/>
      <c r="M1811" s="135"/>
      <c r="N1811" s="2"/>
      <c r="O1811" s="31"/>
      <c r="P1811" s="25"/>
      <c r="Q1811" s="2"/>
    </row>
    <row r="1812" spans="1:17" ht="18" customHeight="1">
      <c r="A1812" s="35"/>
      <c r="B1812" s="31"/>
      <c r="C1812" s="133"/>
      <c r="D1812" s="133"/>
      <c r="E1812" s="133"/>
      <c r="F1812" s="133"/>
      <c r="G1812" s="133"/>
      <c r="H1812" s="133"/>
      <c r="I1812" s="133"/>
      <c r="J1812" s="134"/>
      <c r="K1812" s="135"/>
      <c r="L1812" s="135"/>
      <c r="M1812" s="135"/>
      <c r="N1812" s="2"/>
      <c r="O1812" s="31"/>
      <c r="P1812" s="25"/>
      <c r="Q1812" s="2"/>
    </row>
    <row r="1813" spans="1:17" ht="18" customHeight="1">
      <c r="A1813" s="35"/>
      <c r="B1813" s="31"/>
      <c r="C1813" s="133"/>
      <c r="D1813" s="133"/>
      <c r="E1813" s="133"/>
      <c r="F1813" s="133"/>
      <c r="G1813" s="133"/>
      <c r="H1813" s="133"/>
      <c r="I1813" s="133"/>
      <c r="J1813" s="134"/>
      <c r="K1813" s="135"/>
      <c r="L1813" s="135"/>
      <c r="M1813" s="135"/>
      <c r="N1813" s="2"/>
      <c r="O1813" s="31"/>
      <c r="P1813" s="25"/>
      <c r="Q1813" s="2"/>
    </row>
    <row r="1814" spans="1:17" ht="18" customHeight="1">
      <c r="A1814" s="35"/>
      <c r="B1814" s="31"/>
      <c r="C1814" s="133"/>
      <c r="D1814" s="133"/>
      <c r="E1814" s="133"/>
      <c r="F1814" s="133"/>
      <c r="G1814" s="133"/>
      <c r="H1814" s="133"/>
      <c r="I1814" s="133"/>
      <c r="J1814" s="134"/>
      <c r="K1814" s="135"/>
      <c r="L1814" s="135"/>
      <c r="M1814" s="135"/>
      <c r="N1814" s="2"/>
      <c r="O1814" s="31"/>
      <c r="P1814" s="25"/>
      <c r="Q1814" s="2"/>
    </row>
    <row r="1815" spans="1:17" ht="18" customHeight="1">
      <c r="A1815" s="35"/>
      <c r="B1815" s="31"/>
      <c r="C1815" s="133"/>
      <c r="D1815" s="133"/>
      <c r="E1815" s="133"/>
      <c r="F1815" s="133"/>
      <c r="G1815" s="133"/>
      <c r="H1815" s="133"/>
      <c r="I1815" s="133"/>
      <c r="J1815" s="134"/>
      <c r="K1815" s="135"/>
      <c r="L1815" s="135"/>
      <c r="M1815" s="135"/>
      <c r="N1815" s="2"/>
      <c r="O1815" s="31"/>
      <c r="P1815" s="25"/>
      <c r="Q1815" s="2"/>
    </row>
    <row r="1816" spans="1:17" ht="18" customHeight="1">
      <c r="A1816" s="35"/>
      <c r="B1816" s="31"/>
      <c r="C1816" s="133"/>
      <c r="D1816" s="133"/>
      <c r="E1816" s="133"/>
      <c r="F1816" s="133"/>
      <c r="G1816" s="133"/>
      <c r="H1816" s="133"/>
      <c r="I1816" s="133"/>
      <c r="J1816" s="134"/>
      <c r="K1816" s="135"/>
      <c r="L1816" s="135"/>
      <c r="M1816" s="135"/>
      <c r="N1816" s="2"/>
      <c r="O1816" s="31"/>
      <c r="P1816" s="25"/>
      <c r="Q1816" s="2"/>
    </row>
    <row r="1817" spans="1:17" ht="18" customHeight="1">
      <c r="A1817" s="35"/>
      <c r="B1817" s="31"/>
      <c r="C1817" s="133"/>
      <c r="D1817" s="133"/>
      <c r="E1817" s="133"/>
      <c r="F1817" s="133"/>
      <c r="G1817" s="133"/>
      <c r="H1817" s="133"/>
      <c r="I1817" s="133"/>
      <c r="J1817" s="134"/>
      <c r="K1817" s="135"/>
      <c r="L1817" s="135"/>
      <c r="M1817" s="135"/>
      <c r="N1817" s="2"/>
      <c r="O1817" s="31"/>
      <c r="P1817" s="25"/>
      <c r="Q1817" s="2"/>
    </row>
    <row r="1818" spans="1:17" ht="18" customHeight="1">
      <c r="A1818" s="35"/>
      <c r="B1818" s="31"/>
      <c r="C1818" s="133"/>
      <c r="D1818" s="133"/>
      <c r="E1818" s="133"/>
      <c r="F1818" s="133"/>
      <c r="G1818" s="133"/>
      <c r="H1818" s="133"/>
      <c r="I1818" s="133"/>
      <c r="J1818" s="134"/>
      <c r="K1818" s="135"/>
      <c r="L1818" s="135"/>
      <c r="M1818" s="135"/>
      <c r="N1818" s="2"/>
      <c r="O1818" s="31"/>
      <c r="P1818" s="25"/>
      <c r="Q1818" s="2"/>
    </row>
    <row r="1819" spans="1:17" ht="18" customHeight="1">
      <c r="A1819" s="35"/>
      <c r="B1819" s="31"/>
      <c r="C1819" s="133"/>
      <c r="D1819" s="133"/>
      <c r="E1819" s="133"/>
      <c r="F1819" s="133"/>
      <c r="G1819" s="133"/>
      <c r="H1819" s="133"/>
      <c r="I1819" s="133"/>
      <c r="J1819" s="134"/>
      <c r="K1819" s="135"/>
      <c r="L1819" s="135"/>
      <c r="M1819" s="135"/>
      <c r="N1819" s="2"/>
      <c r="O1819" s="31"/>
      <c r="P1819" s="25"/>
      <c r="Q1819" s="2"/>
    </row>
    <row r="1820" spans="1:17" ht="18" customHeight="1">
      <c r="A1820" s="35"/>
      <c r="B1820" s="31"/>
      <c r="C1820" s="133"/>
      <c r="D1820" s="133"/>
      <c r="E1820" s="133"/>
      <c r="F1820" s="133"/>
      <c r="G1820" s="133"/>
      <c r="H1820" s="133"/>
      <c r="I1820" s="133"/>
      <c r="J1820" s="134"/>
      <c r="K1820" s="135"/>
      <c r="L1820" s="135"/>
      <c r="M1820" s="135"/>
      <c r="N1820" s="2"/>
      <c r="O1820" s="31"/>
      <c r="P1820" s="25"/>
      <c r="Q1820" s="2"/>
    </row>
    <row r="1821" spans="1:17" ht="18" customHeight="1">
      <c r="A1821" s="35"/>
      <c r="B1821" s="31"/>
      <c r="C1821" s="133"/>
      <c r="D1821" s="133"/>
      <c r="E1821" s="133"/>
      <c r="F1821" s="133"/>
      <c r="G1821" s="133"/>
      <c r="H1821" s="133"/>
      <c r="I1821" s="133"/>
      <c r="J1821" s="134"/>
      <c r="K1821" s="135"/>
      <c r="L1821" s="135"/>
      <c r="M1821" s="135"/>
      <c r="N1821" s="2"/>
      <c r="O1821" s="31"/>
      <c r="P1821" s="25"/>
      <c r="Q1821" s="2"/>
    </row>
    <row r="1822" spans="1:17" ht="18" customHeight="1">
      <c r="A1822" s="35"/>
      <c r="B1822" s="31"/>
      <c r="C1822" s="133"/>
      <c r="D1822" s="133"/>
      <c r="E1822" s="133"/>
      <c r="F1822" s="133"/>
      <c r="G1822" s="133"/>
      <c r="H1822" s="133"/>
      <c r="I1822" s="133"/>
      <c r="J1822" s="134"/>
      <c r="K1822" s="135"/>
      <c r="L1822" s="135"/>
      <c r="M1822" s="135"/>
      <c r="N1822" s="2"/>
      <c r="O1822" s="31"/>
      <c r="P1822" s="25"/>
      <c r="Q1822" s="2"/>
    </row>
    <row r="1823" spans="1:17" ht="18" customHeight="1">
      <c r="A1823" s="35"/>
      <c r="B1823" s="31"/>
      <c r="C1823" s="133"/>
      <c r="D1823" s="133"/>
      <c r="E1823" s="133"/>
      <c r="F1823" s="133"/>
      <c r="G1823" s="133"/>
      <c r="H1823" s="133"/>
      <c r="I1823" s="133"/>
      <c r="J1823" s="134"/>
      <c r="K1823" s="135"/>
      <c r="L1823" s="135"/>
      <c r="M1823" s="135"/>
      <c r="N1823" s="2"/>
      <c r="O1823" s="31"/>
      <c r="P1823" s="25"/>
      <c r="Q1823" s="2"/>
    </row>
    <row r="1824" spans="1:17" ht="18" customHeight="1">
      <c r="A1824" s="35"/>
      <c r="B1824" s="31"/>
      <c r="C1824" s="133"/>
      <c r="D1824" s="133"/>
      <c r="E1824" s="133"/>
      <c r="F1824" s="133"/>
      <c r="G1824" s="133"/>
      <c r="H1824" s="133"/>
      <c r="I1824" s="133"/>
      <c r="J1824" s="134"/>
      <c r="K1824" s="135"/>
      <c r="L1824" s="135"/>
      <c r="M1824" s="135"/>
      <c r="N1824" s="2"/>
      <c r="O1824" s="31"/>
      <c r="P1824" s="25"/>
      <c r="Q1824" s="2"/>
    </row>
    <row r="1825" spans="1:17" ht="18" customHeight="1">
      <c r="A1825" s="35"/>
      <c r="B1825" s="31"/>
      <c r="C1825" s="133"/>
      <c r="D1825" s="133"/>
      <c r="E1825" s="133"/>
      <c r="F1825" s="133"/>
      <c r="G1825" s="133"/>
      <c r="H1825" s="133"/>
      <c r="I1825" s="133"/>
      <c r="J1825" s="134"/>
      <c r="K1825" s="135"/>
      <c r="L1825" s="135"/>
      <c r="M1825" s="135"/>
      <c r="N1825" s="2"/>
      <c r="O1825" s="31"/>
      <c r="P1825" s="25"/>
      <c r="Q1825" s="2"/>
    </row>
    <row r="1826" spans="1:17" ht="18" customHeight="1">
      <c r="A1826" s="35"/>
      <c r="B1826" s="31"/>
      <c r="C1826" s="133"/>
      <c r="D1826" s="133"/>
      <c r="E1826" s="133"/>
      <c r="F1826" s="133"/>
      <c r="G1826" s="133"/>
      <c r="H1826" s="133"/>
      <c r="I1826" s="133"/>
      <c r="J1826" s="134"/>
      <c r="K1826" s="135"/>
      <c r="L1826" s="135"/>
      <c r="M1826" s="135"/>
      <c r="N1826" s="2"/>
      <c r="O1826" s="31"/>
      <c r="P1826" s="25"/>
      <c r="Q1826" s="2"/>
    </row>
    <row r="1827" spans="1:17" ht="18" customHeight="1">
      <c r="A1827" s="35"/>
      <c r="B1827" s="31"/>
      <c r="C1827" s="133"/>
      <c r="D1827" s="133"/>
      <c r="E1827" s="133"/>
      <c r="F1827" s="133"/>
      <c r="G1827" s="133"/>
      <c r="H1827" s="133"/>
      <c r="I1827" s="133"/>
      <c r="J1827" s="134"/>
      <c r="K1827" s="135"/>
      <c r="L1827" s="135"/>
      <c r="M1827" s="135"/>
      <c r="N1827" s="2"/>
      <c r="O1827" s="31"/>
      <c r="P1827" s="25"/>
      <c r="Q1827" s="2"/>
    </row>
    <row r="1828" spans="1:17" ht="18" customHeight="1">
      <c r="A1828" s="35"/>
      <c r="B1828" s="31"/>
      <c r="C1828" s="133"/>
      <c r="D1828" s="133"/>
      <c r="E1828" s="133"/>
      <c r="F1828" s="133"/>
      <c r="G1828" s="133"/>
      <c r="H1828" s="133"/>
      <c r="I1828" s="133"/>
      <c r="J1828" s="134"/>
      <c r="K1828" s="135"/>
      <c r="L1828" s="135"/>
      <c r="M1828" s="135"/>
      <c r="N1828" s="2"/>
      <c r="O1828" s="31"/>
      <c r="P1828" s="25"/>
      <c r="Q1828" s="2"/>
    </row>
    <row r="1829" spans="1:17" ht="18" customHeight="1">
      <c r="A1829" s="35"/>
      <c r="B1829" s="31"/>
      <c r="C1829" s="133"/>
      <c r="D1829" s="133"/>
      <c r="E1829" s="133"/>
      <c r="F1829" s="133"/>
      <c r="G1829" s="133"/>
      <c r="H1829" s="133"/>
      <c r="I1829" s="133"/>
      <c r="J1829" s="134"/>
      <c r="K1829" s="135"/>
      <c r="L1829" s="135"/>
      <c r="M1829" s="135"/>
      <c r="N1829" s="2"/>
      <c r="O1829" s="31"/>
      <c r="P1829" s="25"/>
      <c r="Q1829" s="2"/>
    </row>
    <row r="1830" spans="1:17" ht="18" customHeight="1">
      <c r="A1830" s="35"/>
      <c r="B1830" s="31"/>
      <c r="C1830" s="133"/>
      <c r="D1830" s="133"/>
      <c r="E1830" s="133"/>
      <c r="F1830" s="133"/>
      <c r="G1830" s="133"/>
      <c r="H1830" s="133"/>
      <c r="I1830" s="133"/>
      <c r="J1830" s="134"/>
      <c r="K1830" s="135"/>
      <c r="L1830" s="135"/>
      <c r="M1830" s="135"/>
      <c r="N1830" s="2"/>
      <c r="O1830" s="31"/>
      <c r="P1830" s="25"/>
      <c r="Q1830" s="2"/>
    </row>
    <row r="1831" spans="1:17" ht="18" customHeight="1">
      <c r="A1831" s="35"/>
      <c r="B1831" s="31"/>
      <c r="C1831" s="133"/>
      <c r="D1831" s="133"/>
      <c r="E1831" s="133"/>
      <c r="F1831" s="133"/>
      <c r="G1831" s="133"/>
      <c r="H1831" s="133"/>
      <c r="I1831" s="133"/>
      <c r="J1831" s="134"/>
      <c r="K1831" s="135"/>
      <c r="L1831" s="135"/>
      <c r="M1831" s="135"/>
      <c r="N1831" s="2"/>
      <c r="O1831" s="31"/>
      <c r="P1831" s="25"/>
      <c r="Q1831" s="2"/>
    </row>
    <row r="1832" spans="1:17" ht="18" customHeight="1">
      <c r="A1832" s="35"/>
      <c r="B1832" s="31"/>
      <c r="C1832" s="133"/>
      <c r="D1832" s="133"/>
      <c r="E1832" s="133"/>
      <c r="F1832" s="133"/>
      <c r="G1832" s="133"/>
      <c r="H1832" s="133"/>
      <c r="I1832" s="133"/>
      <c r="J1832" s="134"/>
      <c r="K1832" s="135"/>
      <c r="L1832" s="135"/>
      <c r="M1832" s="135"/>
      <c r="N1832" s="2"/>
      <c r="O1832" s="31"/>
      <c r="P1832" s="25"/>
      <c r="Q1832" s="2"/>
    </row>
    <row r="1833" spans="1:17" ht="18" customHeight="1">
      <c r="A1833" s="35"/>
      <c r="B1833" s="31"/>
      <c r="C1833" s="133"/>
      <c r="D1833" s="133"/>
      <c r="E1833" s="133"/>
      <c r="F1833" s="133"/>
      <c r="G1833" s="133"/>
      <c r="H1833" s="133"/>
      <c r="I1833" s="133"/>
      <c r="J1833" s="134"/>
      <c r="K1833" s="135"/>
      <c r="L1833" s="135"/>
      <c r="M1833" s="135"/>
      <c r="N1833" s="2"/>
      <c r="O1833" s="31"/>
      <c r="P1833" s="25"/>
      <c r="Q1833" s="2"/>
    </row>
    <row r="1834" spans="1:17" ht="18" customHeight="1">
      <c r="A1834" s="35"/>
      <c r="B1834" s="31"/>
      <c r="C1834" s="133"/>
      <c r="D1834" s="133"/>
      <c r="E1834" s="133"/>
      <c r="F1834" s="133"/>
      <c r="G1834" s="133"/>
      <c r="H1834" s="133"/>
      <c r="I1834" s="133"/>
      <c r="J1834" s="134"/>
      <c r="K1834" s="135"/>
      <c r="L1834" s="135"/>
      <c r="M1834" s="135"/>
      <c r="N1834" s="2"/>
      <c r="O1834" s="31"/>
      <c r="P1834" s="25"/>
      <c r="Q1834" s="2"/>
    </row>
    <row r="1835" spans="1:17" ht="18" customHeight="1">
      <c r="A1835" s="35"/>
      <c r="B1835" s="31"/>
      <c r="C1835" s="133"/>
      <c r="D1835" s="133"/>
      <c r="E1835" s="133"/>
      <c r="F1835" s="133"/>
      <c r="G1835" s="133"/>
      <c r="H1835" s="133"/>
      <c r="I1835" s="133"/>
      <c r="J1835" s="134"/>
      <c r="K1835" s="135"/>
      <c r="L1835" s="135"/>
      <c r="M1835" s="135"/>
      <c r="N1835" s="2"/>
      <c r="O1835" s="31"/>
      <c r="P1835" s="25"/>
      <c r="Q1835" s="2"/>
    </row>
    <row r="1836" spans="1:17" ht="18" customHeight="1">
      <c r="A1836" s="35"/>
      <c r="B1836" s="31"/>
      <c r="C1836" s="133"/>
      <c r="D1836" s="133"/>
      <c r="E1836" s="133"/>
      <c r="F1836" s="133"/>
      <c r="G1836" s="133"/>
      <c r="H1836" s="133"/>
      <c r="I1836" s="133"/>
      <c r="J1836" s="134"/>
      <c r="K1836" s="135"/>
      <c r="L1836" s="135"/>
      <c r="M1836" s="135"/>
      <c r="N1836" s="2"/>
      <c r="O1836" s="31"/>
      <c r="P1836" s="25"/>
      <c r="Q1836" s="2"/>
    </row>
    <row r="1837" spans="1:17" ht="18" customHeight="1">
      <c r="A1837" s="35"/>
      <c r="B1837" s="31"/>
      <c r="C1837" s="133"/>
      <c r="D1837" s="133"/>
      <c r="E1837" s="133"/>
      <c r="F1837" s="133"/>
      <c r="G1837" s="133"/>
      <c r="H1837" s="133"/>
      <c r="I1837" s="133"/>
      <c r="J1837" s="134"/>
      <c r="K1837" s="135"/>
      <c r="L1837" s="135"/>
      <c r="M1837" s="135"/>
      <c r="N1837" s="2"/>
      <c r="O1837" s="31"/>
      <c r="P1837" s="25"/>
      <c r="Q1837" s="2"/>
    </row>
    <row r="1838" spans="1:17" ht="18" customHeight="1">
      <c r="A1838" s="35"/>
      <c r="B1838" s="31"/>
      <c r="C1838" s="133"/>
      <c r="D1838" s="133"/>
      <c r="E1838" s="133"/>
      <c r="F1838" s="133"/>
      <c r="G1838" s="133"/>
      <c r="H1838" s="133"/>
      <c r="I1838" s="133"/>
      <c r="J1838" s="134"/>
      <c r="K1838" s="135"/>
      <c r="L1838" s="135"/>
      <c r="M1838" s="135"/>
      <c r="N1838" s="2"/>
      <c r="O1838" s="31"/>
      <c r="P1838" s="25"/>
      <c r="Q1838" s="2"/>
    </row>
    <row r="1839" spans="1:17" ht="18" customHeight="1">
      <c r="A1839" s="35"/>
      <c r="B1839" s="31"/>
      <c r="C1839" s="133"/>
      <c r="D1839" s="133"/>
      <c r="E1839" s="133"/>
      <c r="F1839" s="133"/>
      <c r="G1839" s="133"/>
      <c r="H1839" s="133"/>
      <c r="I1839" s="133"/>
      <c r="J1839" s="134"/>
      <c r="K1839" s="135"/>
      <c r="L1839" s="135"/>
      <c r="M1839" s="135"/>
      <c r="N1839" s="2"/>
      <c r="O1839" s="31"/>
      <c r="P1839" s="25"/>
      <c r="Q1839" s="2"/>
    </row>
    <row r="1840" spans="1:17" ht="18" customHeight="1">
      <c r="A1840" s="35"/>
      <c r="B1840" s="31"/>
      <c r="C1840" s="133"/>
      <c r="D1840" s="133"/>
      <c r="E1840" s="133"/>
      <c r="F1840" s="133"/>
      <c r="G1840" s="133"/>
      <c r="H1840" s="133"/>
      <c r="I1840" s="133"/>
      <c r="J1840" s="134"/>
      <c r="K1840" s="135"/>
      <c r="L1840" s="135"/>
      <c r="M1840" s="135"/>
      <c r="N1840" s="2"/>
      <c r="O1840" s="31"/>
      <c r="P1840" s="25"/>
      <c r="Q1840" s="2"/>
    </row>
    <row r="1841" spans="1:17" ht="18" customHeight="1">
      <c r="A1841" s="35"/>
      <c r="B1841" s="31"/>
      <c r="C1841" s="133"/>
      <c r="D1841" s="133"/>
      <c r="E1841" s="133"/>
      <c r="F1841" s="133"/>
      <c r="G1841" s="133"/>
      <c r="H1841" s="133"/>
      <c r="I1841" s="133"/>
      <c r="J1841" s="134"/>
      <c r="K1841" s="135"/>
      <c r="L1841" s="135"/>
      <c r="M1841" s="135"/>
      <c r="N1841" s="2"/>
      <c r="O1841" s="31"/>
      <c r="P1841" s="25"/>
      <c r="Q1841" s="2"/>
    </row>
    <row r="1842" spans="1:17" ht="18" customHeight="1">
      <c r="A1842" s="35"/>
      <c r="B1842" s="31"/>
      <c r="C1842" s="133"/>
      <c r="D1842" s="133"/>
      <c r="E1842" s="133"/>
      <c r="F1842" s="133"/>
      <c r="G1842" s="133"/>
      <c r="H1842" s="133"/>
      <c r="I1842" s="133"/>
      <c r="J1842" s="134"/>
      <c r="K1842" s="135"/>
      <c r="L1842" s="135"/>
      <c r="M1842" s="135"/>
      <c r="N1842" s="2"/>
      <c r="O1842" s="31"/>
      <c r="P1842" s="25"/>
      <c r="Q1842" s="2"/>
    </row>
    <row r="1843" spans="1:17" ht="18" customHeight="1">
      <c r="A1843" s="35"/>
      <c r="B1843" s="31"/>
      <c r="C1843" s="133"/>
      <c r="D1843" s="133"/>
      <c r="E1843" s="133"/>
      <c r="F1843" s="133"/>
      <c r="G1843" s="133"/>
      <c r="H1843" s="133"/>
      <c r="I1843" s="133"/>
      <c r="J1843" s="134"/>
      <c r="K1843" s="135"/>
      <c r="L1843" s="135"/>
      <c r="M1843" s="135"/>
      <c r="N1843" s="2"/>
      <c r="O1843" s="31"/>
      <c r="P1843" s="25"/>
      <c r="Q1843" s="2"/>
    </row>
    <row r="1844" spans="1:17" ht="18" customHeight="1">
      <c r="A1844" s="35"/>
      <c r="B1844" s="31"/>
      <c r="C1844" s="133"/>
      <c r="D1844" s="133"/>
      <c r="E1844" s="133"/>
      <c r="F1844" s="133"/>
      <c r="G1844" s="133"/>
      <c r="H1844" s="133"/>
      <c r="I1844" s="133"/>
      <c r="J1844" s="134"/>
      <c r="K1844" s="135"/>
      <c r="L1844" s="135"/>
      <c r="M1844" s="135"/>
      <c r="N1844" s="2"/>
      <c r="O1844" s="31"/>
      <c r="P1844" s="25"/>
      <c r="Q1844" s="2"/>
    </row>
    <row r="1845" spans="1:17" ht="18" customHeight="1">
      <c r="A1845" s="35"/>
      <c r="B1845" s="31"/>
      <c r="C1845" s="133"/>
      <c r="D1845" s="133"/>
      <c r="E1845" s="133"/>
      <c r="F1845" s="133"/>
      <c r="G1845" s="133"/>
      <c r="H1845" s="133"/>
      <c r="I1845" s="133"/>
      <c r="J1845" s="134"/>
      <c r="K1845" s="135"/>
      <c r="L1845" s="135"/>
      <c r="M1845" s="135"/>
      <c r="N1845" s="2"/>
      <c r="O1845" s="31"/>
      <c r="P1845" s="25"/>
      <c r="Q1845" s="2"/>
    </row>
    <row r="1846" spans="1:17" ht="18" customHeight="1">
      <c r="A1846" s="35"/>
      <c r="B1846" s="31"/>
      <c r="C1846" s="133"/>
      <c r="D1846" s="133"/>
      <c r="E1846" s="133"/>
      <c r="F1846" s="133"/>
      <c r="G1846" s="133"/>
      <c r="H1846" s="133"/>
      <c r="I1846" s="133"/>
      <c r="J1846" s="134"/>
      <c r="K1846" s="135"/>
      <c r="L1846" s="135"/>
      <c r="M1846" s="135"/>
      <c r="N1846" s="2"/>
      <c r="O1846" s="31"/>
      <c r="P1846" s="25"/>
      <c r="Q1846" s="2"/>
    </row>
    <row r="1847" spans="1:17" ht="18" customHeight="1">
      <c r="A1847" s="35"/>
      <c r="B1847" s="31"/>
      <c r="C1847" s="133"/>
      <c r="D1847" s="133"/>
      <c r="E1847" s="133"/>
      <c r="F1847" s="133"/>
      <c r="G1847" s="133"/>
      <c r="H1847" s="133"/>
      <c r="I1847" s="133"/>
      <c r="J1847" s="134"/>
      <c r="K1847" s="135"/>
      <c r="L1847" s="135"/>
      <c r="M1847" s="135"/>
      <c r="N1847" s="2"/>
      <c r="O1847" s="31"/>
      <c r="P1847" s="25"/>
      <c r="Q1847" s="2"/>
    </row>
    <row r="1848" spans="1:17" ht="18" customHeight="1">
      <c r="A1848" s="35"/>
      <c r="B1848" s="31"/>
      <c r="C1848" s="133"/>
      <c r="D1848" s="133"/>
      <c r="E1848" s="133"/>
      <c r="F1848" s="133"/>
      <c r="G1848" s="133"/>
      <c r="H1848" s="133"/>
      <c r="I1848" s="133"/>
      <c r="J1848" s="134"/>
      <c r="K1848" s="135"/>
      <c r="L1848" s="135"/>
      <c r="M1848" s="135"/>
      <c r="N1848" s="2"/>
      <c r="O1848" s="31"/>
      <c r="P1848" s="25"/>
      <c r="Q1848" s="2"/>
    </row>
    <row r="1849" spans="1:17" ht="18" customHeight="1">
      <c r="A1849" s="35"/>
      <c r="B1849" s="31"/>
      <c r="C1849" s="133"/>
      <c r="D1849" s="133"/>
      <c r="E1849" s="133"/>
      <c r="F1849" s="133"/>
      <c r="G1849" s="133"/>
      <c r="H1849" s="133"/>
      <c r="I1849" s="133"/>
      <c r="J1849" s="134"/>
      <c r="K1849" s="135"/>
      <c r="L1849" s="135"/>
      <c r="M1849" s="135"/>
      <c r="N1849" s="2"/>
      <c r="O1849" s="31"/>
      <c r="P1849" s="25"/>
      <c r="Q1849" s="2"/>
    </row>
    <row r="1850" spans="1:17" ht="18" customHeight="1">
      <c r="A1850" s="35"/>
      <c r="B1850" s="31"/>
      <c r="C1850" s="133"/>
      <c r="D1850" s="133"/>
      <c r="E1850" s="133"/>
      <c r="F1850" s="133"/>
      <c r="G1850" s="133"/>
      <c r="H1850" s="133"/>
      <c r="I1850" s="133"/>
      <c r="J1850" s="134"/>
      <c r="K1850" s="135"/>
      <c r="L1850" s="135"/>
      <c r="M1850" s="135"/>
      <c r="N1850" s="2"/>
      <c r="O1850" s="31"/>
      <c r="P1850" s="25"/>
      <c r="Q1850" s="2"/>
    </row>
    <row r="1851" spans="1:17" ht="18" customHeight="1">
      <c r="A1851" s="35"/>
      <c r="B1851" s="31"/>
      <c r="C1851" s="133"/>
      <c r="D1851" s="133"/>
      <c r="E1851" s="133"/>
      <c r="F1851" s="133"/>
      <c r="G1851" s="133"/>
      <c r="H1851" s="133"/>
      <c r="I1851" s="133"/>
      <c r="J1851" s="134"/>
      <c r="K1851" s="135"/>
      <c r="L1851" s="135"/>
      <c r="M1851" s="135"/>
      <c r="N1851" s="2"/>
      <c r="O1851" s="31"/>
      <c r="P1851" s="25"/>
      <c r="Q1851" s="2"/>
    </row>
    <row r="1852" spans="1:17" ht="18" customHeight="1">
      <c r="A1852" s="35"/>
      <c r="B1852" s="31"/>
      <c r="C1852" s="133"/>
      <c r="D1852" s="133"/>
      <c r="E1852" s="133"/>
      <c r="F1852" s="133"/>
      <c r="G1852" s="133"/>
      <c r="H1852" s="133"/>
      <c r="I1852" s="133"/>
      <c r="J1852" s="134"/>
      <c r="K1852" s="135"/>
      <c r="L1852" s="135"/>
      <c r="M1852" s="135"/>
      <c r="N1852" s="2"/>
      <c r="O1852" s="31"/>
      <c r="P1852" s="25"/>
      <c r="Q1852" s="2"/>
    </row>
    <row r="1853" spans="1:17" ht="18" customHeight="1">
      <c r="A1853" s="35"/>
      <c r="B1853" s="31"/>
      <c r="C1853" s="133"/>
      <c r="D1853" s="133"/>
      <c r="E1853" s="133"/>
      <c r="F1853" s="133"/>
      <c r="G1853" s="133"/>
      <c r="H1853" s="133"/>
      <c r="I1853" s="133"/>
      <c r="J1853" s="134"/>
      <c r="K1853" s="135"/>
      <c r="L1853" s="135"/>
      <c r="M1853" s="135"/>
      <c r="N1853" s="2"/>
      <c r="O1853" s="31"/>
      <c r="P1853" s="25"/>
      <c r="Q1853" s="2"/>
    </row>
    <row r="1854" spans="1:17" ht="18" customHeight="1">
      <c r="A1854" s="35"/>
      <c r="B1854" s="31"/>
      <c r="C1854" s="133"/>
      <c r="D1854" s="133"/>
      <c r="E1854" s="133"/>
      <c r="F1854" s="133"/>
      <c r="G1854" s="133"/>
      <c r="H1854" s="133"/>
      <c r="I1854" s="133"/>
      <c r="J1854" s="134"/>
      <c r="K1854" s="135"/>
      <c r="L1854" s="135"/>
      <c r="M1854" s="135"/>
      <c r="N1854" s="2"/>
      <c r="O1854" s="31"/>
      <c r="P1854" s="25"/>
      <c r="Q1854" s="2"/>
    </row>
    <row r="1855" spans="1:17" ht="18" customHeight="1">
      <c r="A1855" s="35"/>
      <c r="B1855" s="31"/>
      <c r="C1855" s="133"/>
      <c r="D1855" s="133"/>
      <c r="E1855" s="133"/>
      <c r="F1855" s="133"/>
      <c r="G1855" s="133"/>
      <c r="H1855" s="133"/>
      <c r="I1855" s="133"/>
      <c r="J1855" s="134"/>
      <c r="K1855" s="135"/>
      <c r="L1855" s="135"/>
      <c r="M1855" s="135"/>
      <c r="N1855" s="2"/>
      <c r="O1855" s="31"/>
      <c r="P1855" s="25"/>
      <c r="Q1855" s="2"/>
    </row>
    <row r="1856" spans="1:17" ht="18" customHeight="1">
      <c r="A1856" s="35"/>
      <c r="B1856" s="31"/>
      <c r="C1856" s="133"/>
      <c r="D1856" s="133"/>
      <c r="E1856" s="133"/>
      <c r="F1856" s="133"/>
      <c r="G1856" s="133"/>
      <c r="H1856" s="133"/>
      <c r="I1856" s="133"/>
      <c r="J1856" s="134"/>
      <c r="K1856" s="135"/>
      <c r="L1856" s="135"/>
      <c r="M1856" s="135"/>
      <c r="N1856" s="2"/>
      <c r="O1856" s="31"/>
      <c r="P1856" s="25"/>
      <c r="Q1856" s="2"/>
    </row>
    <row r="1857" spans="1:17" ht="18" customHeight="1">
      <c r="A1857" s="35"/>
      <c r="B1857" s="31"/>
      <c r="C1857" s="133"/>
      <c r="D1857" s="133"/>
      <c r="E1857" s="133"/>
      <c r="F1857" s="133"/>
      <c r="G1857" s="133"/>
      <c r="H1857" s="133"/>
      <c r="I1857" s="133"/>
      <c r="J1857" s="134"/>
      <c r="K1857" s="135"/>
      <c r="L1857" s="135"/>
      <c r="M1857" s="135"/>
      <c r="N1857" s="2"/>
      <c r="O1857" s="31"/>
      <c r="P1857" s="25"/>
      <c r="Q1857" s="2"/>
    </row>
    <row r="1858" spans="1:17" ht="18" customHeight="1">
      <c r="A1858" s="35"/>
      <c r="B1858" s="31"/>
      <c r="C1858" s="133"/>
      <c r="D1858" s="133"/>
      <c r="E1858" s="133"/>
      <c r="F1858" s="133"/>
      <c r="G1858" s="133"/>
      <c r="H1858" s="133"/>
      <c r="I1858" s="133"/>
      <c r="J1858" s="134"/>
      <c r="K1858" s="135"/>
      <c r="L1858" s="135"/>
      <c r="M1858" s="135"/>
      <c r="N1858" s="2"/>
      <c r="O1858" s="31"/>
      <c r="P1858" s="25"/>
      <c r="Q1858" s="2"/>
    </row>
    <row r="1859" spans="1:17" ht="18" customHeight="1">
      <c r="A1859" s="35"/>
      <c r="B1859" s="31"/>
      <c r="C1859" s="133"/>
      <c r="D1859" s="133"/>
      <c r="E1859" s="133"/>
      <c r="F1859" s="133"/>
      <c r="G1859" s="133"/>
      <c r="H1859" s="133"/>
      <c r="I1859" s="133"/>
      <c r="J1859" s="134"/>
      <c r="K1859" s="135"/>
      <c r="L1859" s="135"/>
      <c r="M1859" s="135"/>
      <c r="N1859" s="2"/>
      <c r="O1859" s="31"/>
      <c r="P1859" s="25"/>
      <c r="Q1859" s="2"/>
    </row>
    <row r="1860" spans="1:17" ht="18" customHeight="1">
      <c r="A1860" s="35"/>
      <c r="B1860" s="31"/>
      <c r="C1860" s="133"/>
      <c r="D1860" s="133"/>
      <c r="E1860" s="133"/>
      <c r="F1860" s="133"/>
      <c r="G1860" s="133"/>
      <c r="H1860" s="133"/>
      <c r="I1860" s="133"/>
      <c r="J1860" s="134"/>
      <c r="K1860" s="135"/>
      <c r="L1860" s="135"/>
      <c r="M1860" s="135"/>
      <c r="N1860" s="2"/>
      <c r="O1860" s="31"/>
      <c r="P1860" s="25"/>
      <c r="Q1860" s="2"/>
    </row>
    <row r="1861" spans="1:17" ht="18" customHeight="1">
      <c r="A1861" s="35"/>
      <c r="B1861" s="31"/>
      <c r="C1861" s="133"/>
      <c r="D1861" s="133"/>
      <c r="E1861" s="133"/>
      <c r="F1861" s="133"/>
      <c r="G1861" s="133"/>
      <c r="H1861" s="133"/>
      <c r="I1861" s="133"/>
      <c r="J1861" s="134"/>
      <c r="K1861" s="135"/>
      <c r="L1861" s="135"/>
      <c r="M1861" s="135"/>
      <c r="N1861" s="2"/>
      <c r="O1861" s="31"/>
      <c r="P1861" s="25"/>
      <c r="Q1861" s="2"/>
    </row>
    <row r="1862" spans="1:17" ht="18" customHeight="1">
      <c r="A1862" s="35"/>
      <c r="B1862" s="31"/>
      <c r="C1862" s="133"/>
      <c r="D1862" s="133"/>
      <c r="E1862" s="133"/>
      <c r="F1862" s="133"/>
      <c r="G1862" s="133"/>
      <c r="H1862" s="133"/>
      <c r="I1862" s="133"/>
      <c r="J1862" s="134"/>
      <c r="K1862" s="135"/>
      <c r="L1862" s="135"/>
      <c r="M1862" s="135"/>
      <c r="N1862" s="2"/>
      <c r="O1862" s="31"/>
      <c r="P1862" s="25"/>
      <c r="Q1862" s="2"/>
    </row>
    <row r="1863" spans="1:17" ht="18" customHeight="1">
      <c r="A1863" s="35"/>
      <c r="B1863" s="31"/>
      <c r="C1863" s="133"/>
      <c r="D1863" s="133"/>
      <c r="E1863" s="133"/>
      <c r="F1863" s="133"/>
      <c r="G1863" s="133"/>
      <c r="H1863" s="133"/>
      <c r="I1863" s="133"/>
      <c r="J1863" s="134"/>
      <c r="K1863" s="135"/>
      <c r="L1863" s="135"/>
      <c r="M1863" s="135"/>
      <c r="N1863" s="2"/>
      <c r="O1863" s="31"/>
      <c r="P1863" s="25"/>
      <c r="Q1863" s="2"/>
    </row>
    <row r="1864" spans="1:17" ht="18" customHeight="1">
      <c r="A1864" s="35"/>
      <c r="B1864" s="31"/>
      <c r="C1864" s="133"/>
      <c r="D1864" s="133"/>
      <c r="E1864" s="133"/>
      <c r="F1864" s="133"/>
      <c r="G1864" s="133"/>
      <c r="H1864" s="133"/>
      <c r="I1864" s="133"/>
      <c r="J1864" s="134"/>
      <c r="K1864" s="135"/>
      <c r="L1864" s="135"/>
      <c r="M1864" s="135"/>
      <c r="N1864" s="2"/>
      <c r="O1864" s="31"/>
      <c r="P1864" s="25"/>
      <c r="Q1864" s="2"/>
    </row>
    <row r="1865" spans="1:17" ht="18" customHeight="1">
      <c r="A1865" s="35"/>
      <c r="B1865" s="31"/>
      <c r="C1865" s="133"/>
      <c r="D1865" s="133"/>
      <c r="E1865" s="133"/>
      <c r="F1865" s="133"/>
      <c r="G1865" s="133"/>
      <c r="H1865" s="133"/>
      <c r="I1865" s="133"/>
      <c r="J1865" s="134"/>
      <c r="K1865" s="135"/>
      <c r="L1865" s="135"/>
      <c r="M1865" s="135"/>
      <c r="N1865" s="2"/>
      <c r="O1865" s="31"/>
      <c r="P1865" s="25"/>
      <c r="Q1865" s="2"/>
    </row>
    <row r="1866" spans="1:17" ht="18" customHeight="1">
      <c r="A1866" s="35"/>
      <c r="B1866" s="31"/>
      <c r="C1866" s="133"/>
      <c r="D1866" s="133"/>
      <c r="E1866" s="133"/>
      <c r="F1866" s="133"/>
      <c r="G1866" s="133"/>
      <c r="H1866" s="133"/>
      <c r="I1866" s="133"/>
      <c r="J1866" s="134"/>
      <c r="K1866" s="135"/>
      <c r="L1866" s="135"/>
      <c r="M1866" s="135"/>
      <c r="N1866" s="2"/>
      <c r="O1866" s="31"/>
      <c r="P1866" s="25"/>
      <c r="Q1866" s="2"/>
    </row>
    <row r="1867" spans="1:17" ht="18" customHeight="1">
      <c r="A1867" s="35"/>
      <c r="B1867" s="31"/>
      <c r="C1867" s="133"/>
      <c r="D1867" s="133"/>
      <c r="E1867" s="133"/>
      <c r="F1867" s="133"/>
      <c r="G1867" s="133"/>
      <c r="H1867" s="133"/>
      <c r="I1867" s="133"/>
      <c r="J1867" s="134"/>
      <c r="K1867" s="135"/>
      <c r="L1867" s="135"/>
      <c r="M1867" s="135"/>
      <c r="N1867" s="2"/>
      <c r="O1867" s="31"/>
      <c r="P1867" s="25"/>
      <c r="Q1867" s="2"/>
    </row>
    <row r="1868" spans="1:17" ht="18" customHeight="1">
      <c r="A1868" s="35"/>
      <c r="B1868" s="31"/>
      <c r="C1868" s="133"/>
      <c r="D1868" s="133"/>
      <c r="E1868" s="133"/>
      <c r="F1868" s="133"/>
      <c r="G1868" s="133"/>
      <c r="H1868" s="133"/>
      <c r="I1868" s="133"/>
      <c r="J1868" s="134"/>
      <c r="K1868" s="135"/>
      <c r="L1868" s="135"/>
      <c r="M1868" s="135"/>
      <c r="N1868" s="2"/>
      <c r="O1868" s="31"/>
      <c r="P1868" s="25"/>
      <c r="Q1868" s="2"/>
    </row>
    <row r="1869" spans="1:17" ht="18" customHeight="1">
      <c r="A1869" s="35"/>
      <c r="B1869" s="31"/>
      <c r="C1869" s="133"/>
      <c r="D1869" s="133"/>
      <c r="E1869" s="133"/>
      <c r="F1869" s="133"/>
      <c r="G1869" s="133"/>
      <c r="H1869" s="133"/>
      <c r="I1869" s="133"/>
      <c r="J1869" s="134"/>
      <c r="K1869" s="135"/>
      <c r="L1869" s="135"/>
      <c r="M1869" s="135"/>
      <c r="N1869" s="2"/>
      <c r="O1869" s="31"/>
      <c r="P1869" s="25"/>
      <c r="Q1869" s="2"/>
    </row>
    <row r="1870" spans="1:17" ht="18" customHeight="1">
      <c r="A1870" s="35"/>
      <c r="B1870" s="31"/>
      <c r="C1870" s="133"/>
      <c r="D1870" s="133"/>
      <c r="E1870" s="133"/>
      <c r="F1870" s="133"/>
      <c r="G1870" s="133"/>
      <c r="H1870" s="133"/>
      <c r="I1870" s="133"/>
      <c r="J1870" s="134"/>
      <c r="K1870" s="135"/>
      <c r="L1870" s="135"/>
      <c r="M1870" s="135"/>
      <c r="N1870" s="2"/>
      <c r="O1870" s="31"/>
      <c r="P1870" s="25"/>
      <c r="Q1870" s="2"/>
    </row>
    <row r="1871" spans="1:17" ht="18" customHeight="1">
      <c r="A1871" s="35"/>
      <c r="B1871" s="31"/>
      <c r="C1871" s="133"/>
      <c r="D1871" s="133"/>
      <c r="E1871" s="133"/>
      <c r="F1871" s="133"/>
      <c r="G1871" s="133"/>
      <c r="H1871" s="133"/>
      <c r="I1871" s="133"/>
      <c r="J1871" s="134"/>
      <c r="K1871" s="135"/>
      <c r="L1871" s="135"/>
      <c r="M1871" s="135"/>
      <c r="N1871" s="2"/>
      <c r="O1871" s="31"/>
      <c r="P1871" s="25"/>
      <c r="Q1871" s="2"/>
    </row>
    <row r="1872" spans="1:17" ht="18" customHeight="1">
      <c r="A1872" s="35"/>
      <c r="B1872" s="31"/>
      <c r="C1872" s="133"/>
      <c r="D1872" s="133"/>
      <c r="E1872" s="133"/>
      <c r="F1872" s="133"/>
      <c r="G1872" s="133"/>
      <c r="H1872" s="133"/>
      <c r="I1872" s="133"/>
      <c r="J1872" s="134"/>
      <c r="K1872" s="135"/>
      <c r="L1872" s="135"/>
      <c r="M1872" s="135"/>
      <c r="N1872" s="2"/>
      <c r="O1872" s="31"/>
      <c r="P1872" s="25"/>
      <c r="Q1872" s="2"/>
    </row>
    <row r="1873" spans="1:17" ht="18" customHeight="1">
      <c r="A1873" s="35"/>
      <c r="B1873" s="31"/>
      <c r="C1873" s="133"/>
      <c r="D1873" s="133"/>
      <c r="E1873" s="133"/>
      <c r="F1873" s="133"/>
      <c r="G1873" s="133"/>
      <c r="H1873" s="133"/>
      <c r="I1873" s="133"/>
      <c r="J1873" s="134"/>
      <c r="K1873" s="135"/>
      <c r="L1873" s="135"/>
      <c r="M1873" s="135"/>
      <c r="N1873" s="2"/>
      <c r="O1873" s="31"/>
      <c r="P1873" s="25"/>
      <c r="Q1873" s="2"/>
    </row>
    <row r="1874" spans="1:17" ht="18" customHeight="1">
      <c r="A1874" s="35"/>
      <c r="B1874" s="31"/>
      <c r="C1874" s="133"/>
      <c r="D1874" s="133"/>
      <c r="E1874" s="133"/>
      <c r="F1874" s="133"/>
      <c r="G1874" s="133"/>
      <c r="H1874" s="133"/>
      <c r="I1874" s="133"/>
      <c r="J1874" s="134"/>
      <c r="K1874" s="135"/>
      <c r="L1874" s="135"/>
      <c r="M1874" s="135"/>
      <c r="N1874" s="2"/>
      <c r="O1874" s="31"/>
      <c r="P1874" s="25"/>
      <c r="Q1874" s="2"/>
    </row>
    <row r="1875" spans="1:17" ht="18" customHeight="1">
      <c r="A1875" s="35"/>
      <c r="B1875" s="31"/>
      <c r="C1875" s="133"/>
      <c r="D1875" s="133"/>
      <c r="E1875" s="133"/>
      <c r="F1875" s="133"/>
      <c r="G1875" s="133"/>
      <c r="H1875" s="133"/>
      <c r="I1875" s="133"/>
      <c r="J1875" s="134"/>
      <c r="K1875" s="135"/>
      <c r="L1875" s="135"/>
      <c r="M1875" s="135"/>
      <c r="N1875" s="2"/>
      <c r="O1875" s="31"/>
      <c r="P1875" s="25"/>
      <c r="Q1875" s="2"/>
    </row>
    <row r="1876" spans="1:17" ht="18" customHeight="1">
      <c r="A1876" s="35"/>
      <c r="B1876" s="31"/>
      <c r="C1876" s="133"/>
      <c r="D1876" s="133"/>
      <c r="E1876" s="133"/>
      <c r="F1876" s="133"/>
      <c r="G1876" s="133"/>
      <c r="H1876" s="133"/>
      <c r="I1876" s="133"/>
      <c r="J1876" s="134"/>
      <c r="K1876" s="135"/>
      <c r="L1876" s="135"/>
      <c r="M1876" s="135"/>
      <c r="N1876" s="2"/>
      <c r="O1876" s="31"/>
      <c r="P1876" s="25"/>
      <c r="Q1876" s="2"/>
    </row>
    <row r="1877" spans="1:17" ht="18" customHeight="1">
      <c r="A1877" s="35"/>
      <c r="B1877" s="31"/>
      <c r="C1877" s="133"/>
      <c r="D1877" s="133"/>
      <c r="E1877" s="133"/>
      <c r="F1877" s="133"/>
      <c r="G1877" s="133"/>
      <c r="H1877" s="133"/>
      <c r="I1877" s="133"/>
      <c r="J1877" s="134"/>
      <c r="K1877" s="135"/>
      <c r="L1877" s="135"/>
      <c r="M1877" s="135"/>
      <c r="N1877" s="2"/>
      <c r="O1877" s="31"/>
      <c r="P1877" s="25"/>
      <c r="Q1877" s="2"/>
    </row>
    <row r="1878" spans="1:17" ht="18" customHeight="1">
      <c r="A1878" s="35"/>
      <c r="B1878" s="31"/>
      <c r="C1878" s="133"/>
      <c r="D1878" s="133"/>
      <c r="E1878" s="133"/>
      <c r="F1878" s="133"/>
      <c r="G1878" s="133"/>
      <c r="H1878" s="133"/>
      <c r="I1878" s="133"/>
      <c r="J1878" s="134"/>
      <c r="K1878" s="135"/>
      <c r="L1878" s="135"/>
      <c r="M1878" s="135"/>
      <c r="N1878" s="2"/>
      <c r="O1878" s="31"/>
      <c r="P1878" s="25"/>
      <c r="Q1878" s="2"/>
    </row>
    <row r="1879" spans="1:17" ht="18" customHeight="1">
      <c r="A1879" s="35"/>
      <c r="B1879" s="31"/>
      <c r="C1879" s="133"/>
      <c r="D1879" s="133"/>
      <c r="E1879" s="133"/>
      <c r="F1879" s="133"/>
      <c r="G1879" s="133"/>
      <c r="H1879" s="133"/>
      <c r="I1879" s="133"/>
      <c r="J1879" s="134"/>
      <c r="K1879" s="135"/>
      <c r="L1879" s="135"/>
      <c r="M1879" s="135"/>
      <c r="N1879" s="2"/>
      <c r="O1879" s="31"/>
      <c r="P1879" s="25"/>
      <c r="Q1879" s="2"/>
    </row>
    <row r="1880" spans="1:17" ht="18" customHeight="1">
      <c r="A1880" s="35"/>
      <c r="B1880" s="31"/>
      <c r="C1880" s="133"/>
      <c r="D1880" s="133"/>
      <c r="E1880" s="133"/>
      <c r="F1880" s="133"/>
      <c r="G1880" s="133"/>
      <c r="H1880" s="133"/>
      <c r="I1880" s="133"/>
      <c r="J1880" s="134"/>
      <c r="K1880" s="135"/>
      <c r="L1880" s="135"/>
      <c r="M1880" s="135"/>
      <c r="N1880" s="2"/>
      <c r="O1880" s="31"/>
      <c r="P1880" s="25"/>
      <c r="Q1880" s="2"/>
    </row>
    <row r="1881" spans="1:17" ht="18" customHeight="1">
      <c r="A1881" s="35"/>
      <c r="B1881" s="31"/>
      <c r="C1881" s="133"/>
      <c r="D1881" s="133"/>
      <c r="E1881" s="133"/>
      <c r="F1881" s="133"/>
      <c r="G1881" s="133"/>
      <c r="H1881" s="133"/>
      <c r="I1881" s="133"/>
      <c r="J1881" s="134"/>
      <c r="K1881" s="135"/>
      <c r="L1881" s="135"/>
      <c r="M1881" s="135"/>
      <c r="N1881" s="2"/>
      <c r="O1881" s="31"/>
      <c r="P1881" s="25"/>
      <c r="Q1881" s="2"/>
    </row>
    <row r="1882" spans="1:17" ht="18" customHeight="1">
      <c r="A1882" s="35"/>
      <c r="B1882" s="31"/>
      <c r="C1882" s="133"/>
      <c r="D1882" s="133"/>
      <c r="E1882" s="133"/>
      <c r="F1882" s="133"/>
      <c r="G1882" s="133"/>
      <c r="H1882" s="133"/>
      <c r="I1882" s="133"/>
      <c r="J1882" s="134"/>
      <c r="K1882" s="135"/>
      <c r="L1882" s="135"/>
      <c r="M1882" s="135"/>
      <c r="N1882" s="2"/>
      <c r="O1882" s="31"/>
      <c r="P1882" s="25"/>
      <c r="Q1882" s="2"/>
    </row>
    <row r="1883" spans="1:17" ht="18" customHeight="1">
      <c r="A1883" s="35"/>
      <c r="B1883" s="31"/>
      <c r="C1883" s="133"/>
      <c r="D1883" s="133"/>
      <c r="E1883" s="133"/>
      <c r="F1883" s="133"/>
      <c r="G1883" s="133"/>
      <c r="H1883" s="133"/>
      <c r="I1883" s="133"/>
      <c r="J1883" s="134"/>
      <c r="K1883" s="135"/>
      <c r="L1883" s="135"/>
      <c r="M1883" s="135"/>
      <c r="N1883" s="2"/>
      <c r="O1883" s="31"/>
      <c r="P1883" s="25"/>
      <c r="Q1883" s="2"/>
    </row>
    <row r="1884" spans="1:17" ht="18" customHeight="1">
      <c r="A1884" s="35"/>
      <c r="B1884" s="31"/>
      <c r="C1884" s="133"/>
      <c r="D1884" s="133"/>
      <c r="E1884" s="133"/>
      <c r="F1884" s="133"/>
      <c r="G1884" s="133"/>
      <c r="H1884" s="133"/>
      <c r="I1884" s="133"/>
      <c r="J1884" s="134"/>
      <c r="K1884" s="135"/>
      <c r="L1884" s="135"/>
      <c r="M1884" s="135"/>
      <c r="N1884" s="2"/>
      <c r="O1884" s="31"/>
      <c r="P1884" s="25"/>
      <c r="Q1884" s="2"/>
    </row>
    <row r="1885" spans="1:17" ht="18" customHeight="1">
      <c r="A1885" s="35"/>
      <c r="B1885" s="31"/>
      <c r="C1885" s="133"/>
      <c r="D1885" s="133"/>
      <c r="E1885" s="133"/>
      <c r="F1885" s="133"/>
      <c r="G1885" s="133"/>
      <c r="H1885" s="133"/>
      <c r="I1885" s="133"/>
      <c r="J1885" s="134"/>
      <c r="K1885" s="135"/>
      <c r="L1885" s="135"/>
      <c r="M1885" s="135"/>
      <c r="N1885" s="2"/>
      <c r="O1885" s="31"/>
      <c r="P1885" s="25"/>
      <c r="Q1885" s="2"/>
    </row>
    <row r="1886" spans="1:17" ht="18" customHeight="1">
      <c r="A1886" s="35"/>
      <c r="B1886" s="31"/>
      <c r="C1886" s="133"/>
      <c r="D1886" s="133"/>
      <c r="E1886" s="133"/>
      <c r="F1886" s="133"/>
      <c r="G1886" s="133"/>
      <c r="H1886" s="133"/>
      <c r="I1886" s="133"/>
      <c r="J1886" s="134"/>
      <c r="K1886" s="135"/>
      <c r="L1886" s="135"/>
      <c r="M1886" s="135"/>
      <c r="N1886" s="2"/>
      <c r="O1886" s="31"/>
      <c r="P1886" s="25"/>
      <c r="Q1886" s="2"/>
    </row>
    <row r="1887" spans="1:17" ht="18" customHeight="1">
      <c r="A1887" s="35"/>
      <c r="B1887" s="31"/>
      <c r="C1887" s="133"/>
      <c r="D1887" s="133"/>
      <c r="E1887" s="133"/>
      <c r="F1887" s="133"/>
      <c r="G1887" s="133"/>
      <c r="H1887" s="133"/>
      <c r="I1887" s="133"/>
      <c r="J1887" s="134"/>
      <c r="K1887" s="135"/>
      <c r="L1887" s="135"/>
      <c r="M1887" s="135"/>
      <c r="N1887" s="2"/>
      <c r="O1887" s="31"/>
      <c r="P1887" s="25"/>
      <c r="Q1887" s="2"/>
    </row>
  </sheetData>
  <mergeCells count="369">
    <mergeCell ref="P954:P955"/>
    <mergeCell ref="Q954:Q955"/>
    <mergeCell ref="C971:I971"/>
    <mergeCell ref="A953:I953"/>
    <mergeCell ref="A954:A955"/>
    <mergeCell ref="B954:I954"/>
    <mergeCell ref="J954:J955"/>
    <mergeCell ref="K954:K955"/>
    <mergeCell ref="L954:L955"/>
    <mergeCell ref="M954:M955"/>
    <mergeCell ref="N954:N955"/>
    <mergeCell ref="O954:O955"/>
    <mergeCell ref="M723:M724"/>
    <mergeCell ref="N723:N724"/>
    <mergeCell ref="O723:O724"/>
    <mergeCell ref="P723:P724"/>
    <mergeCell ref="Q723:Q724"/>
    <mergeCell ref="B719:I719"/>
    <mergeCell ref="A722:I722"/>
    <mergeCell ref="A723:A724"/>
    <mergeCell ref="B723:I723"/>
    <mergeCell ref="J723:J724"/>
    <mergeCell ref="K723:K724"/>
    <mergeCell ref="L723:L724"/>
    <mergeCell ref="M701:M702"/>
    <mergeCell ref="N701:N702"/>
    <mergeCell ref="O701:O702"/>
    <mergeCell ref="P701:P702"/>
    <mergeCell ref="Q701:Q702"/>
    <mergeCell ref="B697:I697"/>
    <mergeCell ref="A700:I700"/>
    <mergeCell ref="A701:A702"/>
    <mergeCell ref="B701:I701"/>
    <mergeCell ref="J701:J702"/>
    <mergeCell ref="K701:K702"/>
    <mergeCell ref="L701:L702"/>
    <mergeCell ref="M678:M679"/>
    <mergeCell ref="N678:N679"/>
    <mergeCell ref="O678:O679"/>
    <mergeCell ref="P678:P679"/>
    <mergeCell ref="Q678:Q679"/>
    <mergeCell ref="B674:I674"/>
    <mergeCell ref="A677:I677"/>
    <mergeCell ref="A678:A679"/>
    <mergeCell ref="B678:I678"/>
    <mergeCell ref="J678:J679"/>
    <mergeCell ref="K678:K679"/>
    <mergeCell ref="L678:L679"/>
    <mergeCell ref="M655:M656"/>
    <mergeCell ref="N655:N656"/>
    <mergeCell ref="O655:O656"/>
    <mergeCell ref="P655:P656"/>
    <mergeCell ref="Q655:Q656"/>
    <mergeCell ref="B651:I651"/>
    <mergeCell ref="J654:L654"/>
    <mergeCell ref="A655:A656"/>
    <mergeCell ref="B655:I655"/>
    <mergeCell ref="J655:J656"/>
    <mergeCell ref="K655:K656"/>
    <mergeCell ref="L655:L656"/>
    <mergeCell ref="M632:M633"/>
    <mergeCell ref="N632:N633"/>
    <mergeCell ref="O632:O633"/>
    <mergeCell ref="P632:P633"/>
    <mergeCell ref="Q632:Q633"/>
    <mergeCell ref="B628:I628"/>
    <mergeCell ref="A631:I631"/>
    <mergeCell ref="A632:A633"/>
    <mergeCell ref="B632:I632"/>
    <mergeCell ref="J632:J633"/>
    <mergeCell ref="K632:K633"/>
    <mergeCell ref="L632:L633"/>
    <mergeCell ref="C908:I908"/>
    <mergeCell ref="N586:N587"/>
    <mergeCell ref="O586:O587"/>
    <mergeCell ref="P586:P587"/>
    <mergeCell ref="Q586:Q587"/>
    <mergeCell ref="C582:I582"/>
    <mergeCell ref="A585:I585"/>
    <mergeCell ref="A586:A587"/>
    <mergeCell ref="J586:J587"/>
    <mergeCell ref="K586:K587"/>
    <mergeCell ref="L586:L587"/>
    <mergeCell ref="M586:M587"/>
    <mergeCell ref="M609:M610"/>
    <mergeCell ref="N609:N610"/>
    <mergeCell ref="O609:O610"/>
    <mergeCell ref="P609:P610"/>
    <mergeCell ref="Q609:Q610"/>
    <mergeCell ref="B605:I605"/>
    <mergeCell ref="A608:I608"/>
    <mergeCell ref="A609:A610"/>
    <mergeCell ref="B609:I609"/>
    <mergeCell ref="J609:J610"/>
    <mergeCell ref="K609:K610"/>
    <mergeCell ref="L609:L610"/>
    <mergeCell ref="M891:M892"/>
    <mergeCell ref="N891:N892"/>
    <mergeCell ref="O891:O892"/>
    <mergeCell ref="P891:P892"/>
    <mergeCell ref="Q891:Q892"/>
    <mergeCell ref="C887:I887"/>
    <mergeCell ref="A890:I890"/>
    <mergeCell ref="A891:A892"/>
    <mergeCell ref="B891:I891"/>
    <mergeCell ref="J891:J892"/>
    <mergeCell ref="K891:K892"/>
    <mergeCell ref="L891:L892"/>
    <mergeCell ref="M425:M426"/>
    <mergeCell ref="N425:N426"/>
    <mergeCell ref="O425:O426"/>
    <mergeCell ref="P425:P426"/>
    <mergeCell ref="Q425:Q426"/>
    <mergeCell ref="C421:I421"/>
    <mergeCell ref="A424:I424"/>
    <mergeCell ref="A425:A426"/>
    <mergeCell ref="B425:I425"/>
    <mergeCell ref="J425:J426"/>
    <mergeCell ref="K425:K426"/>
    <mergeCell ref="L425:L426"/>
    <mergeCell ref="M402:M403"/>
    <mergeCell ref="N402:N403"/>
    <mergeCell ref="O402:O403"/>
    <mergeCell ref="P402:P403"/>
    <mergeCell ref="Q402:Q403"/>
    <mergeCell ref="C398:I398"/>
    <mergeCell ref="A401:I401"/>
    <mergeCell ref="A402:A403"/>
    <mergeCell ref="B402:I402"/>
    <mergeCell ref="J402:J403"/>
    <mergeCell ref="K402:K403"/>
    <mergeCell ref="L402:L403"/>
    <mergeCell ref="M379:M380"/>
    <mergeCell ref="N379:N380"/>
    <mergeCell ref="O379:O380"/>
    <mergeCell ref="P379:P380"/>
    <mergeCell ref="Q379:Q380"/>
    <mergeCell ref="C375:I375"/>
    <mergeCell ref="A378:I378"/>
    <mergeCell ref="A379:A380"/>
    <mergeCell ref="B379:I379"/>
    <mergeCell ref="J379:J380"/>
    <mergeCell ref="K379:K380"/>
    <mergeCell ref="L379:L380"/>
    <mergeCell ref="M870:M871"/>
    <mergeCell ref="N870:N871"/>
    <mergeCell ref="O870:O871"/>
    <mergeCell ref="P870:P871"/>
    <mergeCell ref="Q870:Q871"/>
    <mergeCell ref="C866:I866"/>
    <mergeCell ref="A869:I869"/>
    <mergeCell ref="A870:A871"/>
    <mergeCell ref="B870:I870"/>
    <mergeCell ref="J870:J871"/>
    <mergeCell ref="K870:K871"/>
    <mergeCell ref="L870:L871"/>
    <mergeCell ref="M849:M850"/>
    <mergeCell ref="N849:N850"/>
    <mergeCell ref="O849:O850"/>
    <mergeCell ref="P849:P850"/>
    <mergeCell ref="Q849:Q850"/>
    <mergeCell ref="C845:I845"/>
    <mergeCell ref="A848:I848"/>
    <mergeCell ref="A849:A850"/>
    <mergeCell ref="B849:I849"/>
    <mergeCell ref="J849:J850"/>
    <mergeCell ref="K849:K850"/>
    <mergeCell ref="L849:L850"/>
    <mergeCell ref="M828:M829"/>
    <mergeCell ref="N828:N829"/>
    <mergeCell ref="O828:O829"/>
    <mergeCell ref="P828:P829"/>
    <mergeCell ref="Q828:Q829"/>
    <mergeCell ref="C824:I824"/>
    <mergeCell ref="A827:I827"/>
    <mergeCell ref="A828:A829"/>
    <mergeCell ref="B828:I828"/>
    <mergeCell ref="J828:J829"/>
    <mergeCell ref="K828:K829"/>
    <mergeCell ref="L828:L829"/>
    <mergeCell ref="M807:M808"/>
    <mergeCell ref="N807:N808"/>
    <mergeCell ref="O807:O808"/>
    <mergeCell ref="P807:P808"/>
    <mergeCell ref="Q807:Q808"/>
    <mergeCell ref="B803:I803"/>
    <mergeCell ref="A806:I806"/>
    <mergeCell ref="A807:A808"/>
    <mergeCell ref="B807:I807"/>
    <mergeCell ref="J807:J808"/>
    <mergeCell ref="K807:K808"/>
    <mergeCell ref="L807:L808"/>
    <mergeCell ref="M786:M787"/>
    <mergeCell ref="N786:N787"/>
    <mergeCell ref="O786:O787"/>
    <mergeCell ref="P786:P787"/>
    <mergeCell ref="Q786:Q787"/>
    <mergeCell ref="B782:I782"/>
    <mergeCell ref="A785:I785"/>
    <mergeCell ref="A786:A787"/>
    <mergeCell ref="B786:I786"/>
    <mergeCell ref="J786:J787"/>
    <mergeCell ref="K786:K787"/>
    <mergeCell ref="L786:L787"/>
    <mergeCell ref="M765:M766"/>
    <mergeCell ref="N765:N766"/>
    <mergeCell ref="O765:O766"/>
    <mergeCell ref="P765:P766"/>
    <mergeCell ref="Q765:Q766"/>
    <mergeCell ref="B761:I761"/>
    <mergeCell ref="A764:I764"/>
    <mergeCell ref="A765:A766"/>
    <mergeCell ref="B765:I765"/>
    <mergeCell ref="J765:J766"/>
    <mergeCell ref="K765:K766"/>
    <mergeCell ref="L765:L766"/>
    <mergeCell ref="M744:M745"/>
    <mergeCell ref="N744:N745"/>
    <mergeCell ref="O744:O745"/>
    <mergeCell ref="P744:P745"/>
    <mergeCell ref="Q744:Q745"/>
    <mergeCell ref="B740:I740"/>
    <mergeCell ref="A743:I743"/>
    <mergeCell ref="A744:A745"/>
    <mergeCell ref="B744:I744"/>
    <mergeCell ref="J744:J745"/>
    <mergeCell ref="K744:K745"/>
    <mergeCell ref="L744:L745"/>
    <mergeCell ref="M563:M564"/>
    <mergeCell ref="N563:N564"/>
    <mergeCell ref="O563:O564"/>
    <mergeCell ref="P563:P564"/>
    <mergeCell ref="Q563:Q564"/>
    <mergeCell ref="C559:I559"/>
    <mergeCell ref="A562:I562"/>
    <mergeCell ref="A563:A564"/>
    <mergeCell ref="B563:I563"/>
    <mergeCell ref="J563:J564"/>
    <mergeCell ref="K563:K564"/>
    <mergeCell ref="L563:L564"/>
    <mergeCell ref="M540:M541"/>
    <mergeCell ref="N540:N541"/>
    <mergeCell ref="O540:O541"/>
    <mergeCell ref="P540:P541"/>
    <mergeCell ref="Q540:Q541"/>
    <mergeCell ref="C536:I536"/>
    <mergeCell ref="A539:I539"/>
    <mergeCell ref="A540:A541"/>
    <mergeCell ref="B540:I540"/>
    <mergeCell ref="J540:J541"/>
    <mergeCell ref="K540:K541"/>
    <mergeCell ref="L540:L541"/>
    <mergeCell ref="M517:M518"/>
    <mergeCell ref="N517:N518"/>
    <mergeCell ref="O517:O518"/>
    <mergeCell ref="P517:P518"/>
    <mergeCell ref="Q517:Q518"/>
    <mergeCell ref="C513:I513"/>
    <mergeCell ref="A516:I516"/>
    <mergeCell ref="A517:A518"/>
    <mergeCell ref="B517:I517"/>
    <mergeCell ref="J517:J518"/>
    <mergeCell ref="K517:K518"/>
    <mergeCell ref="L517:L518"/>
    <mergeCell ref="M494:M495"/>
    <mergeCell ref="N494:N495"/>
    <mergeCell ref="O494:O495"/>
    <mergeCell ref="P494:P495"/>
    <mergeCell ref="Q494:Q495"/>
    <mergeCell ref="C490:I490"/>
    <mergeCell ref="A493:I493"/>
    <mergeCell ref="A494:A495"/>
    <mergeCell ref="B494:I494"/>
    <mergeCell ref="J494:J495"/>
    <mergeCell ref="K494:K495"/>
    <mergeCell ref="L494:L495"/>
    <mergeCell ref="M471:M472"/>
    <mergeCell ref="N471:N472"/>
    <mergeCell ref="O471:O472"/>
    <mergeCell ref="P471:P472"/>
    <mergeCell ref="Q471:Q472"/>
    <mergeCell ref="C467:I467"/>
    <mergeCell ref="A470:I470"/>
    <mergeCell ref="A471:A472"/>
    <mergeCell ref="B471:I471"/>
    <mergeCell ref="J471:J472"/>
    <mergeCell ref="K471:K472"/>
    <mergeCell ref="L471:L472"/>
    <mergeCell ref="M448:M449"/>
    <mergeCell ref="N448:N449"/>
    <mergeCell ref="O448:O449"/>
    <mergeCell ref="P448:P449"/>
    <mergeCell ref="Q448:Q449"/>
    <mergeCell ref="C444:I444"/>
    <mergeCell ref="A447:I447"/>
    <mergeCell ref="A448:A449"/>
    <mergeCell ref="B448:I448"/>
    <mergeCell ref="J448:J449"/>
    <mergeCell ref="K448:K449"/>
    <mergeCell ref="L448:L449"/>
    <mergeCell ref="M356:M357"/>
    <mergeCell ref="N356:N357"/>
    <mergeCell ref="O356:O357"/>
    <mergeCell ref="P356:P357"/>
    <mergeCell ref="Q356:Q357"/>
    <mergeCell ref="C352:I352"/>
    <mergeCell ref="A355:I355"/>
    <mergeCell ref="A356:A357"/>
    <mergeCell ref="B356:I356"/>
    <mergeCell ref="J356:J357"/>
    <mergeCell ref="K356:K357"/>
    <mergeCell ref="L356:L357"/>
    <mergeCell ref="B265:I265"/>
    <mergeCell ref="B281:I281"/>
    <mergeCell ref="B296:I296"/>
    <mergeCell ref="M333:M334"/>
    <mergeCell ref="N333:N334"/>
    <mergeCell ref="O333:O334"/>
    <mergeCell ref="P333:P334"/>
    <mergeCell ref="Q333:Q334"/>
    <mergeCell ref="B312:I312"/>
    <mergeCell ref="A332:I332"/>
    <mergeCell ref="A333:A334"/>
    <mergeCell ref="B333:I333"/>
    <mergeCell ref="J333:J334"/>
    <mergeCell ref="K333:K334"/>
    <mergeCell ref="L333:L334"/>
    <mergeCell ref="B114:I114"/>
    <mergeCell ref="B132:I132"/>
    <mergeCell ref="B150:I150"/>
    <mergeCell ref="B167:I167"/>
    <mergeCell ref="B185:I185"/>
    <mergeCell ref="B202:I202"/>
    <mergeCell ref="B218:I218"/>
    <mergeCell ref="B234:I234"/>
    <mergeCell ref="B249:I249"/>
    <mergeCell ref="B3:I3"/>
    <mergeCell ref="T4:AC4"/>
    <mergeCell ref="B22:I22"/>
    <mergeCell ref="T31:AC31"/>
    <mergeCell ref="B40:I40"/>
    <mergeCell ref="B57:I57"/>
    <mergeCell ref="T77:AC77"/>
    <mergeCell ref="B78:I78"/>
    <mergeCell ref="B94:I94"/>
    <mergeCell ref="P912:P913"/>
    <mergeCell ref="Q912:Q913"/>
    <mergeCell ref="C929:I929"/>
    <mergeCell ref="A911:I911"/>
    <mergeCell ref="A912:A913"/>
    <mergeCell ref="B912:I912"/>
    <mergeCell ref="J912:J913"/>
    <mergeCell ref="K912:K913"/>
    <mergeCell ref="L912:L913"/>
    <mergeCell ref="M912:M913"/>
    <mergeCell ref="N912:N913"/>
    <mergeCell ref="O912:O913"/>
    <mergeCell ref="P933:P934"/>
    <mergeCell ref="Q933:Q934"/>
    <mergeCell ref="C950:I950"/>
    <mergeCell ref="A932:I932"/>
    <mergeCell ref="A933:A934"/>
    <mergeCell ref="B933:I933"/>
    <mergeCell ref="J933:J934"/>
    <mergeCell ref="K933:K934"/>
    <mergeCell ref="L933:L934"/>
    <mergeCell ref="M933:M934"/>
    <mergeCell ref="N933:N934"/>
    <mergeCell ref="O933:O934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D1000"/>
  <sheetViews>
    <sheetView topLeftCell="A449" workbookViewId="0">
      <selection activeCell="O482" sqref="O482"/>
    </sheetView>
  </sheetViews>
  <sheetFormatPr baseColWidth="10" defaultColWidth="12.5703125" defaultRowHeight="15" customHeight="1"/>
  <cols>
    <col min="1" max="1" width="10" customWidth="1"/>
    <col min="2" max="6" width="4" customWidth="1"/>
    <col min="7" max="7" width="4.42578125" customWidth="1"/>
    <col min="8" max="8" width="4" customWidth="1"/>
    <col min="9" max="9" width="4.85546875" customWidth="1"/>
    <col min="10" max="10" width="15.7109375" customWidth="1"/>
    <col min="11" max="11" width="10.7109375" customWidth="1"/>
    <col min="12" max="12" width="11.28515625" customWidth="1"/>
    <col min="13" max="13" width="10.42578125" customWidth="1"/>
    <col min="14" max="14" width="10.5703125" customWidth="1"/>
    <col min="15" max="30" width="10" customWidth="1"/>
  </cols>
  <sheetData>
    <row r="1" spans="1:18" ht="12.75" customHeight="1"/>
    <row r="2" spans="1:18" ht="12.75" customHeight="1">
      <c r="K2" s="38"/>
      <c r="L2" s="38"/>
      <c r="M2" s="38"/>
    </row>
    <row r="3" spans="1:18" ht="26.25" customHeight="1">
      <c r="A3" s="283" t="s">
        <v>88</v>
      </c>
      <c r="B3" s="275"/>
      <c r="C3" s="275"/>
      <c r="D3" s="275"/>
      <c r="E3" s="275"/>
      <c r="F3" s="275"/>
      <c r="G3" s="275"/>
      <c r="H3" s="275"/>
      <c r="I3" s="275"/>
      <c r="J3" s="66" t="s">
        <v>62</v>
      </c>
      <c r="K3" s="31"/>
      <c r="L3" s="2"/>
      <c r="M3" s="2"/>
      <c r="N3" s="31"/>
      <c r="O3" s="2"/>
      <c r="P3" s="31"/>
      <c r="Q3" s="31"/>
      <c r="R3" s="31"/>
    </row>
    <row r="4" spans="1:18" ht="20.25" customHeight="1">
      <c r="A4" s="259" t="s">
        <v>10</v>
      </c>
      <c r="B4" s="260" t="s">
        <v>89</v>
      </c>
      <c r="C4" s="261"/>
      <c r="D4" s="261"/>
      <c r="E4" s="261"/>
      <c r="F4" s="261"/>
      <c r="G4" s="261"/>
      <c r="H4" s="261"/>
      <c r="I4" s="262"/>
      <c r="J4" s="263" t="s">
        <v>11</v>
      </c>
      <c r="K4" s="254" t="s">
        <v>3</v>
      </c>
      <c r="L4" s="254" t="s">
        <v>4</v>
      </c>
      <c r="M4" s="264" t="s">
        <v>5</v>
      </c>
      <c r="N4" s="254" t="s">
        <v>6</v>
      </c>
      <c r="O4" s="265" t="s">
        <v>7</v>
      </c>
      <c r="P4" s="265" t="s">
        <v>8</v>
      </c>
      <c r="Q4" s="254" t="s">
        <v>9</v>
      </c>
    </row>
    <row r="5" spans="1:18" ht="15.75" customHeight="1">
      <c r="A5" s="255"/>
      <c r="B5" s="68" t="s">
        <v>90</v>
      </c>
      <c r="C5" s="68" t="s">
        <v>91</v>
      </c>
      <c r="D5" s="68" t="s">
        <v>92</v>
      </c>
      <c r="E5" s="68" t="s">
        <v>93</v>
      </c>
      <c r="F5" s="68" t="s">
        <v>94</v>
      </c>
      <c r="G5" s="68" t="s">
        <v>95</v>
      </c>
      <c r="H5" s="68" t="s">
        <v>96</v>
      </c>
      <c r="I5" s="68" t="s">
        <v>97</v>
      </c>
      <c r="J5" s="255"/>
      <c r="K5" s="255"/>
      <c r="L5" s="255"/>
      <c r="M5" s="255"/>
      <c r="N5" s="255"/>
      <c r="O5" s="255"/>
      <c r="P5" s="255"/>
      <c r="Q5" s="255"/>
    </row>
    <row r="6" spans="1:18" ht="15.75" customHeight="1">
      <c r="A6" s="68">
        <v>1001</v>
      </c>
      <c r="B6" s="69">
        <v>20</v>
      </c>
      <c r="C6" s="69"/>
      <c r="D6" s="69"/>
      <c r="E6" s="69"/>
      <c r="F6" s="69"/>
      <c r="G6" s="69"/>
      <c r="H6" s="69"/>
      <c r="I6" s="69"/>
      <c r="J6" s="110"/>
      <c r="K6" s="72"/>
      <c r="L6" s="111"/>
      <c r="M6" s="112"/>
      <c r="N6" s="207"/>
      <c r="O6" s="76">
        <f>B6</f>
        <v>20</v>
      </c>
      <c r="P6" s="77"/>
      <c r="Q6" s="75"/>
    </row>
    <row r="7" spans="1:18" ht="15.75" customHeight="1">
      <c r="A7" s="68">
        <v>1002</v>
      </c>
      <c r="B7" s="69"/>
      <c r="C7" s="69">
        <v>17</v>
      </c>
      <c r="D7" s="69"/>
      <c r="E7" s="69"/>
      <c r="F7" s="69"/>
      <c r="G7" s="69"/>
      <c r="H7" s="69"/>
      <c r="I7" s="69"/>
      <c r="J7" s="110"/>
      <c r="K7" s="78"/>
      <c r="L7" s="113"/>
      <c r="M7" s="114"/>
      <c r="N7" s="80">
        <f>IF(C7=0,"",C7/B6)</f>
        <v>0.85</v>
      </c>
      <c r="O7" s="81">
        <v>17</v>
      </c>
      <c r="P7" s="82">
        <f t="shared" ref="P7:P13" si="0">IF(O7=0,"",O7/O6)</f>
        <v>0.85</v>
      </c>
      <c r="Q7" s="82">
        <f t="shared" ref="Q7:Q13" si="1">IF(O7=0,"",100%-P7)</f>
        <v>0.15000000000000002</v>
      </c>
    </row>
    <row r="8" spans="1:18" ht="15.75" customHeight="1">
      <c r="A8" s="68">
        <v>1101</v>
      </c>
      <c r="B8" s="69"/>
      <c r="C8" s="69"/>
      <c r="D8" s="69">
        <v>16</v>
      </c>
      <c r="E8" s="69"/>
      <c r="F8" s="69"/>
      <c r="G8" s="69"/>
      <c r="H8" s="69"/>
      <c r="I8" s="69"/>
      <c r="J8" s="110"/>
      <c r="K8" s="78"/>
      <c r="L8" s="113"/>
      <c r="M8" s="114"/>
      <c r="N8" s="80">
        <f>IF(D8=0,"",D8/C7)</f>
        <v>0.94117647058823528</v>
      </c>
      <c r="O8" s="81">
        <v>16</v>
      </c>
      <c r="P8" s="82">
        <f t="shared" si="0"/>
        <v>0.94117647058823528</v>
      </c>
      <c r="Q8" s="82">
        <f t="shared" si="1"/>
        <v>5.8823529411764719E-2</v>
      </c>
      <c r="R8" s="83">
        <f>O8/O6</f>
        <v>0.8</v>
      </c>
    </row>
    <row r="9" spans="1:18" ht="15.75" customHeight="1">
      <c r="A9" s="68">
        <v>1102</v>
      </c>
      <c r="B9" s="69"/>
      <c r="C9" s="69"/>
      <c r="D9" s="69"/>
      <c r="E9" s="69">
        <v>14</v>
      </c>
      <c r="F9" s="69"/>
      <c r="G9" s="69"/>
      <c r="H9" s="69"/>
      <c r="I9" s="69"/>
      <c r="J9" s="110"/>
      <c r="K9" s="78"/>
      <c r="L9" s="113"/>
      <c r="M9" s="114"/>
      <c r="N9" s="80">
        <f>IF(E9=0,"",E9/D8)</f>
        <v>0.875</v>
      </c>
      <c r="O9" s="81">
        <v>14</v>
      </c>
      <c r="P9" s="82">
        <f t="shared" si="0"/>
        <v>0.875</v>
      </c>
      <c r="Q9" s="82">
        <f t="shared" si="1"/>
        <v>0.125</v>
      </c>
    </row>
    <row r="10" spans="1:18" ht="15.75" customHeight="1">
      <c r="A10" s="68">
        <v>1201</v>
      </c>
      <c r="B10" s="69"/>
      <c r="C10" s="69"/>
      <c r="D10" s="69"/>
      <c r="E10" s="69"/>
      <c r="F10" s="69">
        <v>12</v>
      </c>
      <c r="G10" s="69"/>
      <c r="H10" s="69"/>
      <c r="I10" s="69"/>
      <c r="J10" s="110"/>
      <c r="K10" s="78"/>
      <c r="L10" s="113"/>
      <c r="M10" s="114"/>
      <c r="N10" s="80">
        <f>IF(F10=0,"",F10/E9)</f>
        <v>0.8571428571428571</v>
      </c>
      <c r="O10" s="81">
        <v>13</v>
      </c>
      <c r="P10" s="82">
        <f t="shared" si="0"/>
        <v>0.9285714285714286</v>
      </c>
      <c r="Q10" s="82">
        <f t="shared" si="1"/>
        <v>7.1428571428571397E-2</v>
      </c>
    </row>
    <row r="11" spans="1:18" ht="15.75" customHeight="1">
      <c r="A11" s="68">
        <v>1202</v>
      </c>
      <c r="B11" s="69"/>
      <c r="C11" s="69"/>
      <c r="D11" s="69"/>
      <c r="E11" s="69"/>
      <c r="F11" s="69"/>
      <c r="G11" s="69">
        <v>12</v>
      </c>
      <c r="H11" s="69"/>
      <c r="I11" s="69"/>
      <c r="J11" s="110"/>
      <c r="K11" s="78"/>
      <c r="L11" s="113"/>
      <c r="M11" s="114"/>
      <c r="N11" s="80">
        <f>IF(G11=0,"",G11/F10)</f>
        <v>1</v>
      </c>
      <c r="O11" s="81">
        <v>12</v>
      </c>
      <c r="P11" s="82">
        <f t="shared" si="0"/>
        <v>0.92307692307692313</v>
      </c>
      <c r="Q11" s="82">
        <f t="shared" si="1"/>
        <v>7.6923076923076872E-2</v>
      </c>
    </row>
    <row r="12" spans="1:18" ht="15.75" customHeight="1">
      <c r="A12" s="68">
        <v>1301</v>
      </c>
      <c r="B12" s="69"/>
      <c r="C12" s="69"/>
      <c r="D12" s="69"/>
      <c r="E12" s="69"/>
      <c r="F12" s="69"/>
      <c r="G12" s="69"/>
      <c r="H12" s="69">
        <v>11</v>
      </c>
      <c r="I12" s="69"/>
      <c r="J12" s="110"/>
      <c r="K12" s="78"/>
      <c r="L12" s="113"/>
      <c r="M12" s="114"/>
      <c r="N12" s="80">
        <f>IF(H12=0,"",H12/G11)</f>
        <v>0.91666666666666663</v>
      </c>
      <c r="O12" s="81">
        <v>11</v>
      </c>
      <c r="P12" s="82">
        <f t="shared" si="0"/>
        <v>0.91666666666666663</v>
      </c>
      <c r="Q12" s="82">
        <f t="shared" si="1"/>
        <v>8.333333333333337E-2</v>
      </c>
    </row>
    <row r="13" spans="1:18" ht="15.75" customHeight="1">
      <c r="A13" s="68">
        <v>1302</v>
      </c>
      <c r="B13" s="69"/>
      <c r="C13" s="69"/>
      <c r="D13" s="69"/>
      <c r="E13" s="69"/>
      <c r="F13" s="69"/>
      <c r="G13" s="69"/>
      <c r="H13" s="69"/>
      <c r="I13" s="69">
        <v>11</v>
      </c>
      <c r="J13" s="110">
        <v>10</v>
      </c>
      <c r="K13" s="78"/>
      <c r="L13" s="113"/>
      <c r="M13" s="114"/>
      <c r="N13" s="80">
        <f>IF(I13=0,"",I13/H12)</f>
        <v>1</v>
      </c>
      <c r="O13" s="81">
        <v>11</v>
      </c>
      <c r="P13" s="82">
        <f t="shared" si="0"/>
        <v>1</v>
      </c>
      <c r="Q13" s="82">
        <f t="shared" si="1"/>
        <v>0</v>
      </c>
    </row>
    <row r="14" spans="1:18" ht="15.75" customHeight="1">
      <c r="A14" s="68">
        <v>1401</v>
      </c>
      <c r="B14" s="69"/>
      <c r="C14" s="69"/>
      <c r="D14" s="69"/>
      <c r="E14" s="69"/>
      <c r="F14" s="69"/>
      <c r="G14" s="69"/>
      <c r="H14" s="69"/>
      <c r="I14" s="69">
        <v>2</v>
      </c>
      <c r="J14" s="110">
        <v>1</v>
      </c>
      <c r="K14" s="78"/>
      <c r="L14" s="113"/>
      <c r="M14" s="114"/>
      <c r="N14" s="80"/>
      <c r="O14" s="81">
        <v>2</v>
      </c>
      <c r="P14" s="82"/>
      <c r="Q14" s="82"/>
    </row>
    <row r="15" spans="1:18" ht="15.75" customHeight="1">
      <c r="A15" s="68">
        <v>1402</v>
      </c>
      <c r="B15" s="69"/>
      <c r="C15" s="69"/>
      <c r="D15" s="69"/>
      <c r="E15" s="69"/>
      <c r="F15" s="69"/>
      <c r="G15" s="69"/>
      <c r="H15" s="69"/>
      <c r="I15" s="69">
        <v>1</v>
      </c>
      <c r="J15" s="110">
        <v>1</v>
      </c>
      <c r="K15" s="78"/>
      <c r="L15" s="113"/>
      <c r="M15" s="114"/>
      <c r="N15" s="80"/>
      <c r="O15" s="81">
        <v>1</v>
      </c>
      <c r="P15" s="82"/>
      <c r="Q15" s="82"/>
    </row>
    <row r="16" spans="1:18" ht="15.75" customHeight="1">
      <c r="A16" s="68">
        <v>1501</v>
      </c>
      <c r="B16" s="69"/>
      <c r="C16" s="69"/>
      <c r="D16" s="69"/>
      <c r="E16" s="69"/>
      <c r="F16" s="69"/>
      <c r="G16" s="69"/>
      <c r="H16" s="69"/>
      <c r="I16" s="69"/>
      <c r="J16" s="110"/>
      <c r="K16" s="78"/>
      <c r="L16" s="113"/>
      <c r="M16" s="106"/>
      <c r="N16" s="115"/>
      <c r="O16" s="87"/>
      <c r="P16" s="116"/>
      <c r="Q16" s="115"/>
    </row>
    <row r="17" spans="1:30" ht="15.75" customHeight="1">
      <c r="A17" s="68">
        <v>1502</v>
      </c>
      <c r="B17" s="69"/>
      <c r="C17" s="69"/>
      <c r="D17" s="69"/>
      <c r="E17" s="69"/>
      <c r="F17" s="69"/>
      <c r="G17" s="69"/>
      <c r="H17" s="69"/>
      <c r="I17" s="69"/>
      <c r="J17" s="110"/>
      <c r="K17" s="78"/>
      <c r="L17" s="113"/>
      <c r="M17" s="106"/>
      <c r="N17" s="117"/>
      <c r="O17" s="87"/>
      <c r="P17" s="118"/>
      <c r="Q17" s="117"/>
    </row>
    <row r="18" spans="1:30" ht="15.75" customHeight="1">
      <c r="A18" s="68">
        <v>1601</v>
      </c>
      <c r="B18" s="69"/>
      <c r="C18" s="69"/>
      <c r="D18" s="69"/>
      <c r="E18" s="69"/>
      <c r="F18" s="69"/>
      <c r="G18" s="69"/>
      <c r="H18" s="69"/>
      <c r="I18" s="69"/>
      <c r="J18" s="110"/>
      <c r="K18" s="78"/>
      <c r="L18" s="113"/>
      <c r="M18" s="106"/>
      <c r="N18" s="117"/>
      <c r="O18" s="87"/>
      <c r="P18" s="118"/>
      <c r="Q18" s="117"/>
    </row>
    <row r="19" spans="1:30" ht="15.75" customHeight="1">
      <c r="A19" s="68">
        <v>1602</v>
      </c>
      <c r="B19" s="69"/>
      <c r="C19" s="69"/>
      <c r="D19" s="69"/>
      <c r="E19" s="69"/>
      <c r="F19" s="69"/>
      <c r="G19" s="69"/>
      <c r="H19" s="69"/>
      <c r="I19" s="69"/>
      <c r="J19" s="110"/>
      <c r="K19" s="78"/>
      <c r="L19" s="113"/>
      <c r="M19" s="106"/>
      <c r="N19" s="2"/>
      <c r="O19" s="31"/>
      <c r="P19" s="25"/>
      <c r="Q19" s="86"/>
    </row>
    <row r="20" spans="1:30" ht="15.75" customHeight="1">
      <c r="A20" s="68">
        <v>1701</v>
      </c>
      <c r="B20" s="69"/>
      <c r="C20" s="69"/>
      <c r="D20" s="69"/>
      <c r="E20" s="69"/>
      <c r="F20" s="69"/>
      <c r="G20" s="69"/>
      <c r="H20" s="69"/>
      <c r="I20" s="69"/>
      <c r="J20" s="110"/>
      <c r="K20" s="78"/>
      <c r="L20" s="113"/>
      <c r="M20" s="106"/>
      <c r="N20" s="89" t="s">
        <v>79</v>
      </c>
      <c r="O20" s="90">
        <v>12</v>
      </c>
      <c r="P20" s="187">
        <f>J23</f>
        <v>12</v>
      </c>
      <c r="Q20" s="92" t="s">
        <v>11</v>
      </c>
    </row>
    <row r="21" spans="1:30" ht="15.75" customHeight="1">
      <c r="A21" s="68">
        <v>1702</v>
      </c>
      <c r="B21" s="69"/>
      <c r="C21" s="69"/>
      <c r="D21" s="69"/>
      <c r="E21" s="69"/>
      <c r="F21" s="69"/>
      <c r="G21" s="69"/>
      <c r="H21" s="69"/>
      <c r="I21" s="69"/>
      <c r="J21" s="110"/>
      <c r="K21" s="78"/>
      <c r="L21" s="113"/>
      <c r="M21" s="106"/>
      <c r="N21" s="93" t="s">
        <v>80</v>
      </c>
      <c r="O21" s="94">
        <f>IF(O20/B6=0,"",O20/B6)</f>
        <v>0.6</v>
      </c>
      <c r="P21" s="188">
        <f>IF(O20/P20=0,"",O20/P20)</f>
        <v>1</v>
      </c>
      <c r="Q21" s="96" t="s">
        <v>81</v>
      </c>
    </row>
    <row r="22" spans="1:30" ht="15.75" customHeight="1">
      <c r="A22" s="68">
        <v>1801</v>
      </c>
      <c r="B22" s="69"/>
      <c r="C22" s="69"/>
      <c r="D22" s="69"/>
      <c r="E22" s="69"/>
      <c r="F22" s="69"/>
      <c r="G22" s="69"/>
      <c r="H22" s="69"/>
      <c r="I22" s="69"/>
      <c r="J22" s="110"/>
      <c r="K22" s="123"/>
      <c r="L22" s="124"/>
      <c r="M22" s="125"/>
      <c r="N22" s="101"/>
      <c r="O22" s="102"/>
      <c r="P22" s="102"/>
      <c r="Q22" s="103"/>
    </row>
    <row r="23" spans="1:30" ht="18" customHeight="1">
      <c r="B23" s="31"/>
      <c r="C23" s="273" t="s">
        <v>100</v>
      </c>
      <c r="D23" s="261"/>
      <c r="E23" s="261"/>
      <c r="F23" s="261"/>
      <c r="G23" s="261"/>
      <c r="H23" s="261"/>
      <c r="I23" s="262"/>
      <c r="J23" s="126">
        <f>SUM(J9:J19)</f>
        <v>12</v>
      </c>
      <c r="K23" s="105">
        <f>IF(J13=0,"",J13/B6)</f>
        <v>0.5</v>
      </c>
      <c r="L23" s="105">
        <f>IF(J23=0,"",J23/B6)</f>
        <v>0.6</v>
      </c>
      <c r="M23" s="105">
        <f>IF(J15=0,"",L23-K23)</f>
        <v>9.9999999999999978E-2</v>
      </c>
      <c r="N23" s="2"/>
      <c r="O23" s="31"/>
      <c r="P23" s="25"/>
      <c r="Q23" s="2"/>
    </row>
    <row r="24" spans="1:30" ht="12.75" customHeight="1">
      <c r="K24" s="38"/>
      <c r="L24" s="38"/>
      <c r="M24" s="38"/>
    </row>
    <row r="25" spans="1:30" ht="12.75" customHeight="1">
      <c r="K25" s="38"/>
      <c r="L25" s="38"/>
      <c r="M25" s="38"/>
    </row>
    <row r="26" spans="1:30" ht="26.25" customHeight="1">
      <c r="A26" s="283" t="s">
        <v>88</v>
      </c>
      <c r="B26" s="275"/>
      <c r="C26" s="275"/>
      <c r="D26" s="275"/>
      <c r="E26" s="275"/>
      <c r="F26" s="275"/>
      <c r="G26" s="275"/>
      <c r="H26" s="275"/>
      <c r="I26" s="275"/>
      <c r="J26" s="66" t="s">
        <v>63</v>
      </c>
      <c r="K26" s="31"/>
      <c r="L26" s="2"/>
      <c r="M26" s="2"/>
      <c r="N26" s="31"/>
      <c r="O26" s="2"/>
      <c r="P26" s="31"/>
      <c r="Q26" s="31"/>
      <c r="R26" s="31"/>
    </row>
    <row r="27" spans="1:30" ht="20.25" customHeight="1">
      <c r="A27" s="259" t="s">
        <v>10</v>
      </c>
      <c r="B27" s="260" t="s">
        <v>89</v>
      </c>
      <c r="C27" s="261"/>
      <c r="D27" s="261"/>
      <c r="E27" s="261"/>
      <c r="F27" s="261"/>
      <c r="G27" s="261"/>
      <c r="H27" s="261"/>
      <c r="I27" s="262"/>
      <c r="J27" s="263" t="s">
        <v>11</v>
      </c>
      <c r="K27" s="254" t="s">
        <v>3</v>
      </c>
      <c r="L27" s="254" t="s">
        <v>4</v>
      </c>
      <c r="M27" s="264" t="s">
        <v>5</v>
      </c>
      <c r="N27" s="254" t="s">
        <v>6</v>
      </c>
      <c r="O27" s="265" t="s">
        <v>7</v>
      </c>
      <c r="P27" s="265" t="s">
        <v>8</v>
      </c>
      <c r="Q27" s="254" t="s">
        <v>9</v>
      </c>
    </row>
    <row r="28" spans="1:30" ht="15.75" customHeight="1">
      <c r="A28" s="255"/>
      <c r="B28" s="68" t="s">
        <v>90</v>
      </c>
      <c r="C28" s="68" t="s">
        <v>91</v>
      </c>
      <c r="D28" s="68" t="s">
        <v>92</v>
      </c>
      <c r="E28" s="68" t="s">
        <v>93</v>
      </c>
      <c r="F28" s="68" t="s">
        <v>94</v>
      </c>
      <c r="G28" s="68" t="s">
        <v>95</v>
      </c>
      <c r="H28" s="68" t="s">
        <v>96</v>
      </c>
      <c r="I28" s="68" t="s">
        <v>97</v>
      </c>
      <c r="J28" s="255"/>
      <c r="K28" s="255"/>
      <c r="L28" s="255"/>
      <c r="M28" s="255"/>
      <c r="N28" s="255"/>
      <c r="O28" s="255"/>
      <c r="P28" s="255"/>
      <c r="Q28" s="255"/>
    </row>
    <row r="29" spans="1:30" ht="15.75" customHeight="1">
      <c r="A29" s="68">
        <v>1002</v>
      </c>
      <c r="B29" s="69">
        <v>39</v>
      </c>
      <c r="C29" s="69"/>
      <c r="D29" s="69"/>
      <c r="E29" s="69"/>
      <c r="F29" s="69"/>
      <c r="G29" s="69"/>
      <c r="H29" s="69"/>
      <c r="I29" s="69"/>
      <c r="J29" s="110"/>
      <c r="K29" s="72"/>
      <c r="L29" s="111"/>
      <c r="M29" s="112"/>
      <c r="N29" s="207"/>
      <c r="O29" s="76">
        <f>B29</f>
        <v>39</v>
      </c>
      <c r="P29" s="77"/>
      <c r="Q29" s="75"/>
    </row>
    <row r="30" spans="1:30" ht="15.75" customHeight="1">
      <c r="A30" s="68">
        <v>1101</v>
      </c>
      <c r="B30" s="69"/>
      <c r="C30" s="69">
        <v>36</v>
      </c>
      <c r="D30" s="69"/>
      <c r="E30" s="69"/>
      <c r="F30" s="69"/>
      <c r="G30" s="69"/>
      <c r="H30" s="69"/>
      <c r="I30" s="69"/>
      <c r="J30" s="110"/>
      <c r="K30" s="78"/>
      <c r="L30" s="113"/>
      <c r="M30" s="114"/>
      <c r="N30" s="80">
        <f>IF(C30=0,"",C30/B29)</f>
        <v>0.92307692307692313</v>
      </c>
      <c r="O30" s="81">
        <v>38</v>
      </c>
      <c r="P30" s="82">
        <f t="shared" ref="P30:P36" si="2">IF(O30=0,"",O30/O29)</f>
        <v>0.97435897435897434</v>
      </c>
      <c r="Q30" s="82">
        <f t="shared" ref="Q30:Q36" si="3">IF(O30=0,"",100%-P30)</f>
        <v>2.5641025641025661E-2</v>
      </c>
    </row>
    <row r="31" spans="1:30" ht="15.75" customHeight="1">
      <c r="A31" s="68">
        <v>1102</v>
      </c>
      <c r="B31" s="69"/>
      <c r="C31" s="69"/>
      <c r="D31" s="69">
        <v>36</v>
      </c>
      <c r="E31" s="69"/>
      <c r="F31" s="69"/>
      <c r="G31" s="69"/>
      <c r="H31" s="69"/>
      <c r="I31" s="69"/>
      <c r="J31" s="110"/>
      <c r="K31" s="78"/>
      <c r="L31" s="113"/>
      <c r="M31" s="114"/>
      <c r="N31" s="80">
        <f>IF(D31=0,"",D31/C30)</f>
        <v>1</v>
      </c>
      <c r="O31" s="81">
        <v>37</v>
      </c>
      <c r="P31" s="82">
        <f t="shared" si="2"/>
        <v>0.97368421052631582</v>
      </c>
      <c r="Q31" s="82">
        <f t="shared" si="3"/>
        <v>2.6315789473684181E-2</v>
      </c>
      <c r="R31" s="83">
        <f>O31/O29</f>
        <v>0.94871794871794868</v>
      </c>
    </row>
    <row r="32" spans="1:30" ht="15.75" customHeight="1">
      <c r="A32" s="68">
        <v>1201</v>
      </c>
      <c r="B32" s="69"/>
      <c r="C32" s="69"/>
      <c r="D32" s="69"/>
      <c r="E32" s="69">
        <v>36</v>
      </c>
      <c r="F32" s="69"/>
      <c r="G32" s="69"/>
      <c r="H32" s="69"/>
      <c r="I32" s="69"/>
      <c r="J32" s="110"/>
      <c r="K32" s="78"/>
      <c r="L32" s="113"/>
      <c r="M32" s="114"/>
      <c r="N32" s="80">
        <f>IF(E32=0,"",E32/D31)</f>
        <v>1</v>
      </c>
      <c r="O32" s="81">
        <v>37</v>
      </c>
      <c r="P32" s="82">
        <f t="shared" si="2"/>
        <v>1</v>
      </c>
      <c r="Q32" s="82">
        <f t="shared" si="3"/>
        <v>0</v>
      </c>
      <c r="AC32" s="139" t="s">
        <v>62</v>
      </c>
      <c r="AD32" s="31">
        <v>11</v>
      </c>
    </row>
    <row r="33" spans="1:30" ht="15.75" customHeight="1">
      <c r="A33" s="68">
        <v>1202</v>
      </c>
      <c r="B33" s="69"/>
      <c r="C33" s="69"/>
      <c r="D33" s="69"/>
      <c r="E33" s="69"/>
      <c r="F33" s="69">
        <v>36</v>
      </c>
      <c r="G33" s="69"/>
      <c r="H33" s="69"/>
      <c r="I33" s="69"/>
      <c r="J33" s="110"/>
      <c r="K33" s="78"/>
      <c r="L33" s="113"/>
      <c r="M33" s="114"/>
      <c r="N33" s="80">
        <f>IF(F33=0,"",F33/E32)</f>
        <v>1</v>
      </c>
      <c r="O33" s="81">
        <v>37</v>
      </c>
      <c r="P33" s="82">
        <f t="shared" si="2"/>
        <v>1</v>
      </c>
      <c r="Q33" s="82">
        <f t="shared" si="3"/>
        <v>0</v>
      </c>
      <c r="AC33" s="139" t="s">
        <v>63</v>
      </c>
      <c r="AD33" s="31">
        <v>11</v>
      </c>
    </row>
    <row r="34" spans="1:30" ht="15.75" customHeight="1">
      <c r="A34" s="68">
        <v>1301</v>
      </c>
      <c r="B34" s="69"/>
      <c r="C34" s="69"/>
      <c r="D34" s="69"/>
      <c r="E34" s="69"/>
      <c r="F34" s="69"/>
      <c r="G34" s="69">
        <v>34</v>
      </c>
      <c r="H34" s="69"/>
      <c r="I34" s="69"/>
      <c r="J34" s="110"/>
      <c r="K34" s="78"/>
      <c r="L34" s="113"/>
      <c r="M34" s="114"/>
      <c r="N34" s="80">
        <f>IF(G34=0,"",G34/F33)</f>
        <v>0.94444444444444442</v>
      </c>
      <c r="O34" s="81">
        <v>36</v>
      </c>
      <c r="P34" s="82">
        <f t="shared" si="2"/>
        <v>0.97297297297297303</v>
      </c>
      <c r="Q34" s="82">
        <f t="shared" si="3"/>
        <v>2.7027027027026973E-2</v>
      </c>
    </row>
    <row r="35" spans="1:30" ht="15.75" customHeight="1">
      <c r="A35" s="68">
        <v>1302</v>
      </c>
      <c r="B35" s="69"/>
      <c r="C35" s="69"/>
      <c r="D35" s="69"/>
      <c r="E35" s="69"/>
      <c r="F35" s="69"/>
      <c r="G35" s="69"/>
      <c r="H35" s="69">
        <v>33</v>
      </c>
      <c r="I35" s="69"/>
      <c r="J35" s="110"/>
      <c r="K35" s="78"/>
      <c r="L35" s="113"/>
      <c r="M35" s="114"/>
      <c r="N35" s="80">
        <f>IF(H35=0,"",H35/G34)</f>
        <v>0.97058823529411764</v>
      </c>
      <c r="O35" s="81">
        <v>35</v>
      </c>
      <c r="P35" s="82">
        <f t="shared" si="2"/>
        <v>0.97222222222222221</v>
      </c>
      <c r="Q35" s="82">
        <f t="shared" si="3"/>
        <v>2.777777777777779E-2</v>
      </c>
    </row>
    <row r="36" spans="1:30" ht="15.75" customHeight="1">
      <c r="A36" s="68">
        <v>1401</v>
      </c>
      <c r="B36" s="69"/>
      <c r="C36" s="69"/>
      <c r="D36" s="69"/>
      <c r="E36" s="69"/>
      <c r="F36" s="69"/>
      <c r="G36" s="69"/>
      <c r="H36" s="69"/>
      <c r="I36" s="69">
        <v>32</v>
      </c>
      <c r="J36" s="110">
        <v>26</v>
      </c>
      <c r="K36" s="78"/>
      <c r="L36" s="113"/>
      <c r="M36" s="114"/>
      <c r="N36" s="80">
        <f>IF(I36=0,"",I36/H35)</f>
        <v>0.96969696969696972</v>
      </c>
      <c r="O36" s="81">
        <v>32</v>
      </c>
      <c r="P36" s="82">
        <f t="shared" si="2"/>
        <v>0.91428571428571426</v>
      </c>
      <c r="Q36" s="82">
        <f t="shared" si="3"/>
        <v>8.5714285714285743E-2</v>
      </c>
    </row>
    <row r="37" spans="1:30" ht="15.75" customHeight="1">
      <c r="A37" s="68">
        <v>1402</v>
      </c>
      <c r="B37" s="69"/>
      <c r="C37" s="69"/>
      <c r="D37" s="69"/>
      <c r="E37" s="69"/>
      <c r="F37" s="69"/>
      <c r="G37" s="69"/>
      <c r="H37" s="69"/>
      <c r="I37" s="69">
        <v>7</v>
      </c>
      <c r="J37" s="110">
        <v>7</v>
      </c>
      <c r="K37" s="78"/>
      <c r="L37" s="113"/>
      <c r="M37" s="114"/>
      <c r="N37" s="80"/>
      <c r="O37" s="81">
        <v>7</v>
      </c>
      <c r="P37" s="82"/>
      <c r="Q37" s="82"/>
    </row>
    <row r="38" spans="1:30" ht="15.75" customHeight="1">
      <c r="A38" s="68">
        <v>1501</v>
      </c>
      <c r="B38" s="69"/>
      <c r="C38" s="69"/>
      <c r="D38" s="69"/>
      <c r="E38" s="69"/>
      <c r="F38" s="69"/>
      <c r="G38" s="69"/>
      <c r="H38" s="69"/>
      <c r="I38" s="69"/>
      <c r="J38" s="110"/>
      <c r="K38" s="78"/>
      <c r="L38" s="113"/>
      <c r="M38" s="114"/>
      <c r="N38" s="80"/>
      <c r="O38" s="81"/>
      <c r="P38" s="82"/>
      <c r="Q38" s="82"/>
    </row>
    <row r="39" spans="1:30" ht="15.75" customHeight="1">
      <c r="A39" s="68">
        <v>1502</v>
      </c>
      <c r="B39" s="69"/>
      <c r="C39" s="69"/>
      <c r="D39" s="69"/>
      <c r="E39" s="69"/>
      <c r="F39" s="69"/>
      <c r="G39" s="69"/>
      <c r="H39" s="69"/>
      <c r="I39" s="69"/>
      <c r="J39" s="110"/>
      <c r="K39" s="78"/>
      <c r="L39" s="113"/>
      <c r="M39" s="106"/>
      <c r="N39" s="115"/>
      <c r="O39" s="87"/>
      <c r="P39" s="116"/>
      <c r="Q39" s="115"/>
    </row>
    <row r="40" spans="1:30" ht="15.75" customHeight="1">
      <c r="A40" s="68">
        <v>1601</v>
      </c>
      <c r="B40" s="69"/>
      <c r="C40" s="69"/>
      <c r="D40" s="69"/>
      <c r="E40" s="69"/>
      <c r="F40" s="69"/>
      <c r="G40" s="69"/>
      <c r="H40" s="69"/>
      <c r="I40" s="69"/>
      <c r="J40" s="110"/>
      <c r="K40" s="78"/>
      <c r="L40" s="113"/>
      <c r="M40" s="106"/>
      <c r="N40" s="117"/>
      <c r="O40" s="87"/>
      <c r="P40" s="118"/>
      <c r="Q40" s="117"/>
    </row>
    <row r="41" spans="1:30" ht="15.75" customHeight="1">
      <c r="A41" s="68">
        <v>1602</v>
      </c>
      <c r="B41" s="69"/>
      <c r="C41" s="69"/>
      <c r="D41" s="69"/>
      <c r="E41" s="69"/>
      <c r="F41" s="69"/>
      <c r="G41" s="69"/>
      <c r="H41" s="69"/>
      <c r="I41" s="69"/>
      <c r="J41" s="110"/>
      <c r="K41" s="78"/>
      <c r="L41" s="113"/>
      <c r="M41" s="106"/>
      <c r="N41" s="117"/>
      <c r="O41" s="87"/>
      <c r="P41" s="118"/>
      <c r="Q41" s="117"/>
    </row>
    <row r="42" spans="1:30" ht="15.75" customHeight="1">
      <c r="A42" s="68">
        <v>1701</v>
      </c>
      <c r="B42" s="69"/>
      <c r="C42" s="69"/>
      <c r="D42" s="69"/>
      <c r="E42" s="69"/>
      <c r="F42" s="69"/>
      <c r="G42" s="69"/>
      <c r="H42" s="69"/>
      <c r="I42" s="69"/>
      <c r="J42" s="110"/>
      <c r="K42" s="78"/>
      <c r="L42" s="113"/>
      <c r="M42" s="106"/>
      <c r="N42" s="2"/>
      <c r="O42" s="31"/>
      <c r="P42" s="25"/>
      <c r="Q42" s="86"/>
    </row>
    <row r="43" spans="1:30" ht="15.75" customHeight="1">
      <c r="A43" s="68">
        <v>1702</v>
      </c>
      <c r="B43" s="69"/>
      <c r="C43" s="69"/>
      <c r="D43" s="69"/>
      <c r="E43" s="69"/>
      <c r="F43" s="69"/>
      <c r="G43" s="69"/>
      <c r="H43" s="69"/>
      <c r="I43" s="69"/>
      <c r="J43" s="110"/>
      <c r="K43" s="78"/>
      <c r="L43" s="113"/>
      <c r="M43" s="106"/>
      <c r="N43" s="89" t="s">
        <v>79</v>
      </c>
      <c r="O43" s="90">
        <v>32</v>
      </c>
      <c r="P43" s="187">
        <f>J46</f>
        <v>33</v>
      </c>
      <c r="Q43" s="92" t="s">
        <v>11</v>
      </c>
    </row>
    <row r="44" spans="1:30" ht="15.75" customHeight="1">
      <c r="A44" s="68">
        <v>1801</v>
      </c>
      <c r="B44" s="69"/>
      <c r="C44" s="69"/>
      <c r="D44" s="69"/>
      <c r="E44" s="69"/>
      <c r="F44" s="69"/>
      <c r="G44" s="69"/>
      <c r="H44" s="69"/>
      <c r="I44" s="69"/>
      <c r="J44" s="110"/>
      <c r="K44" s="78"/>
      <c r="L44" s="113"/>
      <c r="M44" s="106"/>
      <c r="N44" s="93" t="s">
        <v>80</v>
      </c>
      <c r="O44" s="94">
        <f>IF(O43/B29=0,"",O43/B29)</f>
        <v>0.82051282051282048</v>
      </c>
      <c r="P44" s="188">
        <f>IF(O43/P43=0,"",O43/P43)</f>
        <v>0.96969696969696972</v>
      </c>
      <c r="Q44" s="96" t="s">
        <v>81</v>
      </c>
    </row>
    <row r="45" spans="1:30" ht="15.75" customHeight="1">
      <c r="A45" s="68">
        <v>1802</v>
      </c>
      <c r="B45" s="69"/>
      <c r="C45" s="69"/>
      <c r="D45" s="69"/>
      <c r="E45" s="69"/>
      <c r="F45" s="69"/>
      <c r="G45" s="69"/>
      <c r="H45" s="69"/>
      <c r="I45" s="69"/>
      <c r="J45" s="110"/>
      <c r="K45" s="123"/>
      <c r="L45" s="124"/>
      <c r="M45" s="125"/>
      <c r="N45" s="101"/>
      <c r="O45" s="102"/>
      <c r="P45" s="102"/>
      <c r="Q45" s="103"/>
    </row>
    <row r="46" spans="1:30" ht="18" customHeight="1">
      <c r="A46" s="35"/>
      <c r="B46" s="31"/>
      <c r="C46" s="273" t="s">
        <v>100</v>
      </c>
      <c r="D46" s="261"/>
      <c r="E46" s="261"/>
      <c r="F46" s="261"/>
      <c r="G46" s="261"/>
      <c r="H46" s="261"/>
      <c r="I46" s="262"/>
      <c r="J46" s="126">
        <f>SUM(J32:J42)</f>
        <v>33</v>
      </c>
      <c r="K46" s="105">
        <f>IF(J36=0,"",J36/B29)</f>
        <v>0.66666666666666663</v>
      </c>
      <c r="L46" s="105">
        <f>IF(J46=0,"",J46/B29)</f>
        <v>0.84615384615384615</v>
      </c>
      <c r="M46" s="105">
        <f>IF(J36=0,"",L46-K46)</f>
        <v>0.17948717948717952</v>
      </c>
      <c r="N46" s="2"/>
      <c r="O46" s="31"/>
      <c r="P46" s="25"/>
      <c r="Q46" s="2"/>
    </row>
    <row r="47" spans="1:30" ht="12.75" customHeight="1">
      <c r="K47" s="38"/>
      <c r="L47" s="38"/>
      <c r="M47" s="38"/>
    </row>
    <row r="48" spans="1:30" ht="12.75" customHeight="1">
      <c r="K48" s="38"/>
      <c r="L48" s="38"/>
      <c r="M48" s="38"/>
    </row>
    <row r="49" spans="1:18" ht="26.25" customHeight="1">
      <c r="A49" s="283" t="s">
        <v>88</v>
      </c>
      <c r="B49" s="275"/>
      <c r="C49" s="275"/>
      <c r="D49" s="275"/>
      <c r="E49" s="275"/>
      <c r="F49" s="275"/>
      <c r="G49" s="275"/>
      <c r="H49" s="275"/>
      <c r="I49" s="275"/>
      <c r="J49" s="66" t="s">
        <v>67</v>
      </c>
      <c r="K49" s="31"/>
      <c r="L49" s="2"/>
      <c r="M49" s="2"/>
      <c r="N49" s="31"/>
      <c r="O49" s="2"/>
      <c r="P49" s="31"/>
      <c r="Q49" s="31"/>
      <c r="R49" s="31"/>
    </row>
    <row r="50" spans="1:18" ht="20.25" customHeight="1">
      <c r="A50" s="259" t="s">
        <v>10</v>
      </c>
      <c r="B50" s="260" t="s">
        <v>89</v>
      </c>
      <c r="C50" s="261"/>
      <c r="D50" s="261"/>
      <c r="E50" s="261"/>
      <c r="F50" s="261"/>
      <c r="G50" s="261"/>
      <c r="H50" s="261"/>
      <c r="I50" s="262"/>
      <c r="J50" s="263" t="s">
        <v>11</v>
      </c>
      <c r="K50" s="254" t="s">
        <v>3</v>
      </c>
      <c r="L50" s="254" t="s">
        <v>4</v>
      </c>
      <c r="M50" s="264" t="s">
        <v>5</v>
      </c>
      <c r="N50" s="254" t="s">
        <v>6</v>
      </c>
      <c r="O50" s="265" t="s">
        <v>7</v>
      </c>
      <c r="P50" s="265" t="s">
        <v>8</v>
      </c>
      <c r="Q50" s="254" t="s">
        <v>9</v>
      </c>
    </row>
    <row r="51" spans="1:18" ht="15.75" customHeight="1">
      <c r="A51" s="255"/>
      <c r="B51" s="68" t="s">
        <v>90</v>
      </c>
      <c r="C51" s="68" t="s">
        <v>91</v>
      </c>
      <c r="D51" s="68" t="s">
        <v>92</v>
      </c>
      <c r="E51" s="68" t="s">
        <v>93</v>
      </c>
      <c r="F51" s="68" t="s">
        <v>94</v>
      </c>
      <c r="G51" s="68" t="s">
        <v>95</v>
      </c>
      <c r="H51" s="68" t="s">
        <v>96</v>
      </c>
      <c r="I51" s="68" t="s">
        <v>97</v>
      </c>
      <c r="J51" s="255"/>
      <c r="K51" s="255"/>
      <c r="L51" s="255"/>
      <c r="M51" s="255"/>
      <c r="N51" s="255"/>
      <c r="O51" s="255"/>
      <c r="P51" s="255"/>
      <c r="Q51" s="255"/>
    </row>
    <row r="52" spans="1:18" ht="15.75" customHeight="1">
      <c r="A52" s="68">
        <v>1101</v>
      </c>
      <c r="B52" s="69">
        <v>30</v>
      </c>
      <c r="C52" s="69"/>
      <c r="D52" s="69"/>
      <c r="E52" s="69"/>
      <c r="F52" s="69"/>
      <c r="G52" s="69"/>
      <c r="H52" s="69"/>
      <c r="I52" s="69"/>
      <c r="J52" s="110"/>
      <c r="K52" s="72"/>
      <c r="L52" s="111"/>
      <c r="M52" s="112"/>
      <c r="N52" s="207"/>
      <c r="O52" s="76">
        <f>B52</f>
        <v>30</v>
      </c>
      <c r="P52" s="77"/>
      <c r="Q52" s="75"/>
    </row>
    <row r="53" spans="1:18" ht="15.75" customHeight="1">
      <c r="A53" s="68">
        <v>1102</v>
      </c>
      <c r="B53" s="69"/>
      <c r="C53" s="69">
        <v>29</v>
      </c>
      <c r="D53" s="69"/>
      <c r="E53" s="69"/>
      <c r="F53" s="69"/>
      <c r="G53" s="69"/>
      <c r="H53" s="69"/>
      <c r="I53" s="69"/>
      <c r="J53" s="110"/>
      <c r="K53" s="78"/>
      <c r="L53" s="113"/>
      <c r="M53" s="114"/>
      <c r="N53" s="80">
        <f>IF(C53=0,"",C53/B52)</f>
        <v>0.96666666666666667</v>
      </c>
      <c r="O53" s="81">
        <v>29</v>
      </c>
      <c r="P53" s="82">
        <f t="shared" ref="P53:P59" si="4">IF(O53=0,"",O53/O52)</f>
        <v>0.96666666666666667</v>
      </c>
      <c r="Q53" s="82">
        <f t="shared" ref="Q53:Q59" si="5">IF(O53=0,"",100%-P53)</f>
        <v>3.3333333333333326E-2</v>
      </c>
    </row>
    <row r="54" spans="1:18" ht="15.75" customHeight="1">
      <c r="A54" s="68">
        <v>1201</v>
      </c>
      <c r="B54" s="69"/>
      <c r="C54" s="69"/>
      <c r="D54" s="69">
        <v>28</v>
      </c>
      <c r="E54" s="69"/>
      <c r="F54" s="69"/>
      <c r="G54" s="69"/>
      <c r="H54" s="69"/>
      <c r="I54" s="69"/>
      <c r="J54" s="110"/>
      <c r="K54" s="78"/>
      <c r="L54" s="113"/>
      <c r="M54" s="114"/>
      <c r="N54" s="80">
        <f>IF(D54=0,"",D54/C53)</f>
        <v>0.96551724137931039</v>
      </c>
      <c r="O54" s="81">
        <v>28</v>
      </c>
      <c r="P54" s="82">
        <f t="shared" si="4"/>
        <v>0.96551724137931039</v>
      </c>
      <c r="Q54" s="82">
        <f t="shared" si="5"/>
        <v>3.4482758620689613E-2</v>
      </c>
      <c r="R54" s="83">
        <f>O54/O52</f>
        <v>0.93333333333333335</v>
      </c>
    </row>
    <row r="55" spans="1:18" ht="15.75" customHeight="1">
      <c r="A55" s="68">
        <v>1202</v>
      </c>
      <c r="B55" s="69"/>
      <c r="C55" s="69"/>
      <c r="D55" s="69"/>
      <c r="E55" s="69">
        <v>26</v>
      </c>
      <c r="F55" s="69"/>
      <c r="G55" s="69"/>
      <c r="H55" s="69"/>
      <c r="I55" s="69"/>
      <c r="J55" s="110"/>
      <c r="K55" s="78"/>
      <c r="L55" s="113"/>
      <c r="M55" s="114"/>
      <c r="N55" s="80">
        <f>IF(E55=0,"",E55/D54)</f>
        <v>0.9285714285714286</v>
      </c>
      <c r="O55" s="81">
        <v>27</v>
      </c>
      <c r="P55" s="82">
        <f t="shared" si="4"/>
        <v>0.9642857142857143</v>
      </c>
      <c r="Q55" s="82">
        <f t="shared" si="5"/>
        <v>3.5714285714285698E-2</v>
      </c>
    </row>
    <row r="56" spans="1:18" ht="15.75" customHeight="1">
      <c r="A56" s="68">
        <v>1301</v>
      </c>
      <c r="B56" s="69"/>
      <c r="C56" s="69"/>
      <c r="D56" s="69"/>
      <c r="E56" s="69"/>
      <c r="F56" s="69">
        <v>24</v>
      </c>
      <c r="G56" s="69"/>
      <c r="H56" s="69"/>
      <c r="I56" s="69"/>
      <c r="J56" s="110"/>
      <c r="K56" s="78"/>
      <c r="L56" s="113"/>
      <c r="M56" s="114"/>
      <c r="N56" s="80">
        <f>IF(F56=0,"",F56/E55)</f>
        <v>0.92307692307692313</v>
      </c>
      <c r="O56" s="81">
        <v>26</v>
      </c>
      <c r="P56" s="82">
        <f t="shared" si="4"/>
        <v>0.96296296296296291</v>
      </c>
      <c r="Q56" s="82">
        <f t="shared" si="5"/>
        <v>3.703703703703709E-2</v>
      </c>
    </row>
    <row r="57" spans="1:18" ht="15.75" customHeight="1">
      <c r="A57" s="68">
        <v>1302</v>
      </c>
      <c r="B57" s="69"/>
      <c r="C57" s="69"/>
      <c r="D57" s="69"/>
      <c r="E57" s="69"/>
      <c r="F57" s="69"/>
      <c r="G57" s="69">
        <v>23</v>
      </c>
      <c r="H57" s="69"/>
      <c r="I57" s="69"/>
      <c r="J57" s="110"/>
      <c r="K57" s="78"/>
      <c r="L57" s="113"/>
      <c r="M57" s="114"/>
      <c r="N57" s="80">
        <f>IF(G57=0,"",G57/F56)</f>
        <v>0.95833333333333337</v>
      </c>
      <c r="O57" s="81">
        <v>25</v>
      </c>
      <c r="P57" s="82">
        <f t="shared" si="4"/>
        <v>0.96153846153846156</v>
      </c>
      <c r="Q57" s="82">
        <f t="shared" si="5"/>
        <v>3.8461538461538436E-2</v>
      </c>
    </row>
    <row r="58" spans="1:18" ht="15.75" customHeight="1">
      <c r="A58" s="68">
        <v>1401</v>
      </c>
      <c r="B58" s="69"/>
      <c r="C58" s="69"/>
      <c r="D58" s="69"/>
      <c r="E58" s="69"/>
      <c r="F58" s="69"/>
      <c r="G58" s="69"/>
      <c r="H58" s="69">
        <v>23</v>
      </c>
      <c r="I58" s="69"/>
      <c r="J58" s="110"/>
      <c r="K58" s="78"/>
      <c r="L58" s="113"/>
      <c r="M58" s="114"/>
      <c r="N58" s="80">
        <f>IF(H58=0,"",H58/G57)</f>
        <v>1</v>
      </c>
      <c r="O58" s="81">
        <v>25</v>
      </c>
      <c r="P58" s="82">
        <f t="shared" si="4"/>
        <v>1</v>
      </c>
      <c r="Q58" s="82">
        <f t="shared" si="5"/>
        <v>0</v>
      </c>
    </row>
    <row r="59" spans="1:18" ht="15.75" customHeight="1">
      <c r="A59" s="68">
        <v>1402</v>
      </c>
      <c r="B59" s="69"/>
      <c r="C59" s="69"/>
      <c r="D59" s="69"/>
      <c r="E59" s="69"/>
      <c r="F59" s="69"/>
      <c r="G59" s="69"/>
      <c r="H59" s="69"/>
      <c r="I59" s="69">
        <v>22</v>
      </c>
      <c r="J59" s="110">
        <v>21</v>
      </c>
      <c r="K59" s="78"/>
      <c r="L59" s="113"/>
      <c r="M59" s="114"/>
      <c r="N59" s="80">
        <f>IF(I59=0,"",I59/H58)</f>
        <v>0.95652173913043481</v>
      </c>
      <c r="O59" s="81">
        <v>25</v>
      </c>
      <c r="P59" s="82">
        <f t="shared" si="4"/>
        <v>1</v>
      </c>
      <c r="Q59" s="82">
        <f t="shared" si="5"/>
        <v>0</v>
      </c>
    </row>
    <row r="60" spans="1:18" ht="15.75" customHeight="1">
      <c r="A60" s="68">
        <v>1501</v>
      </c>
      <c r="B60" s="69"/>
      <c r="C60" s="69"/>
      <c r="D60" s="69"/>
      <c r="E60" s="69"/>
      <c r="F60" s="69"/>
      <c r="G60" s="69"/>
      <c r="H60" s="69"/>
      <c r="I60" s="69">
        <v>3</v>
      </c>
      <c r="J60" s="110">
        <v>3</v>
      </c>
      <c r="K60" s="78"/>
      <c r="L60" s="113"/>
      <c r="M60" s="114"/>
      <c r="N60" s="80"/>
      <c r="O60" s="81">
        <v>4</v>
      </c>
      <c r="P60" s="82"/>
      <c r="Q60" s="82"/>
    </row>
    <row r="61" spans="1:18" ht="15.75" customHeight="1">
      <c r="A61" s="68">
        <v>1502</v>
      </c>
      <c r="B61" s="69"/>
      <c r="C61" s="69"/>
      <c r="D61" s="69"/>
      <c r="E61" s="69"/>
      <c r="F61" s="69"/>
      <c r="G61" s="69"/>
      <c r="H61" s="69"/>
      <c r="I61" s="69">
        <v>1</v>
      </c>
      <c r="J61" s="110"/>
      <c r="K61" s="78"/>
      <c r="L61" s="113"/>
      <c r="M61" s="114"/>
      <c r="N61" s="80"/>
      <c r="O61" s="81">
        <v>1</v>
      </c>
      <c r="P61" s="82"/>
      <c r="Q61" s="82"/>
    </row>
    <row r="62" spans="1:18" ht="15.75" customHeight="1">
      <c r="A62" s="68">
        <v>1601</v>
      </c>
      <c r="B62" s="69"/>
      <c r="C62" s="69"/>
      <c r="D62" s="69"/>
      <c r="E62" s="69"/>
      <c r="F62" s="69"/>
      <c r="G62" s="69"/>
      <c r="H62" s="69"/>
      <c r="I62" s="69">
        <v>3</v>
      </c>
      <c r="J62" s="110"/>
      <c r="K62" s="78"/>
      <c r="L62" s="113"/>
      <c r="M62" s="106"/>
      <c r="N62" s="115"/>
      <c r="O62" s="87">
        <v>4</v>
      </c>
      <c r="P62" s="116"/>
      <c r="Q62" s="115"/>
    </row>
    <row r="63" spans="1:18" ht="15.75" customHeight="1">
      <c r="A63" s="68">
        <v>1602</v>
      </c>
      <c r="B63" s="69"/>
      <c r="C63" s="69"/>
      <c r="D63" s="69"/>
      <c r="E63" s="69"/>
      <c r="F63" s="69"/>
      <c r="G63" s="69"/>
      <c r="H63" s="69"/>
      <c r="I63" s="69"/>
      <c r="J63" s="110"/>
      <c r="K63" s="78"/>
      <c r="L63" s="113"/>
      <c r="M63" s="106"/>
      <c r="N63" s="117"/>
      <c r="O63" s="87"/>
      <c r="P63" s="118"/>
      <c r="Q63" s="117"/>
    </row>
    <row r="64" spans="1:18" ht="15.75" customHeight="1">
      <c r="A64" s="68">
        <v>1701</v>
      </c>
      <c r="B64" s="69"/>
      <c r="C64" s="69"/>
      <c r="D64" s="69"/>
      <c r="E64" s="69"/>
      <c r="F64" s="69"/>
      <c r="G64" s="69"/>
      <c r="H64" s="69"/>
      <c r="I64" s="69"/>
      <c r="J64" s="110"/>
      <c r="K64" s="78"/>
      <c r="L64" s="113"/>
      <c r="M64" s="106"/>
      <c r="N64" s="117"/>
      <c r="O64" s="87"/>
      <c r="P64" s="118"/>
      <c r="Q64" s="117"/>
    </row>
    <row r="65" spans="1:18" ht="15.75" customHeight="1">
      <c r="A65" s="68">
        <v>1702</v>
      </c>
      <c r="B65" s="69"/>
      <c r="C65" s="69"/>
      <c r="D65" s="69"/>
      <c r="E65" s="69"/>
      <c r="F65" s="69"/>
      <c r="G65" s="69"/>
      <c r="H65" s="69"/>
      <c r="I65" s="69"/>
      <c r="J65" s="110"/>
      <c r="K65" s="78"/>
      <c r="L65" s="113"/>
      <c r="M65" s="106"/>
      <c r="N65" s="2"/>
      <c r="O65" s="31"/>
      <c r="P65" s="25"/>
      <c r="Q65" s="86"/>
    </row>
    <row r="66" spans="1:18" ht="15.75" customHeight="1">
      <c r="A66" s="68">
        <v>1801</v>
      </c>
      <c r="B66" s="69"/>
      <c r="C66" s="69"/>
      <c r="D66" s="69"/>
      <c r="E66" s="69"/>
      <c r="F66" s="69"/>
      <c r="G66" s="69"/>
      <c r="H66" s="69"/>
      <c r="I66" s="69"/>
      <c r="J66" s="110"/>
      <c r="K66" s="78"/>
      <c r="L66" s="113"/>
      <c r="M66" s="106"/>
      <c r="N66" s="89" t="s">
        <v>79</v>
      </c>
      <c r="O66" s="90">
        <v>22</v>
      </c>
      <c r="P66" s="187">
        <f>IF(SUM(J58:J61)=0,"",SUM(J58:J61))</f>
        <v>24</v>
      </c>
      <c r="Q66" s="92" t="s">
        <v>11</v>
      </c>
    </row>
    <row r="67" spans="1:18" ht="15.75" customHeight="1">
      <c r="A67" s="68">
        <v>1802</v>
      </c>
      <c r="B67" s="69"/>
      <c r="C67" s="69"/>
      <c r="D67" s="69"/>
      <c r="E67" s="69"/>
      <c r="F67" s="69"/>
      <c r="G67" s="69"/>
      <c r="H67" s="69"/>
      <c r="I67" s="69"/>
      <c r="J67" s="110"/>
      <c r="K67" s="78"/>
      <c r="L67" s="113"/>
      <c r="M67" s="106"/>
      <c r="N67" s="93" t="s">
        <v>80</v>
      </c>
      <c r="O67" s="94">
        <f>IF(O66/B52=0,"",O66/B52)</f>
        <v>0.73333333333333328</v>
      </c>
      <c r="P67" s="188">
        <f>IF(O66/P66=0,"",O66/P66)</f>
        <v>0.91666666666666663</v>
      </c>
      <c r="Q67" s="96" t="s">
        <v>81</v>
      </c>
    </row>
    <row r="68" spans="1:18" ht="15.75" customHeight="1">
      <c r="A68" s="68">
        <v>1901</v>
      </c>
      <c r="B68" s="69"/>
      <c r="C68" s="69"/>
      <c r="D68" s="69"/>
      <c r="E68" s="69"/>
      <c r="F68" s="69"/>
      <c r="G68" s="69"/>
      <c r="H68" s="69"/>
      <c r="I68" s="69"/>
      <c r="J68" s="110"/>
      <c r="K68" s="123"/>
      <c r="L68" s="124"/>
      <c r="M68" s="125"/>
      <c r="N68" s="101"/>
      <c r="O68" s="102"/>
      <c r="P68" s="102"/>
      <c r="Q68" s="103"/>
    </row>
    <row r="69" spans="1:18" ht="18" customHeight="1">
      <c r="A69" s="35"/>
      <c r="B69" s="31"/>
      <c r="C69" s="273" t="s">
        <v>100</v>
      </c>
      <c r="D69" s="261"/>
      <c r="E69" s="261"/>
      <c r="F69" s="261"/>
      <c r="G69" s="261"/>
      <c r="H69" s="261"/>
      <c r="I69" s="262"/>
      <c r="J69" s="126">
        <f>SUM(J55:J65)</f>
        <v>24</v>
      </c>
      <c r="K69" s="105">
        <f>IF(J59=0,"",J59/B52)</f>
        <v>0.7</v>
      </c>
      <c r="L69" s="105">
        <f>IF(J69=0,"",J69/B52)</f>
        <v>0.8</v>
      </c>
      <c r="M69" s="105">
        <f>IF(J59=0,"",L69-K69)</f>
        <v>0.10000000000000009</v>
      </c>
      <c r="N69" s="2"/>
      <c r="O69" s="31"/>
      <c r="P69" s="25"/>
      <c r="Q69" s="2"/>
    </row>
    <row r="70" spans="1:18" ht="12.75" customHeight="1">
      <c r="K70" s="2"/>
      <c r="L70" s="38"/>
      <c r="M70" s="38"/>
      <c r="N70" s="2"/>
      <c r="O70" s="2"/>
      <c r="P70" s="25"/>
      <c r="Q70" s="2"/>
    </row>
    <row r="71" spans="1:18" ht="12.75" customHeight="1"/>
    <row r="72" spans="1:18" ht="26.25" customHeight="1">
      <c r="A72" s="283" t="s">
        <v>88</v>
      </c>
      <c r="B72" s="275"/>
      <c r="C72" s="275"/>
      <c r="D72" s="275"/>
      <c r="E72" s="275"/>
      <c r="F72" s="275"/>
      <c r="G72" s="275"/>
      <c r="H72" s="275"/>
      <c r="I72" s="275"/>
      <c r="J72" s="66" t="s">
        <v>68</v>
      </c>
      <c r="K72" s="31"/>
      <c r="L72" s="2"/>
      <c r="M72" s="2"/>
      <c r="N72" s="31"/>
      <c r="O72" s="2"/>
      <c r="P72" s="31"/>
      <c r="Q72" s="31"/>
      <c r="R72" s="31"/>
    </row>
    <row r="73" spans="1:18" ht="20.25" customHeight="1">
      <c r="A73" s="259" t="s">
        <v>10</v>
      </c>
      <c r="B73" s="260" t="s">
        <v>89</v>
      </c>
      <c r="C73" s="261"/>
      <c r="D73" s="261"/>
      <c r="E73" s="261"/>
      <c r="F73" s="261"/>
      <c r="G73" s="261"/>
      <c r="H73" s="261"/>
      <c r="I73" s="262"/>
      <c r="J73" s="263" t="s">
        <v>11</v>
      </c>
      <c r="K73" s="254" t="s">
        <v>3</v>
      </c>
      <c r="L73" s="254" t="s">
        <v>4</v>
      </c>
      <c r="M73" s="264" t="s">
        <v>5</v>
      </c>
      <c r="N73" s="254" t="s">
        <v>6</v>
      </c>
      <c r="O73" s="265" t="s">
        <v>7</v>
      </c>
      <c r="P73" s="265" t="s">
        <v>8</v>
      </c>
      <c r="Q73" s="254" t="s">
        <v>9</v>
      </c>
    </row>
    <row r="74" spans="1:18" ht="15.75" customHeight="1">
      <c r="A74" s="255"/>
      <c r="B74" s="68" t="s">
        <v>90</v>
      </c>
      <c r="C74" s="68" t="s">
        <v>91</v>
      </c>
      <c r="D74" s="68" t="s">
        <v>92</v>
      </c>
      <c r="E74" s="68" t="s">
        <v>93</v>
      </c>
      <c r="F74" s="68" t="s">
        <v>94</v>
      </c>
      <c r="G74" s="68" t="s">
        <v>95</v>
      </c>
      <c r="H74" s="68" t="s">
        <v>96</v>
      </c>
      <c r="I74" s="68" t="s">
        <v>97</v>
      </c>
      <c r="J74" s="255"/>
      <c r="K74" s="255"/>
      <c r="L74" s="255"/>
      <c r="M74" s="255"/>
      <c r="N74" s="255"/>
      <c r="O74" s="255"/>
      <c r="P74" s="255"/>
      <c r="Q74" s="255"/>
    </row>
    <row r="75" spans="1:18" ht="15.75" customHeight="1">
      <c r="A75" s="68">
        <v>1102</v>
      </c>
      <c r="B75" s="69">
        <v>57</v>
      </c>
      <c r="C75" s="69"/>
      <c r="D75" s="69"/>
      <c r="E75" s="69"/>
      <c r="F75" s="69"/>
      <c r="G75" s="69"/>
      <c r="H75" s="69"/>
      <c r="I75" s="69"/>
      <c r="J75" s="110"/>
      <c r="K75" s="72"/>
      <c r="L75" s="111"/>
      <c r="M75" s="112"/>
      <c r="N75" s="207"/>
      <c r="O75" s="76">
        <f>B75</f>
        <v>57</v>
      </c>
      <c r="P75" s="77"/>
      <c r="Q75" s="75"/>
    </row>
    <row r="76" spans="1:18" ht="15.75" customHeight="1">
      <c r="A76" s="68">
        <v>1201</v>
      </c>
      <c r="B76" s="69"/>
      <c r="C76" s="69">
        <v>48</v>
      </c>
      <c r="D76" s="69"/>
      <c r="E76" s="69"/>
      <c r="F76" s="69"/>
      <c r="G76" s="69"/>
      <c r="H76" s="69"/>
      <c r="I76" s="69"/>
      <c r="J76" s="110"/>
      <c r="K76" s="78"/>
      <c r="L76" s="113"/>
      <c r="M76" s="114"/>
      <c r="N76" s="80">
        <f>IF(C76=0,"",C76/B75)</f>
        <v>0.84210526315789469</v>
      </c>
      <c r="O76" s="81">
        <v>51</v>
      </c>
      <c r="P76" s="82">
        <f t="shared" ref="P76:P82" si="6">IF(O76=0,"",O76/O75)</f>
        <v>0.89473684210526316</v>
      </c>
      <c r="Q76" s="82">
        <f t="shared" ref="Q76:Q82" si="7">IF(O76=0,"",100%-P76)</f>
        <v>0.10526315789473684</v>
      </c>
    </row>
    <row r="77" spans="1:18" ht="15.75" customHeight="1">
      <c r="A77" s="68">
        <v>1202</v>
      </c>
      <c r="B77" s="69"/>
      <c r="C77" s="69"/>
      <c r="D77" s="69">
        <v>43</v>
      </c>
      <c r="E77" s="69"/>
      <c r="F77" s="69"/>
      <c r="G77" s="69"/>
      <c r="H77" s="69"/>
      <c r="I77" s="69"/>
      <c r="J77" s="110"/>
      <c r="K77" s="78"/>
      <c r="L77" s="113"/>
      <c r="M77" s="114"/>
      <c r="N77" s="80">
        <f>IF(D77=0,"",D77/C76)</f>
        <v>0.89583333333333337</v>
      </c>
      <c r="O77" s="81">
        <v>48</v>
      </c>
      <c r="P77" s="82">
        <f t="shared" si="6"/>
        <v>0.94117647058823528</v>
      </c>
      <c r="Q77" s="82">
        <f t="shared" si="7"/>
        <v>5.8823529411764719E-2</v>
      </c>
      <c r="R77" s="83">
        <f>O77/O75</f>
        <v>0.84210526315789469</v>
      </c>
    </row>
    <row r="78" spans="1:18" ht="15.75" customHeight="1">
      <c r="A78" s="68">
        <v>1301</v>
      </c>
      <c r="B78" s="69"/>
      <c r="C78" s="69"/>
      <c r="D78" s="69"/>
      <c r="E78" s="69">
        <v>41</v>
      </c>
      <c r="F78" s="69"/>
      <c r="G78" s="69"/>
      <c r="H78" s="69"/>
      <c r="I78" s="69"/>
      <c r="J78" s="110"/>
      <c r="K78" s="78"/>
      <c r="L78" s="113"/>
      <c r="M78" s="114"/>
      <c r="N78" s="80">
        <f>IF(E78=0,"",E78/D77)</f>
        <v>0.95348837209302328</v>
      </c>
      <c r="O78" s="81">
        <v>43</v>
      </c>
      <c r="P78" s="82">
        <f t="shared" si="6"/>
        <v>0.89583333333333337</v>
      </c>
      <c r="Q78" s="82">
        <f t="shared" si="7"/>
        <v>0.10416666666666663</v>
      </c>
    </row>
    <row r="79" spans="1:18" ht="15.75" customHeight="1">
      <c r="A79" s="68">
        <v>1302</v>
      </c>
      <c r="B79" s="69"/>
      <c r="C79" s="69"/>
      <c r="D79" s="69"/>
      <c r="E79" s="69"/>
      <c r="F79" s="69">
        <v>38</v>
      </c>
      <c r="G79" s="69"/>
      <c r="H79" s="69"/>
      <c r="I79" s="69"/>
      <c r="J79" s="110"/>
      <c r="K79" s="78"/>
      <c r="L79" s="113"/>
      <c r="M79" s="114"/>
      <c r="N79" s="80">
        <f>IF(F79=0,"",F79/E78)</f>
        <v>0.92682926829268297</v>
      </c>
      <c r="O79" s="81">
        <v>42</v>
      </c>
      <c r="P79" s="82">
        <f t="shared" si="6"/>
        <v>0.97674418604651159</v>
      </c>
      <c r="Q79" s="82">
        <f t="shared" si="7"/>
        <v>2.3255813953488413E-2</v>
      </c>
    </row>
    <row r="80" spans="1:18" ht="15.75" customHeight="1">
      <c r="A80" s="68">
        <v>1401</v>
      </c>
      <c r="B80" s="69"/>
      <c r="C80" s="69"/>
      <c r="D80" s="69"/>
      <c r="E80" s="69"/>
      <c r="F80" s="69"/>
      <c r="G80" s="69">
        <v>38</v>
      </c>
      <c r="H80" s="69"/>
      <c r="I80" s="69"/>
      <c r="J80" s="110"/>
      <c r="K80" s="78"/>
      <c r="L80" s="113"/>
      <c r="M80" s="114"/>
      <c r="N80" s="80">
        <f>IF(G80=0,"",G80/F79)</f>
        <v>1</v>
      </c>
      <c r="O80" s="81">
        <v>42</v>
      </c>
      <c r="P80" s="82">
        <f t="shared" si="6"/>
        <v>1</v>
      </c>
      <c r="Q80" s="82">
        <f t="shared" si="7"/>
        <v>0</v>
      </c>
    </row>
    <row r="81" spans="1:18" ht="15.75" customHeight="1">
      <c r="A81" s="68">
        <v>1402</v>
      </c>
      <c r="B81" s="69"/>
      <c r="C81" s="69"/>
      <c r="D81" s="69"/>
      <c r="E81" s="69"/>
      <c r="F81" s="69"/>
      <c r="G81" s="69"/>
      <c r="H81" s="69">
        <v>37</v>
      </c>
      <c r="I81" s="69"/>
      <c r="J81" s="110"/>
      <c r="K81" s="78"/>
      <c r="L81" s="113"/>
      <c r="M81" s="114"/>
      <c r="N81" s="80">
        <f>IF(H81=0,"",H81/G80)</f>
        <v>0.97368421052631582</v>
      </c>
      <c r="O81" s="81">
        <v>40</v>
      </c>
      <c r="P81" s="82">
        <f t="shared" si="6"/>
        <v>0.95238095238095233</v>
      </c>
      <c r="Q81" s="82">
        <f t="shared" si="7"/>
        <v>4.7619047619047672E-2</v>
      </c>
    </row>
    <row r="82" spans="1:18" ht="15.75" customHeight="1">
      <c r="A82" s="68">
        <v>1501</v>
      </c>
      <c r="B82" s="69"/>
      <c r="C82" s="69"/>
      <c r="D82" s="69"/>
      <c r="E82" s="69"/>
      <c r="F82" s="69"/>
      <c r="G82" s="69"/>
      <c r="H82" s="69"/>
      <c r="I82" s="69">
        <v>37</v>
      </c>
      <c r="J82" s="110">
        <v>31</v>
      </c>
      <c r="K82" s="78"/>
      <c r="L82" s="113"/>
      <c r="M82" s="114"/>
      <c r="N82" s="80">
        <f>IF(I82=0,"",I82/H81)</f>
        <v>1</v>
      </c>
      <c r="O82" s="81">
        <v>40</v>
      </c>
      <c r="P82" s="82">
        <f t="shared" si="6"/>
        <v>1</v>
      </c>
      <c r="Q82" s="82">
        <f t="shared" si="7"/>
        <v>0</v>
      </c>
    </row>
    <row r="83" spans="1:18" ht="15.75" customHeight="1">
      <c r="A83" s="68">
        <v>1502</v>
      </c>
      <c r="B83" s="69"/>
      <c r="C83" s="69"/>
      <c r="D83" s="69"/>
      <c r="E83" s="69"/>
      <c r="F83" s="69"/>
      <c r="G83" s="69"/>
      <c r="H83" s="69"/>
      <c r="I83" s="69">
        <v>9</v>
      </c>
      <c r="J83" s="110">
        <v>4</v>
      </c>
      <c r="K83" s="78"/>
      <c r="L83" s="113"/>
      <c r="M83" s="114"/>
      <c r="N83" s="80"/>
      <c r="O83" s="81">
        <v>9</v>
      </c>
      <c r="P83" s="82"/>
      <c r="Q83" s="82"/>
    </row>
    <row r="84" spans="1:18" ht="15.75" customHeight="1">
      <c r="A84" s="68">
        <v>1601</v>
      </c>
      <c r="B84" s="69"/>
      <c r="C84" s="69"/>
      <c r="D84" s="69"/>
      <c r="E84" s="69"/>
      <c r="F84" s="69"/>
      <c r="G84" s="69"/>
      <c r="H84" s="69"/>
      <c r="I84" s="69">
        <v>5</v>
      </c>
      <c r="J84" s="110">
        <v>2</v>
      </c>
      <c r="K84" s="78"/>
      <c r="L84" s="113"/>
      <c r="M84" s="114"/>
      <c r="N84" s="80"/>
      <c r="O84" s="81">
        <v>9</v>
      </c>
      <c r="P84" s="82"/>
      <c r="Q84" s="82"/>
    </row>
    <row r="85" spans="1:18" ht="15.75" customHeight="1">
      <c r="A85" s="68">
        <v>1602</v>
      </c>
      <c r="B85" s="69"/>
      <c r="C85" s="69"/>
      <c r="D85" s="69"/>
      <c r="E85" s="69"/>
      <c r="F85" s="69"/>
      <c r="G85" s="69"/>
      <c r="H85" s="69"/>
      <c r="I85" s="69">
        <v>1</v>
      </c>
      <c r="J85" s="110">
        <v>1</v>
      </c>
      <c r="K85" s="78"/>
      <c r="L85" s="113"/>
      <c r="M85" s="106"/>
      <c r="N85" s="115"/>
      <c r="O85" s="87">
        <v>2</v>
      </c>
      <c r="P85" s="116"/>
      <c r="Q85" s="115"/>
    </row>
    <row r="86" spans="1:18" ht="15.75" customHeight="1">
      <c r="A86" s="68">
        <v>1701</v>
      </c>
      <c r="B86" s="69"/>
      <c r="C86" s="69"/>
      <c r="D86" s="69"/>
      <c r="E86" s="69"/>
      <c r="F86" s="69"/>
      <c r="G86" s="69"/>
      <c r="H86" s="69"/>
      <c r="I86" s="69">
        <v>1</v>
      </c>
      <c r="J86" s="110"/>
      <c r="K86" s="78"/>
      <c r="L86" s="113"/>
      <c r="M86" s="106"/>
      <c r="N86" s="117"/>
      <c r="O86" s="87">
        <v>1</v>
      </c>
      <c r="P86" s="118"/>
      <c r="Q86" s="117"/>
    </row>
    <row r="87" spans="1:18" ht="15.75" customHeight="1">
      <c r="A87" s="68">
        <v>1702</v>
      </c>
      <c r="B87" s="69"/>
      <c r="C87" s="69"/>
      <c r="D87" s="69"/>
      <c r="E87" s="69"/>
      <c r="F87" s="69"/>
      <c r="G87" s="69"/>
      <c r="H87" s="69"/>
      <c r="I87" s="69">
        <v>1</v>
      </c>
      <c r="J87" s="110"/>
      <c r="K87" s="78"/>
      <c r="L87" s="113"/>
      <c r="M87" s="106"/>
      <c r="N87" s="117"/>
      <c r="O87" s="87">
        <v>1</v>
      </c>
      <c r="P87" s="118"/>
      <c r="Q87" s="117"/>
    </row>
    <row r="88" spans="1:18" ht="15.75" customHeight="1">
      <c r="A88" s="68">
        <v>1801</v>
      </c>
      <c r="B88" s="69"/>
      <c r="C88" s="69"/>
      <c r="D88" s="69"/>
      <c r="E88" s="69"/>
      <c r="F88" s="69"/>
      <c r="G88" s="69"/>
      <c r="H88" s="69"/>
      <c r="I88" s="69"/>
      <c r="J88" s="110"/>
      <c r="K88" s="78"/>
      <c r="L88" s="113"/>
      <c r="M88" s="106"/>
      <c r="N88" s="2"/>
      <c r="O88" s="31"/>
      <c r="P88" s="25"/>
      <c r="Q88" s="86"/>
    </row>
    <row r="89" spans="1:18" ht="15.75" customHeight="1">
      <c r="A89" s="68">
        <v>1802</v>
      </c>
      <c r="B89" s="69"/>
      <c r="C89" s="69"/>
      <c r="D89" s="69"/>
      <c r="E89" s="69"/>
      <c r="F89" s="69"/>
      <c r="G89" s="69"/>
      <c r="H89" s="69"/>
      <c r="I89" s="69"/>
      <c r="J89" s="110"/>
      <c r="K89" s="78"/>
      <c r="L89" s="113"/>
      <c r="M89" s="106"/>
      <c r="N89" s="89" t="s">
        <v>79</v>
      </c>
      <c r="O89" s="90">
        <v>36</v>
      </c>
      <c r="P89" s="187">
        <f>J92</f>
        <v>38</v>
      </c>
      <c r="Q89" s="92" t="s">
        <v>11</v>
      </c>
    </row>
    <row r="90" spans="1:18" ht="15.75" customHeight="1">
      <c r="A90" s="68">
        <v>1901</v>
      </c>
      <c r="B90" s="69"/>
      <c r="C90" s="69"/>
      <c r="D90" s="69"/>
      <c r="E90" s="69"/>
      <c r="F90" s="69"/>
      <c r="G90" s="69"/>
      <c r="H90" s="69"/>
      <c r="I90" s="69"/>
      <c r="J90" s="110"/>
      <c r="K90" s="78"/>
      <c r="L90" s="113"/>
      <c r="M90" s="106"/>
      <c r="N90" s="93" t="s">
        <v>80</v>
      </c>
      <c r="O90" s="94">
        <f>IF(O89/B75=0,"",O89/B75)</f>
        <v>0.63157894736842102</v>
      </c>
      <c r="P90" s="188">
        <f>IF(O89/P89=0,"",O89/P89)</f>
        <v>0.94736842105263153</v>
      </c>
      <c r="Q90" s="96" t="s">
        <v>81</v>
      </c>
    </row>
    <row r="91" spans="1:18" ht="15.75" customHeight="1">
      <c r="A91" s="68">
        <v>1902</v>
      </c>
      <c r="B91" s="69"/>
      <c r="C91" s="69"/>
      <c r="D91" s="69"/>
      <c r="E91" s="69"/>
      <c r="F91" s="69"/>
      <c r="G91" s="69"/>
      <c r="H91" s="69"/>
      <c r="I91" s="69"/>
      <c r="J91" s="110"/>
      <c r="K91" s="123"/>
      <c r="L91" s="124"/>
      <c r="M91" s="125"/>
      <c r="N91" s="101"/>
      <c r="O91" s="102"/>
      <c r="P91" s="102"/>
      <c r="Q91" s="103"/>
    </row>
    <row r="92" spans="1:18" ht="18" customHeight="1">
      <c r="A92" s="35"/>
      <c r="B92" s="31"/>
      <c r="C92" s="273" t="s">
        <v>100</v>
      </c>
      <c r="D92" s="261"/>
      <c r="E92" s="261"/>
      <c r="F92" s="261"/>
      <c r="G92" s="261"/>
      <c r="H92" s="261"/>
      <c r="I92" s="262"/>
      <c r="J92" s="126">
        <f>SUM(J78:J88)</f>
        <v>38</v>
      </c>
      <c r="K92" s="105">
        <f>IF(J82=0,"",J82/B75)</f>
        <v>0.54385964912280704</v>
      </c>
      <c r="L92" s="105">
        <f>IF(J92=0,"",J92/B75)</f>
        <v>0.66666666666666663</v>
      </c>
      <c r="M92" s="105">
        <f>IF(J84=0,"",L92-K92)</f>
        <v>0.12280701754385959</v>
      </c>
      <c r="N92" s="2"/>
      <c r="O92" s="31"/>
      <c r="P92" s="25"/>
      <c r="Q92" s="2"/>
    </row>
    <row r="93" spans="1:18" ht="12.75" customHeight="1"/>
    <row r="94" spans="1:18" ht="12.75" customHeight="1"/>
    <row r="95" spans="1:18" ht="26.25" customHeight="1">
      <c r="A95" s="283" t="s">
        <v>88</v>
      </c>
      <c r="B95" s="275"/>
      <c r="C95" s="275"/>
      <c r="D95" s="275"/>
      <c r="E95" s="275"/>
      <c r="F95" s="275"/>
      <c r="G95" s="275"/>
      <c r="H95" s="275"/>
      <c r="I95" s="275"/>
      <c r="J95" s="66" t="s">
        <v>72</v>
      </c>
      <c r="K95" s="31"/>
      <c r="L95" s="2"/>
      <c r="M95" s="2"/>
      <c r="N95" s="31"/>
      <c r="O95" s="2"/>
      <c r="P95" s="31"/>
      <c r="Q95" s="31"/>
      <c r="R95" s="31"/>
    </row>
    <row r="96" spans="1:18" ht="20.25" customHeight="1">
      <c r="A96" s="259" t="s">
        <v>10</v>
      </c>
      <c r="B96" s="260" t="s">
        <v>89</v>
      </c>
      <c r="C96" s="261"/>
      <c r="D96" s="261"/>
      <c r="E96" s="261"/>
      <c r="F96" s="261"/>
      <c r="G96" s="261"/>
      <c r="H96" s="261"/>
      <c r="I96" s="262"/>
      <c r="J96" s="263" t="s">
        <v>11</v>
      </c>
      <c r="K96" s="254" t="s">
        <v>3</v>
      </c>
      <c r="L96" s="254" t="s">
        <v>4</v>
      </c>
      <c r="M96" s="264" t="s">
        <v>5</v>
      </c>
      <c r="N96" s="254" t="s">
        <v>6</v>
      </c>
      <c r="O96" s="265" t="s">
        <v>7</v>
      </c>
      <c r="P96" s="265" t="s">
        <v>8</v>
      </c>
      <c r="Q96" s="254" t="s">
        <v>9</v>
      </c>
    </row>
    <row r="97" spans="1:18" ht="15.75" customHeight="1">
      <c r="A97" s="255"/>
      <c r="B97" s="68" t="s">
        <v>90</v>
      </c>
      <c r="C97" s="68" t="s">
        <v>91</v>
      </c>
      <c r="D97" s="68" t="s">
        <v>92</v>
      </c>
      <c r="E97" s="68" t="s">
        <v>93</v>
      </c>
      <c r="F97" s="68" t="s">
        <v>94</v>
      </c>
      <c r="G97" s="68" t="s">
        <v>95</v>
      </c>
      <c r="H97" s="68" t="s">
        <v>96</v>
      </c>
      <c r="I97" s="68" t="s">
        <v>97</v>
      </c>
      <c r="J97" s="255"/>
      <c r="K97" s="255"/>
      <c r="L97" s="255"/>
      <c r="M97" s="255"/>
      <c r="N97" s="255"/>
      <c r="O97" s="255"/>
      <c r="P97" s="255"/>
      <c r="Q97" s="255"/>
    </row>
    <row r="98" spans="1:18" ht="15.75" customHeight="1">
      <c r="A98" s="68">
        <v>1201</v>
      </c>
      <c r="B98" s="69">
        <v>55</v>
      </c>
      <c r="C98" s="69"/>
      <c r="D98" s="69"/>
      <c r="E98" s="69"/>
      <c r="F98" s="69"/>
      <c r="G98" s="69"/>
      <c r="H98" s="69"/>
      <c r="I98" s="69"/>
      <c r="J98" s="110"/>
      <c r="K98" s="72"/>
      <c r="L98" s="111"/>
      <c r="M98" s="112"/>
      <c r="N98" s="207"/>
      <c r="O98" s="76">
        <f>B98</f>
        <v>55</v>
      </c>
      <c r="P98" s="77"/>
      <c r="Q98" s="75"/>
    </row>
    <row r="99" spans="1:18" ht="15.75" customHeight="1">
      <c r="A99" s="68">
        <v>1202</v>
      </c>
      <c r="B99" s="69"/>
      <c r="C99" s="69">
        <v>50</v>
      </c>
      <c r="D99" s="69"/>
      <c r="E99" s="69"/>
      <c r="F99" s="69"/>
      <c r="G99" s="69"/>
      <c r="H99" s="69"/>
      <c r="I99" s="69"/>
      <c r="J99" s="110"/>
      <c r="K99" s="78"/>
      <c r="L99" s="113"/>
      <c r="M99" s="114"/>
      <c r="N99" s="80">
        <f>IF(C99=0,"",C99/B98)</f>
        <v>0.90909090909090906</v>
      </c>
      <c r="O99" s="81">
        <v>50</v>
      </c>
      <c r="P99" s="82">
        <f t="shared" ref="P99:P105" si="8">IF(O99=0,"",O99/O98)</f>
        <v>0.90909090909090906</v>
      </c>
      <c r="Q99" s="82">
        <f t="shared" ref="Q99:Q105" si="9">IF(O99=0,"",100%-P99)</f>
        <v>9.0909090909090939E-2</v>
      </c>
    </row>
    <row r="100" spans="1:18" ht="15.75" customHeight="1">
      <c r="A100" s="68">
        <v>1301</v>
      </c>
      <c r="B100" s="69"/>
      <c r="C100" s="69"/>
      <c r="D100" s="69">
        <v>48</v>
      </c>
      <c r="E100" s="69"/>
      <c r="F100" s="69"/>
      <c r="G100" s="69"/>
      <c r="H100" s="69"/>
      <c r="I100" s="69"/>
      <c r="J100" s="110"/>
      <c r="K100" s="78"/>
      <c r="L100" s="113"/>
      <c r="M100" s="114"/>
      <c r="N100" s="80">
        <f>IF(D100=0,"",D100/C99)</f>
        <v>0.96</v>
      </c>
      <c r="O100" s="81">
        <v>48</v>
      </c>
      <c r="P100" s="82">
        <f t="shared" si="8"/>
        <v>0.96</v>
      </c>
      <c r="Q100" s="82">
        <f t="shared" si="9"/>
        <v>4.0000000000000036E-2</v>
      </c>
      <c r="R100" s="83">
        <f>O100/O98</f>
        <v>0.87272727272727268</v>
      </c>
    </row>
    <row r="101" spans="1:18" ht="15.75" customHeight="1">
      <c r="A101" s="68">
        <v>1302</v>
      </c>
      <c r="B101" s="69"/>
      <c r="C101" s="69"/>
      <c r="D101" s="69"/>
      <c r="E101" s="69">
        <v>45</v>
      </c>
      <c r="F101" s="69"/>
      <c r="G101" s="69"/>
      <c r="H101" s="69"/>
      <c r="I101" s="69"/>
      <c r="J101" s="110"/>
      <c r="K101" s="78"/>
      <c r="L101" s="113"/>
      <c r="M101" s="114"/>
      <c r="N101" s="80">
        <f>IF(E101=0,"",E101/D100)</f>
        <v>0.9375</v>
      </c>
      <c r="O101" s="81">
        <v>46</v>
      </c>
      <c r="P101" s="82">
        <f t="shared" si="8"/>
        <v>0.95833333333333337</v>
      </c>
      <c r="Q101" s="82">
        <f t="shared" si="9"/>
        <v>4.166666666666663E-2</v>
      </c>
    </row>
    <row r="102" spans="1:18" ht="15.75" customHeight="1">
      <c r="A102" s="68">
        <v>1401</v>
      </c>
      <c r="B102" s="69"/>
      <c r="C102" s="69"/>
      <c r="D102" s="69"/>
      <c r="E102" s="69"/>
      <c r="F102" s="69">
        <v>41</v>
      </c>
      <c r="G102" s="69"/>
      <c r="H102" s="69"/>
      <c r="I102" s="69"/>
      <c r="J102" s="110"/>
      <c r="K102" s="78"/>
      <c r="L102" s="113"/>
      <c r="M102" s="114"/>
      <c r="N102" s="80">
        <f>IF(F102=0,"",F102/E101)</f>
        <v>0.91111111111111109</v>
      </c>
      <c r="O102" s="81">
        <v>42</v>
      </c>
      <c r="P102" s="82">
        <f t="shared" si="8"/>
        <v>0.91304347826086951</v>
      </c>
      <c r="Q102" s="82">
        <f t="shared" si="9"/>
        <v>8.6956521739130488E-2</v>
      </c>
    </row>
    <row r="103" spans="1:18" ht="15.75" customHeight="1">
      <c r="A103" s="68">
        <v>1402</v>
      </c>
      <c r="B103" s="69"/>
      <c r="C103" s="69"/>
      <c r="D103" s="69"/>
      <c r="E103" s="69"/>
      <c r="F103" s="69"/>
      <c r="G103" s="69">
        <v>38</v>
      </c>
      <c r="H103" s="69"/>
      <c r="I103" s="69"/>
      <c r="J103" s="110"/>
      <c r="K103" s="78"/>
      <c r="L103" s="113"/>
      <c r="M103" s="114"/>
      <c r="N103" s="80">
        <f>IF(G103=0,"",G103/F102)</f>
        <v>0.92682926829268297</v>
      </c>
      <c r="O103" s="81">
        <v>42</v>
      </c>
      <c r="P103" s="82">
        <f t="shared" si="8"/>
        <v>1</v>
      </c>
      <c r="Q103" s="82">
        <f t="shared" si="9"/>
        <v>0</v>
      </c>
    </row>
    <row r="104" spans="1:18" ht="15.75" customHeight="1">
      <c r="A104" s="68">
        <v>1501</v>
      </c>
      <c r="B104" s="69"/>
      <c r="C104" s="69"/>
      <c r="D104" s="69"/>
      <c r="E104" s="69"/>
      <c r="F104" s="69"/>
      <c r="G104" s="69"/>
      <c r="H104" s="69">
        <v>38</v>
      </c>
      <c r="I104" s="69"/>
      <c r="J104" s="110"/>
      <c r="K104" s="78"/>
      <c r="L104" s="113"/>
      <c r="M104" s="114"/>
      <c r="N104" s="80">
        <f>IF(H104=0,"",H104/G103)</f>
        <v>1</v>
      </c>
      <c r="O104" s="81">
        <v>42</v>
      </c>
      <c r="P104" s="82">
        <f t="shared" si="8"/>
        <v>1</v>
      </c>
      <c r="Q104" s="82">
        <f t="shared" si="9"/>
        <v>0</v>
      </c>
    </row>
    <row r="105" spans="1:18" ht="15.75" customHeight="1">
      <c r="A105" s="68">
        <v>1502</v>
      </c>
      <c r="B105" s="69"/>
      <c r="C105" s="69"/>
      <c r="D105" s="69"/>
      <c r="E105" s="69"/>
      <c r="F105" s="69"/>
      <c r="G105" s="69"/>
      <c r="H105" s="69"/>
      <c r="I105" s="69">
        <v>37</v>
      </c>
      <c r="J105" s="110">
        <v>32</v>
      </c>
      <c r="K105" s="78"/>
      <c r="L105" s="113"/>
      <c r="M105" s="114"/>
      <c r="N105" s="80">
        <f>IF(I105=0,"",I105/H104)</f>
        <v>0.97368421052631582</v>
      </c>
      <c r="O105" s="81">
        <v>41</v>
      </c>
      <c r="P105" s="82">
        <f t="shared" si="8"/>
        <v>0.97619047619047616</v>
      </c>
      <c r="Q105" s="82">
        <f t="shared" si="9"/>
        <v>2.3809523809523836E-2</v>
      </c>
    </row>
    <row r="106" spans="1:18" ht="15.75" customHeight="1">
      <c r="A106" s="68">
        <v>1601</v>
      </c>
      <c r="B106" s="69"/>
      <c r="C106" s="69"/>
      <c r="D106" s="69"/>
      <c r="E106" s="69"/>
      <c r="F106" s="69"/>
      <c r="G106" s="69"/>
      <c r="H106" s="69"/>
      <c r="I106" s="69">
        <v>5</v>
      </c>
      <c r="J106" s="110">
        <v>4</v>
      </c>
      <c r="K106" s="78"/>
      <c r="L106" s="113"/>
      <c r="M106" s="114"/>
      <c r="N106" s="80"/>
      <c r="O106" s="81">
        <v>9</v>
      </c>
      <c r="P106" s="82"/>
      <c r="Q106" s="82"/>
    </row>
    <row r="107" spans="1:18" ht="15.75" customHeight="1">
      <c r="A107" s="68">
        <v>1602</v>
      </c>
      <c r="B107" s="69"/>
      <c r="C107" s="69"/>
      <c r="D107" s="69"/>
      <c r="E107" s="69"/>
      <c r="F107" s="69"/>
      <c r="G107" s="69"/>
      <c r="H107" s="69"/>
      <c r="I107" s="69">
        <v>3</v>
      </c>
      <c r="J107" s="110">
        <v>2</v>
      </c>
      <c r="K107" s="78"/>
      <c r="L107" s="113"/>
      <c r="M107" s="114"/>
      <c r="N107" s="80"/>
      <c r="O107" s="81">
        <v>5</v>
      </c>
      <c r="P107" s="82"/>
      <c r="Q107" s="82"/>
    </row>
    <row r="108" spans="1:18" ht="15.75" customHeight="1">
      <c r="A108" s="68">
        <v>1701</v>
      </c>
      <c r="B108" s="69"/>
      <c r="C108" s="69"/>
      <c r="D108" s="69"/>
      <c r="E108" s="69"/>
      <c r="F108" s="69"/>
      <c r="G108" s="69"/>
      <c r="H108" s="69"/>
      <c r="I108" s="69">
        <v>2</v>
      </c>
      <c r="J108" s="110">
        <v>2</v>
      </c>
      <c r="K108" s="78"/>
      <c r="L108" s="113"/>
      <c r="M108" s="106"/>
      <c r="N108" s="115"/>
      <c r="O108" s="87">
        <v>3</v>
      </c>
      <c r="P108" s="116"/>
      <c r="Q108" s="115"/>
    </row>
    <row r="109" spans="1:18" ht="15.75" customHeight="1">
      <c r="A109" s="68">
        <v>1702</v>
      </c>
      <c r="B109" s="69"/>
      <c r="C109" s="69"/>
      <c r="D109" s="69"/>
      <c r="E109" s="69"/>
      <c r="F109" s="69"/>
      <c r="G109" s="69"/>
      <c r="H109" s="69"/>
      <c r="I109" s="69">
        <v>1</v>
      </c>
      <c r="J109" s="110">
        <v>1</v>
      </c>
      <c r="K109" s="78"/>
      <c r="L109" s="113"/>
      <c r="M109" s="106"/>
      <c r="N109" s="117"/>
      <c r="O109" s="87">
        <v>1</v>
      </c>
      <c r="P109" s="118"/>
      <c r="Q109" s="117"/>
    </row>
    <row r="110" spans="1:18" ht="15.75" customHeight="1">
      <c r="A110" s="68">
        <v>1801</v>
      </c>
      <c r="B110" s="69"/>
      <c r="C110" s="69"/>
      <c r="D110" s="69"/>
      <c r="E110" s="69"/>
      <c r="F110" s="69"/>
      <c r="G110" s="69"/>
      <c r="H110" s="69"/>
      <c r="I110" s="69"/>
      <c r="J110" s="110"/>
      <c r="K110" s="78"/>
      <c r="L110" s="113"/>
      <c r="M110" s="106"/>
      <c r="N110" s="117"/>
      <c r="O110" s="87"/>
      <c r="P110" s="118"/>
      <c r="Q110" s="117"/>
    </row>
    <row r="111" spans="1:18" ht="15.75" customHeight="1">
      <c r="A111" s="68">
        <v>1802</v>
      </c>
      <c r="B111" s="69"/>
      <c r="C111" s="69"/>
      <c r="D111" s="69"/>
      <c r="E111" s="69"/>
      <c r="F111" s="69"/>
      <c r="G111" s="69"/>
      <c r="H111" s="69"/>
      <c r="I111" s="69"/>
      <c r="J111" s="110"/>
      <c r="K111" s="78"/>
      <c r="L111" s="113"/>
      <c r="M111" s="106"/>
      <c r="N111" s="2"/>
      <c r="O111" s="31"/>
      <c r="P111" s="25"/>
      <c r="Q111" s="86"/>
    </row>
    <row r="112" spans="1:18" ht="15.75" customHeight="1">
      <c r="A112" s="68">
        <v>1901</v>
      </c>
      <c r="B112" s="69"/>
      <c r="C112" s="69"/>
      <c r="D112" s="69"/>
      <c r="E112" s="69"/>
      <c r="F112" s="69"/>
      <c r="G112" s="69"/>
      <c r="H112" s="69"/>
      <c r="I112" s="69"/>
      <c r="J112" s="110"/>
      <c r="K112" s="78"/>
      <c r="L112" s="113"/>
      <c r="M112" s="106"/>
      <c r="N112" s="89" t="s">
        <v>79</v>
      </c>
      <c r="O112" s="90">
        <v>39</v>
      </c>
      <c r="P112" s="187">
        <f>J115</f>
        <v>41</v>
      </c>
      <c r="Q112" s="92" t="s">
        <v>11</v>
      </c>
    </row>
    <row r="113" spans="1:18" ht="15.75" customHeight="1">
      <c r="A113" s="68">
        <v>1902</v>
      </c>
      <c r="B113" s="69"/>
      <c r="C113" s="69"/>
      <c r="D113" s="69"/>
      <c r="E113" s="69"/>
      <c r="F113" s="69"/>
      <c r="G113" s="69"/>
      <c r="H113" s="69"/>
      <c r="I113" s="69"/>
      <c r="J113" s="110"/>
      <c r="K113" s="78"/>
      <c r="L113" s="113"/>
      <c r="M113" s="106"/>
      <c r="N113" s="93" t="s">
        <v>80</v>
      </c>
      <c r="O113" s="94">
        <f>IF(O112/B98=0,"",O112/B98)</f>
        <v>0.70909090909090911</v>
      </c>
      <c r="P113" s="188">
        <f>IF(O112/P112=0,"",O112/P112)</f>
        <v>0.95121951219512191</v>
      </c>
      <c r="Q113" s="96" t="s">
        <v>81</v>
      </c>
    </row>
    <row r="114" spans="1:18" ht="15.75" customHeight="1">
      <c r="A114" s="68">
        <v>2001</v>
      </c>
      <c r="B114" s="69"/>
      <c r="C114" s="69"/>
      <c r="D114" s="69"/>
      <c r="E114" s="69"/>
      <c r="F114" s="69"/>
      <c r="G114" s="69"/>
      <c r="H114" s="69"/>
      <c r="I114" s="69"/>
      <c r="J114" s="110"/>
      <c r="K114" s="123"/>
      <c r="L114" s="124"/>
      <c r="M114" s="125"/>
      <c r="N114" s="101"/>
      <c r="O114" s="102"/>
      <c r="P114" s="102"/>
      <c r="Q114" s="103"/>
    </row>
    <row r="115" spans="1:18" ht="18" customHeight="1">
      <c r="A115" s="35"/>
      <c r="B115" s="31"/>
      <c r="C115" s="273" t="s">
        <v>100</v>
      </c>
      <c r="D115" s="261"/>
      <c r="E115" s="261"/>
      <c r="F115" s="261"/>
      <c r="G115" s="261"/>
      <c r="H115" s="261"/>
      <c r="I115" s="262"/>
      <c r="J115" s="126">
        <f>SUM(J101:J111)</f>
        <v>41</v>
      </c>
      <c r="K115" s="105">
        <f>IF(J105=0,"",J105/B98)</f>
        <v>0.58181818181818179</v>
      </c>
      <c r="L115" s="105">
        <f>IF(J115=0,"",J115/B98)</f>
        <v>0.74545454545454548</v>
      </c>
      <c r="M115" s="105">
        <f>IF(J107=0,"",L115-K115)</f>
        <v>0.16363636363636369</v>
      </c>
      <c r="N115" s="2"/>
      <c r="O115" s="31"/>
      <c r="P115" s="25"/>
      <c r="Q115" s="2"/>
    </row>
    <row r="116" spans="1:18" ht="12.75" customHeight="1"/>
    <row r="117" spans="1:18" ht="12.75" customHeight="1"/>
    <row r="118" spans="1:18" ht="26.25" customHeight="1">
      <c r="A118" s="283" t="s">
        <v>88</v>
      </c>
      <c r="B118" s="275"/>
      <c r="C118" s="275"/>
      <c r="D118" s="275"/>
      <c r="E118" s="275"/>
      <c r="F118" s="275"/>
      <c r="G118" s="275"/>
      <c r="H118" s="275"/>
      <c r="I118" s="275"/>
      <c r="J118" s="66" t="s">
        <v>73</v>
      </c>
      <c r="K118" s="31"/>
      <c r="L118" s="2"/>
      <c r="M118" s="2"/>
      <c r="N118" s="31"/>
      <c r="O118" s="2"/>
      <c r="P118" s="31"/>
      <c r="Q118" s="31"/>
      <c r="R118" s="31"/>
    </row>
    <row r="119" spans="1:18" ht="20.25" customHeight="1">
      <c r="A119" s="259" t="s">
        <v>10</v>
      </c>
      <c r="B119" s="260" t="s">
        <v>89</v>
      </c>
      <c r="C119" s="261"/>
      <c r="D119" s="261"/>
      <c r="E119" s="261"/>
      <c r="F119" s="261"/>
      <c r="G119" s="261"/>
      <c r="H119" s="261"/>
      <c r="I119" s="262"/>
      <c r="J119" s="263" t="s">
        <v>11</v>
      </c>
      <c r="K119" s="254" t="s">
        <v>3</v>
      </c>
      <c r="L119" s="254" t="s">
        <v>4</v>
      </c>
      <c r="M119" s="264" t="s">
        <v>5</v>
      </c>
      <c r="N119" s="254" t="s">
        <v>6</v>
      </c>
      <c r="O119" s="265" t="s">
        <v>7</v>
      </c>
      <c r="P119" s="265" t="s">
        <v>8</v>
      </c>
      <c r="Q119" s="254" t="s">
        <v>9</v>
      </c>
    </row>
    <row r="120" spans="1:18" ht="15.75" customHeight="1">
      <c r="A120" s="255"/>
      <c r="B120" s="68" t="s">
        <v>90</v>
      </c>
      <c r="C120" s="68" t="s">
        <v>91</v>
      </c>
      <c r="D120" s="68" t="s">
        <v>92</v>
      </c>
      <c r="E120" s="68" t="s">
        <v>93</v>
      </c>
      <c r="F120" s="68" t="s">
        <v>94</v>
      </c>
      <c r="G120" s="68" t="s">
        <v>95</v>
      </c>
      <c r="H120" s="68" t="s">
        <v>96</v>
      </c>
      <c r="I120" s="68" t="s">
        <v>97</v>
      </c>
      <c r="J120" s="255"/>
      <c r="K120" s="255"/>
      <c r="L120" s="255"/>
      <c r="M120" s="255"/>
      <c r="N120" s="255"/>
      <c r="O120" s="255"/>
      <c r="P120" s="255"/>
      <c r="Q120" s="255"/>
    </row>
    <row r="121" spans="1:18" ht="15.75" customHeight="1">
      <c r="A121" s="68" t="s">
        <v>73</v>
      </c>
      <c r="B121" s="69">
        <v>59</v>
      </c>
      <c r="C121" s="69"/>
      <c r="D121" s="69"/>
      <c r="E121" s="69"/>
      <c r="F121" s="69"/>
      <c r="G121" s="69"/>
      <c r="H121" s="69"/>
      <c r="I121" s="69"/>
      <c r="J121" s="110"/>
      <c r="K121" s="72"/>
      <c r="L121" s="111"/>
      <c r="M121" s="112"/>
      <c r="N121" s="207"/>
      <c r="O121" s="76">
        <f>B121</f>
        <v>59</v>
      </c>
      <c r="P121" s="77"/>
      <c r="Q121" s="75"/>
    </row>
    <row r="122" spans="1:18" ht="15.75" customHeight="1">
      <c r="A122" s="68">
        <v>1301</v>
      </c>
      <c r="B122" s="69"/>
      <c r="C122" s="69">
        <v>55</v>
      </c>
      <c r="D122" s="69"/>
      <c r="E122" s="69"/>
      <c r="F122" s="69"/>
      <c r="G122" s="69"/>
      <c r="H122" s="69"/>
      <c r="I122" s="69"/>
      <c r="J122" s="110"/>
      <c r="K122" s="78"/>
      <c r="L122" s="113"/>
      <c r="M122" s="114"/>
      <c r="N122" s="80">
        <f>IF(C122=0,"",C122/B121)</f>
        <v>0.93220338983050843</v>
      </c>
      <c r="O122" s="81">
        <v>55</v>
      </c>
      <c r="P122" s="82">
        <f t="shared" ref="P122:P128" si="10">IF(O122=0,"",O122/O121)</f>
        <v>0.93220338983050843</v>
      </c>
      <c r="Q122" s="82">
        <f t="shared" ref="Q122:Q128" si="11">IF(O122=0,"",100%-P122)</f>
        <v>6.7796610169491567E-2</v>
      </c>
    </row>
    <row r="123" spans="1:18" ht="15.75" customHeight="1">
      <c r="A123" s="68">
        <v>1302</v>
      </c>
      <c r="B123" s="69"/>
      <c r="C123" s="69"/>
      <c r="D123" s="69">
        <v>51</v>
      </c>
      <c r="E123" s="69"/>
      <c r="F123" s="69"/>
      <c r="G123" s="69"/>
      <c r="H123" s="69"/>
      <c r="I123" s="69"/>
      <c r="J123" s="110"/>
      <c r="K123" s="78"/>
      <c r="L123" s="113"/>
      <c r="M123" s="114"/>
      <c r="N123" s="80">
        <f>IF(D123=0,"",D123/C122)</f>
        <v>0.92727272727272725</v>
      </c>
      <c r="O123" s="81">
        <v>53</v>
      </c>
      <c r="P123" s="82">
        <f t="shared" si="10"/>
        <v>0.96363636363636362</v>
      </c>
      <c r="Q123" s="82">
        <f t="shared" si="11"/>
        <v>3.6363636363636376E-2</v>
      </c>
      <c r="R123" s="83">
        <f>O123/O121</f>
        <v>0.89830508474576276</v>
      </c>
    </row>
    <row r="124" spans="1:18" ht="15.75" customHeight="1">
      <c r="A124" s="68">
        <v>1401</v>
      </c>
      <c r="B124" s="69"/>
      <c r="C124" s="69"/>
      <c r="D124" s="69"/>
      <c r="E124" s="69">
        <v>47</v>
      </c>
      <c r="F124" s="69"/>
      <c r="G124" s="69"/>
      <c r="H124" s="69"/>
      <c r="I124" s="69"/>
      <c r="J124" s="110"/>
      <c r="K124" s="78"/>
      <c r="L124" s="113"/>
      <c r="M124" s="114"/>
      <c r="N124" s="80">
        <f>IF(E124=0,"",E124/D123)</f>
        <v>0.92156862745098034</v>
      </c>
      <c r="O124" s="81">
        <v>50</v>
      </c>
      <c r="P124" s="82">
        <f t="shared" si="10"/>
        <v>0.94339622641509435</v>
      </c>
      <c r="Q124" s="82">
        <f t="shared" si="11"/>
        <v>5.6603773584905648E-2</v>
      </c>
    </row>
    <row r="125" spans="1:18" ht="15.75" customHeight="1">
      <c r="A125" s="68">
        <v>1402</v>
      </c>
      <c r="B125" s="69"/>
      <c r="C125" s="69"/>
      <c r="D125" s="69"/>
      <c r="E125" s="69"/>
      <c r="F125" s="69">
        <v>42</v>
      </c>
      <c r="G125" s="69"/>
      <c r="H125" s="69"/>
      <c r="I125" s="69"/>
      <c r="J125" s="110"/>
      <c r="K125" s="78"/>
      <c r="L125" s="113"/>
      <c r="M125" s="114"/>
      <c r="N125" s="80">
        <f>IF(F125=0,"",F125/E124)</f>
        <v>0.8936170212765957</v>
      </c>
      <c r="O125" s="81">
        <v>46</v>
      </c>
      <c r="P125" s="82">
        <f t="shared" si="10"/>
        <v>0.92</v>
      </c>
      <c r="Q125" s="82">
        <f t="shared" si="11"/>
        <v>7.999999999999996E-2</v>
      </c>
    </row>
    <row r="126" spans="1:18" ht="15.75" customHeight="1">
      <c r="A126" s="68">
        <v>1501</v>
      </c>
      <c r="B126" s="69"/>
      <c r="C126" s="69"/>
      <c r="D126" s="69"/>
      <c r="E126" s="69"/>
      <c r="F126" s="69"/>
      <c r="G126" s="69">
        <v>41</v>
      </c>
      <c r="H126" s="69"/>
      <c r="I126" s="69"/>
      <c r="J126" s="110"/>
      <c r="K126" s="78"/>
      <c r="L126" s="113"/>
      <c r="M126" s="114"/>
      <c r="N126" s="80">
        <f>IF(G126=0,"",G126/F125)</f>
        <v>0.97619047619047616</v>
      </c>
      <c r="O126" s="81">
        <v>46</v>
      </c>
      <c r="P126" s="82">
        <f t="shared" si="10"/>
        <v>1</v>
      </c>
      <c r="Q126" s="82">
        <f t="shared" si="11"/>
        <v>0</v>
      </c>
    </row>
    <row r="127" spans="1:18" ht="15.75" customHeight="1">
      <c r="A127" s="68">
        <v>1502</v>
      </c>
      <c r="B127" s="69"/>
      <c r="C127" s="69"/>
      <c r="D127" s="69"/>
      <c r="E127" s="69"/>
      <c r="F127" s="69"/>
      <c r="G127" s="69"/>
      <c r="H127" s="69">
        <v>40</v>
      </c>
      <c r="I127" s="69"/>
      <c r="J127" s="110"/>
      <c r="K127" s="78"/>
      <c r="L127" s="113"/>
      <c r="M127" s="114"/>
      <c r="N127" s="80">
        <f>IF(H127=0,"",H127/G126)</f>
        <v>0.97560975609756095</v>
      </c>
      <c r="O127" s="81">
        <v>46</v>
      </c>
      <c r="P127" s="82">
        <f t="shared" si="10"/>
        <v>1</v>
      </c>
      <c r="Q127" s="82">
        <f t="shared" si="11"/>
        <v>0</v>
      </c>
    </row>
    <row r="128" spans="1:18" ht="15.75" customHeight="1">
      <c r="A128" s="68">
        <v>1601</v>
      </c>
      <c r="B128" s="69"/>
      <c r="C128" s="69"/>
      <c r="D128" s="69"/>
      <c r="E128" s="69"/>
      <c r="F128" s="69"/>
      <c r="G128" s="69"/>
      <c r="H128" s="69"/>
      <c r="I128" s="69">
        <v>39</v>
      </c>
      <c r="J128" s="110">
        <v>37</v>
      </c>
      <c r="K128" s="78"/>
      <c r="L128" s="113"/>
      <c r="M128" s="114"/>
      <c r="N128" s="80">
        <f>IF(I128=0,"",I128/H127)</f>
        <v>0.97499999999999998</v>
      </c>
      <c r="O128" s="81">
        <v>46</v>
      </c>
      <c r="P128" s="82">
        <f t="shared" si="10"/>
        <v>1</v>
      </c>
      <c r="Q128" s="82">
        <f t="shared" si="11"/>
        <v>0</v>
      </c>
    </row>
    <row r="129" spans="1:18" ht="15.75" customHeight="1">
      <c r="A129" s="68">
        <v>1602</v>
      </c>
      <c r="B129" s="69"/>
      <c r="C129" s="69"/>
      <c r="D129" s="69"/>
      <c r="E129" s="69"/>
      <c r="F129" s="69"/>
      <c r="G129" s="69"/>
      <c r="H129" s="69"/>
      <c r="I129" s="69">
        <v>6</v>
      </c>
      <c r="J129" s="110">
        <v>6</v>
      </c>
      <c r="K129" s="78"/>
      <c r="L129" s="113"/>
      <c r="M129" s="114"/>
      <c r="N129" s="80"/>
      <c r="O129" s="81">
        <v>9</v>
      </c>
      <c r="P129" s="82"/>
      <c r="Q129" s="82"/>
    </row>
    <row r="130" spans="1:18" ht="15.75" customHeight="1">
      <c r="A130" s="68">
        <v>1701</v>
      </c>
      <c r="B130" s="69"/>
      <c r="C130" s="69"/>
      <c r="D130" s="69"/>
      <c r="E130" s="69"/>
      <c r="F130" s="69"/>
      <c r="G130" s="69"/>
      <c r="H130" s="69"/>
      <c r="I130" s="69">
        <v>2</v>
      </c>
      <c r="J130" s="110">
        <v>1</v>
      </c>
      <c r="K130" s="78"/>
      <c r="L130" s="113"/>
      <c r="M130" s="114"/>
      <c r="N130" s="80"/>
      <c r="O130" s="81">
        <v>3</v>
      </c>
      <c r="P130" s="82"/>
      <c r="Q130" s="82"/>
    </row>
    <row r="131" spans="1:18" ht="15.75" customHeight="1">
      <c r="A131" s="68">
        <v>1702</v>
      </c>
      <c r="B131" s="69"/>
      <c r="C131" s="69"/>
      <c r="D131" s="69"/>
      <c r="E131" s="69"/>
      <c r="F131" s="69"/>
      <c r="G131" s="69"/>
      <c r="H131" s="69"/>
      <c r="I131" s="69">
        <v>2</v>
      </c>
      <c r="J131" s="110"/>
      <c r="K131" s="78"/>
      <c r="L131" s="113"/>
      <c r="M131" s="106"/>
      <c r="N131" s="115"/>
      <c r="O131" s="87">
        <v>2</v>
      </c>
      <c r="P131" s="116"/>
      <c r="Q131" s="115"/>
    </row>
    <row r="132" spans="1:18" ht="15.75" customHeight="1">
      <c r="A132" s="68">
        <v>1801</v>
      </c>
      <c r="B132" s="69"/>
      <c r="C132" s="69"/>
      <c r="D132" s="69"/>
      <c r="E132" s="69"/>
      <c r="F132" s="69"/>
      <c r="G132" s="69"/>
      <c r="H132" s="69"/>
      <c r="I132" s="69">
        <v>1</v>
      </c>
      <c r="J132" s="110"/>
      <c r="K132" s="78"/>
      <c r="L132" s="113"/>
      <c r="M132" s="106"/>
      <c r="N132" s="117"/>
      <c r="O132" s="87">
        <v>2</v>
      </c>
      <c r="P132" s="118"/>
      <c r="Q132" s="117"/>
    </row>
    <row r="133" spans="1:18" ht="15.75" customHeight="1">
      <c r="A133" s="68">
        <v>1802</v>
      </c>
      <c r="B133" s="69"/>
      <c r="C133" s="69"/>
      <c r="D133" s="69"/>
      <c r="E133" s="69"/>
      <c r="F133" s="69"/>
      <c r="G133" s="69"/>
      <c r="H133" s="69"/>
      <c r="I133" s="69">
        <v>1</v>
      </c>
      <c r="J133" s="110">
        <v>2</v>
      </c>
      <c r="K133" s="78"/>
      <c r="L133" s="113"/>
      <c r="M133" s="106"/>
      <c r="N133" s="117"/>
      <c r="O133" s="87">
        <v>1</v>
      </c>
      <c r="P133" s="118"/>
      <c r="Q133" s="117"/>
    </row>
    <row r="134" spans="1:18" ht="15.75" customHeight="1">
      <c r="A134" s="68">
        <v>1901</v>
      </c>
      <c r="B134" s="69"/>
      <c r="C134" s="69"/>
      <c r="D134" s="69"/>
      <c r="E134" s="69"/>
      <c r="F134" s="69"/>
      <c r="G134" s="69"/>
      <c r="H134" s="69"/>
      <c r="I134" s="69"/>
      <c r="J134" s="110"/>
      <c r="K134" s="78"/>
      <c r="L134" s="113"/>
      <c r="M134" s="106"/>
      <c r="N134" s="2"/>
      <c r="O134" s="31"/>
      <c r="P134" s="25"/>
      <c r="Q134" s="86"/>
    </row>
    <row r="135" spans="1:18" ht="15.75" customHeight="1">
      <c r="A135" s="68">
        <v>1902</v>
      </c>
      <c r="B135" s="69"/>
      <c r="C135" s="69"/>
      <c r="D135" s="69"/>
      <c r="E135" s="69"/>
      <c r="F135" s="69"/>
      <c r="G135" s="69"/>
      <c r="H135" s="69"/>
      <c r="I135" s="69"/>
      <c r="J135" s="110"/>
      <c r="K135" s="78"/>
      <c r="L135" s="113"/>
      <c r="M135" s="106"/>
      <c r="N135" s="89" t="s">
        <v>79</v>
      </c>
      <c r="O135" s="90">
        <v>42</v>
      </c>
      <c r="P135" s="187">
        <f>J138</f>
        <v>46</v>
      </c>
      <c r="Q135" s="92" t="s">
        <v>11</v>
      </c>
    </row>
    <row r="136" spans="1:18" ht="15.75" customHeight="1">
      <c r="A136" s="68">
        <v>2001</v>
      </c>
      <c r="B136" s="69"/>
      <c r="C136" s="69"/>
      <c r="D136" s="69"/>
      <c r="E136" s="69"/>
      <c r="F136" s="69"/>
      <c r="G136" s="69"/>
      <c r="H136" s="69"/>
      <c r="I136" s="69"/>
      <c r="J136" s="110"/>
      <c r="K136" s="78"/>
      <c r="L136" s="113"/>
      <c r="M136" s="106"/>
      <c r="N136" s="93" t="s">
        <v>80</v>
      </c>
      <c r="O136" s="94">
        <f>IF(O135/B121=0,"0%",O135/B121)</f>
        <v>0.71186440677966101</v>
      </c>
      <c r="P136" s="188">
        <f>IF(O135/P135=0,"",O135/P135)</f>
        <v>0.91304347826086951</v>
      </c>
      <c r="Q136" s="96" t="s">
        <v>81</v>
      </c>
    </row>
    <row r="137" spans="1:18" ht="15.75" customHeight="1">
      <c r="A137" s="68">
        <v>2002</v>
      </c>
      <c r="B137" s="69"/>
      <c r="C137" s="69"/>
      <c r="D137" s="69"/>
      <c r="E137" s="69"/>
      <c r="F137" s="69"/>
      <c r="G137" s="69"/>
      <c r="H137" s="69"/>
      <c r="I137" s="69"/>
      <c r="J137" s="110"/>
      <c r="K137" s="123"/>
      <c r="L137" s="124"/>
      <c r="M137" s="125"/>
      <c r="N137" s="101"/>
      <c r="O137" s="102"/>
      <c r="P137" s="102"/>
      <c r="Q137" s="103"/>
    </row>
    <row r="138" spans="1:18" ht="18" customHeight="1">
      <c r="A138" s="35"/>
      <c r="B138" s="31"/>
      <c r="C138" s="273" t="s">
        <v>100</v>
      </c>
      <c r="D138" s="261"/>
      <c r="E138" s="261"/>
      <c r="F138" s="261"/>
      <c r="G138" s="261"/>
      <c r="H138" s="261"/>
      <c r="I138" s="262"/>
      <c r="J138" s="126">
        <f>SUM(J124:J134)</f>
        <v>46</v>
      </c>
      <c r="K138" s="105">
        <f>IF(J128=0,"",J128/B121)</f>
        <v>0.6271186440677966</v>
      </c>
      <c r="L138" s="105">
        <f>IF(J138=0,"",J138/B121)</f>
        <v>0.77966101694915257</v>
      </c>
      <c r="M138" s="105">
        <f>IF(J130=0,"",L138-K138)</f>
        <v>0.15254237288135597</v>
      </c>
      <c r="N138" s="2"/>
      <c r="O138" s="31"/>
      <c r="P138" s="25"/>
      <c r="Q138" s="2"/>
    </row>
    <row r="139" spans="1:18" ht="12.75" customHeight="1"/>
    <row r="140" spans="1:18" ht="12.75" customHeight="1">
      <c r="K140" s="2"/>
      <c r="L140" s="25"/>
      <c r="M140" s="38"/>
    </row>
    <row r="141" spans="1:18" ht="26.25" customHeight="1">
      <c r="A141" s="283" t="s">
        <v>88</v>
      </c>
      <c r="B141" s="275"/>
      <c r="C141" s="275"/>
      <c r="D141" s="275"/>
      <c r="E141" s="275"/>
      <c r="F141" s="275"/>
      <c r="G141" s="275"/>
      <c r="H141" s="275"/>
      <c r="I141" s="275"/>
      <c r="J141" s="66" t="s">
        <v>74</v>
      </c>
      <c r="L141" s="31"/>
      <c r="M141" s="2"/>
      <c r="N141" s="2"/>
      <c r="O141" s="31"/>
      <c r="P141" s="2"/>
      <c r="Q141" s="31"/>
      <c r="R141" s="31"/>
    </row>
    <row r="142" spans="1:18" ht="20.25" customHeight="1">
      <c r="A142" s="259" t="s">
        <v>10</v>
      </c>
      <c r="B142" s="260" t="s">
        <v>89</v>
      </c>
      <c r="C142" s="261"/>
      <c r="D142" s="261"/>
      <c r="E142" s="261"/>
      <c r="F142" s="261"/>
      <c r="G142" s="261"/>
      <c r="H142" s="261"/>
      <c r="I142" s="262"/>
      <c r="J142" s="263" t="s">
        <v>11</v>
      </c>
      <c r="K142" s="254" t="s">
        <v>3</v>
      </c>
      <c r="L142" s="254" t="s">
        <v>4</v>
      </c>
      <c r="M142" s="264" t="s">
        <v>5</v>
      </c>
      <c r="N142" s="254" t="s">
        <v>6</v>
      </c>
      <c r="O142" s="265" t="s">
        <v>7</v>
      </c>
      <c r="P142" s="265" t="s">
        <v>8</v>
      </c>
      <c r="Q142" s="254" t="s">
        <v>9</v>
      </c>
    </row>
    <row r="143" spans="1:18" ht="15.75" customHeight="1">
      <c r="A143" s="255"/>
      <c r="B143" s="68" t="s">
        <v>90</v>
      </c>
      <c r="C143" s="68" t="s">
        <v>91</v>
      </c>
      <c r="D143" s="68" t="s">
        <v>92</v>
      </c>
      <c r="E143" s="68" t="s">
        <v>93</v>
      </c>
      <c r="F143" s="68" t="s">
        <v>94</v>
      </c>
      <c r="G143" s="68" t="s">
        <v>95</v>
      </c>
      <c r="H143" s="68" t="s">
        <v>96</v>
      </c>
      <c r="I143" s="68" t="s">
        <v>97</v>
      </c>
      <c r="J143" s="255"/>
      <c r="K143" s="255"/>
      <c r="L143" s="255"/>
      <c r="M143" s="255"/>
      <c r="N143" s="255"/>
      <c r="O143" s="255"/>
      <c r="P143" s="255"/>
      <c r="Q143" s="255"/>
    </row>
    <row r="144" spans="1:18" ht="15.75" customHeight="1">
      <c r="A144" s="68">
        <v>1301</v>
      </c>
      <c r="B144" s="69">
        <v>36</v>
      </c>
      <c r="C144" s="69"/>
      <c r="D144" s="69"/>
      <c r="E144" s="69"/>
      <c r="F144" s="69"/>
      <c r="G144" s="69"/>
      <c r="H144" s="69"/>
      <c r="I144" s="69"/>
      <c r="J144" s="110"/>
      <c r="K144" s="72"/>
      <c r="L144" s="111"/>
      <c r="M144" s="112"/>
      <c r="N144" s="207"/>
      <c r="O144" s="76">
        <f>B144</f>
        <v>36</v>
      </c>
      <c r="P144" s="77"/>
      <c r="Q144" s="75"/>
    </row>
    <row r="145" spans="1:18" ht="15.75" customHeight="1">
      <c r="A145" s="68">
        <v>1302</v>
      </c>
      <c r="B145" s="69"/>
      <c r="C145" s="69">
        <v>28</v>
      </c>
      <c r="D145" s="69"/>
      <c r="E145" s="69"/>
      <c r="F145" s="69"/>
      <c r="G145" s="69"/>
      <c r="H145" s="69"/>
      <c r="I145" s="69"/>
      <c r="J145" s="110"/>
      <c r="K145" s="78"/>
      <c r="L145" s="113"/>
      <c r="M145" s="114"/>
      <c r="N145" s="80">
        <f>IF(C145=0,"",C145/B144)</f>
        <v>0.77777777777777779</v>
      </c>
      <c r="O145" s="81">
        <v>28</v>
      </c>
      <c r="P145" s="82">
        <f t="shared" ref="P145:P152" si="12">IF(O145=0,"",O145/O144)</f>
        <v>0.77777777777777779</v>
      </c>
      <c r="Q145" s="82">
        <f t="shared" ref="Q145:Q152" si="13">IF(O145=0,"",100%-P145)</f>
        <v>0.22222222222222221</v>
      </c>
    </row>
    <row r="146" spans="1:18" ht="15.75" customHeight="1">
      <c r="A146" s="68">
        <v>1401</v>
      </c>
      <c r="B146" s="69"/>
      <c r="C146" s="69"/>
      <c r="D146" s="69">
        <v>24</v>
      </c>
      <c r="E146" s="69"/>
      <c r="F146" s="69"/>
      <c r="G146" s="69"/>
      <c r="H146" s="69"/>
      <c r="I146" s="69"/>
      <c r="J146" s="110"/>
      <c r="K146" s="78"/>
      <c r="L146" s="113"/>
      <c r="M146" s="114"/>
      <c r="N146" s="80">
        <f>IF(D146=0,"",D146/C145)</f>
        <v>0.8571428571428571</v>
      </c>
      <c r="O146" s="81">
        <v>25</v>
      </c>
      <c r="P146" s="82">
        <f t="shared" si="12"/>
        <v>0.8928571428571429</v>
      </c>
      <c r="Q146" s="82">
        <f t="shared" si="13"/>
        <v>0.1071428571428571</v>
      </c>
      <c r="R146" s="83">
        <f>O146/O144</f>
        <v>0.69444444444444442</v>
      </c>
    </row>
    <row r="147" spans="1:18" ht="15.75" customHeight="1">
      <c r="A147" s="68">
        <v>1402</v>
      </c>
      <c r="B147" s="69"/>
      <c r="C147" s="69"/>
      <c r="D147" s="69"/>
      <c r="E147" s="69">
        <v>23</v>
      </c>
      <c r="F147" s="69"/>
      <c r="G147" s="69"/>
      <c r="H147" s="69"/>
      <c r="I147" s="69"/>
      <c r="J147" s="110"/>
      <c r="K147" s="78"/>
      <c r="L147" s="113"/>
      <c r="M147" s="114"/>
      <c r="N147" s="80">
        <f>IF(E147=0,"",E147/D146)</f>
        <v>0.95833333333333337</v>
      </c>
      <c r="O147" s="81">
        <v>24</v>
      </c>
      <c r="P147" s="82">
        <f t="shared" si="12"/>
        <v>0.96</v>
      </c>
      <c r="Q147" s="82">
        <f t="shared" si="13"/>
        <v>4.0000000000000036E-2</v>
      </c>
      <c r="R147" s="106"/>
    </row>
    <row r="148" spans="1:18" ht="15.75" customHeight="1">
      <c r="A148" s="68">
        <v>1501</v>
      </c>
      <c r="B148" s="69"/>
      <c r="C148" s="69"/>
      <c r="D148" s="69"/>
      <c r="E148" s="69"/>
      <c r="F148" s="69">
        <v>23</v>
      </c>
      <c r="G148" s="69"/>
      <c r="H148" s="69"/>
      <c r="I148" s="69"/>
      <c r="J148" s="110"/>
      <c r="K148" s="78"/>
      <c r="L148" s="113"/>
      <c r="M148" s="114"/>
      <c r="N148" s="80">
        <f>IF(F148=0,"",F148/E147)</f>
        <v>1</v>
      </c>
      <c r="O148" s="81">
        <v>24</v>
      </c>
      <c r="P148" s="82">
        <f t="shared" si="12"/>
        <v>1</v>
      </c>
      <c r="Q148" s="82">
        <f t="shared" si="13"/>
        <v>0</v>
      </c>
      <c r="R148" s="106"/>
    </row>
    <row r="149" spans="1:18" ht="15.75" customHeight="1">
      <c r="A149" s="68">
        <v>1502</v>
      </c>
      <c r="B149" s="69"/>
      <c r="C149" s="69"/>
      <c r="D149" s="69"/>
      <c r="E149" s="69"/>
      <c r="F149" s="69"/>
      <c r="G149" s="69">
        <v>22</v>
      </c>
      <c r="H149" s="69"/>
      <c r="I149" s="69"/>
      <c r="J149" s="110"/>
      <c r="K149" s="78"/>
      <c r="L149" s="113"/>
      <c r="M149" s="114"/>
      <c r="N149" s="80">
        <f>IF(G149=0,"",G149/F148)</f>
        <v>0.95652173913043481</v>
      </c>
      <c r="O149" s="81">
        <v>24</v>
      </c>
      <c r="P149" s="82">
        <f t="shared" si="12"/>
        <v>1</v>
      </c>
      <c r="Q149" s="82">
        <f t="shared" si="13"/>
        <v>0</v>
      </c>
      <c r="R149" s="106"/>
    </row>
    <row r="150" spans="1:18" ht="15.75" customHeight="1">
      <c r="A150" s="68">
        <v>1601</v>
      </c>
      <c r="B150" s="69"/>
      <c r="C150" s="69"/>
      <c r="D150" s="69"/>
      <c r="E150" s="69"/>
      <c r="F150" s="69"/>
      <c r="G150" s="69"/>
      <c r="H150" s="69">
        <v>21</v>
      </c>
      <c r="I150" s="69"/>
      <c r="J150" s="110"/>
      <c r="K150" s="78"/>
      <c r="L150" s="113"/>
      <c r="M150" s="114"/>
      <c r="N150" s="80">
        <f>IF(H150=0,"",H150/G149)</f>
        <v>0.95454545454545459</v>
      </c>
      <c r="O150" s="81">
        <v>23</v>
      </c>
      <c r="P150" s="82">
        <f t="shared" si="12"/>
        <v>0.95833333333333337</v>
      </c>
      <c r="Q150" s="82">
        <f t="shared" si="13"/>
        <v>4.166666666666663E-2</v>
      </c>
      <c r="R150" s="106"/>
    </row>
    <row r="151" spans="1:18" ht="15.75" customHeight="1">
      <c r="A151" s="68">
        <v>1602</v>
      </c>
      <c r="B151" s="69"/>
      <c r="C151" s="69"/>
      <c r="D151" s="69"/>
      <c r="E151" s="69"/>
      <c r="F151" s="69"/>
      <c r="G151" s="69"/>
      <c r="H151" s="69"/>
      <c r="I151" s="69">
        <v>19</v>
      </c>
      <c r="J151" s="110">
        <v>16</v>
      </c>
      <c r="K151" s="78"/>
      <c r="L151" s="113"/>
      <c r="M151" s="114"/>
      <c r="N151" s="80">
        <f>IF(I151=0,"",I151/H150)</f>
        <v>0.90476190476190477</v>
      </c>
      <c r="O151" s="81">
        <v>23</v>
      </c>
      <c r="P151" s="82">
        <f t="shared" si="12"/>
        <v>1</v>
      </c>
      <c r="Q151" s="82">
        <f t="shared" si="13"/>
        <v>0</v>
      </c>
      <c r="R151" s="106"/>
    </row>
    <row r="152" spans="1:18" ht="15.75" customHeight="1">
      <c r="A152" s="68">
        <v>1701</v>
      </c>
      <c r="B152" s="69"/>
      <c r="C152" s="69"/>
      <c r="D152" s="69"/>
      <c r="E152" s="69"/>
      <c r="F152" s="69"/>
      <c r="G152" s="69"/>
      <c r="H152" s="69"/>
      <c r="I152" s="69">
        <v>4</v>
      </c>
      <c r="J152" s="110">
        <v>3</v>
      </c>
      <c r="K152" s="78"/>
      <c r="L152" s="113"/>
      <c r="M152" s="114"/>
      <c r="N152" s="80"/>
      <c r="O152" s="81">
        <v>5</v>
      </c>
      <c r="P152" s="82">
        <f t="shared" si="12"/>
        <v>0.21739130434782608</v>
      </c>
      <c r="Q152" s="82">
        <f t="shared" si="13"/>
        <v>0.78260869565217395</v>
      </c>
      <c r="R152" s="106"/>
    </row>
    <row r="153" spans="1:18" ht="15.75" customHeight="1">
      <c r="A153" s="68">
        <v>1702</v>
      </c>
      <c r="B153" s="69"/>
      <c r="C153" s="69"/>
      <c r="D153" s="69"/>
      <c r="E153" s="69"/>
      <c r="F153" s="69"/>
      <c r="G153" s="69"/>
      <c r="H153" s="69"/>
      <c r="I153" s="69">
        <v>1</v>
      </c>
      <c r="J153" s="110"/>
      <c r="K153" s="78"/>
      <c r="L153" s="113"/>
      <c r="M153" s="114"/>
      <c r="N153" s="80"/>
      <c r="O153" s="81">
        <v>2</v>
      </c>
      <c r="P153" s="82"/>
      <c r="Q153" s="82"/>
      <c r="R153" s="106"/>
    </row>
    <row r="154" spans="1:18" ht="15.75" customHeight="1">
      <c r="A154" s="68">
        <v>1801</v>
      </c>
      <c r="B154" s="69"/>
      <c r="C154" s="69"/>
      <c r="D154" s="69"/>
      <c r="E154" s="69"/>
      <c r="F154" s="69"/>
      <c r="G154" s="69"/>
      <c r="H154" s="69"/>
      <c r="I154" s="69">
        <v>2</v>
      </c>
      <c r="J154" s="110">
        <v>2</v>
      </c>
      <c r="K154" s="78"/>
      <c r="L154" s="113"/>
      <c r="M154" s="106"/>
      <c r="N154" s="115"/>
      <c r="O154" s="87">
        <v>2</v>
      </c>
      <c r="P154" s="116"/>
      <c r="Q154" s="115"/>
      <c r="R154" s="106"/>
    </row>
    <row r="155" spans="1:18" ht="15.75" customHeight="1">
      <c r="A155" s="68">
        <v>1802</v>
      </c>
      <c r="B155" s="69"/>
      <c r="C155" s="69"/>
      <c r="D155" s="69"/>
      <c r="E155" s="69"/>
      <c r="F155" s="69"/>
      <c r="G155" s="69"/>
      <c r="H155" s="69"/>
      <c r="I155" s="69"/>
      <c r="J155" s="110"/>
      <c r="K155" s="78"/>
      <c r="L155" s="113"/>
      <c r="M155" s="106"/>
      <c r="N155" s="117"/>
      <c r="O155" s="87"/>
      <c r="P155" s="118"/>
      <c r="Q155" s="117"/>
      <c r="R155" s="106"/>
    </row>
    <row r="156" spans="1:18" ht="15.75" customHeight="1">
      <c r="A156" s="68">
        <v>1901</v>
      </c>
      <c r="B156" s="69"/>
      <c r="C156" s="69"/>
      <c r="D156" s="69"/>
      <c r="E156" s="69"/>
      <c r="F156" s="69"/>
      <c r="G156" s="69"/>
      <c r="H156" s="69"/>
      <c r="I156" s="69"/>
      <c r="J156" s="110"/>
      <c r="K156" s="78"/>
      <c r="L156" s="113"/>
      <c r="M156" s="106"/>
      <c r="N156" s="117"/>
      <c r="O156" s="87"/>
      <c r="P156" s="118"/>
      <c r="Q156" s="117"/>
      <c r="R156" s="106"/>
    </row>
    <row r="157" spans="1:18" ht="15.75" customHeight="1">
      <c r="A157" s="68">
        <v>1902</v>
      </c>
      <c r="B157" s="69"/>
      <c r="C157" s="69"/>
      <c r="D157" s="69"/>
      <c r="E157" s="69"/>
      <c r="F157" s="69"/>
      <c r="G157" s="69"/>
      <c r="H157" s="69"/>
      <c r="I157" s="69"/>
      <c r="J157" s="110"/>
      <c r="K157" s="78"/>
      <c r="L157" s="113"/>
      <c r="M157" s="106"/>
      <c r="N157" s="2"/>
      <c r="O157" s="31"/>
      <c r="P157" s="25"/>
      <c r="Q157" s="86"/>
      <c r="R157" s="106"/>
    </row>
    <row r="158" spans="1:18" ht="15.75" customHeight="1">
      <c r="A158" s="68">
        <v>2001</v>
      </c>
      <c r="B158" s="69"/>
      <c r="C158" s="69"/>
      <c r="D158" s="69"/>
      <c r="E158" s="69"/>
      <c r="F158" s="69"/>
      <c r="G158" s="69"/>
      <c r="H158" s="69"/>
      <c r="I158" s="69"/>
      <c r="J158" s="110"/>
      <c r="K158" s="78"/>
      <c r="L158" s="113"/>
      <c r="M158" s="106"/>
      <c r="N158" s="89" t="s">
        <v>79</v>
      </c>
      <c r="O158" s="90">
        <v>19</v>
      </c>
      <c r="P158" s="187">
        <f>J161</f>
        <v>21</v>
      </c>
      <c r="Q158" s="92" t="s">
        <v>11</v>
      </c>
      <c r="R158" s="106"/>
    </row>
    <row r="159" spans="1:18" ht="15.75" customHeight="1">
      <c r="A159" s="68">
        <v>2002</v>
      </c>
      <c r="B159" s="69"/>
      <c r="C159" s="69"/>
      <c r="D159" s="69"/>
      <c r="E159" s="69"/>
      <c r="F159" s="69"/>
      <c r="G159" s="69"/>
      <c r="H159" s="69"/>
      <c r="I159" s="69"/>
      <c r="J159" s="110"/>
      <c r="K159" s="78"/>
      <c r="L159" s="113"/>
      <c r="M159" s="106"/>
      <c r="N159" s="93" t="s">
        <v>80</v>
      </c>
      <c r="O159" s="94">
        <f>IF(O158/B144=0,"",O158/B144)</f>
        <v>0.52777777777777779</v>
      </c>
      <c r="P159" s="188">
        <f>IF(O158/P158=0,"",O158/P158)</f>
        <v>0.90476190476190477</v>
      </c>
      <c r="Q159" s="96" t="s">
        <v>81</v>
      </c>
      <c r="R159" s="106"/>
    </row>
    <row r="160" spans="1:18" ht="15.75" customHeight="1">
      <c r="A160" s="68">
        <v>2101</v>
      </c>
      <c r="B160" s="69"/>
      <c r="C160" s="69"/>
      <c r="D160" s="69"/>
      <c r="E160" s="69"/>
      <c r="F160" s="69"/>
      <c r="G160" s="69"/>
      <c r="H160" s="69"/>
      <c r="I160" s="69"/>
      <c r="J160" s="110"/>
      <c r="K160" s="123"/>
      <c r="L160" s="124"/>
      <c r="M160" s="125"/>
      <c r="N160" s="101"/>
      <c r="O160" s="102"/>
      <c r="P160" s="102"/>
      <c r="Q160" s="103"/>
      <c r="R160" s="106"/>
    </row>
    <row r="161" spans="1:18" ht="18" customHeight="1">
      <c r="A161" s="35"/>
      <c r="B161" s="31"/>
      <c r="C161" s="273" t="s">
        <v>100</v>
      </c>
      <c r="D161" s="261"/>
      <c r="E161" s="261"/>
      <c r="F161" s="261"/>
      <c r="G161" s="261"/>
      <c r="H161" s="261"/>
      <c r="I161" s="262"/>
      <c r="J161" s="126">
        <f>SUM(J144:J160)</f>
        <v>21</v>
      </c>
      <c r="K161" s="105">
        <f>IF(J151=0,"",J151/B144)</f>
        <v>0.44444444444444442</v>
      </c>
      <c r="L161" s="105">
        <f>IF(J161=0,"",J161/B144)</f>
        <v>0.58333333333333337</v>
      </c>
      <c r="M161" s="105">
        <f>IF(J152=0,"",L161-K161)</f>
        <v>0.13888888888888895</v>
      </c>
      <c r="N161" s="2"/>
      <c r="O161" s="31"/>
      <c r="P161" s="25"/>
      <c r="Q161" s="2"/>
      <c r="R161" s="106"/>
    </row>
    <row r="162" spans="1:18" ht="12.75" customHeight="1"/>
    <row r="163" spans="1:18" ht="12.75" customHeight="1"/>
    <row r="164" spans="1:18" ht="26.25" customHeight="1">
      <c r="A164" s="283" t="s">
        <v>88</v>
      </c>
      <c r="B164" s="275"/>
      <c r="C164" s="275"/>
      <c r="D164" s="275"/>
      <c r="E164" s="275"/>
      <c r="F164" s="275"/>
      <c r="G164" s="275"/>
      <c r="H164" s="275"/>
      <c r="I164" s="275"/>
      <c r="J164" s="66" t="s">
        <v>82</v>
      </c>
      <c r="K164" s="31"/>
      <c r="L164" s="2"/>
      <c r="M164" s="2"/>
      <c r="N164" s="31"/>
      <c r="O164" s="2"/>
      <c r="P164" s="31"/>
      <c r="Q164" s="31"/>
      <c r="R164" s="31"/>
    </row>
    <row r="165" spans="1:18" ht="20.25" customHeight="1">
      <c r="A165" s="259" t="s">
        <v>10</v>
      </c>
      <c r="B165" s="260" t="s">
        <v>89</v>
      </c>
      <c r="C165" s="261"/>
      <c r="D165" s="261"/>
      <c r="E165" s="261"/>
      <c r="F165" s="261"/>
      <c r="G165" s="261"/>
      <c r="H165" s="261"/>
      <c r="I165" s="262"/>
      <c r="J165" s="263" t="s">
        <v>11</v>
      </c>
      <c r="K165" s="254" t="s">
        <v>3</v>
      </c>
      <c r="L165" s="254" t="s">
        <v>4</v>
      </c>
      <c r="M165" s="264" t="s">
        <v>5</v>
      </c>
      <c r="N165" s="254" t="s">
        <v>6</v>
      </c>
      <c r="O165" s="265" t="s">
        <v>7</v>
      </c>
      <c r="P165" s="265" t="s">
        <v>8</v>
      </c>
      <c r="Q165" s="254" t="s">
        <v>9</v>
      </c>
    </row>
    <row r="166" spans="1:18" ht="15.75" customHeight="1">
      <c r="A166" s="255"/>
      <c r="B166" s="68" t="s">
        <v>90</v>
      </c>
      <c r="C166" s="68" t="s">
        <v>91</v>
      </c>
      <c r="D166" s="68" t="s">
        <v>92</v>
      </c>
      <c r="E166" s="68" t="s">
        <v>93</v>
      </c>
      <c r="F166" s="68" t="s">
        <v>94</v>
      </c>
      <c r="G166" s="68" t="s">
        <v>95</v>
      </c>
      <c r="H166" s="68" t="s">
        <v>96</v>
      </c>
      <c r="I166" s="68" t="s">
        <v>97</v>
      </c>
      <c r="J166" s="255"/>
      <c r="K166" s="255"/>
      <c r="L166" s="255"/>
      <c r="M166" s="255"/>
      <c r="N166" s="255"/>
      <c r="O166" s="255"/>
      <c r="P166" s="255"/>
      <c r="Q166" s="255"/>
    </row>
    <row r="167" spans="1:18" ht="15.75" customHeight="1">
      <c r="A167" s="68">
        <v>1302</v>
      </c>
      <c r="B167" s="69">
        <v>60</v>
      </c>
      <c r="C167" s="69"/>
      <c r="D167" s="69"/>
      <c r="E167" s="69"/>
      <c r="F167" s="69"/>
      <c r="G167" s="69"/>
      <c r="H167" s="69"/>
      <c r="I167" s="69"/>
      <c r="J167" s="110"/>
      <c r="K167" s="72"/>
      <c r="L167" s="111"/>
      <c r="M167" s="112"/>
      <c r="N167" s="207"/>
      <c r="O167" s="76">
        <f>B167</f>
        <v>60</v>
      </c>
      <c r="P167" s="77"/>
      <c r="Q167" s="75"/>
    </row>
    <row r="168" spans="1:18" ht="15.75" customHeight="1">
      <c r="A168" s="68">
        <v>1401</v>
      </c>
      <c r="B168" s="69"/>
      <c r="C168" s="69">
        <v>55</v>
      </c>
      <c r="D168" s="69"/>
      <c r="E168" s="69"/>
      <c r="F168" s="69"/>
      <c r="G168" s="69"/>
      <c r="H168" s="69"/>
      <c r="I168" s="69"/>
      <c r="J168" s="110"/>
      <c r="K168" s="78"/>
      <c r="L168" s="113"/>
      <c r="M168" s="114"/>
      <c r="N168" s="80">
        <f>IF(C168=0,"",C168/B167)</f>
        <v>0.91666666666666663</v>
      </c>
      <c r="O168" s="81">
        <v>56</v>
      </c>
      <c r="P168" s="82">
        <f t="shared" ref="P168:P174" si="14">IF(O168=0,"",O168/O167)</f>
        <v>0.93333333333333335</v>
      </c>
      <c r="Q168" s="82">
        <f t="shared" ref="Q168:Q174" si="15">IF(O168=0,"",100%-P168)</f>
        <v>6.6666666666666652E-2</v>
      </c>
    </row>
    <row r="169" spans="1:18" ht="15.75" customHeight="1">
      <c r="A169" s="68">
        <v>1402</v>
      </c>
      <c r="B169" s="69"/>
      <c r="C169" s="69"/>
      <c r="D169" s="69">
        <v>53</v>
      </c>
      <c r="E169" s="69"/>
      <c r="F169" s="69"/>
      <c r="G169" s="69"/>
      <c r="H169" s="69"/>
      <c r="I169" s="69"/>
      <c r="J169" s="110"/>
      <c r="K169" s="78"/>
      <c r="L169" s="113"/>
      <c r="M169" s="114"/>
      <c r="N169" s="80">
        <f>IF(D169=0,"",D169/C168)</f>
        <v>0.96363636363636362</v>
      </c>
      <c r="O169" s="81">
        <v>55</v>
      </c>
      <c r="P169" s="82">
        <f t="shared" si="14"/>
        <v>0.9821428571428571</v>
      </c>
      <c r="Q169" s="82">
        <f t="shared" si="15"/>
        <v>1.7857142857142905E-2</v>
      </c>
      <c r="R169" s="83">
        <f>O169/O167</f>
        <v>0.91666666666666663</v>
      </c>
    </row>
    <row r="170" spans="1:18" ht="15.75" customHeight="1">
      <c r="A170" s="68">
        <v>1501</v>
      </c>
      <c r="B170" s="69"/>
      <c r="C170" s="69"/>
      <c r="D170" s="69"/>
      <c r="E170" s="69">
        <v>51</v>
      </c>
      <c r="F170" s="69"/>
      <c r="G170" s="69"/>
      <c r="H170" s="69"/>
      <c r="I170" s="69"/>
      <c r="J170" s="110"/>
      <c r="K170" s="78"/>
      <c r="L170" s="113"/>
      <c r="M170" s="114"/>
      <c r="N170" s="80">
        <f>IF(E170=0,"",E170/D169)</f>
        <v>0.96226415094339623</v>
      </c>
      <c r="O170" s="81">
        <v>54</v>
      </c>
      <c r="P170" s="82">
        <f t="shared" si="14"/>
        <v>0.98181818181818181</v>
      </c>
      <c r="Q170" s="82">
        <f t="shared" si="15"/>
        <v>1.8181818181818188E-2</v>
      </c>
    </row>
    <row r="171" spans="1:18" ht="15.75" customHeight="1">
      <c r="A171" s="68">
        <v>1502</v>
      </c>
      <c r="B171" s="69"/>
      <c r="C171" s="69"/>
      <c r="D171" s="69"/>
      <c r="E171" s="69"/>
      <c r="F171" s="69">
        <v>50</v>
      </c>
      <c r="G171" s="69"/>
      <c r="H171" s="69"/>
      <c r="I171" s="69"/>
      <c r="J171" s="110"/>
      <c r="K171" s="78"/>
      <c r="L171" s="113"/>
      <c r="M171" s="114"/>
      <c r="N171" s="80">
        <f>IF(F171=0,"",F171/E170)</f>
        <v>0.98039215686274506</v>
      </c>
      <c r="O171" s="81">
        <v>53</v>
      </c>
      <c r="P171" s="82">
        <f t="shared" si="14"/>
        <v>0.98148148148148151</v>
      </c>
      <c r="Q171" s="82">
        <f t="shared" si="15"/>
        <v>1.851851851851849E-2</v>
      </c>
    </row>
    <row r="172" spans="1:18" ht="15.75" customHeight="1">
      <c r="A172" s="68">
        <v>1601</v>
      </c>
      <c r="B172" s="69"/>
      <c r="C172" s="69"/>
      <c r="D172" s="69"/>
      <c r="E172" s="69"/>
      <c r="F172" s="69"/>
      <c r="G172" s="69">
        <v>44</v>
      </c>
      <c r="H172" s="69"/>
      <c r="I172" s="69"/>
      <c r="J172" s="110"/>
      <c r="K172" s="78"/>
      <c r="L172" s="113"/>
      <c r="M172" s="114"/>
      <c r="N172" s="80">
        <f>IF(G172=0,"",G172/F171)</f>
        <v>0.88</v>
      </c>
      <c r="O172" s="81">
        <v>51</v>
      </c>
      <c r="P172" s="82">
        <f t="shared" si="14"/>
        <v>0.96226415094339623</v>
      </c>
      <c r="Q172" s="82">
        <f t="shared" si="15"/>
        <v>3.7735849056603765E-2</v>
      </c>
    </row>
    <row r="173" spans="1:18" ht="15.75" customHeight="1">
      <c r="A173" s="68">
        <v>1602</v>
      </c>
      <c r="B173" s="69"/>
      <c r="C173" s="69"/>
      <c r="D173" s="69"/>
      <c r="E173" s="69"/>
      <c r="F173" s="69"/>
      <c r="G173" s="69"/>
      <c r="H173" s="69">
        <v>44</v>
      </c>
      <c r="I173" s="69"/>
      <c r="J173" s="110"/>
      <c r="K173" s="78"/>
      <c r="L173" s="113"/>
      <c r="M173" s="114"/>
      <c r="N173" s="80">
        <f>IF(H173=0,"",H173/G172)</f>
        <v>1</v>
      </c>
      <c r="O173" s="81">
        <v>51</v>
      </c>
      <c r="P173" s="82">
        <f t="shared" si="14"/>
        <v>1</v>
      </c>
      <c r="Q173" s="82">
        <f t="shared" si="15"/>
        <v>0</v>
      </c>
    </row>
    <row r="174" spans="1:18" ht="15.75" customHeight="1">
      <c r="A174" s="68">
        <v>1701</v>
      </c>
      <c r="B174" s="69"/>
      <c r="C174" s="69"/>
      <c r="D174" s="69"/>
      <c r="E174" s="69"/>
      <c r="F174" s="69"/>
      <c r="G174" s="69"/>
      <c r="H174" s="69"/>
      <c r="I174" s="69">
        <v>43</v>
      </c>
      <c r="J174" s="110">
        <v>35</v>
      </c>
      <c r="K174" s="78"/>
      <c r="L174" s="113"/>
      <c r="M174" s="114"/>
      <c r="N174" s="80">
        <f>IF(I174=0,"",I174/H173)</f>
        <v>0.97727272727272729</v>
      </c>
      <c r="O174" s="81">
        <v>49</v>
      </c>
      <c r="P174" s="82">
        <f t="shared" si="14"/>
        <v>0.96078431372549022</v>
      </c>
      <c r="Q174" s="82">
        <f t="shared" si="15"/>
        <v>3.9215686274509776E-2</v>
      </c>
    </row>
    <row r="175" spans="1:18" ht="15.75" customHeight="1">
      <c r="A175" s="68">
        <v>1702</v>
      </c>
      <c r="B175" s="69"/>
      <c r="C175" s="69"/>
      <c r="D175" s="69"/>
      <c r="E175" s="69"/>
      <c r="F175" s="69"/>
      <c r="G175" s="69"/>
      <c r="H175" s="69"/>
      <c r="I175" s="69">
        <v>10</v>
      </c>
      <c r="J175" s="110">
        <v>8</v>
      </c>
      <c r="K175" s="78"/>
      <c r="N175" s="113"/>
      <c r="O175" s="81">
        <v>14</v>
      </c>
      <c r="P175" s="113"/>
      <c r="Q175" s="117"/>
    </row>
    <row r="176" spans="1:18" ht="15.75" customHeight="1">
      <c r="A176" s="68">
        <v>1801</v>
      </c>
      <c r="B176" s="69"/>
      <c r="C176" s="69"/>
      <c r="D176" s="69"/>
      <c r="E176" s="69"/>
      <c r="F176" s="69"/>
      <c r="G176" s="69"/>
      <c r="H176" s="69"/>
      <c r="I176" s="69">
        <v>3</v>
      </c>
      <c r="J176" s="110">
        <v>4</v>
      </c>
      <c r="K176" s="78"/>
      <c r="N176" s="113"/>
      <c r="O176" s="81">
        <v>4</v>
      </c>
      <c r="P176" s="113"/>
      <c r="Q176" s="117"/>
    </row>
    <row r="177" spans="1:18" ht="15.75" customHeight="1">
      <c r="A177" s="68">
        <v>1802</v>
      </c>
      <c r="B177" s="69"/>
      <c r="C177" s="69"/>
      <c r="D177" s="69"/>
      <c r="E177" s="69"/>
      <c r="F177" s="69"/>
      <c r="G177" s="69"/>
      <c r="H177" s="69"/>
      <c r="I177" s="69">
        <v>1</v>
      </c>
      <c r="J177" s="110"/>
      <c r="K177" s="78"/>
      <c r="M177" s="106"/>
      <c r="N177" s="113"/>
      <c r="O177" s="81">
        <v>2</v>
      </c>
      <c r="P177" s="118"/>
      <c r="Q177" s="117"/>
    </row>
    <row r="178" spans="1:18" ht="15.75" customHeight="1">
      <c r="A178" s="68">
        <v>1901</v>
      </c>
      <c r="B178" s="69"/>
      <c r="C178" s="69"/>
      <c r="D178" s="69"/>
      <c r="E178" s="69"/>
      <c r="F178" s="69"/>
      <c r="G178" s="69"/>
      <c r="H178" s="69"/>
      <c r="I178" s="69">
        <v>1</v>
      </c>
      <c r="J178" s="110">
        <v>1</v>
      </c>
      <c r="K178" s="78"/>
      <c r="L178" s="113"/>
      <c r="M178" s="106"/>
      <c r="N178" s="117"/>
      <c r="O178" s="87">
        <v>2</v>
      </c>
      <c r="P178" s="118"/>
      <c r="Q178" s="117"/>
    </row>
    <row r="179" spans="1:18" ht="15.75" customHeight="1">
      <c r="A179" s="68">
        <v>1902</v>
      </c>
      <c r="B179" s="69"/>
      <c r="C179" s="69"/>
      <c r="D179" s="69"/>
      <c r="E179" s="69"/>
      <c r="F179" s="69"/>
      <c r="G179" s="69"/>
      <c r="H179" s="69"/>
      <c r="I179" s="69">
        <v>1</v>
      </c>
      <c r="J179" s="110"/>
      <c r="K179" s="78"/>
      <c r="L179" s="113"/>
      <c r="M179" s="106"/>
      <c r="N179" s="117"/>
      <c r="O179" s="87">
        <v>2</v>
      </c>
      <c r="P179" s="118"/>
      <c r="Q179" s="117"/>
    </row>
    <row r="180" spans="1:18" ht="15.75" customHeight="1">
      <c r="A180" s="68">
        <v>2001</v>
      </c>
      <c r="B180" s="69"/>
      <c r="C180" s="69"/>
      <c r="D180" s="69"/>
      <c r="E180" s="69"/>
      <c r="F180" s="69"/>
      <c r="G180" s="69"/>
      <c r="H180" s="69"/>
      <c r="I180" s="69">
        <v>1</v>
      </c>
      <c r="J180" s="110">
        <v>1</v>
      </c>
      <c r="K180" s="78"/>
      <c r="L180" s="113"/>
      <c r="M180" s="106"/>
      <c r="N180" s="2"/>
      <c r="O180" s="31"/>
      <c r="P180" s="25"/>
      <c r="Q180" s="86"/>
    </row>
    <row r="181" spans="1:18" ht="15.75" customHeight="1">
      <c r="A181" s="68">
        <v>2002</v>
      </c>
      <c r="B181" s="69"/>
      <c r="C181" s="69"/>
      <c r="D181" s="69"/>
      <c r="E181" s="69"/>
      <c r="F181" s="69"/>
      <c r="G181" s="69"/>
      <c r="H181" s="69"/>
      <c r="I181" s="69"/>
      <c r="J181" s="110"/>
      <c r="K181" s="78"/>
      <c r="L181" s="113"/>
      <c r="M181" s="106"/>
      <c r="N181" s="89" t="s">
        <v>79</v>
      </c>
      <c r="O181" s="90">
        <v>44</v>
      </c>
      <c r="P181" s="187">
        <f>IF(SUM(J173:J180)=0,"",SUM(J173:J180))</f>
        <v>49</v>
      </c>
      <c r="Q181" s="92" t="s">
        <v>11</v>
      </c>
    </row>
    <row r="182" spans="1:18" ht="15.75" customHeight="1">
      <c r="A182" s="68">
        <v>2101</v>
      </c>
      <c r="B182" s="69"/>
      <c r="C182" s="69"/>
      <c r="D182" s="69"/>
      <c r="E182" s="69"/>
      <c r="F182" s="69"/>
      <c r="G182" s="69"/>
      <c r="H182" s="69"/>
      <c r="I182" s="69"/>
      <c r="J182" s="110"/>
      <c r="K182" s="78"/>
      <c r="L182" s="113"/>
      <c r="M182" s="106"/>
      <c r="N182" s="93" t="s">
        <v>80</v>
      </c>
      <c r="O182" s="94">
        <f>IF(O181/B167=0,"",O181/B167)</f>
        <v>0.73333333333333328</v>
      </c>
      <c r="P182" s="188">
        <f>IF(O181/P181=0,"",O181/P181)</f>
        <v>0.89795918367346939</v>
      </c>
      <c r="Q182" s="96" t="s">
        <v>81</v>
      </c>
    </row>
    <row r="183" spans="1:18" ht="15.75" customHeight="1">
      <c r="A183" s="68">
        <v>2102</v>
      </c>
      <c r="B183" s="69"/>
      <c r="C183" s="69"/>
      <c r="D183" s="69"/>
      <c r="E183" s="69"/>
      <c r="F183" s="69"/>
      <c r="G183" s="69"/>
      <c r="H183" s="69"/>
      <c r="I183" s="69"/>
      <c r="J183" s="110"/>
      <c r="K183" s="123"/>
      <c r="L183" s="124"/>
      <c r="M183" s="125"/>
      <c r="N183" s="101"/>
      <c r="O183" s="102"/>
      <c r="P183" s="102"/>
      <c r="Q183" s="103"/>
    </row>
    <row r="184" spans="1:18" ht="18" customHeight="1">
      <c r="A184" s="35"/>
      <c r="B184" s="31"/>
      <c r="C184" s="273" t="s">
        <v>100</v>
      </c>
      <c r="D184" s="261"/>
      <c r="E184" s="261"/>
      <c r="F184" s="261"/>
      <c r="G184" s="261"/>
      <c r="H184" s="261"/>
      <c r="I184" s="262"/>
      <c r="J184" s="126">
        <f>SUM(J169:J180)</f>
        <v>49</v>
      </c>
      <c r="K184" s="105">
        <f>IF(J174=0,"",J174/B167)</f>
        <v>0.58333333333333337</v>
      </c>
      <c r="L184" s="105">
        <f>IF(J184=0,"",J184/B167)</f>
        <v>0.81666666666666665</v>
      </c>
      <c r="M184" s="105">
        <f>IF(J174=0,"",L184-K184)</f>
        <v>0.23333333333333328</v>
      </c>
      <c r="N184" s="2"/>
      <c r="O184" s="31"/>
      <c r="P184" s="25"/>
      <c r="Q184" s="2"/>
    </row>
    <row r="185" spans="1:18" ht="12.75" customHeight="1">
      <c r="N185" s="2"/>
      <c r="P185" s="25"/>
      <c r="Q185" s="2"/>
    </row>
    <row r="186" spans="1:18" ht="12.75" customHeight="1">
      <c r="N186" s="2"/>
      <c r="P186" s="25"/>
      <c r="Q186" s="2"/>
    </row>
    <row r="187" spans="1:18" ht="26.25" customHeight="1">
      <c r="A187" s="283" t="s">
        <v>88</v>
      </c>
      <c r="B187" s="275"/>
      <c r="C187" s="275"/>
      <c r="D187" s="275"/>
      <c r="E187" s="275"/>
      <c r="F187" s="275"/>
      <c r="G187" s="275"/>
      <c r="H187" s="275"/>
      <c r="I187" s="275"/>
      <c r="J187" s="66" t="s">
        <v>85</v>
      </c>
      <c r="K187" s="31"/>
      <c r="L187" s="2"/>
      <c r="M187" s="2"/>
      <c r="N187" s="31"/>
      <c r="O187" s="2"/>
      <c r="P187" s="31"/>
      <c r="Q187" s="31"/>
      <c r="R187" s="31"/>
    </row>
    <row r="188" spans="1:18" ht="20.25" customHeight="1">
      <c r="A188" s="259" t="s">
        <v>10</v>
      </c>
      <c r="B188" s="260" t="s">
        <v>89</v>
      </c>
      <c r="C188" s="261"/>
      <c r="D188" s="261"/>
      <c r="E188" s="261"/>
      <c r="F188" s="261"/>
      <c r="G188" s="261"/>
      <c r="H188" s="261"/>
      <c r="I188" s="262"/>
      <c r="J188" s="263" t="s">
        <v>11</v>
      </c>
      <c r="K188" s="254" t="s">
        <v>3</v>
      </c>
      <c r="L188" s="254" t="s">
        <v>4</v>
      </c>
      <c r="M188" s="264" t="s">
        <v>5</v>
      </c>
      <c r="N188" s="254" t="s">
        <v>6</v>
      </c>
      <c r="O188" s="265" t="s">
        <v>7</v>
      </c>
      <c r="P188" s="265" t="s">
        <v>8</v>
      </c>
      <c r="Q188" s="254" t="s">
        <v>9</v>
      </c>
    </row>
    <row r="189" spans="1:18" ht="15.75" customHeight="1">
      <c r="A189" s="255"/>
      <c r="B189" s="68" t="s">
        <v>90</v>
      </c>
      <c r="C189" s="68" t="s">
        <v>91</v>
      </c>
      <c r="D189" s="68" t="s">
        <v>92</v>
      </c>
      <c r="E189" s="68" t="s">
        <v>93</v>
      </c>
      <c r="F189" s="68" t="s">
        <v>94</v>
      </c>
      <c r="G189" s="68" t="s">
        <v>95</v>
      </c>
      <c r="H189" s="68" t="s">
        <v>96</v>
      </c>
      <c r="I189" s="68" t="s">
        <v>97</v>
      </c>
      <c r="J189" s="255"/>
      <c r="K189" s="255"/>
      <c r="L189" s="255"/>
      <c r="M189" s="255"/>
      <c r="N189" s="255"/>
      <c r="O189" s="255"/>
      <c r="P189" s="255"/>
      <c r="Q189" s="255"/>
    </row>
    <row r="190" spans="1:18" ht="15.75" customHeight="1">
      <c r="A190" s="68">
        <v>1401</v>
      </c>
      <c r="B190" s="69">
        <v>55</v>
      </c>
      <c r="C190" s="69"/>
      <c r="D190" s="69"/>
      <c r="E190" s="69"/>
      <c r="F190" s="69"/>
      <c r="G190" s="69"/>
      <c r="H190" s="69"/>
      <c r="I190" s="69"/>
      <c r="J190" s="110"/>
      <c r="K190" s="72"/>
      <c r="L190" s="111"/>
      <c r="M190" s="112"/>
      <c r="N190" s="207"/>
      <c r="O190" s="76">
        <f>B190</f>
        <v>55</v>
      </c>
      <c r="P190" s="77"/>
      <c r="Q190" s="75"/>
    </row>
    <row r="191" spans="1:18" ht="15.75" customHeight="1">
      <c r="A191" s="68">
        <v>1402</v>
      </c>
      <c r="B191" s="69"/>
      <c r="C191" s="69">
        <v>48</v>
      </c>
      <c r="D191" s="69"/>
      <c r="E191" s="69"/>
      <c r="F191" s="69"/>
      <c r="G191" s="69"/>
      <c r="H191" s="69"/>
      <c r="I191" s="69"/>
      <c r="J191" s="110"/>
      <c r="K191" s="78"/>
      <c r="L191" s="113"/>
      <c r="M191" s="114"/>
      <c r="N191" s="80">
        <f>IF(C191=0,"",C191/B190)</f>
        <v>0.87272727272727268</v>
      </c>
      <c r="O191" s="81">
        <v>48</v>
      </c>
      <c r="P191" s="82">
        <f t="shared" ref="P191:P197" si="16">IF(O191=0,"",O191/O190)</f>
        <v>0.87272727272727268</v>
      </c>
      <c r="Q191" s="82">
        <f t="shared" ref="Q191:Q197" si="17">IF(O191=0,"",100%-P191)</f>
        <v>0.12727272727272732</v>
      </c>
    </row>
    <row r="192" spans="1:18" ht="15.75" customHeight="1">
      <c r="A192" s="68">
        <v>1501</v>
      </c>
      <c r="B192" s="69"/>
      <c r="C192" s="69"/>
      <c r="D192" s="69">
        <v>44</v>
      </c>
      <c r="E192" s="69"/>
      <c r="F192" s="69"/>
      <c r="G192" s="69"/>
      <c r="H192" s="69"/>
      <c r="I192" s="69"/>
      <c r="J192" s="110"/>
      <c r="K192" s="78"/>
      <c r="L192" s="113"/>
      <c r="M192" s="114"/>
      <c r="N192" s="80">
        <f>IF(D192=0,"",D192/C191)</f>
        <v>0.91666666666666663</v>
      </c>
      <c r="O192" s="81">
        <v>44</v>
      </c>
      <c r="P192" s="82">
        <f t="shared" si="16"/>
        <v>0.91666666666666663</v>
      </c>
      <c r="Q192" s="82">
        <f t="shared" si="17"/>
        <v>8.333333333333337E-2</v>
      </c>
      <c r="R192" s="83">
        <f>O192/O190</f>
        <v>0.8</v>
      </c>
    </row>
    <row r="193" spans="1:17" ht="15.75" customHeight="1">
      <c r="A193" s="68">
        <v>1502</v>
      </c>
      <c r="B193" s="69"/>
      <c r="C193" s="69"/>
      <c r="D193" s="69"/>
      <c r="E193" s="69">
        <v>40</v>
      </c>
      <c r="F193" s="69"/>
      <c r="G193" s="69"/>
      <c r="H193" s="69"/>
      <c r="I193" s="69"/>
      <c r="J193" s="110"/>
      <c r="K193" s="78"/>
      <c r="L193" s="113"/>
      <c r="M193" s="114"/>
      <c r="N193" s="80">
        <f>IF(E193=0,"",E193/D192)</f>
        <v>0.90909090909090906</v>
      </c>
      <c r="O193" s="81">
        <v>43</v>
      </c>
      <c r="P193" s="82">
        <f t="shared" si="16"/>
        <v>0.97727272727272729</v>
      </c>
      <c r="Q193" s="82">
        <f t="shared" si="17"/>
        <v>2.2727272727272707E-2</v>
      </c>
    </row>
    <row r="194" spans="1:17" ht="15.75" customHeight="1">
      <c r="A194" s="68">
        <v>1601</v>
      </c>
      <c r="B194" s="69"/>
      <c r="C194" s="69"/>
      <c r="D194" s="69"/>
      <c r="E194" s="69"/>
      <c r="F194" s="69">
        <v>39</v>
      </c>
      <c r="G194" s="69"/>
      <c r="H194" s="69"/>
      <c r="I194" s="69"/>
      <c r="J194" s="110"/>
      <c r="K194" s="78"/>
      <c r="L194" s="113"/>
      <c r="M194" s="114"/>
      <c r="N194" s="80">
        <f>IF(F194=0,"",F194/E193)</f>
        <v>0.97499999999999998</v>
      </c>
      <c r="O194" s="81">
        <v>43</v>
      </c>
      <c r="P194" s="82">
        <f t="shared" si="16"/>
        <v>1</v>
      </c>
      <c r="Q194" s="82">
        <f t="shared" si="17"/>
        <v>0</v>
      </c>
    </row>
    <row r="195" spans="1:17" ht="15.75" customHeight="1">
      <c r="A195" s="68">
        <v>1602</v>
      </c>
      <c r="B195" s="69"/>
      <c r="C195" s="69"/>
      <c r="D195" s="69"/>
      <c r="E195" s="69"/>
      <c r="F195" s="69"/>
      <c r="G195" s="69">
        <v>39</v>
      </c>
      <c r="H195" s="69"/>
      <c r="I195" s="69"/>
      <c r="J195" s="110"/>
      <c r="K195" s="78"/>
      <c r="L195" s="113"/>
      <c r="M195" s="114"/>
      <c r="N195" s="80">
        <f>IF(G195=0,"",G195/F194)</f>
        <v>1</v>
      </c>
      <c r="O195" s="81">
        <v>42</v>
      </c>
      <c r="P195" s="82">
        <f t="shared" si="16"/>
        <v>0.97674418604651159</v>
      </c>
      <c r="Q195" s="82">
        <f t="shared" si="17"/>
        <v>2.3255813953488413E-2</v>
      </c>
    </row>
    <row r="196" spans="1:17" ht="15.75" customHeight="1">
      <c r="A196" s="68">
        <v>1701</v>
      </c>
      <c r="B196" s="69"/>
      <c r="C196" s="69"/>
      <c r="D196" s="69"/>
      <c r="E196" s="69"/>
      <c r="F196" s="69"/>
      <c r="G196" s="69"/>
      <c r="H196" s="69">
        <v>39</v>
      </c>
      <c r="I196" s="69"/>
      <c r="J196" s="110"/>
      <c r="K196" s="78"/>
      <c r="L196" s="113"/>
      <c r="M196" s="114"/>
      <c r="N196" s="80">
        <f>IF(H196=0,"",H196/G195)</f>
        <v>1</v>
      </c>
      <c r="O196" s="81">
        <v>42</v>
      </c>
      <c r="P196" s="82">
        <f t="shared" si="16"/>
        <v>1</v>
      </c>
      <c r="Q196" s="82">
        <f t="shared" si="17"/>
        <v>0</v>
      </c>
    </row>
    <row r="197" spans="1:17" ht="15.75" customHeight="1">
      <c r="A197" s="68">
        <v>1702</v>
      </c>
      <c r="B197" s="69"/>
      <c r="C197" s="69"/>
      <c r="D197" s="69"/>
      <c r="E197" s="69"/>
      <c r="F197" s="69"/>
      <c r="G197" s="69"/>
      <c r="H197" s="69"/>
      <c r="I197" s="69">
        <v>37</v>
      </c>
      <c r="J197" s="110">
        <v>34</v>
      </c>
      <c r="K197" s="78"/>
      <c r="L197" s="113"/>
      <c r="M197" s="114"/>
      <c r="N197" s="80">
        <f>IF(I197=0,"",I197/H196)</f>
        <v>0.94871794871794868</v>
      </c>
      <c r="O197" s="81">
        <v>41</v>
      </c>
      <c r="P197" s="82">
        <f t="shared" si="16"/>
        <v>0.97619047619047616</v>
      </c>
      <c r="Q197" s="82">
        <f t="shared" si="17"/>
        <v>2.3809523809523836E-2</v>
      </c>
    </row>
    <row r="198" spans="1:17" ht="15.75" customHeight="1">
      <c r="A198" s="68">
        <v>1801</v>
      </c>
      <c r="B198" s="69"/>
      <c r="C198" s="69"/>
      <c r="D198" s="69"/>
      <c r="E198" s="69"/>
      <c r="F198" s="69"/>
      <c r="G198" s="69"/>
      <c r="H198" s="69"/>
      <c r="I198" s="69">
        <v>5</v>
      </c>
      <c r="J198" s="110">
        <v>6</v>
      </c>
      <c r="K198" s="78"/>
      <c r="L198" s="113"/>
      <c r="M198" s="114"/>
      <c r="N198" s="80"/>
      <c r="O198" s="81">
        <v>6</v>
      </c>
      <c r="P198" s="82"/>
      <c r="Q198" s="82"/>
    </row>
    <row r="199" spans="1:17" ht="15.75" customHeight="1">
      <c r="A199" s="68">
        <v>1802</v>
      </c>
      <c r="B199" s="69"/>
      <c r="C199" s="69"/>
      <c r="D199" s="69"/>
      <c r="E199" s="69"/>
      <c r="F199" s="69"/>
      <c r="G199" s="69"/>
      <c r="H199" s="69"/>
      <c r="I199" s="69">
        <v>1</v>
      </c>
      <c r="J199" s="130">
        <v>1</v>
      </c>
      <c r="K199" s="78"/>
      <c r="L199" s="113"/>
      <c r="M199" s="114"/>
      <c r="N199" s="80"/>
      <c r="O199" s="81">
        <v>1</v>
      </c>
      <c r="P199" s="82"/>
      <c r="Q199" s="82"/>
    </row>
    <row r="200" spans="1:17" ht="15.75" customHeight="1">
      <c r="A200" s="68">
        <v>1901</v>
      </c>
      <c r="B200" s="69"/>
      <c r="C200" s="69"/>
      <c r="D200" s="69"/>
      <c r="E200" s="69"/>
      <c r="F200" s="69"/>
      <c r="G200" s="69"/>
      <c r="H200" s="69"/>
      <c r="I200" s="69">
        <v>1</v>
      </c>
      <c r="J200" s="110">
        <v>1</v>
      </c>
      <c r="K200" s="78"/>
      <c r="L200" s="113"/>
      <c r="M200" s="106"/>
      <c r="N200" s="115"/>
      <c r="O200" s="87">
        <v>1</v>
      </c>
      <c r="P200" s="116"/>
      <c r="Q200" s="115"/>
    </row>
    <row r="201" spans="1:17" ht="15.75" customHeight="1">
      <c r="A201" s="68">
        <v>1902</v>
      </c>
      <c r="B201" s="69"/>
      <c r="C201" s="69"/>
      <c r="D201" s="69"/>
      <c r="E201" s="69"/>
      <c r="F201" s="69"/>
      <c r="G201" s="69"/>
      <c r="H201" s="69"/>
      <c r="I201" s="69"/>
      <c r="J201" s="110"/>
      <c r="K201" s="78"/>
      <c r="L201" s="113"/>
      <c r="M201" s="106"/>
      <c r="N201" s="117"/>
      <c r="O201" s="87"/>
      <c r="P201" s="118"/>
      <c r="Q201" s="117"/>
    </row>
    <row r="202" spans="1:17" ht="15.75" customHeight="1">
      <c r="A202" s="68">
        <v>2001</v>
      </c>
      <c r="B202" s="69"/>
      <c r="C202" s="69"/>
      <c r="D202" s="69"/>
      <c r="E202" s="69"/>
      <c r="F202" s="69"/>
      <c r="G202" s="69"/>
      <c r="H202" s="69"/>
      <c r="I202" s="69"/>
      <c r="J202" s="110"/>
      <c r="K202" s="78"/>
      <c r="L202" s="113"/>
      <c r="M202" s="106"/>
      <c r="N202" s="117"/>
      <c r="O202" s="87"/>
      <c r="P202" s="118"/>
      <c r="Q202" s="117"/>
    </row>
    <row r="203" spans="1:17" ht="15.75" customHeight="1">
      <c r="A203" s="68">
        <v>2002</v>
      </c>
      <c r="B203" s="69"/>
      <c r="C203" s="69"/>
      <c r="D203" s="69"/>
      <c r="E203" s="69"/>
      <c r="F203" s="69"/>
      <c r="G203" s="69"/>
      <c r="H203" s="69"/>
      <c r="I203" s="69"/>
      <c r="J203" s="110"/>
      <c r="K203" s="78"/>
      <c r="L203" s="113"/>
      <c r="M203" s="106"/>
      <c r="N203" s="2"/>
      <c r="O203" s="31"/>
      <c r="P203" s="25"/>
      <c r="Q203" s="86"/>
    </row>
    <row r="204" spans="1:17" ht="15.75" customHeight="1">
      <c r="A204" s="68">
        <v>2101</v>
      </c>
      <c r="B204" s="69"/>
      <c r="C204" s="69"/>
      <c r="D204" s="69"/>
      <c r="E204" s="69"/>
      <c r="F204" s="69"/>
      <c r="G204" s="69"/>
      <c r="H204" s="69"/>
      <c r="I204" s="69"/>
      <c r="J204" s="110"/>
      <c r="K204" s="78"/>
      <c r="L204" s="113"/>
      <c r="M204" s="106"/>
      <c r="N204" s="89" t="s">
        <v>79</v>
      </c>
      <c r="O204" s="90">
        <v>40</v>
      </c>
      <c r="P204" s="187">
        <f>IF(SUM(J196:J203)=0,"",SUM(J196:J203))</f>
        <v>42</v>
      </c>
      <c r="Q204" s="92" t="s">
        <v>11</v>
      </c>
    </row>
    <row r="205" spans="1:17" ht="15.75" customHeight="1">
      <c r="A205" s="68">
        <v>2102</v>
      </c>
      <c r="B205" s="69"/>
      <c r="C205" s="69"/>
      <c r="D205" s="69"/>
      <c r="E205" s="69"/>
      <c r="F205" s="69"/>
      <c r="G205" s="69"/>
      <c r="H205" s="69"/>
      <c r="I205" s="69"/>
      <c r="J205" s="110"/>
      <c r="K205" s="78"/>
      <c r="L205" s="113"/>
      <c r="M205" s="106"/>
      <c r="N205" s="93" t="s">
        <v>80</v>
      </c>
      <c r="O205" s="94">
        <f>IF(O204/B190=0,"",O204/B190)</f>
        <v>0.72727272727272729</v>
      </c>
      <c r="P205" s="188">
        <f>IF(O204/P204=0,"",O204/P204)</f>
        <v>0.95238095238095233</v>
      </c>
      <c r="Q205" s="96" t="s">
        <v>81</v>
      </c>
    </row>
    <row r="206" spans="1:17" ht="15.75" customHeight="1">
      <c r="A206" s="68">
        <v>2201</v>
      </c>
      <c r="B206" s="69"/>
      <c r="C206" s="69"/>
      <c r="D206" s="69"/>
      <c r="E206" s="69"/>
      <c r="F206" s="69"/>
      <c r="G206" s="69"/>
      <c r="H206" s="69"/>
      <c r="I206" s="69"/>
      <c r="J206" s="110"/>
      <c r="K206" s="123"/>
      <c r="L206" s="124"/>
      <c r="M206" s="125"/>
      <c r="N206" s="101"/>
      <c r="O206" s="102"/>
      <c r="P206" s="102"/>
      <c r="Q206" s="103"/>
    </row>
    <row r="207" spans="1:17" ht="18" customHeight="1">
      <c r="A207" s="35"/>
      <c r="B207" s="31"/>
      <c r="C207" s="273" t="s">
        <v>100</v>
      </c>
      <c r="D207" s="261"/>
      <c r="E207" s="261"/>
      <c r="F207" s="261"/>
      <c r="G207" s="261"/>
      <c r="H207" s="261"/>
      <c r="I207" s="262"/>
      <c r="J207" s="126">
        <f>SUM(J192:J203)</f>
        <v>42</v>
      </c>
      <c r="K207" s="105">
        <f>IF(J197=0,"",J197/B190)</f>
        <v>0.61818181818181817</v>
      </c>
      <c r="L207" s="105">
        <f>IF(J207=0,"",J207/B190)</f>
        <v>0.76363636363636367</v>
      </c>
      <c r="M207" s="105">
        <f>IF(J197=0,"",L207-K207)</f>
        <v>0.1454545454545455</v>
      </c>
      <c r="N207" s="2"/>
      <c r="O207" s="31"/>
      <c r="P207" s="25"/>
      <c r="Q207" s="2"/>
    </row>
    <row r="208" spans="1:17" ht="12.75" customHeight="1"/>
    <row r="209" spans="1:18" ht="12.75" customHeight="1"/>
    <row r="210" spans="1:18" ht="26.25" customHeight="1">
      <c r="A210" s="283" t="s">
        <v>88</v>
      </c>
      <c r="B210" s="275"/>
      <c r="C210" s="275"/>
      <c r="D210" s="275"/>
      <c r="E210" s="275"/>
      <c r="F210" s="275"/>
      <c r="G210" s="275"/>
      <c r="H210" s="275"/>
      <c r="I210" s="275"/>
      <c r="J210" s="66" t="s">
        <v>87</v>
      </c>
      <c r="L210" s="31"/>
      <c r="M210" s="2"/>
      <c r="N210" s="2"/>
      <c r="O210" s="31"/>
      <c r="P210" s="2"/>
      <c r="Q210" s="31"/>
      <c r="R210" s="31"/>
    </row>
    <row r="211" spans="1:18" ht="20.25" customHeight="1">
      <c r="A211" s="259" t="s">
        <v>10</v>
      </c>
      <c r="B211" s="260" t="s">
        <v>89</v>
      </c>
      <c r="C211" s="261"/>
      <c r="D211" s="261"/>
      <c r="E211" s="261"/>
      <c r="F211" s="261"/>
      <c r="G211" s="261"/>
      <c r="H211" s="261"/>
      <c r="I211" s="262"/>
      <c r="J211" s="263" t="s">
        <v>11</v>
      </c>
      <c r="K211" s="254" t="s">
        <v>3</v>
      </c>
      <c r="L211" s="254" t="s">
        <v>4</v>
      </c>
      <c r="M211" s="264" t="s">
        <v>5</v>
      </c>
      <c r="N211" s="254" t="s">
        <v>6</v>
      </c>
      <c r="O211" s="265" t="s">
        <v>7</v>
      </c>
      <c r="P211" s="265" t="s">
        <v>8</v>
      </c>
      <c r="Q211" s="254" t="s">
        <v>9</v>
      </c>
    </row>
    <row r="212" spans="1:18" ht="15.75" customHeight="1">
      <c r="A212" s="255"/>
      <c r="B212" s="68" t="s">
        <v>90</v>
      </c>
      <c r="C212" s="68" t="s">
        <v>91</v>
      </c>
      <c r="D212" s="68" t="s">
        <v>92</v>
      </c>
      <c r="E212" s="68" t="s">
        <v>93</v>
      </c>
      <c r="F212" s="68" t="s">
        <v>94</v>
      </c>
      <c r="G212" s="68" t="s">
        <v>95</v>
      </c>
      <c r="H212" s="68" t="s">
        <v>96</v>
      </c>
      <c r="I212" s="68" t="s">
        <v>97</v>
      </c>
      <c r="J212" s="255"/>
      <c r="K212" s="255"/>
      <c r="L212" s="255"/>
      <c r="M212" s="255"/>
      <c r="N212" s="255"/>
      <c r="O212" s="255"/>
      <c r="P212" s="255"/>
      <c r="Q212" s="255"/>
    </row>
    <row r="213" spans="1:18" ht="15.75" customHeight="1">
      <c r="A213" s="68">
        <v>1402</v>
      </c>
      <c r="B213" s="69">
        <v>53</v>
      </c>
      <c r="C213" s="69"/>
      <c r="D213" s="69"/>
      <c r="E213" s="69"/>
      <c r="F213" s="69"/>
      <c r="G213" s="69"/>
      <c r="H213" s="69"/>
      <c r="I213" s="69"/>
      <c r="J213" s="110"/>
      <c r="K213" s="72"/>
      <c r="L213" s="111"/>
      <c r="M213" s="112"/>
      <c r="N213" s="207"/>
      <c r="O213" s="76">
        <f>B213</f>
        <v>53</v>
      </c>
      <c r="P213" s="77"/>
      <c r="Q213" s="75"/>
    </row>
    <row r="214" spans="1:18" ht="15.75" customHeight="1">
      <c r="A214" s="68">
        <v>1501</v>
      </c>
      <c r="B214" s="69"/>
      <c r="C214" s="69">
        <v>50</v>
      </c>
      <c r="D214" s="69"/>
      <c r="E214" s="69"/>
      <c r="F214" s="69"/>
      <c r="G214" s="69"/>
      <c r="H214" s="69"/>
      <c r="I214" s="69"/>
      <c r="J214" s="110"/>
      <c r="K214" s="78"/>
      <c r="L214" s="113"/>
      <c r="M214" s="114"/>
      <c r="N214" s="80">
        <f>IF(C214=0,"",C214/B213)</f>
        <v>0.94339622641509435</v>
      </c>
      <c r="O214" s="81">
        <v>50</v>
      </c>
      <c r="P214" s="82">
        <f t="shared" ref="P214:P220" si="18">IF(O214=0,"",O214/O213)</f>
        <v>0.94339622641509435</v>
      </c>
      <c r="Q214" s="82">
        <f t="shared" ref="Q214:Q220" si="19">IF(O214=0,"",100%-P214)</f>
        <v>5.6603773584905648E-2</v>
      </c>
    </row>
    <row r="215" spans="1:18" ht="15.75" customHeight="1">
      <c r="A215" s="68">
        <v>1502</v>
      </c>
      <c r="B215" s="69"/>
      <c r="C215" s="69"/>
      <c r="D215" s="69">
        <v>48</v>
      </c>
      <c r="E215" s="69"/>
      <c r="F215" s="69"/>
      <c r="G215" s="69"/>
      <c r="H215" s="69"/>
      <c r="I215" s="69"/>
      <c r="J215" s="110"/>
      <c r="K215" s="78"/>
      <c r="L215" s="113"/>
      <c r="M215" s="114"/>
      <c r="N215" s="80">
        <f>IF(D215=0,"",D215/C214)</f>
        <v>0.96</v>
      </c>
      <c r="O215" s="81">
        <v>50</v>
      </c>
      <c r="P215" s="82">
        <f t="shared" si="18"/>
        <v>1</v>
      </c>
      <c r="Q215" s="82">
        <f t="shared" si="19"/>
        <v>0</v>
      </c>
      <c r="R215" s="83">
        <f>O215/O213</f>
        <v>0.94339622641509435</v>
      </c>
    </row>
    <row r="216" spans="1:18" ht="15.75" customHeight="1">
      <c r="A216" s="68">
        <v>1601</v>
      </c>
      <c r="B216" s="69"/>
      <c r="C216" s="69"/>
      <c r="D216" s="69"/>
      <c r="E216" s="69">
        <v>42</v>
      </c>
      <c r="F216" s="69"/>
      <c r="G216" s="69"/>
      <c r="H216" s="69"/>
      <c r="I216" s="69"/>
      <c r="J216" s="110"/>
      <c r="K216" s="78"/>
      <c r="L216" s="113"/>
      <c r="M216" s="114"/>
      <c r="N216" s="80">
        <f>IF(E216=0,"",E216/D215)</f>
        <v>0.875</v>
      </c>
      <c r="O216" s="81">
        <v>47</v>
      </c>
      <c r="P216" s="82">
        <f t="shared" si="18"/>
        <v>0.94</v>
      </c>
      <c r="Q216" s="82">
        <f t="shared" si="19"/>
        <v>6.0000000000000053E-2</v>
      </c>
      <c r="R216" s="106"/>
    </row>
    <row r="217" spans="1:18" ht="15.75" customHeight="1">
      <c r="A217" s="68">
        <v>1602</v>
      </c>
      <c r="B217" s="69"/>
      <c r="C217" s="69"/>
      <c r="D217" s="69"/>
      <c r="E217" s="69"/>
      <c r="F217" s="69">
        <v>42</v>
      </c>
      <c r="G217" s="69"/>
      <c r="H217" s="69"/>
      <c r="I217" s="69"/>
      <c r="J217" s="110"/>
      <c r="K217" s="78"/>
      <c r="L217" s="113"/>
      <c r="M217" s="114"/>
      <c r="N217" s="80">
        <f>IF(F217=0,"",F217/E216)</f>
        <v>1</v>
      </c>
      <c r="O217" s="81">
        <v>47</v>
      </c>
      <c r="P217" s="82">
        <f t="shared" si="18"/>
        <v>1</v>
      </c>
      <c r="Q217" s="82">
        <f t="shared" si="19"/>
        <v>0</v>
      </c>
      <c r="R217" s="106"/>
    </row>
    <row r="218" spans="1:18" ht="15.75" customHeight="1">
      <c r="A218" s="68">
        <v>1701</v>
      </c>
      <c r="B218" s="69"/>
      <c r="C218" s="69"/>
      <c r="D218" s="69"/>
      <c r="E218" s="69"/>
      <c r="F218" s="69"/>
      <c r="G218" s="69">
        <v>41</v>
      </c>
      <c r="H218" s="69"/>
      <c r="I218" s="69"/>
      <c r="J218" s="110"/>
      <c r="K218" s="78"/>
      <c r="L218" s="113"/>
      <c r="M218" s="114"/>
      <c r="N218" s="80">
        <f>IF(G218=0,"",G218/F217)</f>
        <v>0.97619047619047616</v>
      </c>
      <c r="O218" s="81">
        <v>46</v>
      </c>
      <c r="P218" s="82">
        <f t="shared" si="18"/>
        <v>0.97872340425531912</v>
      </c>
      <c r="Q218" s="82">
        <f t="shared" si="19"/>
        <v>2.1276595744680882E-2</v>
      </c>
      <c r="R218" s="106"/>
    </row>
    <row r="219" spans="1:18" ht="15.75" customHeight="1">
      <c r="A219" s="68">
        <v>1702</v>
      </c>
      <c r="B219" s="69"/>
      <c r="C219" s="69"/>
      <c r="D219" s="69"/>
      <c r="E219" s="69"/>
      <c r="F219" s="69"/>
      <c r="G219" s="69"/>
      <c r="H219" s="69">
        <v>39</v>
      </c>
      <c r="I219" s="69"/>
      <c r="J219" s="110"/>
      <c r="K219" s="78"/>
      <c r="L219" s="113"/>
      <c r="M219" s="114"/>
      <c r="N219" s="80">
        <f>IF(H219=0,"",H219/G218)</f>
        <v>0.95121951219512191</v>
      </c>
      <c r="O219" s="81">
        <v>45</v>
      </c>
      <c r="P219" s="82">
        <f t="shared" si="18"/>
        <v>0.97826086956521741</v>
      </c>
      <c r="Q219" s="82">
        <f t="shared" si="19"/>
        <v>2.1739130434782594E-2</v>
      </c>
      <c r="R219" s="106"/>
    </row>
    <row r="220" spans="1:18" ht="15.75" customHeight="1">
      <c r="A220" s="68">
        <v>1801</v>
      </c>
      <c r="B220" s="69"/>
      <c r="C220" s="69"/>
      <c r="D220" s="69"/>
      <c r="E220" s="69"/>
      <c r="F220" s="69"/>
      <c r="G220" s="69"/>
      <c r="H220" s="69"/>
      <c r="I220" s="69">
        <v>38</v>
      </c>
      <c r="J220" s="110">
        <v>35</v>
      </c>
      <c r="K220" s="78"/>
      <c r="L220" s="113"/>
      <c r="M220" s="114"/>
      <c r="N220" s="80">
        <f>IF(I220=0,"",I220/H219)</f>
        <v>0.97435897435897434</v>
      </c>
      <c r="O220" s="81">
        <v>45</v>
      </c>
      <c r="P220" s="82">
        <f t="shared" si="18"/>
        <v>1</v>
      </c>
      <c r="Q220" s="82">
        <f t="shared" si="19"/>
        <v>0</v>
      </c>
      <c r="R220" s="106"/>
    </row>
    <row r="221" spans="1:18" ht="15.75" customHeight="1">
      <c r="A221" s="68">
        <v>1802</v>
      </c>
      <c r="B221" s="69"/>
      <c r="C221" s="69"/>
      <c r="D221" s="69"/>
      <c r="E221" s="69"/>
      <c r="F221" s="69"/>
      <c r="G221" s="69"/>
      <c r="H221" s="69"/>
      <c r="I221" s="69">
        <v>8</v>
      </c>
      <c r="J221" s="110">
        <v>7</v>
      </c>
      <c r="K221" s="78"/>
      <c r="L221" s="113"/>
      <c r="M221" s="114"/>
      <c r="N221" s="80"/>
      <c r="O221" s="81">
        <v>9</v>
      </c>
      <c r="P221" s="82"/>
      <c r="Q221" s="82"/>
      <c r="R221" s="106"/>
    </row>
    <row r="222" spans="1:18" ht="15.75" customHeight="1">
      <c r="A222" s="68">
        <v>1901</v>
      </c>
      <c r="B222" s="69"/>
      <c r="C222" s="69"/>
      <c r="D222" s="69"/>
      <c r="E222" s="69"/>
      <c r="F222" s="69"/>
      <c r="G222" s="69"/>
      <c r="H222" s="69"/>
      <c r="I222" s="69">
        <v>2</v>
      </c>
      <c r="J222" s="110">
        <v>1</v>
      </c>
      <c r="K222" s="78"/>
      <c r="L222" s="113"/>
      <c r="M222" s="114"/>
      <c r="N222" s="80"/>
      <c r="O222" s="81">
        <v>3</v>
      </c>
      <c r="P222" s="82"/>
      <c r="Q222" s="82"/>
      <c r="R222" s="106"/>
    </row>
    <row r="223" spans="1:18" ht="15.75" customHeight="1">
      <c r="A223" s="68">
        <v>1902</v>
      </c>
      <c r="B223" s="69"/>
      <c r="C223" s="69"/>
      <c r="D223" s="69"/>
      <c r="E223" s="69"/>
      <c r="F223" s="69"/>
      <c r="G223" s="69"/>
      <c r="H223" s="69"/>
      <c r="I223" s="69">
        <v>1</v>
      </c>
      <c r="J223" s="110"/>
      <c r="K223" s="78"/>
      <c r="L223" s="113"/>
      <c r="M223" s="106"/>
      <c r="N223" s="115"/>
      <c r="O223" s="87">
        <v>1</v>
      </c>
      <c r="P223" s="116"/>
      <c r="Q223" s="115"/>
      <c r="R223" s="106"/>
    </row>
    <row r="224" spans="1:18" ht="15.75" customHeight="1">
      <c r="A224" s="68">
        <v>2001</v>
      </c>
      <c r="B224" s="69"/>
      <c r="C224" s="69"/>
      <c r="D224" s="69"/>
      <c r="E224" s="69"/>
      <c r="F224" s="69"/>
      <c r="G224" s="69"/>
      <c r="H224" s="69"/>
      <c r="I224" s="69">
        <v>1</v>
      </c>
      <c r="J224" s="110"/>
      <c r="K224" s="78"/>
      <c r="L224" s="113"/>
      <c r="M224" s="106"/>
      <c r="N224" s="117"/>
      <c r="O224" s="87">
        <v>1</v>
      </c>
      <c r="P224" s="118"/>
      <c r="Q224" s="117"/>
      <c r="R224" s="106"/>
    </row>
    <row r="225" spans="1:18" ht="15.75" customHeight="1">
      <c r="A225" s="68">
        <v>2002</v>
      </c>
      <c r="B225" s="69"/>
      <c r="C225" s="69"/>
      <c r="D225" s="69"/>
      <c r="E225" s="69"/>
      <c r="F225" s="69"/>
      <c r="G225" s="69"/>
      <c r="H225" s="69"/>
      <c r="I225" s="69">
        <v>1</v>
      </c>
      <c r="J225" s="110"/>
      <c r="K225" s="78"/>
      <c r="L225" s="113"/>
      <c r="M225" s="106"/>
      <c r="N225" s="117"/>
      <c r="O225" s="87">
        <v>1</v>
      </c>
      <c r="P225" s="118"/>
      <c r="Q225" s="117"/>
      <c r="R225" s="106"/>
    </row>
    <row r="226" spans="1:18" ht="15.75" customHeight="1">
      <c r="A226" s="68">
        <v>2101</v>
      </c>
      <c r="B226" s="69"/>
      <c r="C226" s="69"/>
      <c r="D226" s="69"/>
      <c r="E226" s="69"/>
      <c r="F226" s="69"/>
      <c r="G226" s="69"/>
      <c r="H226" s="69"/>
      <c r="I226" s="69">
        <v>1</v>
      </c>
      <c r="J226" s="110"/>
      <c r="K226" s="78"/>
      <c r="L226" s="113"/>
      <c r="M226" s="106"/>
      <c r="N226" s="2"/>
      <c r="O226" s="192">
        <v>1</v>
      </c>
      <c r="P226" s="25"/>
      <c r="Q226" s="86"/>
      <c r="R226" s="106"/>
    </row>
    <row r="227" spans="1:18" ht="15.75" customHeight="1">
      <c r="A227" s="68">
        <v>2102</v>
      </c>
      <c r="B227" s="69"/>
      <c r="C227" s="69"/>
      <c r="D227" s="69"/>
      <c r="E227" s="69"/>
      <c r="F227" s="69"/>
      <c r="G227" s="69"/>
      <c r="H227" s="69"/>
      <c r="I227" s="69">
        <v>1</v>
      </c>
      <c r="J227" s="110"/>
      <c r="K227" s="78"/>
      <c r="L227" s="113"/>
      <c r="M227" s="106"/>
      <c r="N227" s="89" t="s">
        <v>79</v>
      </c>
      <c r="O227" s="90">
        <v>35</v>
      </c>
      <c r="P227" s="187">
        <f>IF(SUM(J219:J226)=0,"",SUM(J219:J226))</f>
        <v>43</v>
      </c>
      <c r="Q227" s="92" t="s">
        <v>11</v>
      </c>
      <c r="R227" s="106"/>
    </row>
    <row r="228" spans="1:18" ht="15.75" customHeight="1">
      <c r="A228" s="68">
        <v>2201</v>
      </c>
      <c r="B228" s="69"/>
      <c r="C228" s="69"/>
      <c r="D228" s="69"/>
      <c r="E228" s="69"/>
      <c r="F228" s="69"/>
      <c r="G228" s="69"/>
      <c r="H228" s="69"/>
      <c r="I228" s="69">
        <v>1</v>
      </c>
      <c r="J228" s="110"/>
      <c r="K228" s="78"/>
      <c r="L228" s="113"/>
      <c r="M228" s="106"/>
      <c r="N228" s="93" t="s">
        <v>80</v>
      </c>
      <c r="O228" s="94">
        <f>IF(O227/B213=0,"",O227/B213)</f>
        <v>0.660377358490566</v>
      </c>
      <c r="P228" s="188">
        <f>IF(O227/P227=0,"",O227/P227)</f>
        <v>0.81395348837209303</v>
      </c>
      <c r="Q228" s="96" t="s">
        <v>81</v>
      </c>
      <c r="R228" s="106"/>
    </row>
    <row r="229" spans="1:18" ht="15.75" customHeight="1">
      <c r="A229" s="68">
        <v>2202</v>
      </c>
      <c r="B229" s="69"/>
      <c r="C229" s="69"/>
      <c r="D229" s="69"/>
      <c r="E229" s="69"/>
      <c r="F229" s="69"/>
      <c r="G229" s="69"/>
      <c r="H229" s="69"/>
      <c r="I229" s="69">
        <v>1</v>
      </c>
      <c r="J229" s="130">
        <v>1</v>
      </c>
      <c r="K229" s="123"/>
      <c r="L229" s="124"/>
      <c r="M229" s="125"/>
      <c r="N229" s="101"/>
      <c r="O229" s="102"/>
      <c r="P229" s="102"/>
      <c r="Q229" s="103"/>
      <c r="R229" s="106"/>
    </row>
    <row r="230" spans="1:18" ht="18" customHeight="1">
      <c r="A230" s="35"/>
      <c r="B230" s="31"/>
      <c r="C230" s="273" t="s">
        <v>100</v>
      </c>
      <c r="D230" s="261"/>
      <c r="E230" s="261"/>
      <c r="F230" s="261"/>
      <c r="G230" s="261"/>
      <c r="H230" s="261"/>
      <c r="I230" s="262"/>
      <c r="J230" s="126">
        <f>SUM(J213:J229)</f>
        <v>44</v>
      </c>
      <c r="K230" s="105">
        <f>J220/B213</f>
        <v>0.660377358490566</v>
      </c>
      <c r="L230" s="105">
        <f>IF(J230=0,"",J230/B213)</f>
        <v>0.83018867924528306</v>
      </c>
      <c r="M230" s="105">
        <f>IF(J221=0,"",L230-K230)</f>
        <v>0.16981132075471705</v>
      </c>
      <c r="N230" s="2"/>
      <c r="O230" s="31"/>
      <c r="P230" s="25"/>
      <c r="Q230" s="2"/>
      <c r="R230" s="106"/>
    </row>
    <row r="231" spans="1:18" ht="12.75" customHeight="1"/>
    <row r="232" spans="1:18" ht="12.75" customHeight="1"/>
    <row r="233" spans="1:18" ht="26.25" customHeight="1">
      <c r="A233" s="283" t="s">
        <v>88</v>
      </c>
      <c r="B233" s="275"/>
      <c r="C233" s="275"/>
      <c r="D233" s="275"/>
      <c r="E233" s="275"/>
      <c r="F233" s="275"/>
      <c r="G233" s="275"/>
      <c r="H233" s="275"/>
      <c r="I233" s="275"/>
      <c r="J233" s="66" t="s">
        <v>102</v>
      </c>
      <c r="L233" s="31"/>
      <c r="M233" s="2"/>
      <c r="N233" s="2"/>
      <c r="O233" s="31"/>
      <c r="P233" s="2"/>
      <c r="Q233" s="31"/>
      <c r="R233" s="31"/>
    </row>
    <row r="234" spans="1:18" ht="20.25" customHeight="1">
      <c r="A234" s="259" t="s">
        <v>10</v>
      </c>
      <c r="B234" s="260" t="s">
        <v>89</v>
      </c>
      <c r="C234" s="261"/>
      <c r="D234" s="261"/>
      <c r="E234" s="261"/>
      <c r="F234" s="261"/>
      <c r="G234" s="261"/>
      <c r="H234" s="261"/>
      <c r="I234" s="262"/>
      <c r="J234" s="263" t="s">
        <v>11</v>
      </c>
      <c r="K234" s="254" t="s">
        <v>3</v>
      </c>
      <c r="L234" s="254" t="s">
        <v>4</v>
      </c>
      <c r="M234" s="264" t="s">
        <v>5</v>
      </c>
      <c r="N234" s="254" t="s">
        <v>6</v>
      </c>
      <c r="O234" s="265" t="s">
        <v>7</v>
      </c>
      <c r="P234" s="265" t="s">
        <v>8</v>
      </c>
      <c r="Q234" s="254" t="s">
        <v>9</v>
      </c>
    </row>
    <row r="235" spans="1:18" ht="15.75" customHeight="1">
      <c r="A235" s="255"/>
      <c r="B235" s="68" t="s">
        <v>90</v>
      </c>
      <c r="C235" s="68" t="s">
        <v>91</v>
      </c>
      <c r="D235" s="68" t="s">
        <v>92</v>
      </c>
      <c r="E235" s="68" t="s">
        <v>93</v>
      </c>
      <c r="F235" s="68" t="s">
        <v>94</v>
      </c>
      <c r="G235" s="68" t="s">
        <v>95</v>
      </c>
      <c r="H235" s="68" t="s">
        <v>96</v>
      </c>
      <c r="I235" s="68" t="s">
        <v>97</v>
      </c>
      <c r="J235" s="255"/>
      <c r="K235" s="255"/>
      <c r="L235" s="255"/>
      <c r="M235" s="255"/>
      <c r="N235" s="255"/>
      <c r="O235" s="255"/>
      <c r="P235" s="255"/>
      <c r="Q235" s="255"/>
    </row>
    <row r="236" spans="1:18" ht="15.75" customHeight="1">
      <c r="A236" s="68">
        <v>1501</v>
      </c>
      <c r="B236" s="69">
        <v>58</v>
      </c>
      <c r="C236" s="69"/>
      <c r="D236" s="69"/>
      <c r="E236" s="69"/>
      <c r="F236" s="69"/>
      <c r="G236" s="69"/>
      <c r="H236" s="69"/>
      <c r="I236" s="69"/>
      <c r="J236" s="110"/>
      <c r="K236" s="72"/>
      <c r="L236" s="111"/>
      <c r="M236" s="112"/>
      <c r="N236" s="207"/>
      <c r="O236" s="76">
        <f>B236</f>
        <v>58</v>
      </c>
      <c r="P236" s="77"/>
      <c r="Q236" s="75"/>
    </row>
    <row r="237" spans="1:18" ht="15.75" customHeight="1">
      <c r="A237" s="68">
        <v>1502</v>
      </c>
      <c r="B237" s="69"/>
      <c r="C237" s="69">
        <v>55</v>
      </c>
      <c r="D237" s="69"/>
      <c r="E237" s="69"/>
      <c r="F237" s="69"/>
      <c r="G237" s="69"/>
      <c r="H237" s="69"/>
      <c r="I237" s="69"/>
      <c r="J237" s="110"/>
      <c r="K237" s="78"/>
      <c r="L237" s="113"/>
      <c r="M237" s="114"/>
      <c r="N237" s="80">
        <f>IF(C237=0,"",C237/B236)</f>
        <v>0.94827586206896552</v>
      </c>
      <c r="O237" s="81">
        <v>55</v>
      </c>
      <c r="P237" s="82">
        <f t="shared" ref="P237:P243" si="20">IF(O237=0,"",O237/O236)</f>
        <v>0.94827586206896552</v>
      </c>
      <c r="Q237" s="82">
        <f t="shared" ref="Q237:Q243" si="21">IF(O237=0,"",100%-P237)</f>
        <v>5.1724137931034475E-2</v>
      </c>
    </row>
    <row r="238" spans="1:18" ht="15.75" customHeight="1">
      <c r="A238" s="68">
        <v>1601</v>
      </c>
      <c r="B238" s="69"/>
      <c r="C238" s="69"/>
      <c r="D238" s="69">
        <v>43</v>
      </c>
      <c r="E238" s="69"/>
      <c r="F238" s="69"/>
      <c r="G238" s="69"/>
      <c r="H238" s="69"/>
      <c r="I238" s="69"/>
      <c r="J238" s="110"/>
      <c r="K238" s="78"/>
      <c r="L238" s="113"/>
      <c r="M238" s="114"/>
      <c r="N238" s="80">
        <f>IF(D238=0,"",D238/C237)</f>
        <v>0.78181818181818186</v>
      </c>
      <c r="O238" s="81">
        <v>44</v>
      </c>
      <c r="P238" s="82">
        <f t="shared" si="20"/>
        <v>0.8</v>
      </c>
      <c r="Q238" s="82">
        <f t="shared" si="21"/>
        <v>0.19999999999999996</v>
      </c>
      <c r="R238" s="83">
        <f>O238/O236</f>
        <v>0.75862068965517238</v>
      </c>
    </row>
    <row r="239" spans="1:18" ht="15.75" customHeight="1">
      <c r="A239" s="68">
        <v>1602</v>
      </c>
      <c r="B239" s="69"/>
      <c r="C239" s="69"/>
      <c r="D239" s="69"/>
      <c r="E239" s="69">
        <v>39</v>
      </c>
      <c r="F239" s="69"/>
      <c r="G239" s="69"/>
      <c r="H239" s="69"/>
      <c r="I239" s="69"/>
      <c r="J239" s="110"/>
      <c r="K239" s="78"/>
      <c r="L239" s="113"/>
      <c r="M239" s="114"/>
      <c r="N239" s="80">
        <f>IF(E239=0,"",E239/D238)</f>
        <v>0.90697674418604646</v>
      </c>
      <c r="O239" s="81">
        <v>44</v>
      </c>
      <c r="P239" s="82">
        <f t="shared" si="20"/>
        <v>1</v>
      </c>
      <c r="Q239" s="82">
        <f t="shared" si="21"/>
        <v>0</v>
      </c>
      <c r="R239" s="106"/>
    </row>
    <row r="240" spans="1:18" ht="15.75" customHeight="1">
      <c r="A240" s="68">
        <v>1701</v>
      </c>
      <c r="B240" s="69"/>
      <c r="C240" s="69"/>
      <c r="D240" s="69"/>
      <c r="E240" s="69"/>
      <c r="F240" s="69">
        <v>38</v>
      </c>
      <c r="G240" s="69"/>
      <c r="H240" s="69"/>
      <c r="I240" s="69"/>
      <c r="J240" s="110"/>
      <c r="K240" s="78"/>
      <c r="L240" s="113"/>
      <c r="M240" s="114"/>
      <c r="N240" s="80">
        <f>IF(F240=0,"",F240/E239)</f>
        <v>0.97435897435897434</v>
      </c>
      <c r="O240" s="81">
        <v>43</v>
      </c>
      <c r="P240" s="82">
        <f t="shared" si="20"/>
        <v>0.97727272727272729</v>
      </c>
      <c r="Q240" s="82">
        <f t="shared" si="21"/>
        <v>2.2727272727272707E-2</v>
      </c>
      <c r="R240" s="106"/>
    </row>
    <row r="241" spans="1:18" ht="15.75" customHeight="1">
      <c r="A241" s="68">
        <v>1702</v>
      </c>
      <c r="B241" s="69"/>
      <c r="C241" s="69"/>
      <c r="D241" s="69"/>
      <c r="E241" s="69"/>
      <c r="F241" s="69"/>
      <c r="G241" s="69">
        <v>37</v>
      </c>
      <c r="H241" s="69"/>
      <c r="I241" s="69"/>
      <c r="J241" s="110"/>
      <c r="K241" s="78"/>
      <c r="L241" s="113"/>
      <c r="M241" s="114"/>
      <c r="N241" s="80">
        <f>IF(G241=0,"",G241/F240)</f>
        <v>0.97368421052631582</v>
      </c>
      <c r="O241" s="81">
        <v>43</v>
      </c>
      <c r="P241" s="82">
        <f t="shared" si="20"/>
        <v>1</v>
      </c>
      <c r="Q241" s="82">
        <f t="shared" si="21"/>
        <v>0</v>
      </c>
      <c r="R241" s="106"/>
    </row>
    <row r="242" spans="1:18" ht="15.75" customHeight="1">
      <c r="A242" s="68">
        <v>1801</v>
      </c>
      <c r="B242" s="69"/>
      <c r="C242" s="69"/>
      <c r="D242" s="69"/>
      <c r="E242" s="69"/>
      <c r="F242" s="69"/>
      <c r="G242" s="69"/>
      <c r="H242" s="69">
        <v>36</v>
      </c>
      <c r="I242" s="69"/>
      <c r="J242" s="110"/>
      <c r="K242" s="78"/>
      <c r="L242" s="113"/>
      <c r="M242" s="114"/>
      <c r="N242" s="80">
        <f>IF(H242=0,"",H242/G241)</f>
        <v>0.97297297297297303</v>
      </c>
      <c r="O242" s="81">
        <v>43</v>
      </c>
      <c r="P242" s="82">
        <f t="shared" si="20"/>
        <v>1</v>
      </c>
      <c r="Q242" s="82">
        <f t="shared" si="21"/>
        <v>0</v>
      </c>
      <c r="R242" s="106"/>
    </row>
    <row r="243" spans="1:18" ht="15.75" customHeight="1">
      <c r="A243" s="68">
        <v>1802</v>
      </c>
      <c r="B243" s="69"/>
      <c r="C243" s="69"/>
      <c r="D243" s="69"/>
      <c r="E243" s="69"/>
      <c r="F243" s="69"/>
      <c r="G243" s="69"/>
      <c r="H243" s="69"/>
      <c r="I243" s="69">
        <v>36</v>
      </c>
      <c r="J243" s="110">
        <v>35</v>
      </c>
      <c r="K243" s="78"/>
      <c r="L243" s="113"/>
      <c r="M243" s="114"/>
      <c r="N243" s="80">
        <f>IF(I243=0,"",I243/H242)</f>
        <v>1</v>
      </c>
      <c r="O243" s="81">
        <v>43</v>
      </c>
      <c r="P243" s="82">
        <f t="shared" si="20"/>
        <v>1</v>
      </c>
      <c r="Q243" s="82">
        <f t="shared" si="21"/>
        <v>0</v>
      </c>
      <c r="R243" s="106"/>
    </row>
    <row r="244" spans="1:18" ht="15.75" customHeight="1">
      <c r="A244" s="68">
        <v>1901</v>
      </c>
      <c r="B244" s="69"/>
      <c r="C244" s="69"/>
      <c r="D244" s="69"/>
      <c r="E244" s="69"/>
      <c r="F244" s="69"/>
      <c r="G244" s="69"/>
      <c r="H244" s="69"/>
      <c r="I244" s="69">
        <v>5</v>
      </c>
      <c r="J244" s="110">
        <v>5</v>
      </c>
      <c r="K244" s="78"/>
      <c r="L244" s="113"/>
      <c r="M244" s="114"/>
      <c r="N244" s="80"/>
      <c r="O244" s="81">
        <v>8</v>
      </c>
      <c r="P244" s="82"/>
      <c r="Q244" s="82"/>
      <c r="R244" s="106"/>
    </row>
    <row r="245" spans="1:18" ht="15.75" customHeight="1">
      <c r="A245" s="68">
        <v>1902</v>
      </c>
      <c r="B245" s="69"/>
      <c r="C245" s="69"/>
      <c r="D245" s="69"/>
      <c r="E245" s="69"/>
      <c r="F245" s="69"/>
      <c r="G245" s="69"/>
      <c r="H245" s="69"/>
      <c r="I245" s="69">
        <v>3</v>
      </c>
      <c r="J245" s="110">
        <v>1</v>
      </c>
      <c r="K245" s="78"/>
      <c r="L245" s="113"/>
      <c r="M245" s="114"/>
      <c r="N245" s="80"/>
      <c r="O245" s="81">
        <v>3</v>
      </c>
      <c r="P245" s="82"/>
      <c r="Q245" s="82"/>
      <c r="R245" s="106"/>
    </row>
    <row r="246" spans="1:18" ht="15.75" customHeight="1">
      <c r="A246" s="68">
        <v>2001</v>
      </c>
      <c r="B246" s="69"/>
      <c r="C246" s="69"/>
      <c r="D246" s="69"/>
      <c r="E246" s="69"/>
      <c r="F246" s="69"/>
      <c r="G246" s="69"/>
      <c r="H246" s="69"/>
      <c r="I246" s="69">
        <v>2</v>
      </c>
      <c r="J246" s="110">
        <v>2</v>
      </c>
      <c r="K246" s="78"/>
      <c r="L246" s="113"/>
      <c r="M246" s="106"/>
      <c r="N246" s="115"/>
      <c r="O246" s="87">
        <v>2</v>
      </c>
      <c r="P246" s="116"/>
      <c r="Q246" s="115"/>
      <c r="R246" s="106"/>
    </row>
    <row r="247" spans="1:18" ht="15.75" customHeight="1">
      <c r="A247" s="68">
        <v>2002</v>
      </c>
      <c r="B247" s="69"/>
      <c r="C247" s="69"/>
      <c r="D247" s="69"/>
      <c r="E247" s="69"/>
      <c r="F247" s="69"/>
      <c r="G247" s="69"/>
      <c r="H247" s="69"/>
      <c r="I247" s="69"/>
      <c r="J247" s="110"/>
      <c r="K247" s="78"/>
      <c r="L247" s="113"/>
      <c r="M247" s="106"/>
      <c r="N247" s="117"/>
      <c r="O247" s="87"/>
      <c r="P247" s="118"/>
      <c r="Q247" s="117"/>
      <c r="R247" s="106"/>
    </row>
    <row r="248" spans="1:18" ht="15.75" customHeight="1">
      <c r="A248" s="68">
        <v>2101</v>
      </c>
      <c r="B248" s="69"/>
      <c r="C248" s="69"/>
      <c r="D248" s="69"/>
      <c r="E248" s="69"/>
      <c r="F248" s="69"/>
      <c r="G248" s="69"/>
      <c r="H248" s="69"/>
      <c r="I248" s="69"/>
      <c r="J248" s="110"/>
      <c r="K248" s="78"/>
      <c r="L248" s="113"/>
      <c r="M248" s="106"/>
      <c r="N248" s="117"/>
      <c r="O248" s="87"/>
      <c r="P248" s="118"/>
      <c r="Q248" s="117"/>
      <c r="R248" s="106"/>
    </row>
    <row r="249" spans="1:18" ht="15.75" customHeight="1">
      <c r="A249" s="68">
        <v>2102</v>
      </c>
      <c r="B249" s="69"/>
      <c r="C249" s="69"/>
      <c r="D249" s="69"/>
      <c r="E249" s="69"/>
      <c r="F249" s="69"/>
      <c r="G249" s="69"/>
      <c r="H249" s="69"/>
      <c r="I249" s="69"/>
      <c r="J249" s="110"/>
      <c r="K249" s="78"/>
      <c r="L249" s="113"/>
      <c r="M249" s="106"/>
      <c r="N249" s="2"/>
      <c r="O249" s="31"/>
      <c r="P249" s="25"/>
      <c r="Q249" s="86"/>
      <c r="R249" s="106"/>
    </row>
    <row r="250" spans="1:18" ht="15.75" customHeight="1">
      <c r="A250" s="68">
        <v>2201</v>
      </c>
      <c r="B250" s="69"/>
      <c r="C250" s="69"/>
      <c r="D250" s="69"/>
      <c r="E250" s="69"/>
      <c r="F250" s="69"/>
      <c r="G250" s="69"/>
      <c r="H250" s="69"/>
      <c r="I250" s="69"/>
      <c r="J250" s="110"/>
      <c r="K250" s="78"/>
      <c r="L250" s="113"/>
      <c r="M250" s="106"/>
      <c r="N250" s="89" t="s">
        <v>79</v>
      </c>
      <c r="O250" s="90">
        <v>36</v>
      </c>
      <c r="P250" s="187">
        <f>IF(SUM(J242:J249)=0,"",SUM(J242:J249))</f>
        <v>43</v>
      </c>
      <c r="Q250" s="92" t="s">
        <v>11</v>
      </c>
      <c r="R250" s="106"/>
    </row>
    <row r="251" spans="1:18" ht="15.75" customHeight="1">
      <c r="A251" s="68">
        <v>2202</v>
      </c>
      <c r="B251" s="69"/>
      <c r="C251" s="69"/>
      <c r="D251" s="69"/>
      <c r="E251" s="69"/>
      <c r="F251" s="69"/>
      <c r="G251" s="69"/>
      <c r="H251" s="69"/>
      <c r="I251" s="69"/>
      <c r="J251" s="110"/>
      <c r="K251" s="78"/>
      <c r="L251" s="113"/>
      <c r="M251" s="106"/>
      <c r="N251" s="93" t="s">
        <v>80</v>
      </c>
      <c r="O251" s="94">
        <f>IF(O250/B236=0,"",O250/B236)</f>
        <v>0.62068965517241381</v>
      </c>
      <c r="P251" s="188">
        <f>IF(O250/P250=0,"",O250/P250)</f>
        <v>0.83720930232558144</v>
      </c>
      <c r="Q251" s="96" t="s">
        <v>81</v>
      </c>
      <c r="R251" s="106"/>
    </row>
    <row r="252" spans="1:18" ht="15.75" customHeight="1">
      <c r="A252" s="68">
        <v>2301</v>
      </c>
      <c r="B252" s="69"/>
      <c r="C252" s="69"/>
      <c r="D252" s="69"/>
      <c r="E252" s="69"/>
      <c r="F252" s="69"/>
      <c r="G252" s="69"/>
      <c r="H252" s="69"/>
      <c r="I252" s="69"/>
      <c r="J252" s="110"/>
      <c r="K252" s="123"/>
      <c r="L252" s="124"/>
      <c r="M252" s="125"/>
      <c r="N252" s="101"/>
      <c r="O252" s="102"/>
      <c r="P252" s="102"/>
      <c r="Q252" s="103"/>
      <c r="R252" s="106"/>
    </row>
    <row r="253" spans="1:18" ht="18" customHeight="1">
      <c r="A253" s="35"/>
      <c r="B253" s="31"/>
      <c r="C253" s="273" t="s">
        <v>100</v>
      </c>
      <c r="D253" s="261"/>
      <c r="E253" s="261"/>
      <c r="F253" s="261"/>
      <c r="G253" s="261"/>
      <c r="H253" s="261"/>
      <c r="I253" s="262"/>
      <c r="J253" s="126">
        <f>SUM(J236:J252)</f>
        <v>43</v>
      </c>
      <c r="K253" s="105">
        <f>IF(J243=0,"",J243/B236)</f>
        <v>0.60344827586206895</v>
      </c>
      <c r="L253" s="105">
        <f>IF(J253=0,"",J253/B236)</f>
        <v>0.74137931034482762</v>
      </c>
      <c r="M253" s="105">
        <f>IF(J244=0,"",L253-K253)</f>
        <v>0.13793103448275867</v>
      </c>
      <c r="N253" s="2"/>
      <c r="O253" s="31"/>
      <c r="P253" s="25"/>
      <c r="Q253" s="2"/>
      <c r="R253" s="106"/>
    </row>
    <row r="254" spans="1:18" ht="12.75" customHeight="1"/>
    <row r="255" spans="1:18" ht="12.75" customHeight="1"/>
    <row r="256" spans="1:18" ht="26.25" customHeight="1">
      <c r="A256" s="283" t="s">
        <v>88</v>
      </c>
      <c r="B256" s="275"/>
      <c r="C256" s="275"/>
      <c r="D256" s="275"/>
      <c r="E256" s="275"/>
      <c r="F256" s="275"/>
      <c r="G256" s="275"/>
      <c r="H256" s="275"/>
      <c r="I256" s="275"/>
      <c r="J256" s="66" t="s">
        <v>103</v>
      </c>
      <c r="L256" s="31"/>
      <c r="M256" s="2"/>
      <c r="N256" s="2"/>
      <c r="O256" s="31"/>
      <c r="P256" s="2"/>
      <c r="Q256" s="31"/>
      <c r="R256" s="31"/>
    </row>
    <row r="257" spans="1:18" ht="20.25" customHeight="1">
      <c r="A257" s="259" t="s">
        <v>10</v>
      </c>
      <c r="B257" s="260" t="s">
        <v>89</v>
      </c>
      <c r="C257" s="261"/>
      <c r="D257" s="261"/>
      <c r="E257" s="261"/>
      <c r="F257" s="261"/>
      <c r="G257" s="261"/>
      <c r="H257" s="261"/>
      <c r="I257" s="262"/>
      <c r="J257" s="263" t="s">
        <v>11</v>
      </c>
      <c r="K257" s="254" t="s">
        <v>3</v>
      </c>
      <c r="L257" s="254" t="s">
        <v>4</v>
      </c>
      <c r="M257" s="264" t="s">
        <v>5</v>
      </c>
      <c r="N257" s="254" t="s">
        <v>6</v>
      </c>
      <c r="O257" s="265" t="s">
        <v>7</v>
      </c>
      <c r="P257" s="265" t="s">
        <v>8</v>
      </c>
      <c r="Q257" s="254" t="s">
        <v>9</v>
      </c>
    </row>
    <row r="258" spans="1:18" ht="15.75" customHeight="1">
      <c r="A258" s="255"/>
      <c r="B258" s="68" t="s">
        <v>90</v>
      </c>
      <c r="C258" s="68" t="s">
        <v>91</v>
      </c>
      <c r="D258" s="68" t="s">
        <v>92</v>
      </c>
      <c r="E258" s="68" t="s">
        <v>93</v>
      </c>
      <c r="F258" s="68" t="s">
        <v>94</v>
      </c>
      <c r="G258" s="68" t="s">
        <v>95</v>
      </c>
      <c r="H258" s="68" t="s">
        <v>96</v>
      </c>
      <c r="I258" s="68" t="s">
        <v>97</v>
      </c>
      <c r="J258" s="255"/>
      <c r="K258" s="255"/>
      <c r="L258" s="255"/>
      <c r="M258" s="255"/>
      <c r="N258" s="255"/>
      <c r="O258" s="255"/>
      <c r="P258" s="255"/>
      <c r="Q258" s="255"/>
    </row>
    <row r="259" spans="1:18" ht="15.75" customHeight="1">
      <c r="A259" s="68">
        <v>1502</v>
      </c>
      <c r="B259" s="69">
        <v>59</v>
      </c>
      <c r="C259" s="69"/>
      <c r="D259" s="69"/>
      <c r="E259" s="69"/>
      <c r="F259" s="69"/>
      <c r="G259" s="69"/>
      <c r="H259" s="69"/>
      <c r="I259" s="69"/>
      <c r="J259" s="110"/>
      <c r="K259" s="72"/>
      <c r="L259" s="111"/>
      <c r="M259" s="112"/>
      <c r="N259" s="207"/>
      <c r="O259" s="76">
        <f>B259</f>
        <v>59</v>
      </c>
      <c r="P259" s="77"/>
      <c r="Q259" s="75"/>
    </row>
    <row r="260" spans="1:18" ht="15.75" customHeight="1">
      <c r="A260" s="68">
        <v>1601</v>
      </c>
      <c r="B260" s="69"/>
      <c r="C260" s="69">
        <v>52</v>
      </c>
      <c r="D260" s="69"/>
      <c r="E260" s="69"/>
      <c r="F260" s="69"/>
      <c r="G260" s="69"/>
      <c r="H260" s="69"/>
      <c r="I260" s="69"/>
      <c r="J260" s="110"/>
      <c r="K260" s="78"/>
      <c r="L260" s="113"/>
      <c r="M260" s="114"/>
      <c r="N260" s="80">
        <f>IF(C260=0,"",C260/B259)</f>
        <v>0.88135593220338981</v>
      </c>
      <c r="O260" s="81">
        <v>53</v>
      </c>
      <c r="P260" s="82">
        <f t="shared" ref="P260:P266" si="22">IF(O260=0,"",O260/O259)</f>
        <v>0.89830508474576276</v>
      </c>
      <c r="Q260" s="82">
        <f t="shared" ref="Q260:Q266" si="23">IF(O260=0,"",100%-P260)</f>
        <v>0.10169491525423724</v>
      </c>
    </row>
    <row r="261" spans="1:18" ht="15.75" customHeight="1">
      <c r="A261" s="68">
        <v>1602</v>
      </c>
      <c r="B261" s="69"/>
      <c r="C261" s="69"/>
      <c r="D261" s="69">
        <v>44</v>
      </c>
      <c r="E261" s="69"/>
      <c r="F261" s="69"/>
      <c r="G261" s="69"/>
      <c r="H261" s="69"/>
      <c r="I261" s="69"/>
      <c r="J261" s="110"/>
      <c r="K261" s="78"/>
      <c r="L261" s="113"/>
      <c r="M261" s="114"/>
      <c r="N261" s="80">
        <f>IF(D261=0,"",D261/C260)</f>
        <v>0.84615384615384615</v>
      </c>
      <c r="O261" s="81">
        <v>44</v>
      </c>
      <c r="P261" s="82">
        <f t="shared" si="22"/>
        <v>0.83018867924528306</v>
      </c>
      <c r="Q261" s="82">
        <f t="shared" si="23"/>
        <v>0.16981132075471694</v>
      </c>
      <c r="R261" s="83">
        <f>O261/O259</f>
        <v>0.74576271186440679</v>
      </c>
    </row>
    <row r="262" spans="1:18" ht="15.75" customHeight="1">
      <c r="A262" s="68">
        <v>1701</v>
      </c>
      <c r="B262" s="69"/>
      <c r="C262" s="69"/>
      <c r="D262" s="69"/>
      <c r="E262" s="69">
        <v>41</v>
      </c>
      <c r="F262" s="69"/>
      <c r="G262" s="69"/>
      <c r="H262" s="69"/>
      <c r="I262" s="69"/>
      <c r="J262" s="110"/>
      <c r="K262" s="78"/>
      <c r="L262" s="113"/>
      <c r="M262" s="114"/>
      <c r="N262" s="80">
        <f>IF(E262=0,"",E262/D261)</f>
        <v>0.93181818181818177</v>
      </c>
      <c r="O262" s="81">
        <v>42</v>
      </c>
      <c r="P262" s="82">
        <f t="shared" si="22"/>
        <v>0.95454545454545459</v>
      </c>
      <c r="Q262" s="82">
        <f t="shared" si="23"/>
        <v>4.5454545454545414E-2</v>
      </c>
      <c r="R262" s="106"/>
    </row>
    <row r="263" spans="1:18" ht="15.75" customHeight="1">
      <c r="A263" s="68">
        <v>1702</v>
      </c>
      <c r="B263" s="69"/>
      <c r="C263" s="69"/>
      <c r="D263" s="69"/>
      <c r="E263" s="69"/>
      <c r="F263" s="69">
        <v>41</v>
      </c>
      <c r="G263" s="69"/>
      <c r="H263" s="69"/>
      <c r="I263" s="69"/>
      <c r="J263" s="110"/>
      <c r="K263" s="78"/>
      <c r="L263" s="113"/>
      <c r="M263" s="114"/>
      <c r="N263" s="80">
        <f>IF(F263=0,"",F263/E262)</f>
        <v>1</v>
      </c>
      <c r="O263" s="81">
        <v>42</v>
      </c>
      <c r="P263" s="82">
        <f t="shared" si="22"/>
        <v>1</v>
      </c>
      <c r="Q263" s="82">
        <f t="shared" si="23"/>
        <v>0</v>
      </c>
      <c r="R263" s="106"/>
    </row>
    <row r="264" spans="1:18" ht="15.75" customHeight="1">
      <c r="A264" s="68">
        <v>1801</v>
      </c>
      <c r="B264" s="69"/>
      <c r="C264" s="69"/>
      <c r="D264" s="69"/>
      <c r="E264" s="69"/>
      <c r="F264" s="69"/>
      <c r="G264" s="69">
        <v>41</v>
      </c>
      <c r="H264" s="69"/>
      <c r="I264" s="69"/>
      <c r="J264" s="110"/>
      <c r="K264" s="78"/>
      <c r="L264" s="113"/>
      <c r="M264" s="114"/>
      <c r="N264" s="80">
        <f>IF(G264=0,"",G264/F263)</f>
        <v>1</v>
      </c>
      <c r="O264" s="81">
        <v>42</v>
      </c>
      <c r="P264" s="82">
        <f t="shared" si="22"/>
        <v>1</v>
      </c>
      <c r="Q264" s="82">
        <f t="shared" si="23"/>
        <v>0</v>
      </c>
      <c r="R264" s="106"/>
    </row>
    <row r="265" spans="1:18" ht="15.75" customHeight="1">
      <c r="A265" s="68">
        <v>1802</v>
      </c>
      <c r="B265" s="69"/>
      <c r="C265" s="69"/>
      <c r="D265" s="69"/>
      <c r="E265" s="69"/>
      <c r="F265" s="69"/>
      <c r="G265" s="69"/>
      <c r="H265" s="69">
        <v>34</v>
      </c>
      <c r="I265" s="69"/>
      <c r="J265" s="110"/>
      <c r="K265" s="78"/>
      <c r="L265" s="113"/>
      <c r="M265" s="114"/>
      <c r="N265" s="80">
        <f>IF(H265=0,"",H265/G264)</f>
        <v>0.82926829268292679</v>
      </c>
      <c r="O265" s="81">
        <v>42</v>
      </c>
      <c r="P265" s="82">
        <f t="shared" si="22"/>
        <v>1</v>
      </c>
      <c r="Q265" s="82">
        <f t="shared" si="23"/>
        <v>0</v>
      </c>
      <c r="R265" s="106"/>
    </row>
    <row r="266" spans="1:18" ht="15.75" customHeight="1">
      <c r="A266" s="68">
        <v>1901</v>
      </c>
      <c r="B266" s="69"/>
      <c r="C266" s="69"/>
      <c r="D266" s="69"/>
      <c r="E266" s="69"/>
      <c r="F266" s="69"/>
      <c r="G266" s="69"/>
      <c r="H266" s="69"/>
      <c r="I266" s="69">
        <v>33</v>
      </c>
      <c r="J266" s="110">
        <v>33</v>
      </c>
      <c r="K266" s="78"/>
      <c r="L266" s="113"/>
      <c r="M266" s="114"/>
      <c r="N266" s="80">
        <f>IF(I266=0,"",I266/H265)</f>
        <v>0.97058823529411764</v>
      </c>
      <c r="O266" s="81">
        <v>42</v>
      </c>
      <c r="P266" s="82">
        <f t="shared" si="22"/>
        <v>1</v>
      </c>
      <c r="Q266" s="82">
        <f t="shared" si="23"/>
        <v>0</v>
      </c>
      <c r="R266" s="106"/>
    </row>
    <row r="267" spans="1:18" ht="15.75" customHeight="1">
      <c r="A267" s="68">
        <v>1902</v>
      </c>
      <c r="B267" s="69"/>
      <c r="C267" s="69"/>
      <c r="D267" s="69"/>
      <c r="E267" s="69"/>
      <c r="F267" s="69"/>
      <c r="G267" s="69"/>
      <c r="H267" s="69"/>
      <c r="I267" s="69">
        <v>8</v>
      </c>
      <c r="J267" s="110">
        <v>5</v>
      </c>
      <c r="K267" s="78"/>
      <c r="L267" s="113"/>
      <c r="M267" s="114"/>
      <c r="N267" s="80"/>
      <c r="O267" s="81">
        <v>9</v>
      </c>
      <c r="P267" s="82"/>
      <c r="Q267" s="82"/>
      <c r="R267" s="106"/>
    </row>
    <row r="268" spans="1:18" ht="15.75" customHeight="1">
      <c r="A268" s="68">
        <v>2001</v>
      </c>
      <c r="B268" s="69"/>
      <c r="C268" s="69"/>
      <c r="D268" s="69"/>
      <c r="E268" s="69"/>
      <c r="F268" s="69"/>
      <c r="G268" s="69"/>
      <c r="H268" s="69"/>
      <c r="I268" s="69">
        <v>3</v>
      </c>
      <c r="J268" s="110">
        <v>3</v>
      </c>
      <c r="K268" s="78"/>
      <c r="L268" s="113"/>
      <c r="M268" s="114"/>
      <c r="N268" s="80"/>
      <c r="O268" s="81">
        <v>3</v>
      </c>
      <c r="P268" s="82"/>
      <c r="Q268" s="82"/>
      <c r="R268" s="106"/>
    </row>
    <row r="269" spans="1:18" ht="15.75" customHeight="1">
      <c r="A269" s="68">
        <v>2002</v>
      </c>
      <c r="B269" s="69"/>
      <c r="C269" s="69"/>
      <c r="D269" s="69"/>
      <c r="E269" s="69"/>
      <c r="F269" s="69"/>
      <c r="G269" s="69"/>
      <c r="H269" s="69"/>
      <c r="I269" s="69">
        <v>1</v>
      </c>
      <c r="J269" s="110">
        <v>1</v>
      </c>
      <c r="K269" s="78"/>
      <c r="L269" s="113"/>
      <c r="M269" s="106"/>
      <c r="N269" s="115"/>
      <c r="O269" s="87">
        <v>1</v>
      </c>
      <c r="P269" s="116"/>
      <c r="Q269" s="115"/>
      <c r="R269" s="106"/>
    </row>
    <row r="270" spans="1:18" ht="15.75" customHeight="1">
      <c r="A270" s="68">
        <v>2101</v>
      </c>
      <c r="B270" s="69"/>
      <c r="C270" s="69"/>
      <c r="D270" s="69"/>
      <c r="E270" s="69"/>
      <c r="F270" s="69"/>
      <c r="G270" s="69"/>
      <c r="H270" s="69"/>
      <c r="I270" s="69"/>
      <c r="J270" s="110"/>
      <c r="K270" s="78"/>
      <c r="L270" s="113"/>
      <c r="M270" s="106"/>
      <c r="N270" s="117"/>
      <c r="O270" s="87"/>
      <c r="P270" s="118"/>
      <c r="Q270" s="117"/>
      <c r="R270" s="106"/>
    </row>
    <row r="271" spans="1:18" ht="15.75" customHeight="1">
      <c r="A271" s="68">
        <v>2102</v>
      </c>
      <c r="B271" s="69"/>
      <c r="C271" s="69"/>
      <c r="D271" s="69"/>
      <c r="E271" s="69"/>
      <c r="F271" s="69"/>
      <c r="G271" s="69"/>
      <c r="H271" s="69"/>
      <c r="I271" s="69"/>
      <c r="J271" s="110"/>
      <c r="K271" s="78"/>
      <c r="L271" s="113"/>
      <c r="M271" s="106"/>
      <c r="N271" s="117"/>
      <c r="O271" s="87"/>
      <c r="P271" s="118"/>
      <c r="Q271" s="117"/>
      <c r="R271" s="106"/>
    </row>
    <row r="272" spans="1:18" ht="15.75" customHeight="1">
      <c r="A272" s="68">
        <v>2201</v>
      </c>
      <c r="B272" s="69"/>
      <c r="C272" s="69"/>
      <c r="D272" s="69"/>
      <c r="E272" s="69"/>
      <c r="F272" s="69"/>
      <c r="G272" s="69"/>
      <c r="H272" s="69"/>
      <c r="I272" s="69"/>
      <c r="J272" s="110"/>
      <c r="K272" s="78"/>
      <c r="L272" s="113"/>
      <c r="M272" s="106"/>
      <c r="N272" s="2"/>
      <c r="O272" s="31"/>
      <c r="P272" s="25"/>
      <c r="Q272" s="86"/>
      <c r="R272" s="106"/>
    </row>
    <row r="273" spans="1:18" ht="15.75" customHeight="1">
      <c r="A273" s="68">
        <v>2202</v>
      </c>
      <c r="B273" s="69"/>
      <c r="C273" s="69"/>
      <c r="D273" s="69"/>
      <c r="E273" s="69"/>
      <c r="F273" s="69"/>
      <c r="G273" s="69"/>
      <c r="H273" s="69"/>
      <c r="I273" s="69"/>
      <c r="J273" s="110"/>
      <c r="K273" s="78"/>
      <c r="L273" s="113"/>
      <c r="M273" s="106"/>
      <c r="N273" s="89" t="s">
        <v>79</v>
      </c>
      <c r="O273" s="90">
        <v>29</v>
      </c>
      <c r="P273" s="187">
        <f>IF(SUM(J265:J272)=0,"",SUM(J265:J272))</f>
        <v>42</v>
      </c>
      <c r="Q273" s="92" t="s">
        <v>11</v>
      </c>
      <c r="R273" s="106"/>
    </row>
    <row r="274" spans="1:18" ht="15.75" customHeight="1">
      <c r="A274" s="68">
        <v>2301</v>
      </c>
      <c r="B274" s="69"/>
      <c r="C274" s="69"/>
      <c r="D274" s="69"/>
      <c r="E274" s="69"/>
      <c r="F274" s="69"/>
      <c r="G274" s="69"/>
      <c r="H274" s="69"/>
      <c r="I274" s="69"/>
      <c r="J274" s="110"/>
      <c r="K274" s="78"/>
      <c r="L274" s="113"/>
      <c r="M274" s="106"/>
      <c r="N274" s="93" t="s">
        <v>80</v>
      </c>
      <c r="O274" s="94">
        <f>IF(O273/B259=0,"",O273/B259)</f>
        <v>0.49152542372881358</v>
      </c>
      <c r="P274" s="188">
        <f>IF(O273/P273=0,"",O273/P273)</f>
        <v>0.69047619047619047</v>
      </c>
      <c r="Q274" s="96" t="s">
        <v>81</v>
      </c>
      <c r="R274" s="106"/>
    </row>
    <row r="275" spans="1:18" ht="15.75" customHeight="1">
      <c r="A275" s="68">
        <v>2302</v>
      </c>
      <c r="B275" s="69"/>
      <c r="C275" s="69"/>
      <c r="D275" s="69"/>
      <c r="E275" s="69"/>
      <c r="F275" s="69"/>
      <c r="G275" s="69"/>
      <c r="H275" s="69"/>
      <c r="I275" s="69"/>
      <c r="J275" s="110"/>
      <c r="K275" s="123"/>
      <c r="L275" s="124"/>
      <c r="M275" s="125"/>
      <c r="N275" s="101"/>
      <c r="O275" s="102"/>
      <c r="P275" s="102"/>
      <c r="Q275" s="103"/>
      <c r="R275" s="106"/>
    </row>
    <row r="276" spans="1:18" ht="18" customHeight="1">
      <c r="A276" s="35"/>
      <c r="B276" s="31"/>
      <c r="C276" s="273" t="s">
        <v>100</v>
      </c>
      <c r="D276" s="261"/>
      <c r="E276" s="261"/>
      <c r="F276" s="261"/>
      <c r="G276" s="261"/>
      <c r="H276" s="261"/>
      <c r="I276" s="262"/>
      <c r="J276" s="126">
        <f>SUM(J259:J275)</f>
        <v>42</v>
      </c>
      <c r="K276" s="105">
        <f>J266/B259</f>
        <v>0.55932203389830504</v>
      </c>
      <c r="L276" s="105">
        <f>IF(J276=0,"",J276/B259)</f>
        <v>0.71186440677966101</v>
      </c>
      <c r="M276" s="105">
        <f>IF(J267=0,"",L276-K276)</f>
        <v>0.15254237288135597</v>
      </c>
      <c r="N276" s="2"/>
      <c r="O276" s="31"/>
      <c r="P276" s="25"/>
      <c r="Q276" s="2"/>
      <c r="R276" s="106"/>
    </row>
    <row r="277" spans="1:18" ht="12.75" customHeight="1"/>
    <row r="278" spans="1:18" ht="12.75" customHeight="1"/>
    <row r="279" spans="1:18" ht="26.25" customHeight="1">
      <c r="A279" s="283" t="s">
        <v>88</v>
      </c>
      <c r="B279" s="275"/>
      <c r="C279" s="275"/>
      <c r="D279" s="275"/>
      <c r="E279" s="275"/>
      <c r="F279" s="275"/>
      <c r="G279" s="275"/>
      <c r="H279" s="275"/>
      <c r="I279" s="275"/>
      <c r="J279" s="66" t="s">
        <v>104</v>
      </c>
      <c r="L279" s="31"/>
      <c r="M279" s="2"/>
      <c r="N279" s="2"/>
      <c r="O279" s="31"/>
      <c r="P279" s="2"/>
      <c r="Q279" s="31"/>
      <c r="R279" s="31"/>
    </row>
    <row r="280" spans="1:18" ht="20.25" customHeight="1">
      <c r="A280" s="259" t="s">
        <v>10</v>
      </c>
      <c r="B280" s="260" t="s">
        <v>89</v>
      </c>
      <c r="C280" s="261"/>
      <c r="D280" s="261"/>
      <c r="E280" s="261"/>
      <c r="F280" s="261"/>
      <c r="G280" s="261"/>
      <c r="H280" s="261"/>
      <c r="I280" s="262"/>
      <c r="J280" s="263" t="s">
        <v>11</v>
      </c>
      <c r="K280" s="254" t="s">
        <v>3</v>
      </c>
      <c r="L280" s="254" t="s">
        <v>4</v>
      </c>
      <c r="M280" s="264" t="s">
        <v>5</v>
      </c>
      <c r="N280" s="254" t="s">
        <v>6</v>
      </c>
      <c r="O280" s="265" t="s">
        <v>7</v>
      </c>
      <c r="P280" s="265" t="s">
        <v>8</v>
      </c>
      <c r="Q280" s="254" t="s">
        <v>9</v>
      </c>
    </row>
    <row r="281" spans="1:18" ht="15.75" customHeight="1">
      <c r="A281" s="255"/>
      <c r="B281" s="68" t="s">
        <v>90</v>
      </c>
      <c r="C281" s="68" t="s">
        <v>91</v>
      </c>
      <c r="D281" s="68" t="s">
        <v>92</v>
      </c>
      <c r="E281" s="68" t="s">
        <v>93</v>
      </c>
      <c r="F281" s="68" t="s">
        <v>94</v>
      </c>
      <c r="G281" s="68" t="s">
        <v>95</v>
      </c>
      <c r="H281" s="68" t="s">
        <v>96</v>
      </c>
      <c r="I281" s="68" t="s">
        <v>97</v>
      </c>
      <c r="J281" s="255"/>
      <c r="K281" s="255"/>
      <c r="L281" s="255"/>
      <c r="M281" s="255"/>
      <c r="N281" s="255"/>
      <c r="O281" s="255"/>
      <c r="P281" s="255"/>
      <c r="Q281" s="255"/>
    </row>
    <row r="282" spans="1:18" ht="15.75" customHeight="1">
      <c r="A282" s="68">
        <v>1601</v>
      </c>
      <c r="B282" s="69">
        <v>34</v>
      </c>
      <c r="C282" s="69"/>
      <c r="D282" s="69"/>
      <c r="E282" s="69"/>
      <c r="F282" s="69"/>
      <c r="G282" s="69"/>
      <c r="H282" s="69"/>
      <c r="I282" s="69"/>
      <c r="J282" s="110"/>
      <c r="K282" s="72"/>
      <c r="L282" s="111"/>
      <c r="M282" s="112"/>
      <c r="N282" s="207"/>
      <c r="O282" s="76">
        <f>B282</f>
        <v>34</v>
      </c>
      <c r="P282" s="77"/>
      <c r="Q282" s="75"/>
    </row>
    <row r="283" spans="1:18" ht="15.75" customHeight="1">
      <c r="A283" s="68">
        <v>1602</v>
      </c>
      <c r="B283" s="69"/>
      <c r="C283" s="69">
        <v>28</v>
      </c>
      <c r="D283" s="69"/>
      <c r="E283" s="69"/>
      <c r="F283" s="69"/>
      <c r="G283" s="69"/>
      <c r="H283" s="69"/>
      <c r="I283" s="69"/>
      <c r="J283" s="110"/>
      <c r="K283" s="78"/>
      <c r="L283" s="113"/>
      <c r="M283" s="114"/>
      <c r="N283" s="80">
        <f>IF(C283=0,"",C283/B282)</f>
        <v>0.82352941176470584</v>
      </c>
      <c r="O283" s="81">
        <v>28</v>
      </c>
      <c r="P283" s="82">
        <f t="shared" ref="P283:P289" si="24">IF(O283=0,"",O283/O282)</f>
        <v>0.82352941176470584</v>
      </c>
      <c r="Q283" s="82">
        <f t="shared" ref="Q283:Q289" si="25">IF(O283=0,"",100%-P283)</f>
        <v>0.17647058823529416</v>
      </c>
    </row>
    <row r="284" spans="1:18" ht="15.75" customHeight="1">
      <c r="A284" s="68">
        <v>1701</v>
      </c>
      <c r="B284" s="69"/>
      <c r="C284" s="69"/>
      <c r="D284" s="69">
        <v>28</v>
      </c>
      <c r="E284" s="69"/>
      <c r="F284" s="69"/>
      <c r="G284" s="69"/>
      <c r="H284" s="69"/>
      <c r="I284" s="69"/>
      <c r="J284" s="110"/>
      <c r="K284" s="78"/>
      <c r="L284" s="113"/>
      <c r="M284" s="114"/>
      <c r="N284" s="80">
        <f>IF(D284=0,"",D284/C283)</f>
        <v>1</v>
      </c>
      <c r="O284" s="81">
        <v>28</v>
      </c>
      <c r="P284" s="82">
        <f t="shared" si="24"/>
        <v>1</v>
      </c>
      <c r="Q284" s="82">
        <f t="shared" si="25"/>
        <v>0</v>
      </c>
      <c r="R284" s="83">
        <f>O284/O282</f>
        <v>0.82352941176470584</v>
      </c>
    </row>
    <row r="285" spans="1:18" ht="15.75" customHeight="1">
      <c r="A285" s="68">
        <v>1702</v>
      </c>
      <c r="B285" s="69"/>
      <c r="C285" s="69"/>
      <c r="D285" s="69"/>
      <c r="E285" s="69">
        <v>24</v>
      </c>
      <c r="F285" s="69"/>
      <c r="G285" s="69"/>
      <c r="H285" s="69"/>
      <c r="I285" s="69"/>
      <c r="J285" s="110"/>
      <c r="K285" s="78"/>
      <c r="L285" s="113"/>
      <c r="M285" s="114"/>
      <c r="N285" s="80">
        <f>IF(E285=0,"",E285/D284)</f>
        <v>0.8571428571428571</v>
      </c>
      <c r="O285" s="81">
        <v>26</v>
      </c>
      <c r="P285" s="82">
        <f t="shared" si="24"/>
        <v>0.9285714285714286</v>
      </c>
      <c r="Q285" s="82">
        <f t="shared" si="25"/>
        <v>7.1428571428571397E-2</v>
      </c>
      <c r="R285" s="106"/>
    </row>
    <row r="286" spans="1:18" ht="15.75" customHeight="1">
      <c r="A286" s="68">
        <v>1801</v>
      </c>
      <c r="B286" s="69"/>
      <c r="C286" s="69"/>
      <c r="D286" s="69"/>
      <c r="E286" s="69"/>
      <c r="F286" s="69">
        <v>22</v>
      </c>
      <c r="G286" s="69"/>
      <c r="H286" s="69"/>
      <c r="I286" s="69"/>
      <c r="J286" s="110"/>
      <c r="K286" s="78"/>
      <c r="L286" s="113"/>
      <c r="M286" s="114"/>
      <c r="N286" s="80">
        <f>IF(F286=0,"",F286/E285)</f>
        <v>0.91666666666666663</v>
      </c>
      <c r="O286" s="81">
        <v>25</v>
      </c>
      <c r="P286" s="82">
        <f t="shared" si="24"/>
        <v>0.96153846153846156</v>
      </c>
      <c r="Q286" s="82">
        <f t="shared" si="25"/>
        <v>3.8461538461538436E-2</v>
      </c>
      <c r="R286" s="106"/>
    </row>
    <row r="287" spans="1:18" ht="15.75" customHeight="1">
      <c r="A287" s="68">
        <v>1802</v>
      </c>
      <c r="B287" s="69"/>
      <c r="C287" s="69"/>
      <c r="D287" s="69"/>
      <c r="E287" s="69"/>
      <c r="F287" s="69"/>
      <c r="G287" s="69">
        <v>19</v>
      </c>
      <c r="H287" s="69"/>
      <c r="I287" s="69"/>
      <c r="J287" s="110"/>
      <c r="K287" s="78"/>
      <c r="L287" s="113"/>
      <c r="M287" s="114"/>
      <c r="N287" s="80">
        <f>IF(G287=0,"",G287/F286)</f>
        <v>0.86363636363636365</v>
      </c>
      <c r="O287" s="81">
        <v>24</v>
      </c>
      <c r="P287" s="82">
        <f t="shared" si="24"/>
        <v>0.96</v>
      </c>
      <c r="Q287" s="82">
        <f t="shared" si="25"/>
        <v>4.0000000000000036E-2</v>
      </c>
      <c r="R287" s="106"/>
    </row>
    <row r="288" spans="1:18" ht="15.75" customHeight="1">
      <c r="A288" s="68">
        <v>1901</v>
      </c>
      <c r="B288" s="69"/>
      <c r="C288" s="69"/>
      <c r="D288" s="69"/>
      <c r="E288" s="69"/>
      <c r="F288" s="69"/>
      <c r="G288" s="69"/>
      <c r="H288" s="69">
        <v>19</v>
      </c>
      <c r="I288" s="69"/>
      <c r="J288" s="110"/>
      <c r="K288" s="78"/>
      <c r="L288" s="113"/>
      <c r="M288" s="114"/>
      <c r="N288" s="80">
        <f>IF(H288=0,"",H288/G287)</f>
        <v>1</v>
      </c>
      <c r="O288" s="81">
        <v>24</v>
      </c>
      <c r="P288" s="82">
        <f t="shared" si="24"/>
        <v>1</v>
      </c>
      <c r="Q288" s="82">
        <f t="shared" si="25"/>
        <v>0</v>
      </c>
      <c r="R288" s="106"/>
    </row>
    <row r="289" spans="1:18" ht="15.75" customHeight="1">
      <c r="A289" s="68">
        <v>1902</v>
      </c>
      <c r="B289" s="69"/>
      <c r="C289" s="69"/>
      <c r="D289" s="69"/>
      <c r="E289" s="69"/>
      <c r="F289" s="69"/>
      <c r="G289" s="69"/>
      <c r="H289" s="69"/>
      <c r="I289" s="69">
        <v>18</v>
      </c>
      <c r="J289" s="110">
        <v>11</v>
      </c>
      <c r="K289" s="78"/>
      <c r="L289" s="113"/>
      <c r="M289" s="114"/>
      <c r="N289" s="80">
        <f>IF(I289=0,"",I289/H288)</f>
        <v>0.94736842105263153</v>
      </c>
      <c r="O289" s="81">
        <v>23</v>
      </c>
      <c r="P289" s="82">
        <f t="shared" si="24"/>
        <v>0.95833333333333337</v>
      </c>
      <c r="Q289" s="82">
        <f t="shared" si="25"/>
        <v>4.166666666666663E-2</v>
      </c>
      <c r="R289" s="106"/>
    </row>
    <row r="290" spans="1:18" ht="15.75" customHeight="1">
      <c r="A290" s="68">
        <v>2001</v>
      </c>
      <c r="B290" s="69"/>
      <c r="C290" s="69"/>
      <c r="D290" s="69"/>
      <c r="E290" s="69"/>
      <c r="F290" s="69"/>
      <c r="G290" s="69"/>
      <c r="H290" s="69"/>
      <c r="I290" s="69">
        <v>8</v>
      </c>
      <c r="J290" s="110">
        <v>6</v>
      </c>
      <c r="K290" s="78"/>
      <c r="L290" s="113"/>
      <c r="M290" s="114"/>
      <c r="N290" s="80"/>
      <c r="O290" s="81">
        <v>10</v>
      </c>
      <c r="P290" s="82"/>
      <c r="Q290" s="82"/>
      <c r="R290" s="106"/>
    </row>
    <row r="291" spans="1:18" ht="15.75" customHeight="1">
      <c r="A291" s="68">
        <v>2002</v>
      </c>
      <c r="B291" s="69"/>
      <c r="C291" s="69"/>
      <c r="D291" s="69"/>
      <c r="E291" s="69"/>
      <c r="F291" s="69"/>
      <c r="G291" s="69"/>
      <c r="H291" s="69"/>
      <c r="I291" s="69">
        <v>5</v>
      </c>
      <c r="J291" s="110">
        <v>4</v>
      </c>
      <c r="K291" s="78"/>
      <c r="L291" s="113"/>
      <c r="M291" s="114"/>
      <c r="N291" s="80"/>
      <c r="O291" s="81">
        <v>5</v>
      </c>
      <c r="P291" s="82"/>
      <c r="Q291" s="82"/>
      <c r="R291" s="106"/>
    </row>
    <row r="292" spans="1:18" ht="15.75" customHeight="1">
      <c r="A292" s="68">
        <v>2101</v>
      </c>
      <c r="B292" s="69"/>
      <c r="C292" s="69"/>
      <c r="D292" s="69"/>
      <c r="E292" s="69"/>
      <c r="F292" s="69"/>
      <c r="G292" s="69"/>
      <c r="H292" s="69"/>
      <c r="I292" s="69">
        <v>1</v>
      </c>
      <c r="J292" s="110">
        <v>1</v>
      </c>
      <c r="K292" s="78"/>
      <c r="L292" s="113"/>
      <c r="M292" s="106"/>
      <c r="N292" s="115"/>
      <c r="O292" s="87">
        <v>1</v>
      </c>
      <c r="P292" s="116"/>
      <c r="Q292" s="115"/>
      <c r="R292" s="106"/>
    </row>
    <row r="293" spans="1:18" ht="15.75" customHeight="1">
      <c r="A293" s="68">
        <v>2102</v>
      </c>
      <c r="B293" s="69"/>
      <c r="C293" s="69"/>
      <c r="D293" s="69"/>
      <c r="E293" s="69"/>
      <c r="F293" s="69"/>
      <c r="G293" s="69"/>
      <c r="H293" s="69"/>
      <c r="I293" s="69"/>
      <c r="J293" s="110"/>
      <c r="K293" s="78"/>
      <c r="L293" s="113"/>
      <c r="M293" s="106"/>
      <c r="N293" s="117"/>
      <c r="O293" s="87"/>
      <c r="P293" s="118"/>
      <c r="Q293" s="117"/>
      <c r="R293" s="106"/>
    </row>
    <row r="294" spans="1:18" ht="15.75" customHeight="1">
      <c r="A294" s="68">
        <v>2201</v>
      </c>
      <c r="B294" s="69"/>
      <c r="C294" s="69"/>
      <c r="D294" s="69"/>
      <c r="E294" s="69"/>
      <c r="F294" s="69"/>
      <c r="G294" s="69"/>
      <c r="H294" s="69"/>
      <c r="I294" s="69"/>
      <c r="J294" s="110"/>
      <c r="K294" s="78"/>
      <c r="L294" s="113"/>
      <c r="M294" s="106"/>
      <c r="N294" s="117"/>
      <c r="O294" s="87"/>
      <c r="P294" s="118"/>
      <c r="Q294" s="117"/>
      <c r="R294" s="106"/>
    </row>
    <row r="295" spans="1:18" ht="15.75" customHeight="1">
      <c r="A295" s="68">
        <v>2202</v>
      </c>
      <c r="B295" s="69"/>
      <c r="C295" s="69"/>
      <c r="D295" s="69"/>
      <c r="E295" s="69"/>
      <c r="F295" s="69"/>
      <c r="G295" s="69"/>
      <c r="H295" s="69"/>
      <c r="I295" s="69"/>
      <c r="J295" s="110"/>
      <c r="K295" s="78"/>
      <c r="L295" s="113"/>
      <c r="M295" s="106"/>
      <c r="N295" s="2"/>
      <c r="O295" s="31"/>
      <c r="P295" s="25"/>
      <c r="Q295" s="86"/>
      <c r="R295" s="106"/>
    </row>
    <row r="296" spans="1:18" ht="15.75" customHeight="1">
      <c r="A296" s="68">
        <v>2301</v>
      </c>
      <c r="B296" s="69"/>
      <c r="C296" s="69"/>
      <c r="D296" s="69"/>
      <c r="E296" s="69"/>
      <c r="F296" s="69"/>
      <c r="G296" s="69"/>
      <c r="H296" s="69"/>
      <c r="I296" s="69"/>
      <c r="J296" s="110"/>
      <c r="K296" s="78"/>
      <c r="L296" s="113"/>
      <c r="M296" s="106"/>
      <c r="N296" s="89" t="s">
        <v>79</v>
      </c>
      <c r="O296" s="90">
        <v>16</v>
      </c>
      <c r="P296" s="187">
        <f>IF(SUM(J288:J295)=0,"",SUM(J288:J295))</f>
        <v>22</v>
      </c>
      <c r="Q296" s="92" t="s">
        <v>11</v>
      </c>
      <c r="R296" s="106"/>
    </row>
    <row r="297" spans="1:18" ht="15.75" customHeight="1">
      <c r="A297" s="68">
        <v>2302</v>
      </c>
      <c r="B297" s="69"/>
      <c r="C297" s="69"/>
      <c r="D297" s="69"/>
      <c r="E297" s="69"/>
      <c r="F297" s="69"/>
      <c r="G297" s="69"/>
      <c r="H297" s="69"/>
      <c r="I297" s="69"/>
      <c r="J297" s="110"/>
      <c r="K297" s="78"/>
      <c r="L297" s="113"/>
      <c r="M297" s="106"/>
      <c r="N297" s="93" t="s">
        <v>80</v>
      </c>
      <c r="O297" s="94">
        <f>IF(O296/B282=0,"",O296/B282)</f>
        <v>0.47058823529411764</v>
      </c>
      <c r="P297" s="188">
        <f>IF(O296/P296=0,"",O296/P296)</f>
        <v>0.72727272727272729</v>
      </c>
      <c r="Q297" s="96" t="s">
        <v>81</v>
      </c>
      <c r="R297" s="106"/>
    </row>
    <row r="298" spans="1:18" ht="15.75" customHeight="1">
      <c r="A298" s="68">
        <v>2401</v>
      </c>
      <c r="B298" s="69"/>
      <c r="C298" s="69"/>
      <c r="D298" s="69"/>
      <c r="E298" s="69"/>
      <c r="F298" s="69"/>
      <c r="G298" s="69"/>
      <c r="H298" s="69"/>
      <c r="I298" s="69"/>
      <c r="J298" s="110"/>
      <c r="K298" s="123"/>
      <c r="L298" s="124"/>
      <c r="M298" s="125"/>
      <c r="N298" s="101"/>
      <c r="O298" s="102"/>
      <c r="P298" s="102"/>
      <c r="Q298" s="103"/>
      <c r="R298" s="106"/>
    </row>
    <row r="299" spans="1:18" ht="18" customHeight="1">
      <c r="A299" s="35"/>
      <c r="B299" s="31"/>
      <c r="C299" s="273" t="s">
        <v>100</v>
      </c>
      <c r="D299" s="261"/>
      <c r="E299" s="261"/>
      <c r="F299" s="261"/>
      <c r="G299" s="261"/>
      <c r="H299" s="261"/>
      <c r="I299" s="262"/>
      <c r="J299" s="126">
        <f>SUM(J282:J298)</f>
        <v>22</v>
      </c>
      <c r="K299" s="105">
        <f>IF(J289=0,"",J289/B282)</f>
        <v>0.3235294117647059</v>
      </c>
      <c r="L299" s="105">
        <f>IF(J299=0,"",J299/B282)</f>
        <v>0.6470588235294118</v>
      </c>
      <c r="M299" s="105">
        <f>IF(J290=0,"",L299-K299)</f>
        <v>0.3235294117647059</v>
      </c>
      <c r="N299" s="2"/>
      <c r="O299" s="31"/>
      <c r="P299" s="25"/>
      <c r="Q299" s="2"/>
      <c r="R299" s="106"/>
    </row>
    <row r="300" spans="1:18" ht="12.75" customHeight="1"/>
    <row r="301" spans="1:18" ht="12.75" customHeight="1"/>
    <row r="302" spans="1:18" ht="26.25" customHeight="1">
      <c r="A302" s="283" t="s">
        <v>88</v>
      </c>
      <c r="B302" s="275"/>
      <c r="C302" s="275"/>
      <c r="D302" s="275"/>
      <c r="E302" s="275"/>
      <c r="F302" s="275"/>
      <c r="G302" s="275"/>
      <c r="H302" s="275"/>
      <c r="I302" s="275"/>
      <c r="J302" s="66" t="s">
        <v>105</v>
      </c>
      <c r="L302" s="31"/>
      <c r="M302" s="2"/>
      <c r="N302" s="2"/>
      <c r="O302" s="31"/>
      <c r="P302" s="2"/>
      <c r="Q302" s="31"/>
      <c r="R302" s="31"/>
    </row>
    <row r="303" spans="1:18" ht="20.25" customHeight="1">
      <c r="A303" s="259" t="s">
        <v>10</v>
      </c>
      <c r="B303" s="260" t="s">
        <v>89</v>
      </c>
      <c r="C303" s="261"/>
      <c r="D303" s="261"/>
      <c r="E303" s="261"/>
      <c r="F303" s="261"/>
      <c r="G303" s="261"/>
      <c r="H303" s="261"/>
      <c r="I303" s="262"/>
      <c r="J303" s="263" t="s">
        <v>11</v>
      </c>
      <c r="K303" s="254" t="s">
        <v>3</v>
      </c>
      <c r="L303" s="254" t="s">
        <v>4</v>
      </c>
      <c r="M303" s="264" t="s">
        <v>5</v>
      </c>
      <c r="N303" s="254" t="s">
        <v>6</v>
      </c>
      <c r="O303" s="265" t="s">
        <v>7</v>
      </c>
      <c r="P303" s="265" t="s">
        <v>8</v>
      </c>
      <c r="Q303" s="254" t="s">
        <v>9</v>
      </c>
    </row>
    <row r="304" spans="1:18" ht="15.75" customHeight="1">
      <c r="A304" s="255"/>
      <c r="B304" s="68" t="s">
        <v>90</v>
      </c>
      <c r="C304" s="68" t="s">
        <v>91</v>
      </c>
      <c r="D304" s="68" t="s">
        <v>92</v>
      </c>
      <c r="E304" s="68" t="s">
        <v>93</v>
      </c>
      <c r="F304" s="68" t="s">
        <v>94</v>
      </c>
      <c r="G304" s="68" t="s">
        <v>95</v>
      </c>
      <c r="H304" s="68" t="s">
        <v>96</v>
      </c>
      <c r="I304" s="68" t="s">
        <v>97</v>
      </c>
      <c r="J304" s="255"/>
      <c r="K304" s="255"/>
      <c r="L304" s="255"/>
      <c r="M304" s="255"/>
      <c r="N304" s="255"/>
      <c r="O304" s="255"/>
      <c r="P304" s="255"/>
      <c r="Q304" s="255"/>
    </row>
    <row r="305" spans="1:18" ht="15.75" customHeight="1">
      <c r="A305" s="68">
        <v>1602</v>
      </c>
      <c r="B305" s="69">
        <v>57</v>
      </c>
      <c r="C305" s="69"/>
      <c r="D305" s="69"/>
      <c r="E305" s="69"/>
      <c r="F305" s="69"/>
      <c r="G305" s="69"/>
      <c r="H305" s="69"/>
      <c r="I305" s="69"/>
      <c r="J305" s="110"/>
      <c r="K305" s="72"/>
      <c r="L305" s="111"/>
      <c r="M305" s="112"/>
      <c r="N305" s="207"/>
      <c r="O305" s="76">
        <f>B305</f>
        <v>57</v>
      </c>
      <c r="P305" s="77"/>
      <c r="Q305" s="75"/>
    </row>
    <row r="306" spans="1:18" ht="15.75" customHeight="1">
      <c r="A306" s="68">
        <v>1701</v>
      </c>
      <c r="B306" s="69"/>
      <c r="C306" s="69">
        <v>53</v>
      </c>
      <c r="D306" s="69"/>
      <c r="E306" s="69"/>
      <c r="F306" s="69"/>
      <c r="G306" s="69"/>
      <c r="H306" s="69"/>
      <c r="I306" s="69"/>
      <c r="J306" s="110"/>
      <c r="K306" s="78"/>
      <c r="L306" s="113"/>
      <c r="M306" s="114"/>
      <c r="N306" s="80">
        <f>IF(C306=0,"",C306/B305)</f>
        <v>0.92982456140350878</v>
      </c>
      <c r="O306" s="81">
        <v>53</v>
      </c>
      <c r="P306" s="82">
        <f t="shared" ref="P306:P312" si="26">IF(O306=0,"",O306/O305)</f>
        <v>0.92982456140350878</v>
      </c>
      <c r="Q306" s="82">
        <f t="shared" ref="Q306:Q312" si="27">IF(O306=0,"",100%-P306)</f>
        <v>7.0175438596491224E-2</v>
      </c>
    </row>
    <row r="307" spans="1:18" ht="15.75" customHeight="1">
      <c r="A307" s="68">
        <v>1702</v>
      </c>
      <c r="B307" s="69"/>
      <c r="C307" s="69"/>
      <c r="D307" s="69">
        <v>51</v>
      </c>
      <c r="E307" s="69"/>
      <c r="F307" s="69"/>
      <c r="G307" s="69"/>
      <c r="H307" s="69"/>
      <c r="I307" s="69"/>
      <c r="J307" s="110"/>
      <c r="K307" s="78"/>
      <c r="L307" s="113"/>
      <c r="M307" s="114"/>
      <c r="N307" s="80">
        <f>IF(D307=0,"",D307/C306)</f>
        <v>0.96226415094339623</v>
      </c>
      <c r="O307" s="81">
        <v>52</v>
      </c>
      <c r="P307" s="82">
        <f t="shared" si="26"/>
        <v>0.98113207547169812</v>
      </c>
      <c r="Q307" s="82">
        <f t="shared" si="27"/>
        <v>1.8867924528301883E-2</v>
      </c>
      <c r="R307" s="83">
        <f>O307/O305</f>
        <v>0.91228070175438591</v>
      </c>
    </row>
    <row r="308" spans="1:18" ht="15.75" customHeight="1">
      <c r="A308" s="68">
        <v>1801</v>
      </c>
      <c r="B308" s="69"/>
      <c r="C308" s="69"/>
      <c r="D308" s="69"/>
      <c r="E308" s="69">
        <v>48</v>
      </c>
      <c r="F308" s="69"/>
      <c r="G308" s="69"/>
      <c r="H308" s="69"/>
      <c r="I308" s="69"/>
      <c r="J308" s="110"/>
      <c r="K308" s="78"/>
      <c r="L308" s="113"/>
      <c r="M308" s="114"/>
      <c r="N308" s="80">
        <f>IF(E308=0,"",E308/D307)</f>
        <v>0.94117647058823528</v>
      </c>
      <c r="O308" s="81">
        <v>50</v>
      </c>
      <c r="P308" s="82">
        <f t="shared" si="26"/>
        <v>0.96153846153846156</v>
      </c>
      <c r="Q308" s="82">
        <f t="shared" si="27"/>
        <v>3.8461538461538436E-2</v>
      </c>
      <c r="R308" s="106"/>
    </row>
    <row r="309" spans="1:18" ht="15.75" customHeight="1">
      <c r="A309" s="68">
        <v>1802</v>
      </c>
      <c r="B309" s="69"/>
      <c r="C309" s="69"/>
      <c r="D309" s="69"/>
      <c r="E309" s="69"/>
      <c r="F309" s="69">
        <v>47</v>
      </c>
      <c r="G309" s="69"/>
      <c r="H309" s="69"/>
      <c r="I309" s="69"/>
      <c r="J309" s="110"/>
      <c r="K309" s="78"/>
      <c r="L309" s="113"/>
      <c r="M309" s="114"/>
      <c r="N309" s="80">
        <f>IF(F309=0,"",F309/E308)</f>
        <v>0.97916666666666663</v>
      </c>
      <c r="O309" s="81">
        <v>48</v>
      </c>
      <c r="P309" s="82">
        <f t="shared" si="26"/>
        <v>0.96</v>
      </c>
      <c r="Q309" s="82">
        <f t="shared" si="27"/>
        <v>4.0000000000000036E-2</v>
      </c>
      <c r="R309" s="106"/>
    </row>
    <row r="310" spans="1:18" ht="15.75" customHeight="1">
      <c r="A310" s="68">
        <v>1901</v>
      </c>
      <c r="B310" s="69"/>
      <c r="C310" s="69"/>
      <c r="D310" s="69"/>
      <c r="E310" s="69"/>
      <c r="F310" s="69"/>
      <c r="G310" s="69">
        <v>41</v>
      </c>
      <c r="H310" s="69"/>
      <c r="I310" s="69"/>
      <c r="J310" s="110"/>
      <c r="K310" s="78"/>
      <c r="L310" s="113"/>
      <c r="M310" s="114"/>
      <c r="N310" s="80">
        <f>IF(G310=0,"",G310/F309)</f>
        <v>0.87234042553191493</v>
      </c>
      <c r="O310" s="81">
        <v>46</v>
      </c>
      <c r="P310" s="82">
        <f t="shared" si="26"/>
        <v>0.95833333333333337</v>
      </c>
      <c r="Q310" s="82">
        <f t="shared" si="27"/>
        <v>4.166666666666663E-2</v>
      </c>
      <c r="R310" s="106"/>
    </row>
    <row r="311" spans="1:18" ht="15.75" customHeight="1">
      <c r="A311" s="68">
        <v>1902</v>
      </c>
      <c r="B311" s="69"/>
      <c r="C311" s="69"/>
      <c r="D311" s="69"/>
      <c r="E311" s="69"/>
      <c r="F311" s="69"/>
      <c r="G311" s="69"/>
      <c r="H311" s="69">
        <v>39</v>
      </c>
      <c r="I311" s="69"/>
      <c r="J311" s="110"/>
      <c r="K311" s="78"/>
      <c r="L311" s="113"/>
      <c r="M311" s="114"/>
      <c r="N311" s="80">
        <f>IF(H311=0,"",H311/G310)</f>
        <v>0.95121951219512191</v>
      </c>
      <c r="O311" s="81">
        <v>46</v>
      </c>
      <c r="P311" s="82">
        <f t="shared" si="26"/>
        <v>1</v>
      </c>
      <c r="Q311" s="82">
        <f t="shared" si="27"/>
        <v>0</v>
      </c>
      <c r="R311" s="106"/>
    </row>
    <row r="312" spans="1:18" ht="15.75" customHeight="1">
      <c r="A312" s="68">
        <v>2001</v>
      </c>
      <c r="B312" s="69"/>
      <c r="C312" s="69"/>
      <c r="D312" s="69"/>
      <c r="E312" s="69"/>
      <c r="F312" s="69"/>
      <c r="G312" s="69"/>
      <c r="H312" s="69"/>
      <c r="I312" s="69">
        <v>36</v>
      </c>
      <c r="J312" s="110">
        <v>36</v>
      </c>
      <c r="K312" s="78"/>
      <c r="L312" s="113"/>
      <c r="M312" s="114"/>
      <c r="N312" s="80">
        <f>IF(I312=0,"",I312/H311)</f>
        <v>0.92307692307692313</v>
      </c>
      <c r="O312" s="81">
        <v>45</v>
      </c>
      <c r="P312" s="82">
        <f t="shared" si="26"/>
        <v>0.97826086956521741</v>
      </c>
      <c r="Q312" s="82">
        <f t="shared" si="27"/>
        <v>2.1739130434782594E-2</v>
      </c>
      <c r="R312" s="106"/>
    </row>
    <row r="313" spans="1:18" ht="15.75" customHeight="1">
      <c r="A313" s="68">
        <v>2002</v>
      </c>
      <c r="B313" s="69"/>
      <c r="C313" s="69"/>
      <c r="D313" s="69"/>
      <c r="E313" s="69"/>
      <c r="F313" s="69"/>
      <c r="G313" s="69"/>
      <c r="H313" s="69"/>
      <c r="I313" s="69">
        <v>7</v>
      </c>
      <c r="J313" s="110">
        <v>5</v>
      </c>
      <c r="K313" s="78"/>
      <c r="L313" s="113"/>
      <c r="M313" s="114"/>
      <c r="N313" s="80"/>
      <c r="O313" s="81">
        <v>9</v>
      </c>
      <c r="P313" s="82"/>
      <c r="Q313" s="82"/>
      <c r="R313" s="106"/>
    </row>
    <row r="314" spans="1:18" ht="15.75" customHeight="1">
      <c r="A314" s="68">
        <v>2101</v>
      </c>
      <c r="B314" s="69"/>
      <c r="C314" s="69"/>
      <c r="D314" s="69"/>
      <c r="E314" s="69"/>
      <c r="F314" s="69"/>
      <c r="G314" s="69"/>
      <c r="H314" s="69"/>
      <c r="I314" s="69">
        <v>3</v>
      </c>
      <c r="J314" s="110">
        <v>1</v>
      </c>
      <c r="K314" s="78"/>
      <c r="L314" s="113"/>
      <c r="M314" s="114"/>
      <c r="N314" s="80"/>
      <c r="O314" s="81">
        <v>4</v>
      </c>
      <c r="P314" s="82"/>
      <c r="Q314" s="82"/>
      <c r="R314" s="106"/>
    </row>
    <row r="315" spans="1:18" ht="15.75" customHeight="1">
      <c r="A315" s="68">
        <v>2102</v>
      </c>
      <c r="B315" s="69"/>
      <c r="C315" s="69"/>
      <c r="D315" s="69"/>
      <c r="E315" s="69"/>
      <c r="F315" s="69"/>
      <c r="G315" s="69"/>
      <c r="H315" s="69"/>
      <c r="I315" s="69">
        <v>3</v>
      </c>
      <c r="J315" s="110">
        <v>2</v>
      </c>
      <c r="K315" s="78"/>
      <c r="L315" s="113"/>
      <c r="M315" s="106"/>
      <c r="N315" s="115"/>
      <c r="O315" s="87">
        <v>3</v>
      </c>
      <c r="P315" s="116"/>
      <c r="Q315" s="115"/>
      <c r="R315" s="106"/>
    </row>
    <row r="316" spans="1:18" ht="15.75" customHeight="1">
      <c r="A316" s="68">
        <v>2201</v>
      </c>
      <c r="B316" s="69"/>
      <c r="C316" s="69"/>
      <c r="D316" s="69"/>
      <c r="E316" s="69"/>
      <c r="F316" s="69"/>
      <c r="G316" s="69"/>
      <c r="H316" s="69"/>
      <c r="I316" s="69">
        <v>1</v>
      </c>
      <c r="J316" s="110"/>
      <c r="K316" s="78"/>
      <c r="L316" s="113"/>
      <c r="M316" s="106"/>
      <c r="N316" s="117"/>
      <c r="O316" s="87">
        <v>1</v>
      </c>
      <c r="P316" s="118"/>
      <c r="Q316" s="117"/>
      <c r="R316" s="106"/>
    </row>
    <row r="317" spans="1:18" ht="15.75" customHeight="1">
      <c r="A317" s="68">
        <v>2202</v>
      </c>
      <c r="B317" s="69"/>
      <c r="C317" s="69"/>
      <c r="D317" s="69"/>
      <c r="E317" s="69"/>
      <c r="F317" s="69"/>
      <c r="G317" s="69"/>
      <c r="H317" s="69"/>
      <c r="I317" s="69">
        <v>1</v>
      </c>
      <c r="J317" s="130">
        <v>1</v>
      </c>
      <c r="K317" s="78"/>
      <c r="L317" s="113"/>
      <c r="M317" s="106"/>
      <c r="N317" s="117"/>
      <c r="O317" s="87">
        <v>1</v>
      </c>
      <c r="P317" s="118"/>
      <c r="Q317" s="117"/>
      <c r="R317" s="106"/>
    </row>
    <row r="318" spans="1:18" ht="15.75" customHeight="1">
      <c r="A318" s="68">
        <v>2301</v>
      </c>
      <c r="B318" s="69"/>
      <c r="C318" s="69"/>
      <c r="D318" s="69"/>
      <c r="E318" s="69"/>
      <c r="F318" s="69"/>
      <c r="G318" s="69"/>
      <c r="H318" s="69"/>
      <c r="I318" s="69"/>
      <c r="J318" s="110"/>
      <c r="K318" s="78"/>
      <c r="L318" s="113"/>
      <c r="M318" s="106"/>
      <c r="N318" s="2"/>
      <c r="O318" s="31"/>
      <c r="P318" s="25"/>
      <c r="Q318" s="86"/>
      <c r="R318" s="106"/>
    </row>
    <row r="319" spans="1:18" ht="15.75" customHeight="1">
      <c r="A319" s="68">
        <v>2302</v>
      </c>
      <c r="B319" s="69"/>
      <c r="C319" s="69"/>
      <c r="D319" s="69"/>
      <c r="E319" s="69"/>
      <c r="F319" s="69"/>
      <c r="G319" s="69"/>
      <c r="H319" s="69"/>
      <c r="I319" s="69"/>
      <c r="J319" s="110"/>
      <c r="K319" s="78"/>
      <c r="L319" s="113"/>
      <c r="M319" s="106"/>
      <c r="N319" s="89" t="s">
        <v>79</v>
      </c>
      <c r="O319" s="90">
        <v>35</v>
      </c>
      <c r="P319" s="187">
        <f>IF(SUM(J311:J318)=0,"",SUM(J311:J318))</f>
        <v>45</v>
      </c>
      <c r="Q319" s="92" t="s">
        <v>11</v>
      </c>
      <c r="R319" s="106"/>
    </row>
    <row r="320" spans="1:18" ht="15.75" customHeight="1">
      <c r="A320" s="68">
        <v>2401</v>
      </c>
      <c r="B320" s="69"/>
      <c r="C320" s="69"/>
      <c r="D320" s="69"/>
      <c r="E320" s="69"/>
      <c r="F320" s="69"/>
      <c r="G320" s="69"/>
      <c r="H320" s="69"/>
      <c r="I320" s="69"/>
      <c r="J320" s="110"/>
      <c r="K320" s="78"/>
      <c r="L320" s="113"/>
      <c r="M320" s="106"/>
      <c r="N320" s="93" t="s">
        <v>80</v>
      </c>
      <c r="O320" s="94">
        <f>IF(O319/B305=0,"",O319/B305)</f>
        <v>0.61403508771929827</v>
      </c>
      <c r="P320" s="188">
        <f>IF(O319/P319=0,"",O319/P319)</f>
        <v>0.77777777777777779</v>
      </c>
      <c r="Q320" s="96" t="s">
        <v>81</v>
      </c>
      <c r="R320" s="106"/>
    </row>
    <row r="321" spans="1:18" ht="15.75" customHeight="1">
      <c r="A321" s="68">
        <v>2402</v>
      </c>
      <c r="B321" s="69"/>
      <c r="C321" s="69"/>
      <c r="D321" s="69"/>
      <c r="E321" s="69"/>
      <c r="F321" s="69"/>
      <c r="G321" s="69"/>
      <c r="H321" s="69"/>
      <c r="I321" s="69"/>
      <c r="J321" s="110"/>
      <c r="K321" s="123"/>
      <c r="L321" s="124"/>
      <c r="M321" s="125"/>
      <c r="N321" s="101"/>
      <c r="O321" s="102"/>
      <c r="P321" s="102"/>
      <c r="Q321" s="103"/>
      <c r="R321" s="106"/>
    </row>
    <row r="322" spans="1:18" ht="18" customHeight="1">
      <c r="A322" s="35"/>
      <c r="B322" s="31"/>
      <c r="C322" s="273" t="s">
        <v>100</v>
      </c>
      <c r="D322" s="261"/>
      <c r="E322" s="261"/>
      <c r="F322" s="261"/>
      <c r="G322" s="261"/>
      <c r="H322" s="261"/>
      <c r="I322" s="262"/>
      <c r="J322" s="126">
        <f>SUM(J305:J321)</f>
        <v>45</v>
      </c>
      <c r="K322" s="105">
        <f>IF(J312=0,"",J312/B305)</f>
        <v>0.63157894736842102</v>
      </c>
      <c r="L322" s="105">
        <f>IF(J322=0,"",J322/B305)</f>
        <v>0.78947368421052633</v>
      </c>
      <c r="M322" s="105">
        <f>IF(J313=0,"",L322-K322)</f>
        <v>0.15789473684210531</v>
      </c>
      <c r="N322" s="2"/>
      <c r="O322" s="31"/>
      <c r="P322" s="25"/>
      <c r="Q322" s="2"/>
      <c r="R322" s="106"/>
    </row>
    <row r="323" spans="1:18" ht="14.25" customHeight="1">
      <c r="R323" s="106"/>
    </row>
    <row r="324" spans="1:18" ht="14.25" customHeight="1">
      <c r="R324" s="106"/>
    </row>
    <row r="325" spans="1:18" ht="26.25" customHeight="1">
      <c r="A325" s="282" t="s">
        <v>131</v>
      </c>
      <c r="B325" s="269"/>
      <c r="C325" s="269"/>
      <c r="D325" s="269"/>
      <c r="E325" s="269"/>
      <c r="F325" s="269"/>
      <c r="G325" s="281" t="s">
        <v>106</v>
      </c>
      <c r="H325" s="269"/>
      <c r="I325" s="269"/>
      <c r="J325" s="31"/>
      <c r="K325" s="2"/>
      <c r="L325" s="2"/>
      <c r="M325" s="31"/>
      <c r="N325" s="2"/>
      <c r="O325" s="31"/>
      <c r="P325" s="31"/>
      <c r="Q325" s="31"/>
      <c r="R325" s="106"/>
    </row>
    <row r="326" spans="1:18" ht="20.25" customHeight="1">
      <c r="A326" s="259" t="s">
        <v>10</v>
      </c>
      <c r="B326" s="260" t="s">
        <v>89</v>
      </c>
      <c r="C326" s="261"/>
      <c r="D326" s="261"/>
      <c r="E326" s="261"/>
      <c r="F326" s="261"/>
      <c r="G326" s="261"/>
      <c r="H326" s="261"/>
      <c r="I326" s="262"/>
      <c r="J326" s="263" t="s">
        <v>11</v>
      </c>
      <c r="K326" s="254" t="s">
        <v>3</v>
      </c>
      <c r="L326" s="254" t="s">
        <v>4</v>
      </c>
      <c r="M326" s="264" t="s">
        <v>5</v>
      </c>
      <c r="N326" s="254" t="s">
        <v>6</v>
      </c>
      <c r="O326" s="265" t="s">
        <v>7</v>
      </c>
      <c r="P326" s="265" t="s">
        <v>8</v>
      </c>
      <c r="Q326" s="254" t="s">
        <v>9</v>
      </c>
    </row>
    <row r="327" spans="1:18" ht="15.75" customHeight="1">
      <c r="A327" s="255"/>
      <c r="B327" s="68" t="s">
        <v>90</v>
      </c>
      <c r="C327" s="68" t="s">
        <v>91</v>
      </c>
      <c r="D327" s="68" t="s">
        <v>92</v>
      </c>
      <c r="E327" s="68" t="s">
        <v>93</v>
      </c>
      <c r="F327" s="68" t="s">
        <v>94</v>
      </c>
      <c r="G327" s="68" t="s">
        <v>95</v>
      </c>
      <c r="H327" s="68" t="s">
        <v>96</v>
      </c>
      <c r="I327" s="68" t="s">
        <v>97</v>
      </c>
      <c r="J327" s="255"/>
      <c r="K327" s="255"/>
      <c r="L327" s="255"/>
      <c r="M327" s="255"/>
      <c r="N327" s="255"/>
      <c r="O327" s="255"/>
      <c r="P327" s="255"/>
      <c r="Q327" s="255"/>
    </row>
    <row r="328" spans="1:18" ht="15.75" customHeight="1">
      <c r="A328" s="68">
        <v>1701</v>
      </c>
      <c r="B328" s="69">
        <v>48</v>
      </c>
      <c r="C328" s="69"/>
      <c r="D328" s="69"/>
      <c r="E328" s="69"/>
      <c r="F328" s="69"/>
      <c r="G328" s="69"/>
      <c r="H328" s="69"/>
      <c r="I328" s="69"/>
      <c r="J328" s="110"/>
      <c r="K328" s="72"/>
      <c r="L328" s="111"/>
      <c r="M328" s="112"/>
      <c r="N328" s="207"/>
      <c r="O328" s="76">
        <f>B328</f>
        <v>48</v>
      </c>
      <c r="P328" s="77"/>
      <c r="Q328" s="75"/>
    </row>
    <row r="329" spans="1:18" ht="15.75" customHeight="1">
      <c r="A329" s="68">
        <v>1702</v>
      </c>
      <c r="B329" s="69"/>
      <c r="C329" s="69">
        <v>41</v>
      </c>
      <c r="D329" s="69"/>
      <c r="E329" s="69"/>
      <c r="F329" s="69"/>
      <c r="G329" s="69"/>
      <c r="H329" s="69"/>
      <c r="I329" s="69"/>
      <c r="J329" s="110"/>
      <c r="K329" s="78"/>
      <c r="L329" s="113"/>
      <c r="M329" s="114"/>
      <c r="N329" s="80">
        <f>IF(C329=0,"",C329/B328)</f>
        <v>0.85416666666666663</v>
      </c>
      <c r="O329" s="81">
        <v>41</v>
      </c>
      <c r="P329" s="82">
        <f t="shared" ref="P329:P335" si="28">IF(O329=0,"",O329/O328)</f>
        <v>0.85416666666666663</v>
      </c>
      <c r="Q329" s="82">
        <f t="shared" ref="Q329:Q335" si="29">IF(O329=0,"",100%-P329)</f>
        <v>0.14583333333333337</v>
      </c>
    </row>
    <row r="330" spans="1:18" ht="15.75" customHeight="1">
      <c r="A330" s="68">
        <v>1801</v>
      </c>
      <c r="B330" s="69"/>
      <c r="C330" s="69"/>
      <c r="D330" s="69">
        <v>37</v>
      </c>
      <c r="E330" s="69"/>
      <c r="F330" s="69"/>
      <c r="G330" s="69"/>
      <c r="H330" s="69"/>
      <c r="I330" s="69"/>
      <c r="J330" s="110"/>
      <c r="K330" s="78"/>
      <c r="L330" s="113"/>
      <c r="M330" s="114"/>
      <c r="N330" s="80">
        <f>IF(D330=0,"",D330/C329)</f>
        <v>0.90243902439024393</v>
      </c>
      <c r="O330" s="81">
        <v>37</v>
      </c>
      <c r="P330" s="82">
        <f t="shared" si="28"/>
        <v>0.90243902439024393</v>
      </c>
      <c r="Q330" s="82">
        <f t="shared" si="29"/>
        <v>9.7560975609756073E-2</v>
      </c>
      <c r="R330" s="83">
        <f>O330/O328</f>
        <v>0.77083333333333337</v>
      </c>
    </row>
    <row r="331" spans="1:18" ht="15.75" customHeight="1">
      <c r="A331" s="68">
        <v>1802</v>
      </c>
      <c r="B331" s="69"/>
      <c r="C331" s="69"/>
      <c r="D331" s="69"/>
      <c r="E331" s="69">
        <v>34</v>
      </c>
      <c r="F331" s="69"/>
      <c r="G331" s="69"/>
      <c r="H331" s="69"/>
      <c r="I331" s="69"/>
      <c r="J331" s="110"/>
      <c r="K331" s="78"/>
      <c r="L331" s="113"/>
      <c r="M331" s="114"/>
      <c r="N331" s="80">
        <f>IF(E331=0,"",E331/D330)</f>
        <v>0.91891891891891897</v>
      </c>
      <c r="O331" s="81">
        <v>35</v>
      </c>
      <c r="P331" s="82">
        <f t="shared" si="28"/>
        <v>0.94594594594594594</v>
      </c>
      <c r="Q331" s="82">
        <f t="shared" si="29"/>
        <v>5.4054054054054057E-2</v>
      </c>
    </row>
    <row r="332" spans="1:18" ht="15.75" customHeight="1">
      <c r="A332" s="68">
        <v>1901</v>
      </c>
      <c r="B332" s="69"/>
      <c r="C332" s="69"/>
      <c r="D332" s="69"/>
      <c r="E332" s="69"/>
      <c r="F332" s="69">
        <v>29</v>
      </c>
      <c r="G332" s="69"/>
      <c r="H332" s="69"/>
      <c r="I332" s="69"/>
      <c r="J332" s="110"/>
      <c r="K332" s="78"/>
      <c r="L332" s="113"/>
      <c r="M332" s="114"/>
      <c r="N332" s="80">
        <f>IF(F332=0,"",F332/E331)</f>
        <v>0.8529411764705882</v>
      </c>
      <c r="O332" s="81">
        <v>33</v>
      </c>
      <c r="P332" s="82">
        <f t="shared" si="28"/>
        <v>0.94285714285714284</v>
      </c>
      <c r="Q332" s="82">
        <f t="shared" si="29"/>
        <v>5.7142857142857162E-2</v>
      </c>
    </row>
    <row r="333" spans="1:18" ht="15.75" customHeight="1">
      <c r="A333" s="68">
        <v>1902</v>
      </c>
      <c r="B333" s="69"/>
      <c r="C333" s="69"/>
      <c r="D333" s="69"/>
      <c r="E333" s="69"/>
      <c r="F333" s="69"/>
      <c r="G333" s="69">
        <v>25</v>
      </c>
      <c r="H333" s="69"/>
      <c r="I333" s="69"/>
      <c r="J333" s="110"/>
      <c r="K333" s="78"/>
      <c r="L333" s="113"/>
      <c r="M333" s="114"/>
      <c r="N333" s="80">
        <f>IF(G333=0,"",G333/F332)</f>
        <v>0.86206896551724133</v>
      </c>
      <c r="O333" s="81">
        <v>31</v>
      </c>
      <c r="P333" s="82">
        <f t="shared" si="28"/>
        <v>0.93939393939393945</v>
      </c>
      <c r="Q333" s="82">
        <f t="shared" si="29"/>
        <v>6.0606060606060552E-2</v>
      </c>
    </row>
    <row r="334" spans="1:18" ht="15.75" customHeight="1">
      <c r="A334" s="68">
        <v>2001</v>
      </c>
      <c r="B334" s="69"/>
      <c r="C334" s="69"/>
      <c r="D334" s="69"/>
      <c r="E334" s="69"/>
      <c r="F334" s="69"/>
      <c r="G334" s="69"/>
      <c r="H334" s="69">
        <v>24</v>
      </c>
      <c r="I334" s="69"/>
      <c r="J334" s="110"/>
      <c r="K334" s="78"/>
      <c r="L334" s="113"/>
      <c r="M334" s="114"/>
      <c r="N334" s="80">
        <f>IF(H334=0,"",H334/G333)</f>
        <v>0.96</v>
      </c>
      <c r="O334" s="81">
        <v>30</v>
      </c>
      <c r="P334" s="82">
        <f t="shared" si="28"/>
        <v>0.967741935483871</v>
      </c>
      <c r="Q334" s="82">
        <f t="shared" si="29"/>
        <v>3.2258064516129004E-2</v>
      </c>
    </row>
    <row r="335" spans="1:18" ht="15.75" customHeight="1">
      <c r="A335" s="68">
        <v>2002</v>
      </c>
      <c r="B335" s="69"/>
      <c r="C335" s="69"/>
      <c r="D335" s="69"/>
      <c r="E335" s="69"/>
      <c r="F335" s="69"/>
      <c r="G335" s="69"/>
      <c r="H335" s="69"/>
      <c r="I335" s="69">
        <v>24</v>
      </c>
      <c r="J335" s="110">
        <v>23</v>
      </c>
      <c r="K335" s="78"/>
      <c r="L335" s="113"/>
      <c r="M335" s="114"/>
      <c r="N335" s="80">
        <f>IF(I335=0,"",I335/H334)</f>
        <v>1</v>
      </c>
      <c r="O335" s="81">
        <v>30</v>
      </c>
      <c r="P335" s="82">
        <f t="shared" si="28"/>
        <v>1</v>
      </c>
      <c r="Q335" s="82">
        <f t="shared" si="29"/>
        <v>0</v>
      </c>
    </row>
    <row r="336" spans="1:18" ht="15.75" customHeight="1">
      <c r="A336" s="68">
        <v>2101</v>
      </c>
      <c r="B336" s="69"/>
      <c r="C336" s="69"/>
      <c r="D336" s="69"/>
      <c r="E336" s="69"/>
      <c r="F336" s="69"/>
      <c r="G336" s="69"/>
      <c r="H336" s="69"/>
      <c r="I336" s="69">
        <v>6</v>
      </c>
      <c r="J336" s="110">
        <v>5</v>
      </c>
      <c r="K336" s="78"/>
      <c r="L336" s="113"/>
      <c r="M336" s="114"/>
      <c r="N336" s="80"/>
      <c r="O336" s="81">
        <v>6</v>
      </c>
      <c r="P336" s="82"/>
      <c r="Q336" s="82"/>
    </row>
    <row r="337" spans="1:18" ht="15.75" customHeight="1">
      <c r="A337" s="68">
        <v>2102</v>
      </c>
      <c r="B337" s="69"/>
      <c r="C337" s="69"/>
      <c r="D337" s="69"/>
      <c r="E337" s="69"/>
      <c r="F337" s="69"/>
      <c r="G337" s="69"/>
      <c r="H337" s="69"/>
      <c r="I337" s="69">
        <v>1</v>
      </c>
      <c r="J337" s="110">
        <v>1</v>
      </c>
      <c r="K337" s="78"/>
      <c r="L337" s="113"/>
      <c r="M337" s="114"/>
      <c r="N337" s="80"/>
      <c r="O337" s="81">
        <v>1</v>
      </c>
      <c r="P337" s="82"/>
      <c r="Q337" s="82"/>
    </row>
    <row r="338" spans="1:18" ht="15.75" customHeight="1">
      <c r="A338" s="68">
        <v>2201</v>
      </c>
      <c r="B338" s="69"/>
      <c r="C338" s="69"/>
      <c r="D338" s="69"/>
      <c r="E338" s="69"/>
      <c r="F338" s="69"/>
      <c r="G338" s="69"/>
      <c r="H338" s="69"/>
      <c r="I338" s="69"/>
      <c r="J338" s="110"/>
      <c r="K338" s="78"/>
      <c r="L338" s="113"/>
      <c r="M338" s="106"/>
      <c r="N338" s="115"/>
      <c r="O338" s="87"/>
      <c r="P338" s="116"/>
      <c r="Q338" s="115"/>
    </row>
    <row r="339" spans="1:18" ht="15.75" customHeight="1">
      <c r="A339" s="68">
        <v>2202</v>
      </c>
      <c r="B339" s="69"/>
      <c r="C339" s="69"/>
      <c r="D339" s="69"/>
      <c r="E339" s="69"/>
      <c r="F339" s="69"/>
      <c r="G339" s="69"/>
      <c r="H339" s="69"/>
      <c r="I339" s="69"/>
      <c r="J339" s="110"/>
      <c r="K339" s="78"/>
      <c r="L339" s="113"/>
      <c r="M339" s="106"/>
      <c r="N339" s="117"/>
      <c r="O339" s="87"/>
      <c r="P339" s="118"/>
      <c r="Q339" s="117"/>
    </row>
    <row r="340" spans="1:18" ht="15.75" customHeight="1">
      <c r="A340" s="68">
        <v>2301</v>
      </c>
      <c r="B340" s="69"/>
      <c r="C340" s="69"/>
      <c r="D340" s="69"/>
      <c r="E340" s="69"/>
      <c r="F340" s="69"/>
      <c r="G340" s="69"/>
      <c r="H340" s="69"/>
      <c r="I340" s="69"/>
      <c r="J340" s="110"/>
      <c r="K340" s="78"/>
      <c r="L340" s="113"/>
      <c r="M340" s="106"/>
      <c r="N340" s="117"/>
      <c r="O340" s="87"/>
      <c r="P340" s="118"/>
      <c r="Q340" s="117"/>
    </row>
    <row r="341" spans="1:18" ht="15.75" customHeight="1">
      <c r="A341" s="68">
        <v>2302</v>
      </c>
      <c r="B341" s="69"/>
      <c r="C341" s="69"/>
      <c r="D341" s="69"/>
      <c r="E341" s="69"/>
      <c r="F341" s="69"/>
      <c r="G341" s="69"/>
      <c r="H341" s="69"/>
      <c r="I341" s="69"/>
      <c r="J341" s="110"/>
      <c r="K341" s="78"/>
      <c r="L341" s="113"/>
      <c r="M341" s="106"/>
      <c r="N341" s="2"/>
      <c r="O341" s="31"/>
      <c r="P341" s="25"/>
      <c r="Q341" s="86"/>
    </row>
    <row r="342" spans="1:18" ht="15.75" customHeight="1">
      <c r="A342" s="68">
        <v>2401</v>
      </c>
      <c r="B342" s="69"/>
      <c r="C342" s="69"/>
      <c r="D342" s="69"/>
      <c r="E342" s="69"/>
      <c r="F342" s="69"/>
      <c r="G342" s="69"/>
      <c r="H342" s="69"/>
      <c r="I342" s="69"/>
      <c r="J342" s="110"/>
      <c r="K342" s="78"/>
      <c r="L342" s="113"/>
      <c r="M342" s="106"/>
      <c r="N342" s="89" t="s">
        <v>79</v>
      </c>
      <c r="O342" s="90">
        <v>16</v>
      </c>
      <c r="P342" s="187">
        <f>IF(SUM(J334:J341)=0,"",SUM(J334:J341))</f>
        <v>29</v>
      </c>
      <c r="Q342" s="92" t="s">
        <v>11</v>
      </c>
    </row>
    <row r="343" spans="1:18" ht="15.75" customHeight="1">
      <c r="A343" s="68">
        <v>2402</v>
      </c>
      <c r="B343" s="69"/>
      <c r="C343" s="69"/>
      <c r="D343" s="69"/>
      <c r="E343" s="69"/>
      <c r="F343" s="69"/>
      <c r="G343" s="69"/>
      <c r="H343" s="69"/>
      <c r="I343" s="69"/>
      <c r="J343" s="110"/>
      <c r="K343" s="78"/>
      <c r="L343" s="113"/>
      <c r="M343" s="106"/>
      <c r="N343" s="93" t="s">
        <v>80</v>
      </c>
      <c r="O343" s="94">
        <f>IF(O342/B328=0,"",O342/B328)</f>
        <v>0.33333333333333331</v>
      </c>
      <c r="P343" s="188">
        <f>IF(O342/P342=0,"",O342/P342)</f>
        <v>0.55172413793103448</v>
      </c>
      <c r="Q343" s="96" t="s">
        <v>81</v>
      </c>
    </row>
    <row r="344" spans="1:18" ht="15.75" customHeight="1">
      <c r="A344" s="68">
        <v>2501</v>
      </c>
      <c r="B344" s="69"/>
      <c r="C344" s="69"/>
      <c r="D344" s="69"/>
      <c r="E344" s="69"/>
      <c r="F344" s="69"/>
      <c r="G344" s="69"/>
      <c r="H344" s="69"/>
      <c r="I344" s="69"/>
      <c r="J344" s="110"/>
      <c r="K344" s="123"/>
      <c r="L344" s="124"/>
      <c r="M344" s="125"/>
      <c r="N344" s="101"/>
      <c r="O344" s="102"/>
      <c r="P344" s="102"/>
      <c r="Q344" s="103"/>
    </row>
    <row r="345" spans="1:18" ht="18" customHeight="1">
      <c r="A345" s="35"/>
      <c r="B345" s="31"/>
      <c r="C345" s="273" t="s">
        <v>100</v>
      </c>
      <c r="D345" s="261"/>
      <c r="E345" s="261"/>
      <c r="F345" s="261"/>
      <c r="G345" s="261"/>
      <c r="H345" s="261"/>
      <c r="I345" s="262"/>
      <c r="J345" s="126">
        <f>SUM(J328:J344)</f>
        <v>29</v>
      </c>
      <c r="K345" s="105">
        <f>IF(J335=0,"",J335/B328)</f>
        <v>0.47916666666666669</v>
      </c>
      <c r="L345" s="105">
        <f>IF(J345=0,"",J345/B328)</f>
        <v>0.60416666666666663</v>
      </c>
      <c r="M345" s="105">
        <f>IF(J336=0,"",L345-K345)</f>
        <v>0.12499999999999994</v>
      </c>
      <c r="N345" s="2"/>
      <c r="O345" s="31"/>
      <c r="P345" s="25"/>
      <c r="Q345" s="2"/>
      <c r="R345" s="2"/>
    </row>
    <row r="346" spans="1:18" ht="12.75" customHeight="1"/>
    <row r="347" spans="1:18" ht="12.75" customHeight="1"/>
    <row r="348" spans="1:18" ht="26.25" customHeight="1">
      <c r="A348" s="283" t="s">
        <v>88</v>
      </c>
      <c r="B348" s="275"/>
      <c r="C348" s="275"/>
      <c r="D348" s="275"/>
      <c r="E348" s="275"/>
      <c r="F348" s="275"/>
      <c r="G348" s="275"/>
      <c r="H348" s="275"/>
      <c r="I348" s="275"/>
      <c r="J348" s="66" t="s">
        <v>107</v>
      </c>
      <c r="K348" s="31"/>
      <c r="L348" s="2"/>
      <c r="M348" s="2"/>
      <c r="N348" s="31"/>
      <c r="O348" s="2"/>
      <c r="P348" s="31"/>
      <c r="Q348" s="31"/>
    </row>
    <row r="349" spans="1:18" ht="20.25" customHeight="1">
      <c r="A349" s="259" t="s">
        <v>10</v>
      </c>
      <c r="B349" s="260" t="s">
        <v>89</v>
      </c>
      <c r="C349" s="261"/>
      <c r="D349" s="261"/>
      <c r="E349" s="261"/>
      <c r="F349" s="261"/>
      <c r="G349" s="261"/>
      <c r="H349" s="261"/>
      <c r="I349" s="262"/>
      <c r="J349" s="263" t="s">
        <v>11</v>
      </c>
      <c r="K349" s="254" t="s">
        <v>3</v>
      </c>
      <c r="L349" s="254" t="s">
        <v>4</v>
      </c>
      <c r="M349" s="264" t="s">
        <v>5</v>
      </c>
      <c r="N349" s="254" t="s">
        <v>6</v>
      </c>
      <c r="O349" s="265" t="s">
        <v>7</v>
      </c>
      <c r="P349" s="265" t="s">
        <v>8</v>
      </c>
      <c r="Q349" s="254" t="s">
        <v>9</v>
      </c>
    </row>
    <row r="350" spans="1:18" ht="15.75" customHeight="1">
      <c r="A350" s="255"/>
      <c r="B350" s="68" t="s">
        <v>90</v>
      </c>
      <c r="C350" s="68" t="s">
        <v>91</v>
      </c>
      <c r="D350" s="68" t="s">
        <v>92</v>
      </c>
      <c r="E350" s="68" t="s">
        <v>93</v>
      </c>
      <c r="F350" s="68" t="s">
        <v>94</v>
      </c>
      <c r="G350" s="68" t="s">
        <v>95</v>
      </c>
      <c r="H350" s="68" t="s">
        <v>96</v>
      </c>
      <c r="I350" s="68" t="s">
        <v>97</v>
      </c>
      <c r="J350" s="255"/>
      <c r="K350" s="255"/>
      <c r="L350" s="255"/>
      <c r="M350" s="255"/>
      <c r="N350" s="255"/>
      <c r="O350" s="255"/>
      <c r="P350" s="255"/>
      <c r="Q350" s="255"/>
    </row>
    <row r="351" spans="1:18" ht="15.75" customHeight="1">
      <c r="A351" s="68">
        <v>1702</v>
      </c>
      <c r="B351" s="69">
        <v>50</v>
      </c>
      <c r="C351" s="69"/>
      <c r="D351" s="69"/>
      <c r="E351" s="69"/>
      <c r="F351" s="69"/>
      <c r="G351" s="69"/>
      <c r="H351" s="69"/>
      <c r="I351" s="69"/>
      <c r="J351" s="110"/>
      <c r="K351" s="72"/>
      <c r="L351" s="111"/>
      <c r="M351" s="112"/>
      <c r="N351" s="207"/>
      <c r="O351" s="76">
        <f>B351</f>
        <v>50</v>
      </c>
      <c r="P351" s="77"/>
      <c r="Q351" s="75"/>
    </row>
    <row r="352" spans="1:18" ht="15.75" customHeight="1">
      <c r="A352" s="68">
        <v>1801</v>
      </c>
      <c r="B352" s="69"/>
      <c r="C352" s="69">
        <v>41</v>
      </c>
      <c r="D352" s="69"/>
      <c r="E352" s="69"/>
      <c r="F352" s="69"/>
      <c r="G352" s="69"/>
      <c r="H352" s="69"/>
      <c r="I352" s="69"/>
      <c r="J352" s="110"/>
      <c r="K352" s="78"/>
      <c r="L352" s="113"/>
      <c r="M352" s="114"/>
      <c r="N352" s="80">
        <f>IF(C352=0,"",C352/B351)</f>
        <v>0.82</v>
      </c>
      <c r="O352" s="81">
        <v>41</v>
      </c>
      <c r="P352" s="82">
        <f t="shared" ref="P352:P358" si="30">IF(O352=0,"",O352/O351)</f>
        <v>0.82</v>
      </c>
      <c r="Q352" s="82">
        <f t="shared" ref="Q352:Q358" si="31">IF(O352=0,"",100%-P352)</f>
        <v>0.18000000000000005</v>
      </c>
    </row>
    <row r="353" spans="1:18" ht="15.75" customHeight="1">
      <c r="A353" s="68">
        <v>1802</v>
      </c>
      <c r="B353" s="69"/>
      <c r="C353" s="69"/>
      <c r="D353" s="69">
        <v>38</v>
      </c>
      <c r="E353" s="69"/>
      <c r="F353" s="69"/>
      <c r="G353" s="69"/>
      <c r="H353" s="69"/>
      <c r="I353" s="69"/>
      <c r="J353" s="110"/>
      <c r="K353" s="78"/>
      <c r="L353" s="113"/>
      <c r="M353" s="114"/>
      <c r="N353" s="80">
        <f>IF(D353=0,"",D353/C352)</f>
        <v>0.92682926829268297</v>
      </c>
      <c r="O353" s="81">
        <v>38</v>
      </c>
      <c r="P353" s="82">
        <f t="shared" si="30"/>
        <v>0.92682926829268297</v>
      </c>
      <c r="Q353" s="82">
        <f t="shared" si="31"/>
        <v>7.3170731707317027E-2</v>
      </c>
      <c r="R353" s="83">
        <f>O353/O351</f>
        <v>0.76</v>
      </c>
    </row>
    <row r="354" spans="1:18" ht="15.75" customHeight="1">
      <c r="A354" s="68">
        <v>1901</v>
      </c>
      <c r="B354" s="69"/>
      <c r="C354" s="69"/>
      <c r="D354" s="69"/>
      <c r="E354" s="69">
        <v>33</v>
      </c>
      <c r="F354" s="69"/>
      <c r="G354" s="69"/>
      <c r="H354" s="69"/>
      <c r="I354" s="69"/>
      <c r="J354" s="110"/>
      <c r="K354" s="78"/>
      <c r="L354" s="113"/>
      <c r="M354" s="114"/>
      <c r="N354" s="80">
        <f>IF(E354=0,"",E354/D353)</f>
        <v>0.86842105263157898</v>
      </c>
      <c r="O354" s="81">
        <v>35</v>
      </c>
      <c r="P354" s="82">
        <f t="shared" si="30"/>
        <v>0.92105263157894735</v>
      </c>
      <c r="Q354" s="82">
        <f t="shared" si="31"/>
        <v>7.8947368421052655E-2</v>
      </c>
    </row>
    <row r="355" spans="1:18" ht="15.75" customHeight="1">
      <c r="A355" s="68">
        <v>1902</v>
      </c>
      <c r="B355" s="69"/>
      <c r="C355" s="69"/>
      <c r="D355" s="69"/>
      <c r="E355" s="69"/>
      <c r="F355" s="69">
        <v>32</v>
      </c>
      <c r="G355" s="69"/>
      <c r="H355" s="69"/>
      <c r="I355" s="69"/>
      <c r="J355" s="110"/>
      <c r="K355" s="78"/>
      <c r="L355" s="113"/>
      <c r="M355" s="114"/>
      <c r="N355" s="80">
        <f>IF(F355=0,"",F355/E354)</f>
        <v>0.96969696969696972</v>
      </c>
      <c r="O355" s="81">
        <v>35</v>
      </c>
      <c r="P355" s="82">
        <f t="shared" si="30"/>
        <v>1</v>
      </c>
      <c r="Q355" s="82">
        <f t="shared" si="31"/>
        <v>0</v>
      </c>
    </row>
    <row r="356" spans="1:18" ht="15.75" customHeight="1">
      <c r="A356" s="68">
        <v>2001</v>
      </c>
      <c r="B356" s="69"/>
      <c r="C356" s="69"/>
      <c r="D356" s="69"/>
      <c r="E356" s="69"/>
      <c r="F356" s="69"/>
      <c r="G356" s="69">
        <v>28</v>
      </c>
      <c r="H356" s="69"/>
      <c r="I356" s="69"/>
      <c r="J356" s="110"/>
      <c r="K356" s="78"/>
      <c r="L356" s="113"/>
      <c r="M356" s="114"/>
      <c r="N356" s="80">
        <f>IF(G356=0,"",G356/F355)</f>
        <v>0.875</v>
      </c>
      <c r="O356" s="81">
        <v>34</v>
      </c>
      <c r="P356" s="82">
        <f t="shared" si="30"/>
        <v>0.97142857142857142</v>
      </c>
      <c r="Q356" s="82">
        <f t="shared" si="31"/>
        <v>2.8571428571428581E-2</v>
      </c>
    </row>
    <row r="357" spans="1:18" ht="15.75" customHeight="1">
      <c r="A357" s="68">
        <v>2002</v>
      </c>
      <c r="B357" s="69"/>
      <c r="C357" s="69"/>
      <c r="D357" s="69"/>
      <c r="E357" s="69"/>
      <c r="F357" s="69"/>
      <c r="G357" s="69"/>
      <c r="H357" s="69">
        <v>28</v>
      </c>
      <c r="I357" s="69"/>
      <c r="J357" s="110"/>
      <c r="K357" s="78"/>
      <c r="L357" s="113"/>
      <c r="M357" s="114"/>
      <c r="N357" s="80">
        <f>IF(H357=0,"",H357/G356)</f>
        <v>1</v>
      </c>
      <c r="O357" s="81">
        <v>34</v>
      </c>
      <c r="P357" s="82">
        <f t="shared" si="30"/>
        <v>1</v>
      </c>
      <c r="Q357" s="82">
        <f t="shared" si="31"/>
        <v>0</v>
      </c>
    </row>
    <row r="358" spans="1:18" ht="15.75" customHeight="1">
      <c r="A358" s="68">
        <v>2101</v>
      </c>
      <c r="B358" s="69"/>
      <c r="C358" s="69"/>
      <c r="D358" s="69"/>
      <c r="E358" s="69"/>
      <c r="F358" s="69"/>
      <c r="G358" s="69"/>
      <c r="H358" s="69"/>
      <c r="I358" s="69">
        <v>27</v>
      </c>
      <c r="J358" s="110">
        <v>22</v>
      </c>
      <c r="K358" s="78"/>
      <c r="L358" s="113"/>
      <c r="M358" s="114"/>
      <c r="N358" s="80">
        <f>IF(I358=0,"",I358/H357)</f>
        <v>0.9642857142857143</v>
      </c>
      <c r="O358" s="81">
        <v>33</v>
      </c>
      <c r="P358" s="82">
        <f t="shared" si="30"/>
        <v>0.97058823529411764</v>
      </c>
      <c r="Q358" s="82">
        <f t="shared" si="31"/>
        <v>2.9411764705882359E-2</v>
      </c>
    </row>
    <row r="359" spans="1:18" ht="15.75" customHeight="1">
      <c r="A359" s="68">
        <v>2102</v>
      </c>
      <c r="B359" s="69"/>
      <c r="C359" s="69"/>
      <c r="D359" s="69"/>
      <c r="E359" s="69"/>
      <c r="F359" s="69"/>
      <c r="G359" s="69"/>
      <c r="H359" s="69"/>
      <c r="I359" s="69">
        <v>8</v>
      </c>
      <c r="J359" s="110">
        <v>6</v>
      </c>
      <c r="K359" s="78"/>
      <c r="L359" s="113"/>
      <c r="M359" s="114"/>
      <c r="N359" s="80"/>
      <c r="O359" s="81">
        <v>11</v>
      </c>
      <c r="P359" s="82"/>
      <c r="Q359" s="82"/>
    </row>
    <row r="360" spans="1:18" ht="15.75" customHeight="1">
      <c r="A360" s="68">
        <v>2201</v>
      </c>
      <c r="B360" s="69"/>
      <c r="C360" s="69"/>
      <c r="D360" s="69"/>
      <c r="E360" s="69"/>
      <c r="F360" s="69"/>
      <c r="G360" s="69"/>
      <c r="H360" s="69"/>
      <c r="I360" s="69">
        <v>3</v>
      </c>
      <c r="J360" s="110">
        <v>3</v>
      </c>
      <c r="K360" s="78"/>
      <c r="L360" s="113"/>
      <c r="M360" s="114"/>
      <c r="N360" s="80"/>
      <c r="O360" s="81">
        <v>5</v>
      </c>
      <c r="P360" s="82"/>
      <c r="Q360" s="82"/>
    </row>
    <row r="361" spans="1:18" ht="15.75" customHeight="1">
      <c r="A361" s="68">
        <v>2202</v>
      </c>
      <c r="B361" s="69"/>
      <c r="C361" s="69"/>
      <c r="D361" s="69"/>
      <c r="E361" s="69"/>
      <c r="F361" s="69"/>
      <c r="G361" s="69"/>
      <c r="H361" s="69"/>
      <c r="I361" s="69">
        <v>2</v>
      </c>
      <c r="J361" s="130">
        <v>1</v>
      </c>
      <c r="K361" s="78"/>
      <c r="L361" s="113"/>
      <c r="M361" s="106"/>
      <c r="N361" s="115"/>
      <c r="O361" s="87">
        <v>2</v>
      </c>
      <c r="P361" s="116"/>
      <c r="Q361" s="115"/>
    </row>
    <row r="362" spans="1:18" ht="15.75" customHeight="1">
      <c r="A362" s="68">
        <v>2301</v>
      </c>
      <c r="B362" s="69"/>
      <c r="C362" s="69"/>
      <c r="D362" s="69"/>
      <c r="E362" s="69"/>
      <c r="F362" s="69"/>
      <c r="G362" s="69"/>
      <c r="H362" s="69"/>
      <c r="I362" s="69">
        <v>1</v>
      </c>
      <c r="J362" s="130"/>
      <c r="K362" s="78"/>
      <c r="L362" s="113"/>
      <c r="M362" s="106"/>
      <c r="N362" s="117"/>
      <c r="O362" s="87">
        <v>1</v>
      </c>
      <c r="P362" s="118"/>
      <c r="Q362" s="117"/>
    </row>
    <row r="363" spans="1:18" ht="15.75" customHeight="1">
      <c r="A363" s="68">
        <v>2302</v>
      </c>
      <c r="B363" s="69"/>
      <c r="C363" s="69"/>
      <c r="D363" s="69"/>
      <c r="E363" s="69"/>
      <c r="F363" s="69"/>
      <c r="G363" s="69"/>
      <c r="H363" s="69"/>
      <c r="I363" s="69">
        <v>1</v>
      </c>
      <c r="J363" s="110"/>
      <c r="K363" s="78"/>
      <c r="L363" s="113"/>
      <c r="M363" s="106"/>
      <c r="N363" s="117"/>
      <c r="O363" s="87">
        <v>1</v>
      </c>
      <c r="P363" s="118"/>
      <c r="Q363" s="117"/>
    </row>
    <row r="364" spans="1:18" ht="15.75" customHeight="1">
      <c r="A364" s="68">
        <v>2401</v>
      </c>
      <c r="B364" s="69"/>
      <c r="C364" s="69"/>
      <c r="D364" s="69"/>
      <c r="E364" s="69"/>
      <c r="F364" s="69"/>
      <c r="G364" s="69"/>
      <c r="H364" s="69"/>
      <c r="I364" s="69">
        <v>1</v>
      </c>
      <c r="J364" s="110">
        <v>1</v>
      </c>
      <c r="K364" s="78"/>
      <c r="L364" s="113"/>
      <c r="M364" s="106"/>
      <c r="N364" s="2"/>
      <c r="O364" s="31">
        <v>1</v>
      </c>
      <c r="P364" s="25"/>
      <c r="Q364" s="86"/>
    </row>
    <row r="365" spans="1:18" ht="15.75" customHeight="1">
      <c r="A365" s="68">
        <v>2402</v>
      </c>
      <c r="B365" s="69"/>
      <c r="C365" s="69"/>
      <c r="D365" s="69"/>
      <c r="E365" s="69"/>
      <c r="F365" s="69"/>
      <c r="G365" s="69"/>
      <c r="H365" s="69"/>
      <c r="I365" s="69"/>
      <c r="J365" s="110"/>
      <c r="K365" s="78"/>
      <c r="L365" s="113"/>
      <c r="M365" s="106"/>
      <c r="N365" s="89" t="s">
        <v>79</v>
      </c>
      <c r="O365" s="90">
        <v>19</v>
      </c>
      <c r="P365" s="187">
        <f>IF(SUM(J357:J364)=0,"",SUM(J357:J364))</f>
        <v>33</v>
      </c>
      <c r="Q365" s="92" t="s">
        <v>11</v>
      </c>
    </row>
    <row r="366" spans="1:18" ht="15.75" customHeight="1">
      <c r="A366" s="68">
        <v>2501</v>
      </c>
      <c r="B366" s="69"/>
      <c r="C366" s="69"/>
      <c r="D366" s="69"/>
      <c r="E366" s="69"/>
      <c r="F366" s="69"/>
      <c r="G366" s="69"/>
      <c r="H366" s="69"/>
      <c r="I366" s="69"/>
      <c r="J366" s="110"/>
      <c r="K366" s="78"/>
      <c r="L366" s="113"/>
      <c r="M366" s="106"/>
      <c r="N366" s="93" t="s">
        <v>80</v>
      </c>
      <c r="O366" s="94">
        <f>IF(O365/B351=0,"",O365/B351)</f>
        <v>0.38</v>
      </c>
      <c r="P366" s="188">
        <f>IF(O365/P365=0,"",O365/P365)</f>
        <v>0.5757575757575758</v>
      </c>
      <c r="Q366" s="96" t="s">
        <v>81</v>
      </c>
    </row>
    <row r="367" spans="1:18" ht="15.75" customHeight="1">
      <c r="A367" s="68">
        <v>2502</v>
      </c>
      <c r="B367" s="69"/>
      <c r="C367" s="69"/>
      <c r="D367" s="69"/>
      <c r="E367" s="69"/>
      <c r="F367" s="69"/>
      <c r="G367" s="69"/>
      <c r="H367" s="69"/>
      <c r="I367" s="69"/>
      <c r="J367" s="110"/>
      <c r="K367" s="123"/>
      <c r="L367" s="124"/>
      <c r="M367" s="125"/>
      <c r="N367" s="101"/>
      <c r="O367" s="102"/>
      <c r="P367" s="102"/>
      <c r="Q367" s="103"/>
    </row>
    <row r="368" spans="1:18" ht="18" customHeight="1">
      <c r="A368" s="35"/>
      <c r="B368" s="31"/>
      <c r="C368" s="273" t="s">
        <v>100</v>
      </c>
      <c r="D368" s="261"/>
      <c r="E368" s="261"/>
      <c r="F368" s="261"/>
      <c r="G368" s="261"/>
      <c r="H368" s="261"/>
      <c r="I368" s="262"/>
      <c r="J368" s="126">
        <f>SUM(J358:J364)</f>
        <v>33</v>
      </c>
      <c r="K368" s="105">
        <f>IF(J358=0,"",J358/B351)</f>
        <v>0.44</v>
      </c>
      <c r="L368" s="105">
        <f>IF(J368=0,"",J368/B351)</f>
        <v>0.66</v>
      </c>
      <c r="M368" s="105">
        <f>IF(J360=0,"",L368-K368)</f>
        <v>0.22000000000000003</v>
      </c>
      <c r="N368" s="2"/>
      <c r="O368" s="31"/>
      <c r="P368" s="25"/>
      <c r="Q368" s="2"/>
    </row>
    <row r="369" spans="1:22" ht="12.75" customHeight="1"/>
    <row r="370" spans="1:22" ht="12.75" customHeight="1"/>
    <row r="371" spans="1:22" ht="26.25" customHeight="1">
      <c r="A371" s="283" t="s">
        <v>88</v>
      </c>
      <c r="B371" s="275"/>
      <c r="C371" s="275"/>
      <c r="D371" s="275"/>
      <c r="E371" s="275"/>
      <c r="F371" s="275"/>
      <c r="G371" s="275"/>
      <c r="H371" s="275"/>
      <c r="I371" s="275"/>
      <c r="J371" s="66" t="s">
        <v>108</v>
      </c>
      <c r="K371" s="31"/>
      <c r="L371" s="2"/>
      <c r="M371" s="2"/>
      <c r="N371" s="31"/>
      <c r="O371" s="2"/>
      <c r="P371" s="31"/>
      <c r="Q371" s="31"/>
      <c r="V371" s="217">
        <f>AVERAGE(O366,O389)</f>
        <v>0.44609756097560976</v>
      </c>
    </row>
    <row r="372" spans="1:22" ht="20.25" customHeight="1">
      <c r="A372" s="259" t="s">
        <v>10</v>
      </c>
      <c r="B372" s="260" t="s">
        <v>89</v>
      </c>
      <c r="C372" s="261"/>
      <c r="D372" s="261"/>
      <c r="E372" s="261"/>
      <c r="F372" s="261"/>
      <c r="G372" s="261"/>
      <c r="H372" s="261"/>
      <c r="I372" s="262"/>
      <c r="J372" s="263" t="s">
        <v>11</v>
      </c>
      <c r="K372" s="254" t="s">
        <v>3</v>
      </c>
      <c r="L372" s="254" t="s">
        <v>4</v>
      </c>
      <c r="M372" s="264" t="s">
        <v>5</v>
      </c>
      <c r="N372" s="254" t="s">
        <v>6</v>
      </c>
      <c r="O372" s="265" t="s">
        <v>7</v>
      </c>
      <c r="P372" s="265" t="s">
        <v>8</v>
      </c>
      <c r="Q372" s="254" t="s">
        <v>9</v>
      </c>
    </row>
    <row r="373" spans="1:22" ht="15.75" customHeight="1">
      <c r="A373" s="255"/>
      <c r="B373" s="68" t="s">
        <v>90</v>
      </c>
      <c r="C373" s="68" t="s">
        <v>91</v>
      </c>
      <c r="D373" s="68" t="s">
        <v>92</v>
      </c>
      <c r="E373" s="68" t="s">
        <v>93</v>
      </c>
      <c r="F373" s="68" t="s">
        <v>94</v>
      </c>
      <c r="G373" s="68" t="s">
        <v>95</v>
      </c>
      <c r="H373" s="68" t="s">
        <v>96</v>
      </c>
      <c r="I373" s="68" t="s">
        <v>97</v>
      </c>
      <c r="J373" s="255"/>
      <c r="K373" s="255"/>
      <c r="L373" s="255"/>
      <c r="M373" s="255"/>
      <c r="N373" s="255"/>
      <c r="O373" s="255"/>
      <c r="P373" s="255"/>
      <c r="Q373" s="255"/>
    </row>
    <row r="374" spans="1:22" ht="15.75" customHeight="1">
      <c r="A374" s="68">
        <v>1801</v>
      </c>
      <c r="B374" s="69">
        <v>41</v>
      </c>
      <c r="C374" s="69"/>
      <c r="D374" s="69"/>
      <c r="E374" s="69"/>
      <c r="F374" s="69"/>
      <c r="G374" s="69"/>
      <c r="H374" s="69"/>
      <c r="I374" s="69"/>
      <c r="J374" s="110"/>
      <c r="K374" s="72"/>
      <c r="L374" s="111"/>
      <c r="M374" s="112"/>
      <c r="N374" s="207"/>
      <c r="O374" s="76">
        <f>B374</f>
        <v>41</v>
      </c>
      <c r="P374" s="77"/>
      <c r="Q374" s="75"/>
    </row>
    <row r="375" spans="1:22" ht="15.75" customHeight="1">
      <c r="A375" s="68">
        <v>1802</v>
      </c>
      <c r="B375" s="69"/>
      <c r="C375" s="69">
        <v>36</v>
      </c>
      <c r="D375" s="69"/>
      <c r="E375" s="69"/>
      <c r="F375" s="69"/>
      <c r="G375" s="69"/>
      <c r="H375" s="69"/>
      <c r="I375" s="69"/>
      <c r="J375" s="110"/>
      <c r="K375" s="78"/>
      <c r="L375" s="113"/>
      <c r="M375" s="114"/>
      <c r="N375" s="80">
        <f>IF(C375=0,"",C375/B374)</f>
        <v>0.87804878048780488</v>
      </c>
      <c r="O375" s="81">
        <v>36</v>
      </c>
      <c r="P375" s="82">
        <f t="shared" ref="P375:P381" si="32">IF(O375=0,"",O375/O374)</f>
        <v>0.87804878048780488</v>
      </c>
      <c r="Q375" s="82">
        <f t="shared" ref="Q375:Q381" si="33">IF(O375=0,"",100%-P375)</f>
        <v>0.12195121951219512</v>
      </c>
    </row>
    <row r="376" spans="1:22" ht="15.75" customHeight="1">
      <c r="A376" s="68">
        <v>1901</v>
      </c>
      <c r="B376" s="69"/>
      <c r="C376" s="69"/>
      <c r="D376" s="69">
        <v>35</v>
      </c>
      <c r="E376" s="69"/>
      <c r="F376" s="69"/>
      <c r="G376" s="69"/>
      <c r="H376" s="69"/>
      <c r="I376" s="69"/>
      <c r="J376" s="110"/>
      <c r="K376" s="78"/>
      <c r="L376" s="113"/>
      <c r="M376" s="114"/>
      <c r="N376" s="80">
        <f>IF(D376=0,"",D376/C375)</f>
        <v>0.97222222222222221</v>
      </c>
      <c r="O376" s="81">
        <v>35</v>
      </c>
      <c r="P376" s="82">
        <f t="shared" si="32"/>
        <v>0.97222222222222221</v>
      </c>
      <c r="Q376" s="82">
        <f t="shared" si="33"/>
        <v>2.777777777777779E-2</v>
      </c>
      <c r="R376" s="162">
        <f>O376/O374</f>
        <v>0.85365853658536583</v>
      </c>
    </row>
    <row r="377" spans="1:22" ht="15.75" customHeight="1">
      <c r="A377" s="68">
        <v>1902</v>
      </c>
      <c r="B377" s="69"/>
      <c r="C377" s="69"/>
      <c r="D377" s="69"/>
      <c r="E377" s="69">
        <v>34</v>
      </c>
      <c r="F377" s="69"/>
      <c r="G377" s="69"/>
      <c r="H377" s="69"/>
      <c r="I377" s="69"/>
      <c r="J377" s="110"/>
      <c r="K377" s="78"/>
      <c r="L377" s="113"/>
      <c r="M377" s="114"/>
      <c r="N377" s="80">
        <f>IF(E377=0,"",E377/D376)</f>
        <v>0.97142857142857142</v>
      </c>
      <c r="O377" s="81">
        <v>35</v>
      </c>
      <c r="P377" s="82">
        <f t="shared" si="32"/>
        <v>1</v>
      </c>
      <c r="Q377" s="82">
        <f t="shared" si="33"/>
        <v>0</v>
      </c>
    </row>
    <row r="378" spans="1:22" ht="15.75" customHeight="1">
      <c r="A378" s="68">
        <v>2001</v>
      </c>
      <c r="B378" s="69"/>
      <c r="C378" s="69"/>
      <c r="D378" s="69"/>
      <c r="E378" s="69"/>
      <c r="F378" s="69">
        <v>32</v>
      </c>
      <c r="G378" s="69"/>
      <c r="H378" s="69"/>
      <c r="I378" s="69"/>
      <c r="J378" s="110"/>
      <c r="K378" s="78"/>
      <c r="L378" s="113"/>
      <c r="M378" s="114"/>
      <c r="N378" s="80">
        <f>IF(F378=0,"",F378/E377)</f>
        <v>0.94117647058823528</v>
      </c>
      <c r="O378" s="81">
        <v>34</v>
      </c>
      <c r="P378" s="82">
        <f t="shared" si="32"/>
        <v>0.97142857142857142</v>
      </c>
      <c r="Q378" s="82">
        <f t="shared" si="33"/>
        <v>2.8571428571428581E-2</v>
      </c>
    </row>
    <row r="379" spans="1:22" ht="15.75" customHeight="1">
      <c r="A379" s="68">
        <v>2002</v>
      </c>
      <c r="B379" s="69"/>
      <c r="C379" s="69"/>
      <c r="D379" s="69"/>
      <c r="E379" s="69"/>
      <c r="F379" s="69"/>
      <c r="G379" s="69">
        <v>31</v>
      </c>
      <c r="H379" s="69"/>
      <c r="I379" s="69"/>
      <c r="J379" s="110"/>
      <c r="K379" s="78"/>
      <c r="L379" s="113" t="s">
        <v>30</v>
      </c>
      <c r="M379" s="114"/>
      <c r="N379" s="80">
        <f>IF(G379=0,"",G379/F378)</f>
        <v>0.96875</v>
      </c>
      <c r="O379" s="81">
        <v>34</v>
      </c>
      <c r="P379" s="82">
        <f t="shared" si="32"/>
        <v>1</v>
      </c>
      <c r="Q379" s="82">
        <f t="shared" si="33"/>
        <v>0</v>
      </c>
    </row>
    <row r="380" spans="1:22" ht="15.75" customHeight="1">
      <c r="A380" s="68">
        <v>2101</v>
      </c>
      <c r="B380" s="69"/>
      <c r="C380" s="69"/>
      <c r="D380" s="69"/>
      <c r="E380" s="69"/>
      <c r="F380" s="69"/>
      <c r="G380" s="69"/>
      <c r="H380" s="69">
        <v>31</v>
      </c>
      <c r="I380" s="69"/>
      <c r="J380" s="110"/>
      <c r="K380" s="78"/>
      <c r="L380" s="113"/>
      <c r="M380" s="114"/>
      <c r="N380" s="80">
        <f>IF(H380=0,"",H380/G379)</f>
        <v>1</v>
      </c>
      <c r="O380" s="81">
        <v>34</v>
      </c>
      <c r="P380" s="82">
        <f t="shared" si="32"/>
        <v>1</v>
      </c>
      <c r="Q380" s="82">
        <f t="shared" si="33"/>
        <v>0</v>
      </c>
    </row>
    <row r="381" spans="1:22" ht="15.75" customHeight="1">
      <c r="A381" s="68">
        <v>2102</v>
      </c>
      <c r="B381" s="69"/>
      <c r="C381" s="69"/>
      <c r="D381" s="69"/>
      <c r="E381" s="69"/>
      <c r="F381" s="69"/>
      <c r="G381" s="69"/>
      <c r="H381" s="69"/>
      <c r="I381" s="69">
        <v>30</v>
      </c>
      <c r="J381" s="110">
        <v>30</v>
      </c>
      <c r="K381" s="78"/>
      <c r="L381" s="113"/>
      <c r="M381" s="114"/>
      <c r="N381" s="80">
        <f>IF(I381=0,"",I381/H380)</f>
        <v>0.967741935483871</v>
      </c>
      <c r="O381" s="81">
        <v>34</v>
      </c>
      <c r="P381" s="82">
        <f t="shared" si="32"/>
        <v>1</v>
      </c>
      <c r="Q381" s="82">
        <f t="shared" si="33"/>
        <v>0</v>
      </c>
    </row>
    <row r="382" spans="1:22" ht="15.75" customHeight="1">
      <c r="A382" s="68">
        <v>2201</v>
      </c>
      <c r="B382" s="69"/>
      <c r="C382" s="69"/>
      <c r="D382" s="69"/>
      <c r="E382" s="69"/>
      <c r="F382" s="69"/>
      <c r="G382" s="69"/>
      <c r="H382" s="69"/>
      <c r="I382" s="69">
        <v>3</v>
      </c>
      <c r="J382" s="110"/>
      <c r="K382" s="78"/>
      <c r="L382" s="113"/>
      <c r="M382" s="114"/>
      <c r="N382" s="80"/>
      <c r="O382" s="81">
        <v>3</v>
      </c>
      <c r="P382" s="82"/>
      <c r="Q382" s="82"/>
    </row>
    <row r="383" spans="1:22" ht="15.75" customHeight="1">
      <c r="A383" s="68">
        <v>2202</v>
      </c>
      <c r="B383" s="69"/>
      <c r="C383" s="69"/>
      <c r="D383" s="69"/>
      <c r="E383" s="69"/>
      <c r="F383" s="69"/>
      <c r="G383" s="69"/>
      <c r="H383" s="69"/>
      <c r="I383" s="69">
        <v>3</v>
      </c>
      <c r="J383" s="130">
        <v>1</v>
      </c>
      <c r="K383" s="78"/>
      <c r="L383" s="113"/>
      <c r="M383" s="114"/>
      <c r="N383" s="80"/>
      <c r="O383" s="81">
        <v>3</v>
      </c>
      <c r="P383" s="82"/>
      <c r="Q383" s="82"/>
    </row>
    <row r="384" spans="1:22" ht="15.75" customHeight="1">
      <c r="A384" s="68">
        <v>2301</v>
      </c>
      <c r="B384" s="69"/>
      <c r="C384" s="69"/>
      <c r="D384" s="69"/>
      <c r="E384" s="69"/>
      <c r="F384" s="69"/>
      <c r="G384" s="69"/>
      <c r="H384" s="69"/>
      <c r="I384" s="69">
        <v>1</v>
      </c>
      <c r="J384" s="110">
        <v>1</v>
      </c>
      <c r="K384" s="78"/>
      <c r="L384" s="113"/>
      <c r="M384" s="106"/>
      <c r="N384" s="115"/>
      <c r="O384" s="87">
        <v>2</v>
      </c>
      <c r="P384" s="116"/>
      <c r="Q384" s="115"/>
    </row>
    <row r="385" spans="1:18" ht="15.75" customHeight="1">
      <c r="A385" s="68">
        <v>2302</v>
      </c>
      <c r="B385" s="69"/>
      <c r="C385" s="69"/>
      <c r="D385" s="69"/>
      <c r="E385" s="69"/>
      <c r="F385" s="69"/>
      <c r="G385" s="69"/>
      <c r="H385" s="69"/>
      <c r="I385" s="69">
        <v>1</v>
      </c>
      <c r="J385" s="110">
        <v>1</v>
      </c>
      <c r="K385" s="78"/>
      <c r="L385" s="113"/>
      <c r="M385" s="106"/>
      <c r="N385" s="117"/>
      <c r="O385" s="87">
        <v>1</v>
      </c>
      <c r="P385" s="118"/>
      <c r="Q385" s="117"/>
    </row>
    <row r="386" spans="1:18" ht="15.75" customHeight="1">
      <c r="A386" s="68">
        <v>2401</v>
      </c>
      <c r="B386" s="69"/>
      <c r="C386" s="69"/>
      <c r="D386" s="69"/>
      <c r="E386" s="69"/>
      <c r="F386" s="69"/>
      <c r="G386" s="69"/>
      <c r="H386" s="69"/>
      <c r="I386" s="69"/>
      <c r="J386" s="110"/>
      <c r="K386" s="78"/>
      <c r="L386" s="113"/>
      <c r="M386" s="106"/>
      <c r="N386" s="117"/>
      <c r="O386" s="87"/>
      <c r="P386" s="118"/>
      <c r="Q386" s="117"/>
    </row>
    <row r="387" spans="1:18" ht="15.75" customHeight="1">
      <c r="A387" s="68">
        <v>2402</v>
      </c>
      <c r="B387" s="69"/>
      <c r="C387" s="69"/>
      <c r="D387" s="69"/>
      <c r="E387" s="69"/>
      <c r="F387" s="69"/>
      <c r="G387" s="69"/>
      <c r="H387" s="69"/>
      <c r="I387" s="69"/>
      <c r="J387" s="110"/>
      <c r="K387" s="78"/>
      <c r="L387" s="113"/>
      <c r="M387" s="106"/>
      <c r="N387" s="2"/>
      <c r="O387" s="31"/>
      <c r="P387" s="25"/>
      <c r="Q387" s="86"/>
    </row>
    <row r="388" spans="1:18" ht="15.75" customHeight="1">
      <c r="A388" s="68">
        <v>2501</v>
      </c>
      <c r="B388" s="69"/>
      <c r="C388" s="69"/>
      <c r="D388" s="69"/>
      <c r="E388" s="69"/>
      <c r="F388" s="69"/>
      <c r="G388" s="69"/>
      <c r="H388" s="69"/>
      <c r="I388" s="69"/>
      <c r="J388" s="110"/>
      <c r="K388" s="78"/>
      <c r="L388" s="113"/>
      <c r="M388" s="106"/>
      <c r="N388" s="89" t="s">
        <v>79</v>
      </c>
      <c r="O388" s="90">
        <v>21</v>
      </c>
      <c r="P388" s="187">
        <f>IF(SUM(J380:J387)=0,"",SUM(J380:J387))</f>
        <v>33</v>
      </c>
      <c r="Q388" s="92" t="s">
        <v>11</v>
      </c>
    </row>
    <row r="389" spans="1:18" ht="15.75" customHeight="1">
      <c r="A389" s="68">
        <v>2502</v>
      </c>
      <c r="B389" s="69"/>
      <c r="C389" s="69"/>
      <c r="D389" s="69"/>
      <c r="E389" s="69"/>
      <c r="F389" s="69"/>
      <c r="G389" s="69"/>
      <c r="H389" s="69"/>
      <c r="I389" s="69"/>
      <c r="J389" s="110"/>
      <c r="K389" s="78"/>
      <c r="L389" s="113"/>
      <c r="M389" s="106"/>
      <c r="N389" s="93" t="s">
        <v>80</v>
      </c>
      <c r="O389" s="94">
        <f>IF(O388/B374=0,"",O388/B374)</f>
        <v>0.51219512195121952</v>
      </c>
      <c r="P389" s="188">
        <f>IF(O388/P388=0,"",O388/P388)</f>
        <v>0.63636363636363635</v>
      </c>
      <c r="Q389" s="96" t="s">
        <v>81</v>
      </c>
    </row>
    <row r="390" spans="1:18" ht="15.75" customHeight="1">
      <c r="A390" s="68">
        <v>2601</v>
      </c>
      <c r="B390" s="69"/>
      <c r="C390" s="69"/>
      <c r="D390" s="69"/>
      <c r="E390" s="69"/>
      <c r="F390" s="69"/>
      <c r="G390" s="69"/>
      <c r="H390" s="69"/>
      <c r="I390" s="69"/>
      <c r="J390" s="110"/>
      <c r="K390" s="123"/>
      <c r="L390" s="124"/>
      <c r="M390" s="125"/>
      <c r="N390" s="101"/>
      <c r="O390" s="102"/>
      <c r="P390" s="102"/>
      <c r="Q390" s="103"/>
    </row>
    <row r="391" spans="1:18" ht="18" customHeight="1">
      <c r="A391" s="35"/>
      <c r="B391" s="31"/>
      <c r="C391" s="273" t="s">
        <v>100</v>
      </c>
      <c r="D391" s="261"/>
      <c r="E391" s="261"/>
      <c r="F391" s="261"/>
      <c r="G391" s="261"/>
      <c r="H391" s="261"/>
      <c r="I391" s="262"/>
      <c r="J391" s="126">
        <f>SUM(J381:J387)</f>
        <v>33</v>
      </c>
      <c r="K391" s="105">
        <f>IF(J381=0,"",J381/B374)</f>
        <v>0.73170731707317072</v>
      </c>
      <c r="L391" s="105">
        <f>IF(J391=0,"",J391/B374)</f>
        <v>0.80487804878048785</v>
      </c>
      <c r="M391" s="105">
        <f>IF(J383=0,"",L391-K391)</f>
        <v>7.3170731707317138E-2</v>
      </c>
      <c r="N391" s="2"/>
      <c r="O391" s="31"/>
      <c r="P391" s="25"/>
      <c r="Q391" s="2"/>
    </row>
    <row r="392" spans="1:18" ht="12.75" customHeight="1"/>
    <row r="393" spans="1:18" ht="12.75" customHeight="1"/>
    <row r="394" spans="1:18" ht="26.25" customHeight="1">
      <c r="A394" s="283" t="s">
        <v>88</v>
      </c>
      <c r="B394" s="275"/>
      <c r="C394" s="275"/>
      <c r="D394" s="275"/>
      <c r="E394" s="275"/>
      <c r="F394" s="275"/>
      <c r="G394" s="275"/>
      <c r="H394" s="275"/>
      <c r="I394" s="275"/>
      <c r="J394" s="66" t="s">
        <v>109</v>
      </c>
      <c r="K394" s="31"/>
      <c r="L394" s="2"/>
      <c r="M394" s="2"/>
      <c r="N394" s="31"/>
      <c r="O394" s="2"/>
      <c r="P394" s="31"/>
      <c r="Q394" s="31"/>
    </row>
    <row r="395" spans="1:18" ht="20.25" customHeight="1">
      <c r="A395" s="259" t="s">
        <v>10</v>
      </c>
      <c r="B395" s="260" t="s">
        <v>89</v>
      </c>
      <c r="C395" s="261"/>
      <c r="D395" s="261"/>
      <c r="E395" s="261"/>
      <c r="F395" s="261"/>
      <c r="G395" s="261"/>
      <c r="H395" s="261"/>
      <c r="I395" s="262"/>
      <c r="J395" s="263" t="s">
        <v>11</v>
      </c>
      <c r="K395" s="254" t="s">
        <v>3</v>
      </c>
      <c r="L395" s="254" t="s">
        <v>4</v>
      </c>
      <c r="M395" s="264" t="s">
        <v>5</v>
      </c>
      <c r="N395" s="254" t="s">
        <v>6</v>
      </c>
      <c r="O395" s="265" t="s">
        <v>7</v>
      </c>
      <c r="P395" s="265" t="s">
        <v>8</v>
      </c>
      <c r="Q395" s="254" t="s">
        <v>9</v>
      </c>
    </row>
    <row r="396" spans="1:18" ht="15.75" customHeight="1">
      <c r="A396" s="255"/>
      <c r="B396" s="68" t="s">
        <v>90</v>
      </c>
      <c r="C396" s="68" t="s">
        <v>91</v>
      </c>
      <c r="D396" s="68" t="s">
        <v>92</v>
      </c>
      <c r="E396" s="68" t="s">
        <v>93</v>
      </c>
      <c r="F396" s="68" t="s">
        <v>94</v>
      </c>
      <c r="G396" s="68" t="s">
        <v>95</v>
      </c>
      <c r="H396" s="68" t="s">
        <v>96</v>
      </c>
      <c r="I396" s="68" t="s">
        <v>97</v>
      </c>
      <c r="J396" s="255"/>
      <c r="K396" s="255"/>
      <c r="L396" s="255"/>
      <c r="M396" s="255"/>
      <c r="N396" s="255"/>
      <c r="O396" s="255"/>
      <c r="P396" s="255"/>
      <c r="Q396" s="255"/>
    </row>
    <row r="397" spans="1:18" ht="15.75" customHeight="1">
      <c r="A397" s="68">
        <v>1802</v>
      </c>
      <c r="B397" s="69">
        <v>53</v>
      </c>
      <c r="C397" s="69"/>
      <c r="D397" s="69"/>
      <c r="E397" s="69"/>
      <c r="F397" s="69"/>
      <c r="G397" s="69"/>
      <c r="H397" s="69"/>
      <c r="I397" s="69"/>
      <c r="J397" s="110"/>
      <c r="K397" s="72"/>
      <c r="L397" s="111"/>
      <c r="M397" s="112"/>
      <c r="N397" s="207"/>
      <c r="O397" s="76">
        <f>B397</f>
        <v>53</v>
      </c>
      <c r="P397" s="77"/>
      <c r="Q397" s="75"/>
    </row>
    <row r="398" spans="1:18" ht="15.75" customHeight="1">
      <c r="A398" s="68">
        <v>1901</v>
      </c>
      <c r="B398" s="69"/>
      <c r="C398" s="69">
        <v>53</v>
      </c>
      <c r="D398" s="69"/>
      <c r="E398" s="69"/>
      <c r="F398" s="69"/>
      <c r="G398" s="69"/>
      <c r="H398" s="69"/>
      <c r="I398" s="69"/>
      <c r="J398" s="110"/>
      <c r="K398" s="78"/>
      <c r="L398" s="113"/>
      <c r="M398" s="114"/>
      <c r="N398" s="80">
        <f>IF(C398=0,"",C398/B397)</f>
        <v>1</v>
      </c>
      <c r="O398" s="81">
        <v>53</v>
      </c>
      <c r="P398" s="82">
        <f t="shared" ref="P398:P404" si="34">IF(O398=0,"",O398/O397)</f>
        <v>1</v>
      </c>
      <c r="Q398" s="82">
        <f t="shared" ref="Q398:Q404" si="35">IF(O398=0,"",100%-P398)</f>
        <v>0</v>
      </c>
    </row>
    <row r="399" spans="1:18" ht="15.75" customHeight="1">
      <c r="A399" s="68">
        <v>1902</v>
      </c>
      <c r="B399" s="69"/>
      <c r="C399" s="69"/>
      <c r="D399" s="69">
        <v>47</v>
      </c>
      <c r="E399" s="69"/>
      <c r="F399" s="69"/>
      <c r="G399" s="69"/>
      <c r="H399" s="69"/>
      <c r="I399" s="69"/>
      <c r="J399" s="110"/>
      <c r="K399" s="78"/>
      <c r="L399" s="113"/>
      <c r="M399" s="114"/>
      <c r="N399" s="80">
        <f>IF(D399=0,"",D399/C398)</f>
        <v>0.8867924528301887</v>
      </c>
      <c r="O399" s="81">
        <v>47</v>
      </c>
      <c r="P399" s="82">
        <f t="shared" si="34"/>
        <v>0.8867924528301887</v>
      </c>
      <c r="Q399" s="82">
        <f t="shared" si="35"/>
        <v>0.1132075471698113</v>
      </c>
      <c r="R399" s="83">
        <f>O399/O397</f>
        <v>0.8867924528301887</v>
      </c>
    </row>
    <row r="400" spans="1:18" ht="15.75" customHeight="1">
      <c r="A400" s="68">
        <v>2001</v>
      </c>
      <c r="B400" s="69"/>
      <c r="C400" s="69"/>
      <c r="D400" s="69"/>
      <c r="E400" s="69">
        <v>44</v>
      </c>
      <c r="F400" s="69"/>
      <c r="G400" s="69"/>
      <c r="H400" s="69"/>
      <c r="I400" s="69"/>
      <c r="J400" s="110"/>
      <c r="K400" s="78"/>
      <c r="L400" s="113"/>
      <c r="M400" s="114"/>
      <c r="N400" s="80">
        <f>IF(E400=0,"",E400/D399)</f>
        <v>0.93617021276595747</v>
      </c>
      <c r="O400" s="81">
        <v>46</v>
      </c>
      <c r="P400" s="82">
        <f t="shared" si="34"/>
        <v>0.97872340425531912</v>
      </c>
      <c r="Q400" s="82">
        <f t="shared" si="35"/>
        <v>2.1276595744680882E-2</v>
      </c>
    </row>
    <row r="401" spans="1:17" ht="15.75" customHeight="1">
      <c r="A401" s="68">
        <v>2002</v>
      </c>
      <c r="B401" s="69"/>
      <c r="C401" s="69"/>
      <c r="D401" s="69"/>
      <c r="E401" s="69"/>
      <c r="F401" s="69">
        <v>43</v>
      </c>
      <c r="G401" s="69"/>
      <c r="H401" s="69"/>
      <c r="I401" s="69"/>
      <c r="J401" s="110"/>
      <c r="K401" s="78"/>
      <c r="L401" s="113"/>
      <c r="M401" s="114"/>
      <c r="N401" s="80">
        <f>IF(F401=0,"",F401/E400)</f>
        <v>0.97727272727272729</v>
      </c>
      <c r="O401" s="81">
        <v>45</v>
      </c>
      <c r="P401" s="82">
        <f t="shared" si="34"/>
        <v>0.97826086956521741</v>
      </c>
      <c r="Q401" s="82">
        <f t="shared" si="35"/>
        <v>2.1739130434782594E-2</v>
      </c>
    </row>
    <row r="402" spans="1:17" ht="15.75" customHeight="1">
      <c r="A402" s="68">
        <v>2101</v>
      </c>
      <c r="B402" s="69"/>
      <c r="C402" s="69"/>
      <c r="D402" s="69"/>
      <c r="E402" s="69"/>
      <c r="F402" s="69"/>
      <c r="G402" s="69">
        <v>42</v>
      </c>
      <c r="H402" s="69"/>
      <c r="I402" s="69"/>
      <c r="J402" s="110"/>
      <c r="K402" s="78"/>
      <c r="L402" s="113"/>
      <c r="M402" s="114"/>
      <c r="N402" s="80">
        <f>IF(G402=0,"",G402/F401)</f>
        <v>0.97674418604651159</v>
      </c>
      <c r="O402" s="81">
        <v>43</v>
      </c>
      <c r="P402" s="82">
        <f t="shared" si="34"/>
        <v>0.9555555555555556</v>
      </c>
      <c r="Q402" s="82">
        <f t="shared" si="35"/>
        <v>4.4444444444444398E-2</v>
      </c>
    </row>
    <row r="403" spans="1:17" ht="15.75" customHeight="1">
      <c r="A403" s="68">
        <v>2102</v>
      </c>
      <c r="B403" s="69"/>
      <c r="C403" s="69"/>
      <c r="D403" s="69"/>
      <c r="E403" s="69"/>
      <c r="F403" s="69"/>
      <c r="G403" s="69"/>
      <c r="H403" s="69">
        <v>41</v>
      </c>
      <c r="I403" s="69"/>
      <c r="J403" s="110"/>
      <c r="K403" s="78"/>
      <c r="L403" s="113"/>
      <c r="M403" s="114"/>
      <c r="N403" s="80">
        <f>IF(H403=0,"",H403/G402)</f>
        <v>0.97619047619047616</v>
      </c>
      <c r="O403" s="81">
        <v>42</v>
      </c>
      <c r="P403" s="82">
        <f t="shared" si="34"/>
        <v>0.97674418604651159</v>
      </c>
      <c r="Q403" s="82">
        <f t="shared" si="35"/>
        <v>2.3255813953488413E-2</v>
      </c>
    </row>
    <row r="404" spans="1:17" ht="15.75" customHeight="1">
      <c r="A404" s="68">
        <v>2201</v>
      </c>
      <c r="B404" s="69"/>
      <c r="C404" s="69"/>
      <c r="D404" s="69"/>
      <c r="E404" s="69"/>
      <c r="F404" s="69"/>
      <c r="G404" s="69"/>
      <c r="H404" s="69"/>
      <c r="I404" s="69">
        <v>41</v>
      </c>
      <c r="J404" s="110">
        <v>31</v>
      </c>
      <c r="K404" s="78"/>
      <c r="L404" s="113"/>
      <c r="M404" s="114"/>
      <c r="N404" s="80">
        <f>IF(I404=0,"",I404/H403)</f>
        <v>1</v>
      </c>
      <c r="O404" s="81">
        <v>42</v>
      </c>
      <c r="P404" s="82">
        <f t="shared" si="34"/>
        <v>1</v>
      </c>
      <c r="Q404" s="82">
        <f t="shared" si="35"/>
        <v>0</v>
      </c>
    </row>
    <row r="405" spans="1:17" ht="15.75" customHeight="1">
      <c r="A405" s="68">
        <v>2202</v>
      </c>
      <c r="B405" s="69"/>
      <c r="C405" s="69"/>
      <c r="D405" s="69"/>
      <c r="E405" s="69"/>
      <c r="F405" s="69"/>
      <c r="G405" s="69"/>
      <c r="H405" s="69"/>
      <c r="I405" s="69">
        <v>5</v>
      </c>
      <c r="J405" s="110">
        <v>6</v>
      </c>
      <c r="K405" s="78"/>
      <c r="L405" s="113"/>
      <c r="M405" s="114"/>
      <c r="N405" s="80"/>
      <c r="O405" s="81">
        <v>10</v>
      </c>
      <c r="P405" s="82"/>
      <c r="Q405" s="82"/>
    </row>
    <row r="406" spans="1:17" ht="15.75" customHeight="1">
      <c r="A406" s="68">
        <v>2301</v>
      </c>
      <c r="B406" s="69"/>
      <c r="C406" s="69"/>
      <c r="D406" s="69"/>
      <c r="E406" s="69"/>
      <c r="F406" s="69"/>
      <c r="G406" s="69"/>
      <c r="H406" s="69"/>
      <c r="I406" s="69">
        <v>3</v>
      </c>
      <c r="J406" s="130">
        <v>2</v>
      </c>
      <c r="K406" s="78"/>
      <c r="L406" s="113"/>
      <c r="M406" s="114"/>
      <c r="N406" s="80"/>
      <c r="O406" s="81">
        <v>4</v>
      </c>
      <c r="P406" s="82"/>
      <c r="Q406" s="82"/>
    </row>
    <row r="407" spans="1:17" ht="15.75" customHeight="1">
      <c r="A407" s="68">
        <v>2302</v>
      </c>
      <c r="B407" s="69"/>
      <c r="C407" s="69"/>
      <c r="D407" s="69"/>
      <c r="E407" s="69"/>
      <c r="F407" s="69"/>
      <c r="G407" s="69"/>
      <c r="H407" s="69"/>
      <c r="I407" s="69">
        <v>1</v>
      </c>
      <c r="J407" s="110">
        <v>1</v>
      </c>
      <c r="K407" s="78"/>
      <c r="L407" s="113"/>
      <c r="M407" s="106"/>
      <c r="N407" s="115"/>
      <c r="O407" s="87">
        <v>1</v>
      </c>
      <c r="P407" s="116"/>
      <c r="Q407" s="115"/>
    </row>
    <row r="408" spans="1:17" ht="15.75" customHeight="1">
      <c r="A408" s="68">
        <v>2401</v>
      </c>
      <c r="B408" s="69"/>
      <c r="C408" s="69"/>
      <c r="D408" s="69"/>
      <c r="E408" s="69"/>
      <c r="F408" s="69"/>
      <c r="G408" s="69"/>
      <c r="H408" s="69"/>
      <c r="I408" s="69"/>
      <c r="J408" s="110"/>
      <c r="K408" s="78"/>
      <c r="L408" s="113"/>
      <c r="M408" s="106"/>
      <c r="N408" s="117"/>
      <c r="O408" s="87"/>
      <c r="P408" s="118"/>
      <c r="Q408" s="117"/>
    </row>
    <row r="409" spans="1:17" ht="15.75" customHeight="1">
      <c r="A409" s="68">
        <v>2402</v>
      </c>
      <c r="B409" s="69"/>
      <c r="C409" s="69"/>
      <c r="D409" s="69"/>
      <c r="E409" s="69"/>
      <c r="F409" s="69"/>
      <c r="G409" s="69"/>
      <c r="H409" s="69"/>
      <c r="I409" s="69"/>
      <c r="J409" s="110"/>
      <c r="K409" s="78"/>
      <c r="L409" s="113"/>
      <c r="M409" s="106"/>
      <c r="N409" s="117"/>
      <c r="O409" s="87"/>
      <c r="P409" s="118"/>
      <c r="Q409" s="117"/>
    </row>
    <row r="410" spans="1:17" ht="15.75" customHeight="1">
      <c r="A410" s="68">
        <v>2501</v>
      </c>
      <c r="B410" s="69"/>
      <c r="C410" s="69"/>
      <c r="D410" s="69"/>
      <c r="E410" s="69"/>
      <c r="F410" s="69"/>
      <c r="G410" s="69"/>
      <c r="H410" s="69"/>
      <c r="I410" s="69"/>
      <c r="J410" s="110"/>
      <c r="K410" s="78"/>
      <c r="L410" s="113"/>
      <c r="M410" s="106"/>
      <c r="N410" s="2"/>
      <c r="O410" s="31"/>
      <c r="P410" s="25"/>
      <c r="Q410" s="86"/>
    </row>
    <row r="411" spans="1:17" ht="15.75" customHeight="1">
      <c r="A411" s="68">
        <v>2502</v>
      </c>
      <c r="B411" s="69"/>
      <c r="C411" s="69"/>
      <c r="D411" s="69"/>
      <c r="E411" s="69"/>
      <c r="F411" s="69"/>
      <c r="G411" s="69"/>
      <c r="H411" s="69"/>
      <c r="I411" s="69"/>
      <c r="J411" s="110"/>
      <c r="K411" s="78"/>
      <c r="L411" s="113"/>
      <c r="M411" s="106"/>
      <c r="N411" s="89" t="s">
        <v>79</v>
      </c>
      <c r="O411" s="90">
        <v>26</v>
      </c>
      <c r="P411" s="187">
        <f>IF(SUM(J403:J410)=0,"",SUM(J403:J410))</f>
        <v>40</v>
      </c>
      <c r="Q411" s="92" t="s">
        <v>11</v>
      </c>
    </row>
    <row r="412" spans="1:17" ht="15.75" customHeight="1">
      <c r="A412" s="68">
        <v>2601</v>
      </c>
      <c r="B412" s="69"/>
      <c r="C412" s="69"/>
      <c r="D412" s="69"/>
      <c r="E412" s="69"/>
      <c r="F412" s="69"/>
      <c r="G412" s="69"/>
      <c r="H412" s="69"/>
      <c r="I412" s="69"/>
      <c r="J412" s="110"/>
      <c r="K412" s="78"/>
      <c r="L412" s="113"/>
      <c r="M412" s="106"/>
      <c r="N412" s="93" t="s">
        <v>80</v>
      </c>
      <c r="O412" s="94">
        <f>IF(O411/B397=0,"",O411/B397)</f>
        <v>0.49056603773584906</v>
      </c>
      <c r="P412" s="188">
        <f>IF(O411/P411=0,"",O411/P411)</f>
        <v>0.65</v>
      </c>
      <c r="Q412" s="96" t="s">
        <v>81</v>
      </c>
    </row>
    <row r="413" spans="1:17" ht="15.75" customHeight="1">
      <c r="A413" s="68">
        <v>2602</v>
      </c>
      <c r="B413" s="69"/>
      <c r="C413" s="69"/>
      <c r="D413" s="69"/>
      <c r="E413" s="69"/>
      <c r="F413" s="69"/>
      <c r="G413" s="69"/>
      <c r="H413" s="69"/>
      <c r="I413" s="69"/>
      <c r="J413" s="110"/>
      <c r="K413" s="123"/>
      <c r="L413" s="124"/>
      <c r="M413" s="125"/>
      <c r="N413" s="101"/>
      <c r="O413" s="102"/>
      <c r="P413" s="102"/>
      <c r="Q413" s="103"/>
    </row>
    <row r="414" spans="1:17" ht="18" customHeight="1">
      <c r="A414" s="35"/>
      <c r="B414" s="31"/>
      <c r="C414" s="273" t="s">
        <v>100</v>
      </c>
      <c r="D414" s="261"/>
      <c r="E414" s="261"/>
      <c r="F414" s="261"/>
      <c r="G414" s="261"/>
      <c r="H414" s="261"/>
      <c r="I414" s="262"/>
      <c r="J414" s="126">
        <f>SUM(J404:J410)</f>
        <v>40</v>
      </c>
      <c r="K414" s="105">
        <f>IF(J404=0,"",J404/B397)</f>
        <v>0.58490566037735847</v>
      </c>
      <c r="L414" s="105">
        <f>IF(J414=0,"",J414/B397)</f>
        <v>0.75471698113207553</v>
      </c>
      <c r="M414" s="105">
        <f>L414-K414</f>
        <v>0.16981132075471705</v>
      </c>
      <c r="N414" s="2"/>
      <c r="O414" s="31"/>
      <c r="P414" s="25"/>
      <c r="Q414" s="2"/>
    </row>
    <row r="415" spans="1:17" ht="12.75" customHeight="1"/>
    <row r="416" spans="1:17" ht="12.75" customHeight="1"/>
    <row r="417" spans="1:21" ht="12.75" customHeight="1"/>
    <row r="418" spans="1:21" ht="26.25" customHeight="1">
      <c r="A418" s="283" t="s">
        <v>88</v>
      </c>
      <c r="B418" s="275"/>
      <c r="C418" s="275"/>
      <c r="D418" s="275"/>
      <c r="E418" s="275"/>
      <c r="F418" s="275"/>
      <c r="G418" s="275"/>
      <c r="H418" s="275"/>
      <c r="I418" s="275"/>
      <c r="J418" s="66" t="s">
        <v>110</v>
      </c>
      <c r="K418" s="31"/>
      <c r="L418" s="2"/>
      <c r="M418" s="2"/>
      <c r="N418" s="31"/>
      <c r="O418" s="2"/>
      <c r="P418" s="31"/>
      <c r="Q418" s="31"/>
      <c r="U418" s="216">
        <f>AVERAGE(K414,K438)</f>
        <v>0.6480083857442348</v>
      </c>
    </row>
    <row r="419" spans="1:21" ht="20.25" customHeight="1">
      <c r="A419" s="259" t="s">
        <v>10</v>
      </c>
      <c r="B419" s="260" t="s">
        <v>89</v>
      </c>
      <c r="C419" s="261"/>
      <c r="D419" s="261"/>
      <c r="E419" s="261"/>
      <c r="F419" s="261"/>
      <c r="G419" s="261"/>
      <c r="H419" s="261"/>
      <c r="I419" s="262"/>
      <c r="J419" s="263" t="s">
        <v>11</v>
      </c>
      <c r="K419" s="254" t="s">
        <v>3</v>
      </c>
      <c r="L419" s="254" t="s">
        <v>4</v>
      </c>
      <c r="M419" s="264" t="s">
        <v>5</v>
      </c>
      <c r="N419" s="254" t="s">
        <v>6</v>
      </c>
      <c r="O419" s="265" t="s">
        <v>7</v>
      </c>
      <c r="P419" s="265" t="s">
        <v>8</v>
      </c>
      <c r="Q419" s="254" t="s">
        <v>9</v>
      </c>
    </row>
    <row r="420" spans="1:21" ht="15.75" customHeight="1">
      <c r="A420" s="255"/>
      <c r="B420" s="68" t="s">
        <v>90</v>
      </c>
      <c r="C420" s="68" t="s">
        <v>91</v>
      </c>
      <c r="D420" s="68" t="s">
        <v>92</v>
      </c>
      <c r="E420" s="68" t="s">
        <v>93</v>
      </c>
      <c r="F420" s="68" t="s">
        <v>94</v>
      </c>
      <c r="G420" s="68" t="s">
        <v>95</v>
      </c>
      <c r="H420" s="68" t="s">
        <v>96</v>
      </c>
      <c r="I420" s="68" t="s">
        <v>97</v>
      </c>
      <c r="J420" s="255"/>
      <c r="K420" s="255"/>
      <c r="L420" s="255"/>
      <c r="M420" s="255"/>
      <c r="N420" s="255"/>
      <c r="O420" s="255"/>
      <c r="P420" s="255"/>
      <c r="Q420" s="255"/>
    </row>
    <row r="421" spans="1:21" ht="15.75" customHeight="1">
      <c r="A421" s="68">
        <v>1901</v>
      </c>
      <c r="B421" s="69">
        <v>45</v>
      </c>
      <c r="C421" s="69"/>
      <c r="D421" s="69"/>
      <c r="E421" s="69"/>
      <c r="F421" s="69"/>
      <c r="G421" s="69"/>
      <c r="H421" s="69"/>
      <c r="I421" s="69"/>
      <c r="J421" s="110"/>
      <c r="K421" s="72"/>
      <c r="L421" s="111"/>
      <c r="M421" s="112"/>
      <c r="N421" s="207"/>
      <c r="O421" s="76">
        <f>B421</f>
        <v>45</v>
      </c>
      <c r="P421" s="77"/>
      <c r="Q421" s="75"/>
    </row>
    <row r="422" spans="1:21" ht="15.75" customHeight="1">
      <c r="A422" s="68">
        <v>1902</v>
      </c>
      <c r="B422" s="69"/>
      <c r="C422" s="69">
        <v>43</v>
      </c>
      <c r="D422" s="69"/>
      <c r="E422" s="69"/>
      <c r="F422" s="69"/>
      <c r="G422" s="69"/>
      <c r="H422" s="69"/>
      <c r="I422" s="69"/>
      <c r="J422" s="110"/>
      <c r="K422" s="78"/>
      <c r="L422" s="113"/>
      <c r="M422" s="114"/>
      <c r="N422" s="80">
        <f>IF(C422=0,"",C422/B421)</f>
        <v>0.9555555555555556</v>
      </c>
      <c r="O422" s="81">
        <v>44</v>
      </c>
      <c r="P422" s="82">
        <f t="shared" ref="P422:P430" si="36">IF(O422=0,"",O422/O421)</f>
        <v>0.97777777777777775</v>
      </c>
      <c r="Q422" s="82">
        <f t="shared" ref="Q422:Q430" si="37">IF(O422=0,"",100%-P422)</f>
        <v>2.2222222222222254E-2</v>
      </c>
    </row>
    <row r="423" spans="1:21" ht="15.75" customHeight="1">
      <c r="A423" s="68">
        <v>2001</v>
      </c>
      <c r="B423" s="69"/>
      <c r="C423" s="69"/>
      <c r="D423" s="69">
        <v>41</v>
      </c>
      <c r="E423" s="69"/>
      <c r="F423" s="69"/>
      <c r="G423" s="69"/>
      <c r="H423" s="69"/>
      <c r="I423" s="69"/>
      <c r="J423" s="110"/>
      <c r="K423" s="78"/>
      <c r="L423" s="113"/>
      <c r="M423" s="114"/>
      <c r="N423" s="80">
        <f>IF(D423=0,"",D423/C422)</f>
        <v>0.95348837209302328</v>
      </c>
      <c r="O423" s="81">
        <v>43</v>
      </c>
      <c r="P423" s="82">
        <f t="shared" si="36"/>
        <v>0.97727272727272729</v>
      </c>
      <c r="Q423" s="82">
        <f t="shared" si="37"/>
        <v>2.2727272727272707E-2</v>
      </c>
      <c r="R423" s="83">
        <f>O423/O421</f>
        <v>0.9555555555555556</v>
      </c>
    </row>
    <row r="424" spans="1:21" ht="15.75" customHeight="1">
      <c r="A424" s="68">
        <v>2002</v>
      </c>
      <c r="B424" s="69"/>
      <c r="C424" s="69"/>
      <c r="D424" s="69"/>
      <c r="E424" s="69">
        <v>40</v>
      </c>
      <c r="F424" s="69"/>
      <c r="G424" s="69"/>
      <c r="H424" s="69"/>
      <c r="I424" s="69"/>
      <c r="J424" s="110"/>
      <c r="K424" s="78"/>
      <c r="L424" s="113"/>
      <c r="M424" s="114"/>
      <c r="N424" s="80">
        <f>IF(E424=0,"",E424/D423)</f>
        <v>0.97560975609756095</v>
      </c>
      <c r="O424" s="81">
        <v>40</v>
      </c>
      <c r="P424" s="82">
        <f t="shared" si="36"/>
        <v>0.93023255813953487</v>
      </c>
      <c r="Q424" s="82">
        <f t="shared" si="37"/>
        <v>6.9767441860465129E-2</v>
      </c>
    </row>
    <row r="425" spans="1:21" ht="15.75" customHeight="1">
      <c r="A425" s="68">
        <v>2101</v>
      </c>
      <c r="B425" s="69"/>
      <c r="C425" s="69"/>
      <c r="D425" s="69"/>
      <c r="E425" s="69"/>
      <c r="F425" s="69">
        <v>38</v>
      </c>
      <c r="G425" s="69"/>
      <c r="H425" s="69"/>
      <c r="I425" s="69"/>
      <c r="J425" s="110"/>
      <c r="K425" s="78"/>
      <c r="L425" s="113"/>
      <c r="M425" s="114"/>
      <c r="N425" s="80">
        <f>IF(F425=0,"",F425/E424)</f>
        <v>0.95</v>
      </c>
      <c r="O425" s="81">
        <v>40</v>
      </c>
      <c r="P425" s="82">
        <f t="shared" si="36"/>
        <v>1</v>
      </c>
      <c r="Q425" s="82">
        <f t="shared" si="37"/>
        <v>0</v>
      </c>
    </row>
    <row r="426" spans="1:21" ht="15.75" customHeight="1">
      <c r="A426" s="68">
        <v>2102</v>
      </c>
      <c r="B426" s="69"/>
      <c r="C426" s="69"/>
      <c r="D426" s="69"/>
      <c r="E426" s="69"/>
      <c r="F426" s="69"/>
      <c r="G426" s="69">
        <v>38</v>
      </c>
      <c r="H426" s="69"/>
      <c r="I426" s="69"/>
      <c r="J426" s="110"/>
      <c r="K426" s="78"/>
      <c r="L426" s="113"/>
      <c r="M426" s="114"/>
      <c r="N426" s="80">
        <f>IF(G426=0,"",G426/F425)</f>
        <v>1</v>
      </c>
      <c r="O426" s="81">
        <v>39</v>
      </c>
      <c r="P426" s="82">
        <f t="shared" si="36"/>
        <v>0.97499999999999998</v>
      </c>
      <c r="Q426" s="82">
        <f t="shared" si="37"/>
        <v>2.5000000000000022E-2</v>
      </c>
    </row>
    <row r="427" spans="1:21" ht="15.75" customHeight="1">
      <c r="A427" s="68">
        <v>2201</v>
      </c>
      <c r="B427" s="69"/>
      <c r="C427" s="69"/>
      <c r="D427" s="69"/>
      <c r="E427" s="69"/>
      <c r="F427" s="69"/>
      <c r="G427" s="69"/>
      <c r="H427" s="69">
        <v>38</v>
      </c>
      <c r="I427" s="69"/>
      <c r="J427" s="110"/>
      <c r="K427" s="78"/>
      <c r="L427" s="113"/>
      <c r="M427" s="114"/>
      <c r="N427" s="80">
        <f>IF(H427=0,"",H427/G426)</f>
        <v>1</v>
      </c>
      <c r="O427" s="81">
        <v>39</v>
      </c>
      <c r="P427" s="82">
        <f t="shared" si="36"/>
        <v>1</v>
      </c>
      <c r="Q427" s="82">
        <f t="shared" si="37"/>
        <v>0</v>
      </c>
    </row>
    <row r="428" spans="1:21" ht="15.75" customHeight="1">
      <c r="A428" s="68">
        <v>2202</v>
      </c>
      <c r="B428" s="69"/>
      <c r="C428" s="69"/>
      <c r="D428" s="69"/>
      <c r="E428" s="69"/>
      <c r="F428" s="69"/>
      <c r="G428" s="69"/>
      <c r="H428" s="69"/>
      <c r="I428" s="69">
        <v>37</v>
      </c>
      <c r="J428" s="130">
        <v>32</v>
      </c>
      <c r="K428" s="78"/>
      <c r="L428" s="113"/>
      <c r="M428" s="114"/>
      <c r="N428" s="80">
        <f>IF(I428=0,"",I428/H427)</f>
        <v>0.97368421052631582</v>
      </c>
      <c r="O428" s="81">
        <v>38</v>
      </c>
      <c r="P428" s="82">
        <f t="shared" si="36"/>
        <v>0.97435897435897434</v>
      </c>
      <c r="Q428" s="82">
        <f t="shared" si="37"/>
        <v>2.5641025641025661E-2</v>
      </c>
    </row>
    <row r="429" spans="1:21" ht="15.75" customHeight="1">
      <c r="A429" s="68">
        <v>2301</v>
      </c>
      <c r="B429" s="69"/>
      <c r="C429" s="69"/>
      <c r="D429" s="69"/>
      <c r="E429" s="69"/>
      <c r="F429" s="69"/>
      <c r="G429" s="69"/>
      <c r="H429" s="69"/>
      <c r="I429" s="69">
        <v>1</v>
      </c>
      <c r="J429" s="130">
        <v>1</v>
      </c>
      <c r="K429" s="78"/>
      <c r="L429" s="113"/>
      <c r="M429" s="114"/>
      <c r="N429" s="80"/>
      <c r="O429" s="81">
        <v>1</v>
      </c>
      <c r="P429" s="82"/>
      <c r="Q429" s="82"/>
    </row>
    <row r="430" spans="1:21" ht="15.75" customHeight="1">
      <c r="A430" s="68">
        <v>2302</v>
      </c>
      <c r="B430" s="69"/>
      <c r="C430" s="69"/>
      <c r="D430" s="69"/>
      <c r="E430" s="69"/>
      <c r="F430" s="69"/>
      <c r="G430" s="69"/>
      <c r="H430" s="69"/>
      <c r="I430" s="69"/>
      <c r="J430" s="110"/>
      <c r="K430" s="78"/>
      <c r="L430" s="113"/>
      <c r="M430" s="114"/>
      <c r="N430" s="80"/>
      <c r="O430" s="81"/>
      <c r="P430" s="82" t="str">
        <f t="shared" si="36"/>
        <v/>
      </c>
      <c r="Q430" s="82" t="str">
        <f t="shared" si="37"/>
        <v/>
      </c>
    </row>
    <row r="431" spans="1:21" ht="15.75" customHeight="1">
      <c r="A431" s="68">
        <v>2401</v>
      </c>
      <c r="B431" s="69"/>
      <c r="C431" s="69"/>
      <c r="D431" s="69"/>
      <c r="E431" s="69"/>
      <c r="F431" s="69"/>
      <c r="G431" s="69"/>
      <c r="H431" s="69"/>
      <c r="I431" s="69"/>
      <c r="J431" s="110"/>
      <c r="K431" s="78"/>
      <c r="L431" s="113"/>
      <c r="M431" s="106"/>
      <c r="N431" s="115"/>
      <c r="O431" s="87"/>
      <c r="P431" s="116"/>
      <c r="Q431" s="115"/>
    </row>
    <row r="432" spans="1:21" ht="15.75" customHeight="1">
      <c r="A432" s="68">
        <v>2402</v>
      </c>
      <c r="B432" s="69"/>
      <c r="C432" s="69"/>
      <c r="D432" s="69"/>
      <c r="E432" s="69"/>
      <c r="F432" s="69"/>
      <c r="G432" s="69"/>
      <c r="H432" s="69"/>
      <c r="I432" s="69"/>
      <c r="J432" s="110"/>
      <c r="K432" s="78"/>
      <c r="L432" s="113"/>
      <c r="M432" s="106"/>
      <c r="N432" s="117"/>
      <c r="O432" s="87"/>
      <c r="P432" s="118"/>
      <c r="Q432" s="117"/>
    </row>
    <row r="433" spans="1:18" ht="15.75" customHeight="1">
      <c r="A433" s="68">
        <v>2501</v>
      </c>
      <c r="B433" s="69"/>
      <c r="C433" s="69"/>
      <c r="D433" s="69"/>
      <c r="E433" s="69"/>
      <c r="F433" s="69"/>
      <c r="G433" s="69"/>
      <c r="H433" s="69"/>
      <c r="I433" s="69"/>
      <c r="J433" s="110"/>
      <c r="K433" s="78"/>
      <c r="L433" s="113"/>
      <c r="M433" s="106"/>
      <c r="N433" s="117"/>
      <c r="O433" s="87"/>
      <c r="P433" s="118"/>
      <c r="Q433" s="117"/>
    </row>
    <row r="434" spans="1:18" ht="15.75" customHeight="1">
      <c r="A434" s="68">
        <v>2502</v>
      </c>
      <c r="B434" s="69"/>
      <c r="C434" s="69"/>
      <c r="D434" s="69"/>
      <c r="E434" s="69"/>
      <c r="F434" s="69"/>
      <c r="G434" s="69"/>
      <c r="H434" s="69"/>
      <c r="I434" s="69"/>
      <c r="J434" s="110"/>
      <c r="K434" s="78"/>
      <c r="L434" s="113"/>
      <c r="M434" s="106"/>
      <c r="N434" s="2"/>
      <c r="O434" s="31"/>
      <c r="P434" s="25"/>
      <c r="Q434" s="86"/>
    </row>
    <row r="435" spans="1:18" ht="15.75" customHeight="1">
      <c r="A435" s="68">
        <v>2601</v>
      </c>
      <c r="B435" s="69"/>
      <c r="C435" s="69"/>
      <c r="D435" s="69"/>
      <c r="E435" s="69"/>
      <c r="F435" s="69"/>
      <c r="G435" s="69"/>
      <c r="H435" s="69"/>
      <c r="I435" s="69"/>
      <c r="J435" s="110"/>
      <c r="K435" s="78"/>
      <c r="L435" s="113"/>
      <c r="M435" s="106"/>
      <c r="N435" s="89" t="s">
        <v>79</v>
      </c>
      <c r="O435" s="90">
        <v>19</v>
      </c>
      <c r="P435" s="187">
        <f>IF(SUM(J427:J434)=0,"",SUM(J427:J434))</f>
        <v>33</v>
      </c>
      <c r="Q435" s="92" t="s">
        <v>11</v>
      </c>
    </row>
    <row r="436" spans="1:18" ht="15.75" customHeight="1">
      <c r="A436" s="68">
        <v>2602</v>
      </c>
      <c r="B436" s="69"/>
      <c r="C436" s="69"/>
      <c r="D436" s="69"/>
      <c r="E436" s="69"/>
      <c r="F436" s="69"/>
      <c r="G436" s="69"/>
      <c r="H436" s="69"/>
      <c r="I436" s="69"/>
      <c r="J436" s="110"/>
      <c r="K436" s="78"/>
      <c r="L436" s="113"/>
      <c r="M436" s="106"/>
      <c r="N436" s="93" t="s">
        <v>80</v>
      </c>
      <c r="O436" s="94">
        <f>IF(O435/B421=0,"",O435/B421)</f>
        <v>0.42222222222222222</v>
      </c>
      <c r="P436" s="188">
        <f>IF(O435/P435=0,"",O435/P435)</f>
        <v>0.5757575757575758</v>
      </c>
      <c r="Q436" s="96" t="s">
        <v>81</v>
      </c>
    </row>
    <row r="437" spans="1:18" ht="15.75" customHeight="1">
      <c r="A437" s="68">
        <v>2701</v>
      </c>
      <c r="B437" s="69"/>
      <c r="C437" s="69"/>
      <c r="D437" s="69"/>
      <c r="E437" s="69"/>
      <c r="F437" s="69"/>
      <c r="G437" s="69"/>
      <c r="H437" s="69"/>
      <c r="I437" s="69"/>
      <c r="J437" s="110"/>
      <c r="K437" s="123"/>
      <c r="L437" s="124"/>
      <c r="M437" s="125"/>
      <c r="N437" s="101"/>
      <c r="O437" s="102"/>
      <c r="P437" s="102"/>
      <c r="Q437" s="103"/>
    </row>
    <row r="438" spans="1:18" ht="18" customHeight="1">
      <c r="A438" s="35"/>
      <c r="B438" s="31"/>
      <c r="C438" s="273" t="s">
        <v>100</v>
      </c>
      <c r="D438" s="261"/>
      <c r="E438" s="261"/>
      <c r="F438" s="261"/>
      <c r="G438" s="261"/>
      <c r="H438" s="261"/>
      <c r="I438" s="262"/>
      <c r="J438" s="126">
        <f>SUM(J428:J434)</f>
        <v>33</v>
      </c>
      <c r="K438" s="105">
        <f>(J428/B421)</f>
        <v>0.71111111111111114</v>
      </c>
      <c r="L438" s="105">
        <f>IF(J438=0,"",J438/B421)</f>
        <v>0.73333333333333328</v>
      </c>
      <c r="M438" s="105">
        <f>L438-K438</f>
        <v>2.2222222222222143E-2</v>
      </c>
      <c r="N438" s="2"/>
      <c r="O438" s="31"/>
      <c r="P438" s="25"/>
      <c r="Q438" s="2"/>
    </row>
    <row r="439" spans="1:18" ht="12.75" customHeight="1"/>
    <row r="440" spans="1:18" ht="12.75" customHeight="1"/>
    <row r="441" spans="1:18" ht="26.25" customHeight="1">
      <c r="A441" s="283" t="s">
        <v>88</v>
      </c>
      <c r="B441" s="275"/>
      <c r="C441" s="275"/>
      <c r="D441" s="275"/>
      <c r="E441" s="275"/>
      <c r="F441" s="275"/>
      <c r="G441" s="275"/>
      <c r="H441" s="275"/>
      <c r="I441" s="275"/>
      <c r="J441" s="66" t="s">
        <v>111</v>
      </c>
      <c r="K441" s="31"/>
      <c r="L441" s="2"/>
      <c r="M441" s="2"/>
      <c r="N441" s="31"/>
      <c r="O441" s="2"/>
      <c r="P441" s="31"/>
      <c r="Q441" s="31"/>
    </row>
    <row r="442" spans="1:18" ht="20.25" customHeight="1">
      <c r="A442" s="259" t="s">
        <v>10</v>
      </c>
      <c r="B442" s="260" t="s">
        <v>89</v>
      </c>
      <c r="C442" s="261"/>
      <c r="D442" s="261"/>
      <c r="E442" s="261"/>
      <c r="F442" s="261"/>
      <c r="G442" s="261"/>
      <c r="H442" s="261"/>
      <c r="I442" s="262"/>
      <c r="J442" s="263" t="s">
        <v>11</v>
      </c>
      <c r="K442" s="254" t="s">
        <v>3</v>
      </c>
      <c r="L442" s="254" t="s">
        <v>4</v>
      </c>
      <c r="M442" s="264" t="s">
        <v>5</v>
      </c>
      <c r="N442" s="254" t="s">
        <v>6</v>
      </c>
      <c r="O442" s="265" t="s">
        <v>7</v>
      </c>
      <c r="P442" s="265" t="s">
        <v>8</v>
      </c>
      <c r="Q442" s="254" t="s">
        <v>9</v>
      </c>
      <c r="R442" s="265" t="s">
        <v>136</v>
      </c>
    </row>
    <row r="443" spans="1:18" ht="15.75" customHeight="1">
      <c r="A443" s="255"/>
      <c r="B443" s="68" t="s">
        <v>90</v>
      </c>
      <c r="C443" s="68" t="s">
        <v>91</v>
      </c>
      <c r="D443" s="68" t="s">
        <v>92</v>
      </c>
      <c r="E443" s="68" t="s">
        <v>93</v>
      </c>
      <c r="F443" s="68" t="s">
        <v>94</v>
      </c>
      <c r="G443" s="68" t="s">
        <v>95</v>
      </c>
      <c r="H443" s="68" t="s">
        <v>96</v>
      </c>
      <c r="I443" s="68" t="s">
        <v>97</v>
      </c>
      <c r="J443" s="255"/>
      <c r="K443" s="255"/>
      <c r="L443" s="255"/>
      <c r="M443" s="255"/>
      <c r="N443" s="255"/>
      <c r="O443" s="255"/>
      <c r="P443" s="255"/>
      <c r="Q443" s="255"/>
      <c r="R443" s="255"/>
    </row>
    <row r="444" spans="1:18" ht="15.75" customHeight="1">
      <c r="A444" s="68">
        <v>1902</v>
      </c>
      <c r="B444" s="69">
        <v>52</v>
      </c>
      <c r="C444" s="69"/>
      <c r="D444" s="69"/>
      <c r="E444" s="69"/>
      <c r="F444" s="69"/>
      <c r="G444" s="69"/>
      <c r="H444" s="69"/>
      <c r="I444" s="69"/>
      <c r="J444" s="110"/>
      <c r="K444" s="72"/>
      <c r="L444" s="111"/>
      <c r="M444" s="112"/>
      <c r="N444" s="207"/>
      <c r="O444" s="76">
        <f>B444</f>
        <v>52</v>
      </c>
      <c r="P444" s="77"/>
      <c r="Q444" s="75"/>
    </row>
    <row r="445" spans="1:18" ht="15.75" customHeight="1">
      <c r="A445" s="68">
        <v>2001</v>
      </c>
      <c r="B445" s="69"/>
      <c r="C445" s="69">
        <v>46</v>
      </c>
      <c r="D445" s="69"/>
      <c r="E445" s="69"/>
      <c r="F445" s="69"/>
      <c r="G445" s="69"/>
      <c r="H445" s="69"/>
      <c r="I445" s="69"/>
      <c r="J445" s="110"/>
      <c r="K445" s="78"/>
      <c r="L445" s="113"/>
      <c r="M445" s="114"/>
      <c r="N445" s="80">
        <f>IF(C445=0,"",C445/B444)</f>
        <v>0.88461538461538458</v>
      </c>
      <c r="O445" s="81">
        <v>46</v>
      </c>
      <c r="P445" s="82">
        <f t="shared" ref="P445:P451" si="38">IF(O445=0,"",O445/O444)</f>
        <v>0.88461538461538458</v>
      </c>
      <c r="Q445" s="82">
        <f t="shared" ref="Q445:Q451" si="39">IF(O445=0,"",100%-P445)</f>
        <v>0.11538461538461542</v>
      </c>
    </row>
    <row r="446" spans="1:18" ht="15.75" customHeight="1">
      <c r="A446" s="68">
        <v>2002</v>
      </c>
      <c r="B446" s="69"/>
      <c r="C446" s="69"/>
      <c r="D446" s="69">
        <v>45</v>
      </c>
      <c r="E446" s="69"/>
      <c r="F446" s="69"/>
      <c r="G446" s="69"/>
      <c r="H446" s="69"/>
      <c r="I446" s="69"/>
      <c r="J446" s="110"/>
      <c r="K446" s="78"/>
      <c r="L446" s="113"/>
      <c r="M446" s="114"/>
      <c r="N446" s="80">
        <f>IF(D446=0,"",D446/C445)</f>
        <v>0.97826086956521741</v>
      </c>
      <c r="O446" s="81">
        <v>46</v>
      </c>
      <c r="P446" s="82">
        <f t="shared" si="38"/>
        <v>1</v>
      </c>
      <c r="Q446" s="82">
        <f t="shared" si="39"/>
        <v>0</v>
      </c>
      <c r="R446" s="83">
        <f>O446/O444</f>
        <v>0.88461538461538458</v>
      </c>
    </row>
    <row r="447" spans="1:18" ht="15.75" customHeight="1">
      <c r="A447" s="68">
        <v>2101</v>
      </c>
      <c r="B447" s="69"/>
      <c r="C447" s="69"/>
      <c r="D447" s="69"/>
      <c r="E447" s="69">
        <v>44</v>
      </c>
      <c r="F447" s="69"/>
      <c r="G447" s="69"/>
      <c r="H447" s="69"/>
      <c r="I447" s="69"/>
      <c r="J447" s="110"/>
      <c r="K447" s="78"/>
      <c r="L447" s="113"/>
      <c r="M447" s="114"/>
      <c r="N447" s="80">
        <f>IF(E447=0,"",E447/D446)</f>
        <v>0.97777777777777775</v>
      </c>
      <c r="O447" s="81">
        <v>45</v>
      </c>
      <c r="P447" s="82">
        <f t="shared" si="38"/>
        <v>0.97826086956521741</v>
      </c>
      <c r="Q447" s="82">
        <f t="shared" si="39"/>
        <v>2.1739130434782594E-2</v>
      </c>
    </row>
    <row r="448" spans="1:18" ht="15.75" customHeight="1">
      <c r="A448" s="68">
        <v>2102</v>
      </c>
      <c r="B448" s="69"/>
      <c r="C448" s="69"/>
      <c r="D448" s="69"/>
      <c r="E448" s="69"/>
      <c r="F448" s="69">
        <v>44</v>
      </c>
      <c r="G448" s="69"/>
      <c r="H448" s="69"/>
      <c r="I448" s="69"/>
      <c r="J448" s="110"/>
      <c r="K448" s="78"/>
      <c r="L448" s="113"/>
      <c r="M448" s="114"/>
      <c r="N448" s="80">
        <f>IF(F448=0,"",F448/E447)</f>
        <v>1</v>
      </c>
      <c r="O448" s="81">
        <v>45</v>
      </c>
      <c r="P448" s="82">
        <f t="shared" si="38"/>
        <v>1</v>
      </c>
      <c r="Q448" s="82">
        <f t="shared" si="39"/>
        <v>0</v>
      </c>
    </row>
    <row r="449" spans="1:17" ht="15.75" customHeight="1">
      <c r="A449" s="68">
        <v>2201</v>
      </c>
      <c r="B449" s="69"/>
      <c r="C449" s="69"/>
      <c r="D449" s="69"/>
      <c r="E449" s="69"/>
      <c r="F449" s="69"/>
      <c r="G449" s="69">
        <v>42</v>
      </c>
      <c r="H449" s="69"/>
      <c r="I449" s="69"/>
      <c r="J449" s="110"/>
      <c r="K449" s="78"/>
      <c r="L449" s="113"/>
      <c r="M449" s="114"/>
      <c r="N449" s="80">
        <f>IF(G449=0,"",G449/F448)</f>
        <v>0.95454545454545459</v>
      </c>
      <c r="O449" s="81">
        <v>45</v>
      </c>
      <c r="P449" s="82">
        <f t="shared" si="38"/>
        <v>1</v>
      </c>
      <c r="Q449" s="82">
        <f t="shared" si="39"/>
        <v>0</v>
      </c>
    </row>
    <row r="450" spans="1:17" ht="15.75" customHeight="1">
      <c r="A450" s="68">
        <v>2202</v>
      </c>
      <c r="B450" s="69"/>
      <c r="C450" s="69"/>
      <c r="D450" s="69"/>
      <c r="E450" s="69"/>
      <c r="F450" s="69"/>
      <c r="G450" s="69"/>
      <c r="H450" s="69">
        <v>41</v>
      </c>
      <c r="I450" s="69"/>
      <c r="J450" s="110"/>
      <c r="K450" s="78"/>
      <c r="L450" s="113"/>
      <c r="M450" s="114"/>
      <c r="N450" s="80">
        <f>IF(H450=0,"",H450/G449)</f>
        <v>0.97619047619047616</v>
      </c>
      <c r="O450" s="81">
        <v>45</v>
      </c>
      <c r="P450" s="82">
        <f t="shared" si="38"/>
        <v>1</v>
      </c>
      <c r="Q450" s="82">
        <f t="shared" si="39"/>
        <v>0</v>
      </c>
    </row>
    <row r="451" spans="1:17" ht="15.75" customHeight="1">
      <c r="A451" s="68">
        <v>2301</v>
      </c>
      <c r="B451" s="69"/>
      <c r="C451" s="69"/>
      <c r="D451" s="69"/>
      <c r="E451" s="69"/>
      <c r="F451" s="69"/>
      <c r="G451" s="69"/>
      <c r="H451" s="69"/>
      <c r="I451" s="69">
        <v>39</v>
      </c>
      <c r="J451" s="110">
        <v>32</v>
      </c>
      <c r="K451" s="78"/>
      <c r="L451" s="113"/>
      <c r="M451" s="114"/>
      <c r="N451" s="80">
        <f>IF(I451=0,"",I451/H450)</f>
        <v>0.95121951219512191</v>
      </c>
      <c r="O451" s="81">
        <v>45</v>
      </c>
      <c r="P451" s="82">
        <f t="shared" si="38"/>
        <v>1</v>
      </c>
      <c r="Q451" s="82">
        <f t="shared" si="39"/>
        <v>0</v>
      </c>
    </row>
    <row r="452" spans="1:17" ht="15.75" customHeight="1">
      <c r="A452" s="68">
        <v>2302</v>
      </c>
      <c r="B452" s="69"/>
      <c r="C452" s="69"/>
      <c r="D452" s="69"/>
      <c r="E452" s="69"/>
      <c r="F452" s="69"/>
      <c r="G452" s="69"/>
      <c r="H452" s="69"/>
      <c r="I452" s="69">
        <v>9</v>
      </c>
      <c r="J452" s="110">
        <v>6</v>
      </c>
      <c r="K452" s="78"/>
      <c r="L452" s="113"/>
      <c r="M452" s="114"/>
      <c r="N452" s="80"/>
      <c r="O452" s="81">
        <v>11</v>
      </c>
      <c r="P452" s="82"/>
      <c r="Q452" s="82"/>
    </row>
    <row r="453" spans="1:17" ht="15.75" customHeight="1">
      <c r="A453" s="68">
        <v>2401</v>
      </c>
      <c r="B453" s="69"/>
      <c r="C453" s="69"/>
      <c r="D453" s="69"/>
      <c r="E453" s="69"/>
      <c r="F453" s="69"/>
      <c r="G453" s="69"/>
      <c r="H453" s="69"/>
      <c r="I453" s="69">
        <v>4</v>
      </c>
      <c r="J453" s="110">
        <v>3</v>
      </c>
      <c r="K453" s="78"/>
      <c r="L453" s="113"/>
      <c r="M453" s="114"/>
      <c r="N453" s="80"/>
      <c r="O453" s="81">
        <v>5</v>
      </c>
      <c r="P453" s="82"/>
      <c r="Q453" s="82"/>
    </row>
    <row r="454" spans="1:17" ht="15.75" customHeight="1">
      <c r="A454" s="68">
        <v>2402</v>
      </c>
      <c r="B454" s="69"/>
      <c r="C454" s="69"/>
      <c r="D454" s="69"/>
      <c r="E454" s="69"/>
      <c r="F454" s="69"/>
      <c r="G454" s="69"/>
      <c r="H454" s="69"/>
      <c r="I454" s="69"/>
      <c r="J454" s="110"/>
      <c r="K454" s="78"/>
      <c r="L454" s="113"/>
      <c r="M454" s="106"/>
      <c r="N454" s="115"/>
      <c r="O454" s="87"/>
      <c r="P454" s="116"/>
      <c r="Q454" s="115"/>
    </row>
    <row r="455" spans="1:17" ht="15.75" customHeight="1">
      <c r="A455" s="68">
        <v>2501</v>
      </c>
      <c r="B455" s="69"/>
      <c r="C455" s="69"/>
      <c r="D455" s="69"/>
      <c r="E455" s="69"/>
      <c r="F455" s="69"/>
      <c r="G455" s="69"/>
      <c r="H455" s="69"/>
      <c r="I455" s="69"/>
      <c r="J455" s="110"/>
      <c r="K455" s="78"/>
      <c r="L455" s="113"/>
      <c r="M455" s="106"/>
      <c r="N455" s="117"/>
      <c r="O455" s="87"/>
      <c r="P455" s="118"/>
      <c r="Q455" s="117"/>
    </row>
    <row r="456" spans="1:17" ht="15.75" customHeight="1">
      <c r="A456" s="68">
        <v>2502</v>
      </c>
      <c r="B456" s="69"/>
      <c r="C456" s="69"/>
      <c r="D456" s="69"/>
      <c r="E456" s="69"/>
      <c r="F456" s="69"/>
      <c r="G456" s="69"/>
      <c r="H456" s="69"/>
      <c r="I456" s="69"/>
      <c r="J456" s="110"/>
      <c r="K456" s="78"/>
      <c r="L456" s="113"/>
      <c r="M456" s="106"/>
      <c r="N456" s="117"/>
      <c r="O456" s="87"/>
      <c r="P456" s="118"/>
      <c r="Q456" s="117"/>
    </row>
    <row r="457" spans="1:17" ht="15.75" customHeight="1">
      <c r="A457" s="68">
        <v>2601</v>
      </c>
      <c r="B457" s="69"/>
      <c r="C457" s="69"/>
      <c r="D457" s="69"/>
      <c r="E457" s="69"/>
      <c r="F457" s="69"/>
      <c r="G457" s="69"/>
      <c r="H457" s="69"/>
      <c r="I457" s="69"/>
      <c r="J457" s="110"/>
      <c r="K457" s="78"/>
      <c r="L457" s="113"/>
      <c r="M457" s="106"/>
      <c r="N457" s="2"/>
      <c r="O457" s="31"/>
      <c r="P457" s="25"/>
      <c r="Q457" s="86"/>
    </row>
    <row r="458" spans="1:17" ht="15.75" customHeight="1">
      <c r="A458" s="68">
        <v>2602</v>
      </c>
      <c r="B458" s="69"/>
      <c r="C458" s="69"/>
      <c r="D458" s="69"/>
      <c r="E458" s="69"/>
      <c r="F458" s="69"/>
      <c r="G458" s="69"/>
      <c r="H458" s="69"/>
      <c r="I458" s="69"/>
      <c r="J458" s="110"/>
      <c r="K458" s="78"/>
      <c r="L458" s="113"/>
      <c r="M458" s="106"/>
      <c r="N458" s="89" t="s">
        <v>79</v>
      </c>
      <c r="O458" s="90">
        <v>6</v>
      </c>
      <c r="P458" s="187">
        <f>IF(SUM(J450:J457)=0,"",SUM(J450:J457))</f>
        <v>41</v>
      </c>
      <c r="Q458" s="92" t="s">
        <v>11</v>
      </c>
    </row>
    <row r="459" spans="1:17" ht="15.75" customHeight="1">
      <c r="A459" s="68">
        <v>2701</v>
      </c>
      <c r="B459" s="69"/>
      <c r="C459" s="69"/>
      <c r="D459" s="69"/>
      <c r="E459" s="69"/>
      <c r="F459" s="69"/>
      <c r="G459" s="69"/>
      <c r="H459" s="69"/>
      <c r="I459" s="69"/>
      <c r="J459" s="110"/>
      <c r="K459" s="78"/>
      <c r="L459" s="113"/>
      <c r="M459" s="106"/>
      <c r="N459" s="93" t="s">
        <v>80</v>
      </c>
      <c r="O459" s="94">
        <f>IF(O458/B444=0,"",O458/B444)</f>
        <v>0.11538461538461539</v>
      </c>
      <c r="P459" s="188">
        <f>IF(O458/P458=0,"",O458/P458)</f>
        <v>0.14634146341463414</v>
      </c>
      <c r="Q459" s="96" t="s">
        <v>81</v>
      </c>
    </row>
    <row r="460" spans="1:17" ht="15.75" customHeight="1">
      <c r="A460" s="68">
        <v>2702</v>
      </c>
      <c r="B460" s="69"/>
      <c r="C460" s="69"/>
      <c r="D460" s="69"/>
      <c r="E460" s="69"/>
      <c r="F460" s="69"/>
      <c r="G460" s="69"/>
      <c r="H460" s="69"/>
      <c r="I460" s="69"/>
      <c r="J460" s="110"/>
      <c r="K460" s="123"/>
      <c r="L460" s="124"/>
      <c r="M460" s="125"/>
      <c r="N460" s="101"/>
      <c r="O460" s="102"/>
      <c r="P460" s="102"/>
      <c r="Q460" s="103"/>
    </row>
    <row r="461" spans="1:17" ht="18" customHeight="1">
      <c r="A461" s="35"/>
      <c r="B461" s="31"/>
      <c r="C461" s="273" t="s">
        <v>100</v>
      </c>
      <c r="D461" s="261"/>
      <c r="E461" s="261"/>
      <c r="F461" s="261"/>
      <c r="G461" s="261"/>
      <c r="H461" s="261"/>
      <c r="I461" s="262"/>
      <c r="J461" s="126">
        <f>SUM(J451:J457)</f>
        <v>41</v>
      </c>
      <c r="K461" s="105">
        <f>IF(J451=0,"",J451/B444)</f>
        <v>0.61538461538461542</v>
      </c>
      <c r="L461" s="105">
        <f>IF(J461=0,"",J461/B444)</f>
        <v>0.78846153846153844</v>
      </c>
      <c r="M461" s="105">
        <f>IF(J453=0,"",L461-K461)</f>
        <v>0.17307692307692302</v>
      </c>
      <c r="N461" s="2"/>
      <c r="O461" s="31"/>
      <c r="P461" s="25"/>
      <c r="Q461" s="2"/>
    </row>
    <row r="462" spans="1:17" ht="12.75" customHeight="1"/>
    <row r="463" spans="1:17" ht="12.75" customHeight="1"/>
    <row r="464" spans="1:17" ht="26.25" customHeight="1">
      <c r="A464" s="283" t="s">
        <v>88</v>
      </c>
      <c r="B464" s="275"/>
      <c r="C464" s="275"/>
      <c r="D464" s="275"/>
      <c r="E464" s="275"/>
      <c r="F464" s="275"/>
      <c r="G464" s="275"/>
      <c r="H464" s="275"/>
      <c r="I464" s="275"/>
      <c r="J464" s="66" t="s">
        <v>112</v>
      </c>
      <c r="K464" s="31"/>
      <c r="L464" s="2"/>
      <c r="M464" s="2"/>
      <c r="N464" s="31"/>
      <c r="O464" s="2"/>
      <c r="P464" s="31"/>
      <c r="Q464" s="31"/>
    </row>
    <row r="465" spans="1:18" ht="20.25" customHeight="1">
      <c r="A465" s="259" t="s">
        <v>10</v>
      </c>
      <c r="B465" s="260" t="s">
        <v>89</v>
      </c>
      <c r="C465" s="261"/>
      <c r="D465" s="261"/>
      <c r="E465" s="261"/>
      <c r="F465" s="261"/>
      <c r="G465" s="261"/>
      <c r="H465" s="261"/>
      <c r="I465" s="262"/>
      <c r="J465" s="263" t="s">
        <v>11</v>
      </c>
      <c r="K465" s="254" t="s">
        <v>3</v>
      </c>
      <c r="L465" s="254" t="s">
        <v>4</v>
      </c>
      <c r="M465" s="264" t="s">
        <v>5</v>
      </c>
      <c r="N465" s="254" t="s">
        <v>6</v>
      </c>
      <c r="O465" s="265" t="s">
        <v>7</v>
      </c>
      <c r="P465" s="265" t="s">
        <v>8</v>
      </c>
      <c r="Q465" s="254" t="s">
        <v>9</v>
      </c>
      <c r="R465" s="265" t="s">
        <v>136</v>
      </c>
    </row>
    <row r="466" spans="1:18" ht="15.75" customHeight="1">
      <c r="A466" s="255"/>
      <c r="B466" s="68" t="s">
        <v>90</v>
      </c>
      <c r="C466" s="68" t="s">
        <v>91</v>
      </c>
      <c r="D466" s="68" t="s">
        <v>92</v>
      </c>
      <c r="E466" s="68" t="s">
        <v>93</v>
      </c>
      <c r="F466" s="68" t="s">
        <v>94</v>
      </c>
      <c r="G466" s="68" t="s">
        <v>95</v>
      </c>
      <c r="H466" s="68" t="s">
        <v>96</v>
      </c>
      <c r="I466" s="68" t="s">
        <v>97</v>
      </c>
      <c r="J466" s="255"/>
      <c r="K466" s="255"/>
      <c r="L466" s="255"/>
      <c r="M466" s="255"/>
      <c r="N466" s="255"/>
      <c r="O466" s="255"/>
      <c r="P466" s="255"/>
      <c r="Q466" s="255"/>
      <c r="R466" s="255"/>
    </row>
    <row r="467" spans="1:18" ht="15.75" customHeight="1">
      <c r="A467" s="68">
        <v>2001</v>
      </c>
      <c r="B467" s="69">
        <v>55</v>
      </c>
      <c r="C467" s="69"/>
      <c r="D467" s="69"/>
      <c r="E467" s="69"/>
      <c r="F467" s="69"/>
      <c r="G467" s="69"/>
      <c r="H467" s="69"/>
      <c r="I467" s="69"/>
      <c r="J467" s="110"/>
      <c r="K467" s="72"/>
      <c r="L467" s="111"/>
      <c r="M467" s="112"/>
      <c r="N467" s="207"/>
      <c r="O467" s="76">
        <f>B467</f>
        <v>55</v>
      </c>
      <c r="P467" s="77"/>
      <c r="Q467" s="75"/>
    </row>
    <row r="468" spans="1:18" ht="15.75" customHeight="1">
      <c r="A468" s="68">
        <v>2002</v>
      </c>
      <c r="B468" s="69"/>
      <c r="C468" s="69">
        <v>44</v>
      </c>
      <c r="D468" s="69"/>
      <c r="E468" s="69"/>
      <c r="F468" s="69"/>
      <c r="G468" s="69"/>
      <c r="H468" s="69"/>
      <c r="I468" s="69"/>
      <c r="J468" s="110"/>
      <c r="K468" s="78"/>
      <c r="L468" s="113"/>
      <c r="M468" s="114"/>
      <c r="N468" s="80">
        <f>IF(C468=0,"",C468/B467)</f>
        <v>0.8</v>
      </c>
      <c r="O468" s="81">
        <v>44</v>
      </c>
      <c r="P468" s="82">
        <f t="shared" ref="P468:P476" si="40">IF(O468=0,"",O468/O467)</f>
        <v>0.8</v>
      </c>
      <c r="Q468" s="82">
        <f t="shared" ref="Q468:Q476" si="41">IF(O468=0,"",100%-P468)</f>
        <v>0.19999999999999996</v>
      </c>
    </row>
    <row r="469" spans="1:18" ht="15.75" customHeight="1">
      <c r="A469" s="68">
        <v>2101</v>
      </c>
      <c r="B469" s="69"/>
      <c r="C469" s="69"/>
      <c r="D469" s="69">
        <v>39</v>
      </c>
      <c r="E469" s="69"/>
      <c r="F469" s="69"/>
      <c r="G469" s="69"/>
      <c r="H469" s="69"/>
      <c r="I469" s="69"/>
      <c r="J469" s="110"/>
      <c r="K469" s="78"/>
      <c r="L469" s="113"/>
      <c r="M469" s="114"/>
      <c r="N469" s="80">
        <f>IF(D469=0,"",D469/C468)</f>
        <v>0.88636363636363635</v>
      </c>
      <c r="O469" s="81">
        <v>41</v>
      </c>
      <c r="P469" s="82">
        <f t="shared" si="40"/>
        <v>0.93181818181818177</v>
      </c>
      <c r="Q469" s="82">
        <f t="shared" si="41"/>
        <v>6.8181818181818232E-2</v>
      </c>
      <c r="R469" s="83">
        <f>O469/O467</f>
        <v>0.74545454545454548</v>
      </c>
    </row>
    <row r="470" spans="1:18" ht="15.75" customHeight="1">
      <c r="A470" s="68">
        <v>2102</v>
      </c>
      <c r="B470" s="69"/>
      <c r="C470" s="69"/>
      <c r="D470" s="69"/>
      <c r="E470" s="69">
        <v>37</v>
      </c>
      <c r="F470" s="69"/>
      <c r="G470" s="69"/>
      <c r="H470" s="69"/>
      <c r="I470" s="69"/>
      <c r="J470" s="110"/>
      <c r="K470" s="78"/>
      <c r="L470" s="113"/>
      <c r="M470" s="114"/>
      <c r="N470" s="80">
        <f>IF(E470=0,"",E470/D469)</f>
        <v>0.94871794871794868</v>
      </c>
      <c r="O470" s="81">
        <v>37</v>
      </c>
      <c r="P470" s="82">
        <f t="shared" si="40"/>
        <v>0.90243902439024393</v>
      </c>
      <c r="Q470" s="82">
        <f t="shared" si="41"/>
        <v>9.7560975609756073E-2</v>
      </c>
    </row>
    <row r="471" spans="1:18" ht="15.75" customHeight="1">
      <c r="A471" s="68">
        <v>2201</v>
      </c>
      <c r="B471" s="69"/>
      <c r="C471" s="69"/>
      <c r="D471" s="69"/>
      <c r="E471" s="69"/>
      <c r="F471" s="69">
        <v>33</v>
      </c>
      <c r="G471" s="69"/>
      <c r="H471" s="69"/>
      <c r="I471" s="69"/>
      <c r="J471" s="110"/>
      <c r="K471" s="78"/>
      <c r="L471" s="113"/>
      <c r="M471" s="114"/>
      <c r="N471" s="80">
        <f>IF(F471=0,"",F471/E470)</f>
        <v>0.89189189189189189</v>
      </c>
      <c r="O471" s="81">
        <v>33</v>
      </c>
      <c r="P471" s="82">
        <f t="shared" si="40"/>
        <v>0.89189189189189189</v>
      </c>
      <c r="Q471" s="82">
        <f t="shared" si="41"/>
        <v>0.10810810810810811</v>
      </c>
    </row>
    <row r="472" spans="1:18" ht="15.75" customHeight="1">
      <c r="A472" s="68">
        <v>2202</v>
      </c>
      <c r="B472" s="69"/>
      <c r="C472" s="69"/>
      <c r="D472" s="69"/>
      <c r="E472" s="69"/>
      <c r="F472" s="69"/>
      <c r="G472" s="69">
        <v>31</v>
      </c>
      <c r="H472" s="69"/>
      <c r="I472" s="69"/>
      <c r="J472" s="110"/>
      <c r="K472" s="78"/>
      <c r="L472" s="113"/>
      <c r="M472" s="114"/>
      <c r="N472" s="80">
        <f>IF(G472=0,"",G472/F471)</f>
        <v>0.93939393939393945</v>
      </c>
      <c r="O472" s="81">
        <v>32</v>
      </c>
      <c r="P472" s="82">
        <f t="shared" si="40"/>
        <v>0.96969696969696972</v>
      </c>
      <c r="Q472" s="82">
        <f t="shared" si="41"/>
        <v>3.0303030303030276E-2</v>
      </c>
    </row>
    <row r="473" spans="1:18" ht="15.75" customHeight="1">
      <c r="A473" s="68">
        <v>2301</v>
      </c>
      <c r="B473" s="69"/>
      <c r="C473" s="69"/>
      <c r="D473" s="69"/>
      <c r="E473" s="69"/>
      <c r="F473" s="69"/>
      <c r="G473" s="69"/>
      <c r="H473" s="69">
        <v>31</v>
      </c>
      <c r="I473" s="69"/>
      <c r="J473" s="110"/>
      <c r="K473" s="78"/>
      <c r="L473" s="113"/>
      <c r="M473" s="114"/>
      <c r="N473" s="80">
        <f>IF(H473=0,"",H473/G472)</f>
        <v>1</v>
      </c>
      <c r="O473" s="81">
        <v>32</v>
      </c>
      <c r="P473" s="82">
        <f t="shared" si="40"/>
        <v>1</v>
      </c>
      <c r="Q473" s="82">
        <f t="shared" si="41"/>
        <v>0</v>
      </c>
    </row>
    <row r="474" spans="1:18" ht="15.75" customHeight="1">
      <c r="A474" s="68">
        <v>2302</v>
      </c>
      <c r="B474" s="69"/>
      <c r="C474" s="69"/>
      <c r="D474" s="69"/>
      <c r="E474" s="69"/>
      <c r="F474" s="69"/>
      <c r="G474" s="69"/>
      <c r="H474" s="69"/>
      <c r="I474" s="69">
        <v>31</v>
      </c>
      <c r="J474" s="110">
        <v>29</v>
      </c>
      <c r="K474" s="78"/>
      <c r="L474" s="113"/>
      <c r="M474" s="114"/>
      <c r="N474" s="80">
        <f>IF(I474=0,"",I474/H473)</f>
        <v>1</v>
      </c>
      <c r="O474" s="81">
        <v>32</v>
      </c>
      <c r="P474" s="82">
        <f t="shared" si="40"/>
        <v>1</v>
      </c>
      <c r="Q474" s="82">
        <f t="shared" si="41"/>
        <v>0</v>
      </c>
    </row>
    <row r="475" spans="1:18" ht="15.75" customHeight="1">
      <c r="A475" s="68">
        <v>2401</v>
      </c>
      <c r="B475" s="69"/>
      <c r="C475" s="69"/>
      <c r="D475" s="69"/>
      <c r="E475" s="69"/>
      <c r="F475" s="69"/>
      <c r="G475" s="69"/>
      <c r="H475" s="69"/>
      <c r="I475" s="69">
        <v>2</v>
      </c>
      <c r="J475" s="110">
        <v>1</v>
      </c>
      <c r="K475" s="78"/>
      <c r="L475" s="113"/>
      <c r="M475" s="114"/>
      <c r="N475" s="80"/>
      <c r="O475" s="81">
        <v>3</v>
      </c>
      <c r="P475" s="82"/>
      <c r="Q475" s="82"/>
    </row>
    <row r="476" spans="1:18" ht="15.75" customHeight="1">
      <c r="A476" s="68">
        <v>2402</v>
      </c>
      <c r="B476" s="69"/>
      <c r="C476" s="69"/>
      <c r="D476" s="69"/>
      <c r="E476" s="69"/>
      <c r="F476" s="69"/>
      <c r="G476" s="69"/>
      <c r="H476" s="69"/>
      <c r="I476" s="69"/>
      <c r="J476" s="110"/>
      <c r="K476" s="78"/>
      <c r="L476" s="113"/>
      <c r="M476" s="114"/>
      <c r="N476" s="80"/>
      <c r="O476" s="81"/>
      <c r="P476" s="82" t="str">
        <f t="shared" si="40"/>
        <v/>
      </c>
      <c r="Q476" s="82" t="str">
        <f t="shared" si="41"/>
        <v/>
      </c>
    </row>
    <row r="477" spans="1:18" ht="15.75" customHeight="1">
      <c r="A477" s="68">
        <v>2501</v>
      </c>
      <c r="B477" s="69"/>
      <c r="C477" s="69"/>
      <c r="D477" s="69"/>
      <c r="E477" s="69"/>
      <c r="F477" s="69"/>
      <c r="G477" s="69"/>
      <c r="H477" s="69"/>
      <c r="I477" s="69"/>
      <c r="J477" s="110"/>
      <c r="K477" s="78"/>
      <c r="L477" s="113"/>
      <c r="M477" s="106"/>
      <c r="N477" s="115"/>
      <c r="O477" s="87"/>
      <c r="P477" s="116"/>
      <c r="Q477" s="115"/>
    </row>
    <row r="478" spans="1:18" ht="15.75" customHeight="1">
      <c r="A478" s="68">
        <v>2502</v>
      </c>
      <c r="B478" s="69"/>
      <c r="C478" s="69"/>
      <c r="D478" s="69"/>
      <c r="E478" s="69"/>
      <c r="F478" s="69"/>
      <c r="G478" s="69"/>
      <c r="H478" s="69"/>
      <c r="I478" s="69"/>
      <c r="J478" s="110"/>
      <c r="K478" s="78"/>
      <c r="L478" s="113"/>
      <c r="M478" s="106"/>
      <c r="N478" s="117"/>
      <c r="O478" s="87"/>
      <c r="P478" s="118"/>
      <c r="Q478" s="117"/>
    </row>
    <row r="479" spans="1:18" ht="15.75" customHeight="1">
      <c r="A479" s="68">
        <v>2601</v>
      </c>
      <c r="B479" s="69"/>
      <c r="C479" s="69"/>
      <c r="D479" s="69"/>
      <c r="E479" s="69"/>
      <c r="F479" s="69"/>
      <c r="G479" s="69"/>
      <c r="H479" s="69"/>
      <c r="I479" s="69"/>
      <c r="J479" s="110"/>
      <c r="K479" s="78"/>
      <c r="L479" s="113"/>
      <c r="M479" s="106"/>
      <c r="N479" s="117"/>
      <c r="O479" s="87"/>
      <c r="P479" s="118"/>
      <c r="Q479" s="117"/>
    </row>
    <row r="480" spans="1:18" ht="15.75" customHeight="1">
      <c r="A480" s="68">
        <v>2602</v>
      </c>
      <c r="B480" s="69"/>
      <c r="C480" s="69"/>
      <c r="D480" s="69"/>
      <c r="E480" s="69"/>
      <c r="F480" s="69"/>
      <c r="G480" s="69"/>
      <c r="H480" s="69"/>
      <c r="I480" s="69"/>
      <c r="J480" s="110"/>
      <c r="K480" s="78"/>
      <c r="L480" s="113"/>
      <c r="M480" s="106"/>
      <c r="N480" s="2"/>
      <c r="O480" s="31"/>
      <c r="P480" s="25"/>
      <c r="Q480" s="86"/>
    </row>
    <row r="481" spans="1:18" ht="15.75" customHeight="1">
      <c r="A481" s="68">
        <v>2701</v>
      </c>
      <c r="B481" s="69"/>
      <c r="C481" s="69"/>
      <c r="D481" s="69"/>
      <c r="E481" s="69"/>
      <c r="F481" s="69"/>
      <c r="G481" s="69"/>
      <c r="H481" s="69"/>
      <c r="I481" s="69"/>
      <c r="J481" s="110"/>
      <c r="K481" s="78"/>
      <c r="L481" s="113"/>
      <c r="M481" s="106"/>
      <c r="N481" s="89" t="s">
        <v>79</v>
      </c>
      <c r="O481" s="90">
        <v>4</v>
      </c>
      <c r="P481" s="187">
        <f>IF(SUM(J473:J480)=0,"",SUM(J473:J480))</f>
        <v>30</v>
      </c>
      <c r="Q481" s="92" t="s">
        <v>11</v>
      </c>
    </row>
    <row r="482" spans="1:18" ht="15.75" customHeight="1">
      <c r="A482" s="68">
        <v>2702</v>
      </c>
      <c r="B482" s="69"/>
      <c r="C482" s="69"/>
      <c r="D482" s="69"/>
      <c r="E482" s="69"/>
      <c r="F482" s="69"/>
      <c r="G482" s="69"/>
      <c r="H482" s="69"/>
      <c r="I482" s="69"/>
      <c r="J482" s="110"/>
      <c r="K482" s="78"/>
      <c r="L482" s="113"/>
      <c r="M482" s="106"/>
      <c r="N482" s="93" t="s">
        <v>80</v>
      </c>
      <c r="O482" s="94">
        <f>IF(O481/B467=0,"",O481/B467)</f>
        <v>7.2727272727272724E-2</v>
      </c>
      <c r="P482" s="188">
        <f>IF(O481/P481=0,"",O481/P481)</f>
        <v>0.13333333333333333</v>
      </c>
      <c r="Q482" s="96" t="s">
        <v>81</v>
      </c>
    </row>
    <row r="483" spans="1:18" ht="15.75" customHeight="1">
      <c r="A483" s="68">
        <v>2801</v>
      </c>
      <c r="B483" s="69"/>
      <c r="C483" s="69"/>
      <c r="D483" s="69"/>
      <c r="E483" s="69"/>
      <c r="F483" s="69"/>
      <c r="G483" s="69"/>
      <c r="H483" s="69"/>
      <c r="I483" s="69"/>
      <c r="J483" s="110"/>
      <c r="K483" s="123"/>
      <c r="L483" s="124"/>
      <c r="M483" s="125"/>
      <c r="N483" s="101"/>
      <c r="O483" s="102"/>
      <c r="P483" s="102"/>
      <c r="Q483" s="103"/>
    </row>
    <row r="484" spans="1:18" ht="18" customHeight="1">
      <c r="A484" s="35"/>
      <c r="B484" s="31"/>
      <c r="C484" s="273" t="s">
        <v>100</v>
      </c>
      <c r="D484" s="261"/>
      <c r="E484" s="261"/>
      <c r="F484" s="261"/>
      <c r="G484" s="261"/>
      <c r="H484" s="261"/>
      <c r="I484" s="262"/>
      <c r="J484" s="126">
        <f>SUM(J474:J478)</f>
        <v>30</v>
      </c>
      <c r="K484" s="105">
        <f>IF(J474=0,"",J474/B467)</f>
        <v>0.52727272727272723</v>
      </c>
      <c r="L484" s="105">
        <f>IF(J484=0,"",J484/B467)</f>
        <v>0.54545454545454541</v>
      </c>
      <c r="M484" s="105">
        <f>IF(J474=0,"",L484-K484)</f>
        <v>1.8181818181818188E-2</v>
      </c>
      <c r="N484" s="2"/>
      <c r="O484" s="31"/>
      <c r="P484" s="25"/>
      <c r="Q484" s="2"/>
    </row>
    <row r="485" spans="1:18" ht="12.75" customHeight="1"/>
    <row r="486" spans="1:18" ht="12.75" customHeight="1"/>
    <row r="487" spans="1:18" ht="26.25" customHeight="1">
      <c r="A487" s="283" t="s">
        <v>88</v>
      </c>
      <c r="B487" s="275"/>
      <c r="C487" s="275"/>
      <c r="D487" s="275"/>
      <c r="E487" s="275"/>
      <c r="F487" s="275"/>
      <c r="G487" s="275"/>
      <c r="H487" s="275"/>
      <c r="I487" s="275"/>
      <c r="J487" s="66" t="s">
        <v>114</v>
      </c>
      <c r="K487" s="31"/>
      <c r="L487" s="2"/>
      <c r="M487" s="2"/>
      <c r="N487" s="31"/>
      <c r="O487" s="2"/>
      <c r="P487" s="31"/>
      <c r="Q487" s="31"/>
    </row>
    <row r="488" spans="1:18" ht="20.25" customHeight="1">
      <c r="A488" s="259" t="s">
        <v>10</v>
      </c>
      <c r="B488" s="260" t="s">
        <v>89</v>
      </c>
      <c r="C488" s="261"/>
      <c r="D488" s="261"/>
      <c r="E488" s="261"/>
      <c r="F488" s="261"/>
      <c r="G488" s="261"/>
      <c r="H488" s="261"/>
      <c r="I488" s="262"/>
      <c r="J488" s="263" t="s">
        <v>11</v>
      </c>
      <c r="K488" s="254" t="s">
        <v>3</v>
      </c>
      <c r="L488" s="254" t="s">
        <v>4</v>
      </c>
      <c r="M488" s="264" t="s">
        <v>5</v>
      </c>
      <c r="N488" s="254" t="s">
        <v>6</v>
      </c>
      <c r="O488" s="265" t="s">
        <v>7</v>
      </c>
      <c r="P488" s="265" t="s">
        <v>8</v>
      </c>
      <c r="Q488" s="254" t="s">
        <v>9</v>
      </c>
    </row>
    <row r="489" spans="1:18" ht="15.75" customHeight="1">
      <c r="A489" s="255"/>
      <c r="B489" s="68" t="s">
        <v>90</v>
      </c>
      <c r="C489" s="68" t="s">
        <v>91</v>
      </c>
      <c r="D489" s="68" t="s">
        <v>92</v>
      </c>
      <c r="E489" s="68" t="s">
        <v>93</v>
      </c>
      <c r="F489" s="68" t="s">
        <v>94</v>
      </c>
      <c r="G489" s="68" t="s">
        <v>95</v>
      </c>
      <c r="H489" s="68" t="s">
        <v>96</v>
      </c>
      <c r="I489" s="68" t="s">
        <v>97</v>
      </c>
      <c r="J489" s="255"/>
      <c r="K489" s="255"/>
      <c r="L489" s="255"/>
      <c r="M489" s="255"/>
      <c r="N489" s="255"/>
      <c r="O489" s="255"/>
      <c r="P489" s="255"/>
      <c r="Q489" s="255"/>
    </row>
    <row r="490" spans="1:18" ht="15.75" customHeight="1">
      <c r="A490" s="68">
        <v>2002</v>
      </c>
      <c r="B490" s="69">
        <v>50</v>
      </c>
      <c r="C490" s="69"/>
      <c r="D490" s="69"/>
      <c r="E490" s="69"/>
      <c r="F490" s="69"/>
      <c r="G490" s="69"/>
      <c r="H490" s="69"/>
      <c r="I490" s="69"/>
      <c r="J490" s="110"/>
      <c r="K490" s="72"/>
      <c r="L490" s="111"/>
      <c r="M490" s="112"/>
      <c r="N490" s="207"/>
      <c r="O490" s="76">
        <f>B490</f>
        <v>50</v>
      </c>
      <c r="P490" s="77"/>
      <c r="Q490" s="75"/>
    </row>
    <row r="491" spans="1:18" ht="15.75" customHeight="1">
      <c r="A491" s="68">
        <v>2101</v>
      </c>
      <c r="B491" s="69"/>
      <c r="C491" s="69">
        <v>39</v>
      </c>
      <c r="D491" s="69"/>
      <c r="E491" s="69"/>
      <c r="F491" s="69"/>
      <c r="G491" s="69"/>
      <c r="H491" s="69"/>
      <c r="I491" s="69"/>
      <c r="J491" s="110"/>
      <c r="K491" s="78"/>
      <c r="L491" s="113"/>
      <c r="M491" s="114"/>
      <c r="N491" s="80">
        <f>IF(C491=0,"",C491/B490)</f>
        <v>0.78</v>
      </c>
      <c r="O491" s="81">
        <v>40</v>
      </c>
      <c r="P491" s="82">
        <f t="shared" ref="P491:P499" si="42">IF(O491=0,"",O491/O490)</f>
        <v>0.8</v>
      </c>
      <c r="Q491" s="82">
        <f t="shared" ref="Q491:Q499" si="43">IF(O491=0,"",100%-P491)</f>
        <v>0.19999999999999996</v>
      </c>
    </row>
    <row r="492" spans="1:18" ht="15.75" customHeight="1">
      <c r="A492" s="68">
        <v>2102</v>
      </c>
      <c r="B492" s="69"/>
      <c r="C492" s="69"/>
      <c r="D492" s="69">
        <v>34</v>
      </c>
      <c r="E492" s="69"/>
      <c r="F492" s="69"/>
      <c r="G492" s="69"/>
      <c r="H492" s="69"/>
      <c r="I492" s="69"/>
      <c r="J492" s="110"/>
      <c r="K492" s="78"/>
      <c r="L492" s="113"/>
      <c r="M492" s="114"/>
      <c r="N492" s="80">
        <f>IF(D492=0,"",D492/C491)</f>
        <v>0.87179487179487181</v>
      </c>
      <c r="O492" s="81">
        <v>37</v>
      </c>
      <c r="P492" s="82">
        <f t="shared" si="42"/>
        <v>0.92500000000000004</v>
      </c>
      <c r="Q492" s="82">
        <f t="shared" si="43"/>
        <v>7.4999999999999956E-2</v>
      </c>
      <c r="R492" s="83">
        <f>O492/O490</f>
        <v>0.74</v>
      </c>
    </row>
    <row r="493" spans="1:18" ht="15.75" customHeight="1">
      <c r="A493" s="68">
        <v>2201</v>
      </c>
      <c r="B493" s="69"/>
      <c r="C493" s="69"/>
      <c r="D493" s="69"/>
      <c r="E493" s="69">
        <v>33</v>
      </c>
      <c r="F493" s="69"/>
      <c r="G493" s="69"/>
      <c r="H493" s="69"/>
      <c r="I493" s="69"/>
      <c r="J493" s="110"/>
      <c r="K493" s="78"/>
      <c r="L493" s="113"/>
      <c r="M493" s="114"/>
      <c r="N493" s="80">
        <f>IF(E493=0,"",E493/D492)</f>
        <v>0.97058823529411764</v>
      </c>
      <c r="O493" s="81">
        <v>35</v>
      </c>
      <c r="P493" s="82">
        <f t="shared" si="42"/>
        <v>0.94594594594594594</v>
      </c>
      <c r="Q493" s="82">
        <f t="shared" si="43"/>
        <v>5.4054054054054057E-2</v>
      </c>
    </row>
    <row r="494" spans="1:18" ht="15.75" customHeight="1">
      <c r="A494" s="68">
        <v>2202</v>
      </c>
      <c r="B494" s="69"/>
      <c r="C494" s="69"/>
      <c r="D494" s="69"/>
      <c r="E494" s="69"/>
      <c r="F494" s="69">
        <v>33</v>
      </c>
      <c r="G494" s="69"/>
      <c r="H494" s="69"/>
      <c r="I494" s="69"/>
      <c r="J494" s="110"/>
      <c r="K494" s="78"/>
      <c r="L494" s="113"/>
      <c r="M494" s="114"/>
      <c r="N494" s="80">
        <f>IF(F494=0,"",F494/E493)</f>
        <v>1</v>
      </c>
      <c r="O494" s="81">
        <v>35</v>
      </c>
      <c r="P494" s="82">
        <f t="shared" si="42"/>
        <v>1</v>
      </c>
      <c r="Q494" s="82">
        <f t="shared" si="43"/>
        <v>0</v>
      </c>
    </row>
    <row r="495" spans="1:18" ht="15.75" customHeight="1">
      <c r="A495" s="68">
        <v>2301</v>
      </c>
      <c r="B495" s="69"/>
      <c r="C495" s="69"/>
      <c r="D495" s="69"/>
      <c r="E495" s="69"/>
      <c r="F495" s="69"/>
      <c r="G495" s="69">
        <v>32</v>
      </c>
      <c r="H495" s="69"/>
      <c r="I495" s="69"/>
      <c r="J495" s="110"/>
      <c r="K495" s="78"/>
      <c r="L495" s="113"/>
      <c r="M495" s="114"/>
      <c r="N495" s="80">
        <f>IF(G495=0,"",G495/F494)</f>
        <v>0.96969696969696972</v>
      </c>
      <c r="O495" s="81">
        <v>34</v>
      </c>
      <c r="P495" s="82">
        <f t="shared" si="42"/>
        <v>0.97142857142857142</v>
      </c>
      <c r="Q495" s="82">
        <f t="shared" si="43"/>
        <v>2.8571428571428581E-2</v>
      </c>
    </row>
    <row r="496" spans="1:18" ht="15.75" customHeight="1">
      <c r="A496" s="68">
        <v>2302</v>
      </c>
      <c r="B496" s="69"/>
      <c r="C496" s="69"/>
      <c r="D496" s="69"/>
      <c r="E496" s="69"/>
      <c r="F496" s="69"/>
      <c r="G496" s="69"/>
      <c r="H496" s="69">
        <v>31</v>
      </c>
      <c r="I496" s="69"/>
      <c r="J496" s="110"/>
      <c r="K496" s="78"/>
      <c r="L496" s="113"/>
      <c r="M496" s="114"/>
      <c r="N496" s="80">
        <f>IF(H496=0,"",H496/G495)</f>
        <v>0.96875</v>
      </c>
      <c r="O496" s="81">
        <v>34</v>
      </c>
      <c r="P496" s="82">
        <f t="shared" si="42"/>
        <v>1</v>
      </c>
      <c r="Q496" s="82">
        <f t="shared" si="43"/>
        <v>0</v>
      </c>
    </row>
    <row r="497" spans="1:17" ht="15.75" customHeight="1">
      <c r="A497" s="68">
        <v>2401</v>
      </c>
      <c r="B497" s="69"/>
      <c r="C497" s="69"/>
      <c r="D497" s="69"/>
      <c r="E497" s="69"/>
      <c r="F497" s="69"/>
      <c r="G497" s="69"/>
      <c r="H497" s="69"/>
      <c r="I497" s="69">
        <v>30</v>
      </c>
      <c r="J497" s="110">
        <v>24</v>
      </c>
      <c r="K497" s="78"/>
      <c r="L497" s="113"/>
      <c r="M497" s="114"/>
      <c r="N497" s="80">
        <f>IF(I497=0,"",I497/H496)</f>
        <v>0.967741935483871</v>
      </c>
      <c r="O497" s="81">
        <v>33</v>
      </c>
      <c r="P497" s="82">
        <f t="shared" si="42"/>
        <v>0.97058823529411764</v>
      </c>
      <c r="Q497" s="82">
        <f t="shared" si="43"/>
        <v>2.9411764705882359E-2</v>
      </c>
    </row>
    <row r="498" spans="1:17" ht="15.75" customHeight="1">
      <c r="A498" s="68">
        <v>2402</v>
      </c>
      <c r="B498" s="69"/>
      <c r="C498" s="69"/>
      <c r="D498" s="69"/>
      <c r="E498" s="69"/>
      <c r="F498" s="69"/>
      <c r="G498" s="69"/>
      <c r="H498" s="69"/>
      <c r="I498" s="69"/>
      <c r="J498" s="110"/>
      <c r="K498" s="78"/>
      <c r="L498" s="113"/>
      <c r="M498" s="114"/>
      <c r="N498" s="80"/>
      <c r="O498" s="81"/>
      <c r="P498" s="82" t="str">
        <f t="shared" si="42"/>
        <v/>
      </c>
      <c r="Q498" s="82" t="str">
        <f t="shared" si="43"/>
        <v/>
      </c>
    </row>
    <row r="499" spans="1:17" ht="15.75" customHeight="1">
      <c r="A499" s="68">
        <v>2501</v>
      </c>
      <c r="B499" s="69"/>
      <c r="C499" s="69"/>
      <c r="D499" s="69"/>
      <c r="E499" s="69"/>
      <c r="F499" s="69"/>
      <c r="G499" s="69"/>
      <c r="H499" s="69"/>
      <c r="I499" s="69"/>
      <c r="J499" s="110"/>
      <c r="K499" s="78"/>
      <c r="L499" s="113"/>
      <c r="M499" s="114"/>
      <c r="N499" s="80"/>
      <c r="O499" s="81"/>
      <c r="P499" s="82" t="str">
        <f t="shared" si="42"/>
        <v/>
      </c>
      <c r="Q499" s="82" t="str">
        <f t="shared" si="43"/>
        <v/>
      </c>
    </row>
    <row r="500" spans="1:17" ht="15.75" customHeight="1">
      <c r="A500" s="68">
        <v>2502</v>
      </c>
      <c r="B500" s="69"/>
      <c r="C500" s="69"/>
      <c r="D500" s="69"/>
      <c r="E500" s="69"/>
      <c r="F500" s="69"/>
      <c r="G500" s="69"/>
      <c r="H500" s="69"/>
      <c r="I500" s="69"/>
      <c r="J500" s="110"/>
      <c r="K500" s="78"/>
      <c r="L500" s="113"/>
      <c r="M500" s="106"/>
      <c r="N500" s="115"/>
      <c r="O500" s="87"/>
      <c r="P500" s="116"/>
      <c r="Q500" s="115"/>
    </row>
    <row r="501" spans="1:17" ht="15.75" customHeight="1">
      <c r="A501" s="68">
        <v>2601</v>
      </c>
      <c r="B501" s="69"/>
      <c r="C501" s="69"/>
      <c r="D501" s="69"/>
      <c r="E501" s="69"/>
      <c r="F501" s="69"/>
      <c r="G501" s="69"/>
      <c r="H501" s="69"/>
      <c r="I501" s="69"/>
      <c r="J501" s="110"/>
      <c r="K501" s="78"/>
      <c r="L501" s="113"/>
      <c r="M501" s="106"/>
      <c r="N501" s="117"/>
      <c r="O501" s="87"/>
      <c r="P501" s="118"/>
      <c r="Q501" s="117"/>
    </row>
    <row r="502" spans="1:17" ht="15.75" customHeight="1">
      <c r="A502" s="68">
        <v>2602</v>
      </c>
      <c r="B502" s="69"/>
      <c r="C502" s="69"/>
      <c r="D502" s="69"/>
      <c r="E502" s="69"/>
      <c r="F502" s="69"/>
      <c r="G502" s="69"/>
      <c r="H502" s="69"/>
      <c r="I502" s="69"/>
      <c r="J502" s="110"/>
      <c r="K502" s="78"/>
      <c r="L502" s="113"/>
      <c r="M502" s="106"/>
      <c r="N502" s="117"/>
      <c r="O502" s="87"/>
      <c r="P502" s="118"/>
      <c r="Q502" s="117"/>
    </row>
    <row r="503" spans="1:17" ht="15.75" customHeight="1">
      <c r="A503" s="68">
        <v>2701</v>
      </c>
      <c r="B503" s="69"/>
      <c r="C503" s="69"/>
      <c r="D503" s="69"/>
      <c r="E503" s="69"/>
      <c r="F503" s="69"/>
      <c r="G503" s="69"/>
      <c r="H503" s="69"/>
      <c r="I503" s="69"/>
      <c r="J503" s="110"/>
      <c r="K503" s="78"/>
      <c r="L503" s="113"/>
      <c r="M503" s="106"/>
      <c r="N503" s="2"/>
      <c r="O503" s="31"/>
      <c r="P503" s="25"/>
      <c r="Q503" s="86"/>
    </row>
    <row r="504" spans="1:17" ht="15.75" customHeight="1">
      <c r="A504" s="68">
        <v>2702</v>
      </c>
      <c r="B504" s="69"/>
      <c r="C504" s="69"/>
      <c r="D504" s="69"/>
      <c r="E504" s="69"/>
      <c r="F504" s="69"/>
      <c r="G504" s="69"/>
      <c r="H504" s="69"/>
      <c r="I504" s="69"/>
      <c r="J504" s="110"/>
      <c r="K504" s="78"/>
      <c r="L504" s="113"/>
      <c r="M504" s="106"/>
      <c r="N504" s="89" t="s">
        <v>79</v>
      </c>
      <c r="O504" s="90"/>
      <c r="P504" s="187">
        <f>IF(SUM(J496:J503)=0,"",SUM(J496:J503))</f>
        <v>24</v>
      </c>
      <c r="Q504" s="92" t="s">
        <v>11</v>
      </c>
    </row>
    <row r="505" spans="1:17" ht="15.75" customHeight="1">
      <c r="A505" s="68">
        <v>2801</v>
      </c>
      <c r="B505" s="69"/>
      <c r="C505" s="69"/>
      <c r="D505" s="69"/>
      <c r="E505" s="69"/>
      <c r="F505" s="69"/>
      <c r="G505" s="69"/>
      <c r="H505" s="69"/>
      <c r="I505" s="69"/>
      <c r="J505" s="110"/>
      <c r="K505" s="78"/>
      <c r="L505" s="113"/>
      <c r="M505" s="106"/>
      <c r="N505" s="93" t="s">
        <v>80</v>
      </c>
      <c r="O505" s="94" t="str">
        <f>IF(O504/B490=0,"",O504/B490)</f>
        <v/>
      </c>
      <c r="P505" s="188" t="str">
        <f>IF(O504/P504=0,"",O504/P504)</f>
        <v/>
      </c>
      <c r="Q505" s="96" t="s">
        <v>81</v>
      </c>
    </row>
    <row r="506" spans="1:17" ht="15.75" customHeight="1">
      <c r="A506" s="68">
        <v>2802</v>
      </c>
      <c r="B506" s="69"/>
      <c r="C506" s="69"/>
      <c r="D506" s="69"/>
      <c r="E506" s="69"/>
      <c r="F506" s="69"/>
      <c r="G506" s="69"/>
      <c r="H506" s="69"/>
      <c r="I506" s="69"/>
      <c r="J506" s="110"/>
      <c r="K506" s="123"/>
      <c r="L506" s="124"/>
      <c r="M506" s="125"/>
      <c r="N506" s="101"/>
      <c r="O506" s="102"/>
      <c r="P506" s="102"/>
      <c r="Q506" s="103"/>
    </row>
    <row r="507" spans="1:17" ht="18" customHeight="1">
      <c r="A507" s="35"/>
      <c r="B507" s="31"/>
      <c r="C507" s="273" t="s">
        <v>100</v>
      </c>
      <c r="D507" s="261"/>
      <c r="E507" s="261"/>
      <c r="F507" s="261"/>
      <c r="G507" s="261"/>
      <c r="H507" s="261"/>
      <c r="I507" s="262"/>
      <c r="J507" s="126">
        <f>SUM(J497:J503)</f>
        <v>24</v>
      </c>
      <c r="K507" s="105">
        <f>IF(J497=0,"",J497/B490)</f>
        <v>0.48</v>
      </c>
      <c r="L507" s="105">
        <f>IF(J507=0,"",J507/B490)</f>
        <v>0.48</v>
      </c>
      <c r="M507" s="105" t="str">
        <f>IF(J499=0,"",L507-K507)</f>
        <v/>
      </c>
      <c r="N507" s="2"/>
      <c r="O507" s="31"/>
      <c r="P507" s="25"/>
      <c r="Q507" s="2"/>
    </row>
    <row r="508" spans="1:17" ht="12.75" customHeight="1"/>
    <row r="509" spans="1:17" ht="12.75" customHeight="1"/>
    <row r="510" spans="1:17" ht="26.25" customHeight="1">
      <c r="A510" s="283" t="s">
        <v>88</v>
      </c>
      <c r="B510" s="275"/>
      <c r="C510" s="275"/>
      <c r="D510" s="275"/>
      <c r="E510" s="275"/>
      <c r="F510" s="275"/>
      <c r="G510" s="275"/>
      <c r="H510" s="275"/>
      <c r="I510" s="275"/>
      <c r="J510" s="66" t="s">
        <v>115</v>
      </c>
      <c r="K510" s="31"/>
      <c r="L510" s="2"/>
      <c r="M510" s="2"/>
      <c r="N510" s="31"/>
      <c r="O510" s="2"/>
      <c r="P510" s="31"/>
      <c r="Q510" s="31"/>
    </row>
    <row r="511" spans="1:17" ht="20.25" customHeight="1">
      <c r="A511" s="259" t="s">
        <v>10</v>
      </c>
      <c r="B511" s="260" t="s">
        <v>89</v>
      </c>
      <c r="C511" s="261"/>
      <c r="D511" s="261"/>
      <c r="E511" s="261"/>
      <c r="F511" s="261"/>
      <c r="G511" s="261"/>
      <c r="H511" s="261"/>
      <c r="I511" s="262"/>
      <c r="J511" s="263" t="s">
        <v>11</v>
      </c>
      <c r="K511" s="254" t="s">
        <v>3</v>
      </c>
      <c r="L511" s="254" t="s">
        <v>4</v>
      </c>
      <c r="M511" s="264" t="s">
        <v>5</v>
      </c>
      <c r="N511" s="254" t="s">
        <v>6</v>
      </c>
      <c r="O511" s="265" t="s">
        <v>7</v>
      </c>
      <c r="P511" s="265" t="s">
        <v>8</v>
      </c>
      <c r="Q511" s="254" t="s">
        <v>9</v>
      </c>
    </row>
    <row r="512" spans="1:17" ht="15.75" customHeight="1">
      <c r="A512" s="255"/>
      <c r="B512" s="68" t="s">
        <v>90</v>
      </c>
      <c r="C512" s="68" t="s">
        <v>91</v>
      </c>
      <c r="D512" s="68" t="s">
        <v>92</v>
      </c>
      <c r="E512" s="68" t="s">
        <v>93</v>
      </c>
      <c r="F512" s="68" t="s">
        <v>94</v>
      </c>
      <c r="G512" s="68" t="s">
        <v>95</v>
      </c>
      <c r="H512" s="68" t="s">
        <v>96</v>
      </c>
      <c r="I512" s="68" t="s">
        <v>97</v>
      </c>
      <c r="J512" s="255"/>
      <c r="K512" s="255"/>
      <c r="L512" s="255"/>
      <c r="M512" s="255"/>
      <c r="N512" s="255"/>
      <c r="O512" s="255"/>
      <c r="P512" s="255"/>
      <c r="Q512" s="255"/>
    </row>
    <row r="513" spans="1:18" ht="15.75" customHeight="1">
      <c r="A513" s="68">
        <v>2101</v>
      </c>
      <c r="B513" s="69">
        <v>33</v>
      </c>
      <c r="C513" s="69"/>
      <c r="D513" s="69"/>
      <c r="E513" s="69"/>
      <c r="F513" s="69"/>
      <c r="G513" s="69"/>
      <c r="H513" s="69"/>
      <c r="I513" s="69"/>
      <c r="J513" s="110"/>
      <c r="K513" s="72"/>
      <c r="L513" s="111"/>
      <c r="M513" s="112"/>
      <c r="N513" s="207"/>
      <c r="O513" s="76">
        <f>B513</f>
        <v>33</v>
      </c>
      <c r="P513" s="77"/>
      <c r="Q513" s="75"/>
    </row>
    <row r="514" spans="1:18" ht="15.75" customHeight="1">
      <c r="A514" s="68">
        <v>2102</v>
      </c>
      <c r="B514" s="69"/>
      <c r="C514" s="69">
        <v>28</v>
      </c>
      <c r="D514" s="69"/>
      <c r="E514" s="69"/>
      <c r="F514" s="69"/>
      <c r="G514" s="69"/>
      <c r="H514" s="69"/>
      <c r="I514" s="69"/>
      <c r="J514" s="110"/>
      <c r="K514" s="78"/>
      <c r="L514" s="113"/>
      <c r="M514" s="114"/>
      <c r="N514" s="80">
        <f>IF(C514=0,"",C514/B513)</f>
        <v>0.84848484848484851</v>
      </c>
      <c r="O514" s="81">
        <v>28</v>
      </c>
      <c r="P514" s="82">
        <f t="shared" ref="P514:P522" si="44">IF(O514=0,"",O514/O513)</f>
        <v>0.84848484848484851</v>
      </c>
      <c r="Q514" s="82">
        <f t="shared" ref="Q514:Q522" si="45">IF(O514=0,"",100%-P514)</f>
        <v>0.15151515151515149</v>
      </c>
    </row>
    <row r="515" spans="1:18" ht="15.75" customHeight="1">
      <c r="A515" s="68">
        <v>2201</v>
      </c>
      <c r="B515" s="69"/>
      <c r="C515" s="69"/>
      <c r="D515" s="69">
        <v>26</v>
      </c>
      <c r="E515" s="69"/>
      <c r="F515" s="69"/>
      <c r="G515" s="69"/>
      <c r="H515" s="69"/>
      <c r="I515" s="69"/>
      <c r="J515" s="110"/>
      <c r="K515" s="78"/>
      <c r="L515" s="113"/>
      <c r="M515" s="114"/>
      <c r="N515" s="80">
        <f>IF(D515=0,"",D515/C514)</f>
        <v>0.9285714285714286</v>
      </c>
      <c r="O515" s="81">
        <v>26</v>
      </c>
      <c r="P515" s="82">
        <f t="shared" si="44"/>
        <v>0.9285714285714286</v>
      </c>
      <c r="Q515" s="82">
        <f t="shared" si="45"/>
        <v>7.1428571428571397E-2</v>
      </c>
      <c r="R515" s="83">
        <f>O515/O513</f>
        <v>0.78787878787878785</v>
      </c>
    </row>
    <row r="516" spans="1:18" ht="15.75" customHeight="1">
      <c r="A516" s="68">
        <v>2202</v>
      </c>
      <c r="B516" s="69"/>
      <c r="C516" s="69"/>
      <c r="D516" s="69"/>
      <c r="E516" s="69">
        <v>25</v>
      </c>
      <c r="F516" s="69"/>
      <c r="G516" s="69"/>
      <c r="H516" s="69"/>
      <c r="I516" s="69"/>
      <c r="J516" s="110"/>
      <c r="K516" s="78"/>
      <c r="L516" s="113"/>
      <c r="M516" s="114"/>
      <c r="N516" s="80">
        <f>IF(E516=0,"",E516/D515)</f>
        <v>0.96153846153846156</v>
      </c>
      <c r="O516" s="81">
        <v>26</v>
      </c>
      <c r="P516" s="82">
        <f t="shared" si="44"/>
        <v>1</v>
      </c>
      <c r="Q516" s="82">
        <f t="shared" si="45"/>
        <v>0</v>
      </c>
    </row>
    <row r="517" spans="1:18" ht="15.75" customHeight="1">
      <c r="A517" s="68">
        <v>2301</v>
      </c>
      <c r="B517" s="69"/>
      <c r="C517" s="69"/>
      <c r="D517" s="69"/>
      <c r="E517" s="69"/>
      <c r="F517" s="69">
        <v>22</v>
      </c>
      <c r="G517" s="69"/>
      <c r="H517" s="69"/>
      <c r="I517" s="69"/>
      <c r="J517" s="110"/>
      <c r="K517" s="78"/>
      <c r="L517" s="113"/>
      <c r="M517" s="114"/>
      <c r="N517" s="80">
        <f>IF(F517=0,"",F517/E516)</f>
        <v>0.88</v>
      </c>
      <c r="O517" s="81">
        <v>23</v>
      </c>
      <c r="P517" s="82">
        <f t="shared" si="44"/>
        <v>0.88461538461538458</v>
      </c>
      <c r="Q517" s="82">
        <f t="shared" si="45"/>
        <v>0.11538461538461542</v>
      </c>
    </row>
    <row r="518" spans="1:18" ht="15.75" customHeight="1">
      <c r="A518" s="68">
        <v>2302</v>
      </c>
      <c r="B518" s="69"/>
      <c r="C518" s="69"/>
      <c r="D518" s="69"/>
      <c r="E518" s="69"/>
      <c r="F518" s="69"/>
      <c r="G518" s="69">
        <v>20</v>
      </c>
      <c r="H518" s="69"/>
      <c r="I518" s="69"/>
      <c r="J518" s="110"/>
      <c r="K518" s="78"/>
      <c r="L518" s="113"/>
      <c r="M518" s="114"/>
      <c r="N518" s="80">
        <f>IF(G518=0,"",G518/F517)</f>
        <v>0.90909090909090906</v>
      </c>
      <c r="O518" s="81">
        <v>22</v>
      </c>
      <c r="P518" s="82">
        <f t="shared" si="44"/>
        <v>0.95652173913043481</v>
      </c>
      <c r="Q518" s="82">
        <f t="shared" si="45"/>
        <v>4.3478260869565188E-2</v>
      </c>
    </row>
    <row r="519" spans="1:18" ht="15.75" customHeight="1">
      <c r="A519" s="68">
        <v>2401</v>
      </c>
      <c r="B519" s="69"/>
      <c r="C519" s="69"/>
      <c r="D519" s="69"/>
      <c r="E519" s="69"/>
      <c r="F519" s="69"/>
      <c r="G519" s="69"/>
      <c r="H519" s="69">
        <v>19</v>
      </c>
      <c r="I519" s="69"/>
      <c r="J519" s="110"/>
      <c r="K519" s="78"/>
      <c r="L519" s="113"/>
      <c r="M519" s="114"/>
      <c r="N519" s="80">
        <f>IF(H519=0,"",H519/G518)</f>
        <v>0.95</v>
      </c>
      <c r="O519" s="81">
        <v>22</v>
      </c>
      <c r="P519" s="82">
        <f t="shared" si="44"/>
        <v>1</v>
      </c>
      <c r="Q519" s="82">
        <f t="shared" si="45"/>
        <v>0</v>
      </c>
    </row>
    <row r="520" spans="1:18" ht="15.75" customHeight="1">
      <c r="A520" s="68">
        <v>2402</v>
      </c>
      <c r="B520" s="69"/>
      <c r="C520" s="69"/>
      <c r="D520" s="69"/>
      <c r="E520" s="69"/>
      <c r="F520" s="69"/>
      <c r="G520" s="69"/>
      <c r="H520" s="69"/>
      <c r="I520" s="69"/>
      <c r="J520" s="110"/>
      <c r="K520" s="78"/>
      <c r="L520" s="113"/>
      <c r="M520" s="114"/>
      <c r="N520" s="80" t="str">
        <f>IF(I520=0,"",I520/H519)</f>
        <v/>
      </c>
      <c r="O520" s="81"/>
      <c r="P520" s="82" t="str">
        <f t="shared" si="44"/>
        <v/>
      </c>
      <c r="Q520" s="82" t="str">
        <f t="shared" si="45"/>
        <v/>
      </c>
    </row>
    <row r="521" spans="1:18" ht="15.75" customHeight="1">
      <c r="A521" s="68">
        <v>2501</v>
      </c>
      <c r="B521" s="69"/>
      <c r="C521" s="69"/>
      <c r="D521" s="69"/>
      <c r="E521" s="69"/>
      <c r="F521" s="69"/>
      <c r="G521" s="69"/>
      <c r="H521" s="69"/>
      <c r="I521" s="69"/>
      <c r="J521" s="110"/>
      <c r="K521" s="78"/>
      <c r="L521" s="113"/>
      <c r="M521" s="114"/>
      <c r="N521" s="80"/>
      <c r="O521" s="81"/>
      <c r="P521" s="82" t="str">
        <f t="shared" si="44"/>
        <v/>
      </c>
      <c r="Q521" s="82" t="str">
        <f t="shared" si="45"/>
        <v/>
      </c>
    </row>
    <row r="522" spans="1:18" ht="15.75" customHeight="1">
      <c r="A522" s="68">
        <v>2502</v>
      </c>
      <c r="B522" s="69"/>
      <c r="C522" s="69"/>
      <c r="D522" s="69"/>
      <c r="E522" s="69"/>
      <c r="F522" s="69"/>
      <c r="G522" s="69"/>
      <c r="H522" s="69"/>
      <c r="I522" s="69"/>
      <c r="J522" s="110"/>
      <c r="K522" s="78"/>
      <c r="L522" s="113"/>
      <c r="M522" s="114"/>
      <c r="N522" s="80"/>
      <c r="O522" s="81"/>
      <c r="P522" s="82" t="str">
        <f t="shared" si="44"/>
        <v/>
      </c>
      <c r="Q522" s="82" t="str">
        <f t="shared" si="45"/>
        <v/>
      </c>
    </row>
    <row r="523" spans="1:18" ht="15.75" customHeight="1">
      <c r="A523" s="68">
        <v>2601</v>
      </c>
      <c r="B523" s="69"/>
      <c r="C523" s="69"/>
      <c r="D523" s="69"/>
      <c r="E523" s="69"/>
      <c r="F523" s="69"/>
      <c r="G523" s="69"/>
      <c r="H523" s="69"/>
      <c r="I523" s="69"/>
      <c r="J523" s="110"/>
      <c r="K523" s="78"/>
      <c r="L523" s="113"/>
      <c r="M523" s="106"/>
      <c r="N523" s="115"/>
      <c r="O523" s="87"/>
      <c r="P523" s="116"/>
      <c r="Q523" s="115"/>
    </row>
    <row r="524" spans="1:18" ht="15.75" customHeight="1">
      <c r="A524" s="68">
        <v>2602</v>
      </c>
      <c r="B524" s="69"/>
      <c r="C524" s="69"/>
      <c r="D524" s="69"/>
      <c r="E524" s="69"/>
      <c r="F524" s="69"/>
      <c r="G524" s="69"/>
      <c r="H524" s="69"/>
      <c r="I524" s="69"/>
      <c r="J524" s="110"/>
      <c r="K524" s="78"/>
      <c r="L524" s="113"/>
      <c r="M524" s="106"/>
      <c r="N524" s="117"/>
      <c r="O524" s="87"/>
      <c r="P524" s="118"/>
      <c r="Q524" s="117"/>
    </row>
    <row r="525" spans="1:18" ht="15.75" customHeight="1">
      <c r="A525" s="68">
        <v>2701</v>
      </c>
      <c r="B525" s="69"/>
      <c r="C525" s="69"/>
      <c r="D525" s="69"/>
      <c r="E525" s="69"/>
      <c r="F525" s="69"/>
      <c r="G525" s="69"/>
      <c r="H525" s="69"/>
      <c r="I525" s="69"/>
      <c r="J525" s="110"/>
      <c r="K525" s="78"/>
      <c r="L525" s="113"/>
      <c r="M525" s="106"/>
      <c r="N525" s="117"/>
      <c r="O525" s="87"/>
      <c r="P525" s="118"/>
      <c r="Q525" s="117"/>
    </row>
    <row r="526" spans="1:18" ht="15.75" customHeight="1">
      <c r="A526" s="68">
        <v>2702</v>
      </c>
      <c r="B526" s="69"/>
      <c r="C526" s="69"/>
      <c r="D526" s="69"/>
      <c r="E526" s="69"/>
      <c r="F526" s="69"/>
      <c r="G526" s="69"/>
      <c r="H526" s="69"/>
      <c r="I526" s="69"/>
      <c r="J526" s="110"/>
      <c r="K526" s="78"/>
      <c r="L526" s="113"/>
      <c r="M526" s="106"/>
      <c r="N526" s="2"/>
      <c r="O526" s="31"/>
      <c r="P526" s="25"/>
      <c r="Q526" s="86"/>
    </row>
    <row r="527" spans="1:18" ht="15.75" customHeight="1">
      <c r="A527" s="68">
        <v>2801</v>
      </c>
      <c r="B527" s="69"/>
      <c r="C527" s="69"/>
      <c r="D527" s="69"/>
      <c r="E527" s="69"/>
      <c r="F527" s="69"/>
      <c r="G527" s="69"/>
      <c r="H527" s="69"/>
      <c r="I527" s="69"/>
      <c r="J527" s="110"/>
      <c r="K527" s="78"/>
      <c r="L527" s="113"/>
      <c r="M527" s="106"/>
      <c r="N527" s="89" t="s">
        <v>79</v>
      </c>
      <c r="O527" s="90"/>
      <c r="P527" s="187" t="str">
        <f>IF(SUM(J519:J526)=0,"",SUM(J519:J526))</f>
        <v/>
      </c>
      <c r="Q527" s="92" t="s">
        <v>11</v>
      </c>
    </row>
    <row r="528" spans="1:18" ht="15.75" customHeight="1">
      <c r="A528" s="68">
        <v>2802</v>
      </c>
      <c r="B528" s="69"/>
      <c r="C528" s="69"/>
      <c r="D528" s="69"/>
      <c r="E528" s="69"/>
      <c r="F528" s="69"/>
      <c r="G528" s="69"/>
      <c r="H528" s="69"/>
      <c r="I528" s="69"/>
      <c r="J528" s="110"/>
      <c r="K528" s="78"/>
      <c r="L528" s="113"/>
      <c r="M528" s="106"/>
      <c r="N528" s="93" t="s">
        <v>80</v>
      </c>
      <c r="O528" s="94" t="str">
        <f>IF(O527/B513=0,"",O527/B513)</f>
        <v/>
      </c>
      <c r="P528" s="188" t="e">
        <f>IF(O527/P527=0,"",O527/P527)</f>
        <v>#VALUE!</v>
      </c>
      <c r="Q528" s="96" t="s">
        <v>81</v>
      </c>
    </row>
    <row r="529" spans="1:21" ht="15.75" customHeight="1">
      <c r="A529" s="68">
        <v>2901</v>
      </c>
      <c r="B529" s="69"/>
      <c r="C529" s="69"/>
      <c r="D529" s="69"/>
      <c r="E529" s="69"/>
      <c r="F529" s="69"/>
      <c r="G529" s="69"/>
      <c r="H529" s="69"/>
      <c r="I529" s="69"/>
      <c r="J529" s="110"/>
      <c r="K529" s="123"/>
      <c r="L529" s="124"/>
      <c r="M529" s="125"/>
      <c r="N529" s="101"/>
      <c r="O529" s="102"/>
      <c r="P529" s="102"/>
      <c r="Q529" s="103"/>
    </row>
    <row r="530" spans="1:21" ht="18" customHeight="1">
      <c r="A530" s="35"/>
      <c r="B530" s="31"/>
      <c r="C530" s="273" t="s">
        <v>100</v>
      </c>
      <c r="D530" s="261"/>
      <c r="E530" s="261"/>
      <c r="F530" s="261"/>
      <c r="G530" s="261"/>
      <c r="H530" s="261"/>
      <c r="I530" s="262"/>
      <c r="J530" s="126">
        <f>SUM(J522:J526)</f>
        <v>0</v>
      </c>
      <c r="K530" s="105" t="str">
        <f>IF(J522=0,"",J522/B513)</f>
        <v/>
      </c>
      <c r="L530" s="105" t="str">
        <f>IF(J530=0,"",J530/B513)</f>
        <v/>
      </c>
      <c r="M530" s="105" t="str">
        <f>IF(J522=0,"",L530-K530)</f>
        <v/>
      </c>
      <c r="N530" s="2"/>
      <c r="O530" s="31"/>
      <c r="P530" s="25"/>
      <c r="Q530" s="2"/>
    </row>
    <row r="531" spans="1:21" ht="12.75" customHeight="1"/>
    <row r="532" spans="1:21" ht="12.75" customHeight="1"/>
    <row r="533" spans="1:21" ht="26.25" customHeight="1">
      <c r="A533" s="283" t="s">
        <v>88</v>
      </c>
      <c r="B533" s="275"/>
      <c r="C533" s="275"/>
      <c r="D533" s="275"/>
      <c r="E533" s="275"/>
      <c r="F533" s="275"/>
      <c r="G533" s="275"/>
      <c r="H533" s="275"/>
      <c r="I533" s="275"/>
      <c r="J533" s="66" t="s">
        <v>116</v>
      </c>
      <c r="K533" s="31"/>
      <c r="L533" s="2"/>
      <c r="M533" s="2"/>
      <c r="N533" s="31"/>
      <c r="O533" s="2"/>
      <c r="P533" s="31"/>
      <c r="Q533" s="31"/>
      <c r="U533" s="221">
        <f>AVERAGE(R515,R538)</f>
        <v>0.78073184676958263</v>
      </c>
    </row>
    <row r="534" spans="1:21" ht="20.25" customHeight="1">
      <c r="A534" s="259" t="s">
        <v>10</v>
      </c>
      <c r="B534" s="260" t="s">
        <v>89</v>
      </c>
      <c r="C534" s="261"/>
      <c r="D534" s="261"/>
      <c r="E534" s="261"/>
      <c r="F534" s="261"/>
      <c r="G534" s="261"/>
      <c r="H534" s="261"/>
      <c r="I534" s="262"/>
      <c r="J534" s="263" t="s">
        <v>11</v>
      </c>
      <c r="K534" s="254" t="s">
        <v>3</v>
      </c>
      <c r="L534" s="254" t="s">
        <v>4</v>
      </c>
      <c r="M534" s="264" t="s">
        <v>5</v>
      </c>
      <c r="N534" s="254" t="s">
        <v>6</v>
      </c>
      <c r="O534" s="265" t="s">
        <v>7</v>
      </c>
      <c r="P534" s="265" t="s">
        <v>8</v>
      </c>
      <c r="Q534" s="254" t="s">
        <v>9</v>
      </c>
    </row>
    <row r="535" spans="1:21" ht="15.75" customHeight="1">
      <c r="A535" s="255"/>
      <c r="B535" s="68" t="s">
        <v>90</v>
      </c>
      <c r="C535" s="68" t="s">
        <v>91</v>
      </c>
      <c r="D535" s="68" t="s">
        <v>92</v>
      </c>
      <c r="E535" s="68" t="s">
        <v>93</v>
      </c>
      <c r="F535" s="68" t="s">
        <v>94</v>
      </c>
      <c r="G535" s="68" t="s">
        <v>95</v>
      </c>
      <c r="H535" s="68" t="s">
        <v>96</v>
      </c>
      <c r="I535" s="68" t="s">
        <v>97</v>
      </c>
      <c r="J535" s="255"/>
      <c r="K535" s="255"/>
      <c r="L535" s="255"/>
      <c r="M535" s="255"/>
      <c r="N535" s="255"/>
      <c r="O535" s="255"/>
      <c r="P535" s="255"/>
      <c r="Q535" s="255"/>
    </row>
    <row r="536" spans="1:21" ht="15.75" customHeight="1">
      <c r="A536" s="68">
        <v>2102</v>
      </c>
      <c r="B536" s="69">
        <v>53</v>
      </c>
      <c r="C536" s="69"/>
      <c r="D536" s="69"/>
      <c r="E536" s="69"/>
      <c r="F536" s="69"/>
      <c r="G536" s="69"/>
      <c r="H536" s="69"/>
      <c r="I536" s="69"/>
      <c r="J536" s="110"/>
      <c r="K536" s="72"/>
      <c r="L536" s="111"/>
      <c r="M536" s="112"/>
      <c r="N536" s="207"/>
      <c r="O536" s="76">
        <f>B536</f>
        <v>53</v>
      </c>
      <c r="P536" s="77"/>
      <c r="Q536" s="75"/>
    </row>
    <row r="537" spans="1:21" ht="15.75" customHeight="1">
      <c r="A537" s="68">
        <v>2201</v>
      </c>
      <c r="B537" s="69"/>
      <c r="C537" s="69">
        <v>45</v>
      </c>
      <c r="D537" s="69"/>
      <c r="E537" s="69"/>
      <c r="F537" s="69"/>
      <c r="G537" s="69"/>
      <c r="H537" s="69"/>
      <c r="I537" s="69"/>
      <c r="J537" s="110"/>
      <c r="K537" s="78"/>
      <c r="L537" s="113"/>
      <c r="M537" s="114"/>
      <c r="N537" s="80">
        <f>IF(C537=0,"",C537/B536)</f>
        <v>0.84905660377358494</v>
      </c>
      <c r="O537" s="81">
        <v>46</v>
      </c>
      <c r="P537" s="82">
        <f t="shared" ref="P537:P545" si="46">IF(O537=0,"",O537/O536)</f>
        <v>0.86792452830188682</v>
      </c>
      <c r="Q537" s="82">
        <f t="shared" ref="Q537:Q545" si="47">IF(O537=0,"",100%-P537)</f>
        <v>0.13207547169811318</v>
      </c>
    </row>
    <row r="538" spans="1:21" ht="15.75" customHeight="1">
      <c r="A538" s="68">
        <v>2202</v>
      </c>
      <c r="B538" s="69"/>
      <c r="C538" s="69"/>
      <c r="D538" s="69">
        <v>41</v>
      </c>
      <c r="E538" s="69"/>
      <c r="F538" s="69"/>
      <c r="G538" s="69"/>
      <c r="H538" s="69"/>
      <c r="I538" s="69"/>
      <c r="J538" s="110"/>
      <c r="K538" s="78"/>
      <c r="L538" s="113"/>
      <c r="M538" s="114"/>
      <c r="N538" s="80">
        <f>IF(D538=0,"",D538/C537)</f>
        <v>0.91111111111111109</v>
      </c>
      <c r="O538" s="81">
        <v>41</v>
      </c>
      <c r="P538" s="82">
        <f t="shared" si="46"/>
        <v>0.89130434782608692</v>
      </c>
      <c r="Q538" s="82">
        <f t="shared" si="47"/>
        <v>0.10869565217391308</v>
      </c>
      <c r="R538" s="83">
        <f>O538/O536</f>
        <v>0.77358490566037741</v>
      </c>
    </row>
    <row r="539" spans="1:21" ht="15.75" customHeight="1">
      <c r="A539" s="68">
        <v>2301</v>
      </c>
      <c r="B539" s="69"/>
      <c r="C539" s="69"/>
      <c r="D539" s="69"/>
      <c r="E539" s="69">
        <v>40</v>
      </c>
      <c r="F539" s="69"/>
      <c r="G539" s="69"/>
      <c r="H539" s="69"/>
      <c r="I539" s="69"/>
      <c r="J539" s="110"/>
      <c r="K539" s="78"/>
      <c r="L539" s="113"/>
      <c r="M539" s="114"/>
      <c r="N539" s="80">
        <f>IF(E539=0,"",E539/D538)</f>
        <v>0.97560975609756095</v>
      </c>
      <c r="O539" s="81">
        <v>40</v>
      </c>
      <c r="P539" s="82">
        <f t="shared" si="46"/>
        <v>0.97560975609756095</v>
      </c>
      <c r="Q539" s="82">
        <f t="shared" si="47"/>
        <v>2.4390243902439046E-2</v>
      </c>
    </row>
    <row r="540" spans="1:21" ht="15.75" customHeight="1">
      <c r="A540" s="68">
        <v>2302</v>
      </c>
      <c r="B540" s="69"/>
      <c r="C540" s="69"/>
      <c r="D540" s="69"/>
      <c r="E540" s="69"/>
      <c r="F540" s="69">
        <v>40</v>
      </c>
      <c r="G540" s="69"/>
      <c r="H540" s="69"/>
      <c r="I540" s="69"/>
      <c r="J540" s="110"/>
      <c r="K540" s="78"/>
      <c r="L540" s="113"/>
      <c r="M540" s="114"/>
      <c r="N540" s="80">
        <f>IF(F540=0,"",F540/E539)</f>
        <v>1</v>
      </c>
      <c r="O540" s="81">
        <v>40</v>
      </c>
      <c r="P540" s="82">
        <f t="shared" si="46"/>
        <v>1</v>
      </c>
      <c r="Q540" s="82">
        <f t="shared" si="47"/>
        <v>0</v>
      </c>
    </row>
    <row r="541" spans="1:21" ht="15.75" customHeight="1">
      <c r="A541" s="68">
        <v>2401</v>
      </c>
      <c r="B541" s="69"/>
      <c r="C541" s="69"/>
      <c r="D541" s="69"/>
      <c r="E541" s="69"/>
      <c r="F541" s="69"/>
      <c r="G541" s="69">
        <v>40</v>
      </c>
      <c r="H541" s="69"/>
      <c r="I541" s="69"/>
      <c r="J541" s="110"/>
      <c r="K541" s="78"/>
      <c r="L541" s="113"/>
      <c r="M541" s="114"/>
      <c r="N541" s="80">
        <f>IF(G541=0,"",G541/F540)</f>
        <v>1</v>
      </c>
      <c r="O541" s="81">
        <v>40</v>
      </c>
      <c r="P541" s="82">
        <f t="shared" si="46"/>
        <v>1</v>
      </c>
      <c r="Q541" s="82">
        <f t="shared" si="47"/>
        <v>0</v>
      </c>
    </row>
    <row r="542" spans="1:21" ht="15.75" customHeight="1">
      <c r="A542" s="68">
        <v>2402</v>
      </c>
      <c r="B542" s="69"/>
      <c r="C542" s="69"/>
      <c r="D542" s="69"/>
      <c r="E542" s="69"/>
      <c r="F542" s="69"/>
      <c r="G542" s="69"/>
      <c r="H542" s="69"/>
      <c r="I542" s="69"/>
      <c r="J542" s="110"/>
      <c r="K542" s="78"/>
      <c r="L542" s="113"/>
      <c r="M542" s="114"/>
      <c r="N542" s="80" t="str">
        <f>IF(H542=0,"",H542/G541)</f>
        <v/>
      </c>
      <c r="O542" s="81"/>
      <c r="P542" s="82" t="str">
        <f t="shared" si="46"/>
        <v/>
      </c>
      <c r="Q542" s="82" t="str">
        <f t="shared" si="47"/>
        <v/>
      </c>
    </row>
    <row r="543" spans="1:21" ht="15.75" customHeight="1">
      <c r="A543" s="68">
        <v>2501</v>
      </c>
      <c r="B543" s="69"/>
      <c r="C543" s="69"/>
      <c r="D543" s="69"/>
      <c r="E543" s="69"/>
      <c r="F543" s="69"/>
      <c r="G543" s="69"/>
      <c r="H543" s="69"/>
      <c r="I543" s="69"/>
      <c r="J543" s="110"/>
      <c r="K543" s="78"/>
      <c r="L543" s="113"/>
      <c r="M543" s="114"/>
      <c r="N543" s="80" t="str">
        <f>IF(I543=0,"",I543/H542)</f>
        <v/>
      </c>
      <c r="O543" s="81"/>
      <c r="P543" s="82" t="str">
        <f t="shared" si="46"/>
        <v/>
      </c>
      <c r="Q543" s="82" t="str">
        <f t="shared" si="47"/>
        <v/>
      </c>
    </row>
    <row r="544" spans="1:21" ht="15.75" customHeight="1">
      <c r="A544" s="68">
        <v>2502</v>
      </c>
      <c r="B544" s="69"/>
      <c r="C544" s="69"/>
      <c r="D544" s="69"/>
      <c r="E544" s="69"/>
      <c r="F544" s="69"/>
      <c r="G544" s="69"/>
      <c r="H544" s="69"/>
      <c r="I544" s="69"/>
      <c r="J544" s="110"/>
      <c r="K544" s="78"/>
      <c r="L544" s="113"/>
      <c r="M544" s="114"/>
      <c r="N544" s="80"/>
      <c r="O544" s="81"/>
      <c r="P544" s="82" t="str">
        <f t="shared" si="46"/>
        <v/>
      </c>
      <c r="Q544" s="82" t="str">
        <f t="shared" si="47"/>
        <v/>
      </c>
    </row>
    <row r="545" spans="1:17" ht="15.75" customHeight="1">
      <c r="A545" s="68">
        <v>2601</v>
      </c>
      <c r="B545" s="69"/>
      <c r="C545" s="69"/>
      <c r="D545" s="69"/>
      <c r="E545" s="69"/>
      <c r="F545" s="69"/>
      <c r="G545" s="69"/>
      <c r="H545" s="69"/>
      <c r="I545" s="69"/>
      <c r="J545" s="110"/>
      <c r="K545" s="78"/>
      <c r="L545" s="113"/>
      <c r="M545" s="114"/>
      <c r="N545" s="80"/>
      <c r="O545" s="81"/>
      <c r="P545" s="82" t="str">
        <f t="shared" si="46"/>
        <v/>
      </c>
      <c r="Q545" s="82" t="str">
        <f t="shared" si="47"/>
        <v/>
      </c>
    </row>
    <row r="546" spans="1:17" ht="15.75" customHeight="1">
      <c r="A546" s="68">
        <v>2602</v>
      </c>
      <c r="B546" s="69"/>
      <c r="C546" s="69"/>
      <c r="D546" s="69"/>
      <c r="E546" s="69"/>
      <c r="F546" s="69"/>
      <c r="G546" s="69"/>
      <c r="H546" s="69"/>
      <c r="I546" s="69"/>
      <c r="J546" s="110"/>
      <c r="K546" s="78"/>
      <c r="L546" s="113"/>
      <c r="M546" s="106"/>
      <c r="N546" s="115"/>
      <c r="O546" s="87"/>
      <c r="P546" s="116"/>
      <c r="Q546" s="115"/>
    </row>
    <row r="547" spans="1:17" ht="15.75" customHeight="1">
      <c r="A547" s="68">
        <v>2701</v>
      </c>
      <c r="B547" s="69"/>
      <c r="C547" s="69"/>
      <c r="D547" s="69"/>
      <c r="E547" s="69"/>
      <c r="F547" s="69"/>
      <c r="G547" s="69"/>
      <c r="H547" s="69"/>
      <c r="I547" s="69"/>
      <c r="J547" s="110"/>
      <c r="K547" s="78"/>
      <c r="L547" s="113"/>
      <c r="M547" s="106"/>
      <c r="N547" s="117"/>
      <c r="O547" s="87"/>
      <c r="P547" s="118"/>
      <c r="Q547" s="117"/>
    </row>
    <row r="548" spans="1:17" ht="15.75" customHeight="1">
      <c r="A548" s="68">
        <v>2702</v>
      </c>
      <c r="B548" s="69"/>
      <c r="C548" s="69"/>
      <c r="D548" s="69"/>
      <c r="E548" s="69"/>
      <c r="F548" s="69"/>
      <c r="G548" s="69"/>
      <c r="H548" s="69"/>
      <c r="I548" s="69"/>
      <c r="J548" s="110"/>
      <c r="K548" s="78"/>
      <c r="L548" s="113"/>
      <c r="M548" s="106"/>
      <c r="N548" s="117"/>
      <c r="O548" s="87"/>
      <c r="P548" s="118"/>
      <c r="Q548" s="117"/>
    </row>
    <row r="549" spans="1:17" ht="15.75" customHeight="1">
      <c r="A549" s="68">
        <v>2801</v>
      </c>
      <c r="B549" s="69"/>
      <c r="C549" s="69"/>
      <c r="D549" s="69"/>
      <c r="E549" s="69"/>
      <c r="F549" s="69"/>
      <c r="G549" s="69"/>
      <c r="H549" s="69"/>
      <c r="I549" s="69"/>
      <c r="J549" s="110"/>
      <c r="K549" s="78"/>
      <c r="L549" s="113"/>
      <c r="M549" s="106"/>
      <c r="N549" s="2"/>
      <c r="O549" s="31"/>
      <c r="P549" s="25"/>
      <c r="Q549" s="86"/>
    </row>
    <row r="550" spans="1:17" ht="15.75" customHeight="1">
      <c r="A550" s="68">
        <v>2802</v>
      </c>
      <c r="B550" s="69"/>
      <c r="C550" s="69"/>
      <c r="D550" s="69"/>
      <c r="E550" s="69"/>
      <c r="F550" s="69"/>
      <c r="G550" s="69"/>
      <c r="H550" s="69"/>
      <c r="I550" s="69"/>
      <c r="J550" s="110"/>
      <c r="K550" s="78"/>
      <c r="L550" s="113"/>
      <c r="M550" s="106"/>
      <c r="N550" s="89" t="s">
        <v>79</v>
      </c>
      <c r="O550" s="90"/>
      <c r="P550" s="187" t="str">
        <f>IF(SUM(J542:J549)=0,"",SUM(J542:J549))</f>
        <v/>
      </c>
      <c r="Q550" s="92" t="s">
        <v>11</v>
      </c>
    </row>
    <row r="551" spans="1:17" ht="15.75" customHeight="1">
      <c r="A551" s="68">
        <v>2901</v>
      </c>
      <c r="B551" s="69"/>
      <c r="C551" s="69"/>
      <c r="D551" s="69"/>
      <c r="E551" s="69"/>
      <c r="F551" s="69"/>
      <c r="G551" s="69"/>
      <c r="H551" s="69"/>
      <c r="I551" s="69"/>
      <c r="J551" s="110"/>
      <c r="K551" s="78"/>
      <c r="L551" s="113"/>
      <c r="M551" s="106"/>
      <c r="N551" s="93" t="s">
        <v>80</v>
      </c>
      <c r="O551" s="94" t="str">
        <f>IF(O550/B536=0,"",O550/B536)</f>
        <v/>
      </c>
      <c r="P551" s="188" t="e">
        <f>IF(O550/P550=0,"",O550/P550)</f>
        <v>#VALUE!</v>
      </c>
      <c r="Q551" s="96" t="s">
        <v>81</v>
      </c>
    </row>
    <row r="552" spans="1:17" ht="15.75" customHeight="1">
      <c r="A552" s="68">
        <v>2902</v>
      </c>
      <c r="B552" s="69"/>
      <c r="C552" s="69"/>
      <c r="D552" s="69"/>
      <c r="E552" s="69"/>
      <c r="F552" s="69"/>
      <c r="G552" s="69"/>
      <c r="H552" s="69"/>
      <c r="I552" s="69"/>
      <c r="J552" s="110"/>
      <c r="K552" s="123"/>
      <c r="L552" s="124"/>
      <c r="M552" s="125"/>
      <c r="N552" s="101"/>
      <c r="O552" s="102"/>
      <c r="P552" s="102"/>
      <c r="Q552" s="103"/>
    </row>
    <row r="553" spans="1:17" ht="18" customHeight="1">
      <c r="A553" s="35"/>
      <c r="B553" s="31"/>
      <c r="C553" s="273" t="s">
        <v>100</v>
      </c>
      <c r="D553" s="261"/>
      <c r="E553" s="261"/>
      <c r="F553" s="261"/>
      <c r="G553" s="261"/>
      <c r="H553" s="261"/>
      <c r="I553" s="262"/>
      <c r="J553" s="126">
        <f>SUM(J545:J549)</f>
        <v>0</v>
      </c>
      <c r="K553" s="105" t="str">
        <f>IF(J545=0,"",J545/B536)</f>
        <v/>
      </c>
      <c r="L553" s="105" t="str">
        <f>IF(J553=0,"",J553/B536)</f>
        <v/>
      </c>
      <c r="M553" s="105" t="str">
        <f>IF(J545=0,"",L553-K553)</f>
        <v/>
      </c>
      <c r="N553" s="2"/>
      <c r="O553" s="31"/>
      <c r="P553" s="25"/>
      <c r="Q553" s="2"/>
    </row>
    <row r="554" spans="1:17" ht="12.75" customHeight="1"/>
    <row r="555" spans="1:17" ht="12.75" customHeight="1"/>
    <row r="556" spans="1:17" ht="12.75" customHeight="1"/>
    <row r="557" spans="1:17" ht="26.25" customHeight="1">
      <c r="A557" s="283" t="s">
        <v>88</v>
      </c>
      <c r="B557" s="275"/>
      <c r="C557" s="275"/>
      <c r="D557" s="275"/>
      <c r="E557" s="275"/>
      <c r="F557" s="275"/>
      <c r="G557" s="275"/>
      <c r="H557" s="275"/>
      <c r="I557" s="275"/>
      <c r="J557" s="66" t="s">
        <v>117</v>
      </c>
      <c r="K557" s="31"/>
      <c r="L557" s="2"/>
      <c r="M557" s="2"/>
      <c r="N557" s="31"/>
      <c r="O557" s="2"/>
      <c r="P557" s="31"/>
      <c r="Q557" s="31"/>
    </row>
    <row r="558" spans="1:17" ht="20.25" customHeight="1">
      <c r="A558" s="259" t="s">
        <v>10</v>
      </c>
      <c r="B558" s="260" t="s">
        <v>89</v>
      </c>
      <c r="C558" s="261"/>
      <c r="D558" s="261"/>
      <c r="E558" s="261"/>
      <c r="F558" s="261"/>
      <c r="G558" s="261"/>
      <c r="H558" s="261"/>
      <c r="I558" s="262"/>
      <c r="J558" s="263" t="s">
        <v>11</v>
      </c>
      <c r="K558" s="254" t="s">
        <v>3</v>
      </c>
      <c r="L558" s="254" t="s">
        <v>4</v>
      </c>
      <c r="M558" s="264" t="s">
        <v>5</v>
      </c>
      <c r="N558" s="254" t="s">
        <v>6</v>
      </c>
      <c r="O558" s="265" t="s">
        <v>7</v>
      </c>
      <c r="P558" s="265" t="s">
        <v>8</v>
      </c>
      <c r="Q558" s="254" t="s">
        <v>9</v>
      </c>
    </row>
    <row r="559" spans="1:17" ht="15.75" customHeight="1">
      <c r="A559" s="255"/>
      <c r="B559" s="68" t="s">
        <v>90</v>
      </c>
      <c r="C559" s="68" t="s">
        <v>91</v>
      </c>
      <c r="D559" s="68" t="s">
        <v>92</v>
      </c>
      <c r="E559" s="68" t="s">
        <v>93</v>
      </c>
      <c r="F559" s="68" t="s">
        <v>94</v>
      </c>
      <c r="G559" s="68" t="s">
        <v>95</v>
      </c>
      <c r="H559" s="68" t="s">
        <v>96</v>
      </c>
      <c r="I559" s="68" t="s">
        <v>97</v>
      </c>
      <c r="J559" s="255"/>
      <c r="K559" s="255"/>
      <c r="L559" s="255"/>
      <c r="M559" s="255"/>
      <c r="N559" s="255"/>
      <c r="O559" s="255"/>
      <c r="P559" s="255"/>
      <c r="Q559" s="255"/>
    </row>
    <row r="560" spans="1:17" ht="15.75" customHeight="1">
      <c r="A560" s="68">
        <v>2201</v>
      </c>
      <c r="B560" s="69">
        <v>45</v>
      </c>
      <c r="C560" s="69"/>
      <c r="D560" s="69"/>
      <c r="E560" s="69"/>
      <c r="F560" s="69"/>
      <c r="G560" s="69"/>
      <c r="H560" s="69"/>
      <c r="I560" s="69"/>
      <c r="J560" s="110"/>
      <c r="K560" s="72"/>
      <c r="L560" s="111"/>
      <c r="M560" s="112"/>
      <c r="N560" s="207"/>
      <c r="O560" s="76">
        <f>B560</f>
        <v>45</v>
      </c>
      <c r="P560" s="77"/>
      <c r="Q560" s="75"/>
    </row>
    <row r="561" spans="1:18" ht="15.75" customHeight="1">
      <c r="A561" s="68">
        <v>2202</v>
      </c>
      <c r="B561" s="69"/>
      <c r="C561" s="69">
        <v>38</v>
      </c>
      <c r="D561" s="69"/>
      <c r="E561" s="69"/>
      <c r="F561" s="69"/>
      <c r="G561" s="69"/>
      <c r="H561" s="69"/>
      <c r="I561" s="69"/>
      <c r="J561" s="110"/>
      <c r="K561" s="78"/>
      <c r="L561" s="113"/>
      <c r="M561" s="114"/>
      <c r="N561" s="80">
        <f>IF(C561=0,"",C561/B560)</f>
        <v>0.84444444444444444</v>
      </c>
      <c r="O561" s="81">
        <v>38</v>
      </c>
      <c r="P561" s="82">
        <f t="shared" ref="P561:P569" si="48">IF(O561=0,"",O561/O560)</f>
        <v>0.84444444444444444</v>
      </c>
      <c r="Q561" s="82">
        <f t="shared" ref="Q561:Q569" si="49">IF(O561=0,"",100%-P561)</f>
        <v>0.15555555555555556</v>
      </c>
    </row>
    <row r="562" spans="1:18" ht="15.75" customHeight="1">
      <c r="A562" s="68">
        <v>2301</v>
      </c>
      <c r="B562" s="69"/>
      <c r="C562" s="69"/>
      <c r="D562" s="69">
        <v>31</v>
      </c>
      <c r="E562" s="69"/>
      <c r="F562" s="69"/>
      <c r="G562" s="69"/>
      <c r="H562" s="69"/>
      <c r="I562" s="69"/>
      <c r="J562" s="110"/>
      <c r="K562" s="78"/>
      <c r="L562" s="113"/>
      <c r="M562" s="114"/>
      <c r="N562" s="80">
        <f>IF(D562=0,"",D562/C561)</f>
        <v>0.81578947368421051</v>
      </c>
      <c r="O562" s="81">
        <v>31</v>
      </c>
      <c r="P562" s="82">
        <f t="shared" si="48"/>
        <v>0.81578947368421051</v>
      </c>
      <c r="Q562" s="82">
        <f t="shared" si="49"/>
        <v>0.18421052631578949</v>
      </c>
      <c r="R562" s="83">
        <f>O562/O560</f>
        <v>0.68888888888888888</v>
      </c>
    </row>
    <row r="563" spans="1:18" ht="15.75" customHeight="1">
      <c r="A563" s="68">
        <v>2302</v>
      </c>
      <c r="B563" s="69"/>
      <c r="C563" s="69"/>
      <c r="D563" s="69"/>
      <c r="E563" s="69">
        <v>30</v>
      </c>
      <c r="F563" s="69"/>
      <c r="G563" s="69"/>
      <c r="H563" s="69"/>
      <c r="I563" s="69"/>
      <c r="J563" s="110"/>
      <c r="K563" s="78"/>
      <c r="L563" s="113"/>
      <c r="M563" s="114"/>
      <c r="N563" s="80">
        <f>IF(E563=0,"",E563/D562)</f>
        <v>0.967741935483871</v>
      </c>
      <c r="O563" s="81">
        <v>30</v>
      </c>
      <c r="P563" s="82">
        <f t="shared" si="48"/>
        <v>0.967741935483871</v>
      </c>
      <c r="Q563" s="82">
        <f t="shared" si="49"/>
        <v>3.2258064516129004E-2</v>
      </c>
    </row>
    <row r="564" spans="1:18" ht="15.75" customHeight="1">
      <c r="A564" s="68">
        <v>2401</v>
      </c>
      <c r="B564" s="69"/>
      <c r="C564" s="69"/>
      <c r="D564" s="69"/>
      <c r="E564" s="69"/>
      <c r="F564" s="69">
        <v>30</v>
      </c>
      <c r="G564" s="69"/>
      <c r="H564" s="69"/>
      <c r="I564" s="69"/>
      <c r="J564" s="110"/>
      <c r="K564" s="78"/>
      <c r="L564" s="113"/>
      <c r="M564" s="114"/>
      <c r="N564" s="80">
        <f>IF(F564=0,"",F564/E563)</f>
        <v>1</v>
      </c>
      <c r="O564" s="81">
        <v>30</v>
      </c>
      <c r="P564" s="82">
        <f t="shared" si="48"/>
        <v>1</v>
      </c>
      <c r="Q564" s="82">
        <f t="shared" si="49"/>
        <v>0</v>
      </c>
    </row>
    <row r="565" spans="1:18" ht="15.75" customHeight="1">
      <c r="A565" s="68">
        <v>2402</v>
      </c>
      <c r="B565" s="69"/>
      <c r="C565" s="69"/>
      <c r="D565" s="69"/>
      <c r="E565" s="69"/>
      <c r="F565" s="69"/>
      <c r="G565" s="69"/>
      <c r="H565" s="69"/>
      <c r="I565" s="69"/>
      <c r="J565" s="110"/>
      <c r="K565" s="78"/>
      <c r="L565" s="113"/>
      <c r="M565" s="114"/>
      <c r="N565" s="80" t="str">
        <f>IF(G565=0,"",G565/F564)</f>
        <v/>
      </c>
      <c r="O565" s="81"/>
      <c r="P565" s="82" t="str">
        <f t="shared" si="48"/>
        <v/>
      </c>
      <c r="Q565" s="82" t="str">
        <f t="shared" si="49"/>
        <v/>
      </c>
    </row>
    <row r="566" spans="1:18" ht="15.75" customHeight="1">
      <c r="A566" s="68">
        <v>2501</v>
      </c>
      <c r="B566" s="69"/>
      <c r="C566" s="69"/>
      <c r="D566" s="69"/>
      <c r="E566" s="69"/>
      <c r="F566" s="69"/>
      <c r="G566" s="69"/>
      <c r="H566" s="69"/>
      <c r="I566" s="69"/>
      <c r="J566" s="110"/>
      <c r="K566" s="78"/>
      <c r="L566" s="113"/>
      <c r="M566" s="114"/>
      <c r="N566" s="80" t="str">
        <f>IF(H566=0,"",H566/G565)</f>
        <v/>
      </c>
      <c r="O566" s="81"/>
      <c r="P566" s="82" t="str">
        <f t="shared" si="48"/>
        <v/>
      </c>
      <c r="Q566" s="82" t="str">
        <f t="shared" si="49"/>
        <v/>
      </c>
    </row>
    <row r="567" spans="1:18" ht="15.75" customHeight="1">
      <c r="A567" s="68">
        <v>2502</v>
      </c>
      <c r="B567" s="69"/>
      <c r="C567" s="69"/>
      <c r="D567" s="69"/>
      <c r="E567" s="69"/>
      <c r="F567" s="69"/>
      <c r="G567" s="69"/>
      <c r="H567" s="69"/>
      <c r="I567" s="69"/>
      <c r="J567" s="110"/>
      <c r="K567" s="78"/>
      <c r="L567" s="113"/>
      <c r="M567" s="114"/>
      <c r="N567" s="80" t="str">
        <f>IF(I567=0,"",I567/H566)</f>
        <v/>
      </c>
      <c r="O567" s="81"/>
      <c r="P567" s="82" t="str">
        <f t="shared" si="48"/>
        <v/>
      </c>
      <c r="Q567" s="82" t="str">
        <f t="shared" si="49"/>
        <v/>
      </c>
    </row>
    <row r="568" spans="1:18" ht="15.75" customHeight="1">
      <c r="A568" s="68">
        <v>2601</v>
      </c>
      <c r="B568" s="69"/>
      <c r="C568" s="69"/>
      <c r="D568" s="69"/>
      <c r="E568" s="69"/>
      <c r="F568" s="69"/>
      <c r="G568" s="69"/>
      <c r="H568" s="69"/>
      <c r="I568" s="69"/>
      <c r="J568" s="110"/>
      <c r="K568" s="78"/>
      <c r="L568" s="113"/>
      <c r="M568" s="114"/>
      <c r="N568" s="80"/>
      <c r="O568" s="81"/>
      <c r="P568" s="82" t="str">
        <f t="shared" si="48"/>
        <v/>
      </c>
      <c r="Q568" s="82" t="str">
        <f t="shared" si="49"/>
        <v/>
      </c>
    </row>
    <row r="569" spans="1:18" ht="15.75" customHeight="1">
      <c r="A569" s="68">
        <v>2602</v>
      </c>
      <c r="B569" s="69"/>
      <c r="C569" s="69"/>
      <c r="D569" s="69"/>
      <c r="E569" s="69"/>
      <c r="F569" s="69"/>
      <c r="G569" s="69"/>
      <c r="H569" s="69"/>
      <c r="I569" s="69"/>
      <c r="J569" s="110"/>
      <c r="K569" s="78"/>
      <c r="L569" s="113"/>
      <c r="M569" s="114"/>
      <c r="N569" s="80"/>
      <c r="O569" s="81"/>
      <c r="P569" s="82" t="str">
        <f t="shared" si="48"/>
        <v/>
      </c>
      <c r="Q569" s="82" t="str">
        <f t="shared" si="49"/>
        <v/>
      </c>
    </row>
    <row r="570" spans="1:18" ht="15.75" customHeight="1">
      <c r="A570" s="68">
        <v>2701</v>
      </c>
      <c r="B570" s="69"/>
      <c r="C570" s="69"/>
      <c r="D570" s="69"/>
      <c r="E570" s="69"/>
      <c r="F570" s="69"/>
      <c r="G570" s="69"/>
      <c r="H570" s="69"/>
      <c r="I570" s="69"/>
      <c r="J570" s="110"/>
      <c r="K570" s="78"/>
      <c r="L570" s="113"/>
      <c r="M570" s="106"/>
      <c r="N570" s="115"/>
      <c r="O570" s="87"/>
      <c r="P570" s="116"/>
      <c r="Q570" s="115"/>
    </row>
    <row r="571" spans="1:18" ht="15.75" customHeight="1">
      <c r="A571" s="68">
        <v>2702</v>
      </c>
      <c r="B571" s="69"/>
      <c r="C571" s="69"/>
      <c r="D571" s="69"/>
      <c r="E571" s="69"/>
      <c r="F571" s="69"/>
      <c r="G571" s="69"/>
      <c r="H571" s="69"/>
      <c r="I571" s="69"/>
      <c r="J571" s="110"/>
      <c r="K571" s="78"/>
      <c r="L571" s="113"/>
      <c r="M571" s="106"/>
      <c r="N571" s="117"/>
      <c r="O571" s="87"/>
      <c r="P571" s="118"/>
      <c r="Q571" s="117"/>
    </row>
    <row r="572" spans="1:18" ht="15.75" customHeight="1">
      <c r="A572" s="68">
        <v>2801</v>
      </c>
      <c r="B572" s="69"/>
      <c r="C572" s="69"/>
      <c r="D572" s="69"/>
      <c r="E572" s="69"/>
      <c r="F572" s="69"/>
      <c r="G572" s="69"/>
      <c r="H572" s="69"/>
      <c r="I572" s="69"/>
      <c r="J572" s="110"/>
      <c r="K572" s="78"/>
      <c r="L572" s="113"/>
      <c r="M572" s="106"/>
      <c r="N572" s="117"/>
      <c r="O572" s="87"/>
      <c r="P572" s="118"/>
      <c r="Q572" s="117"/>
    </row>
    <row r="573" spans="1:18" ht="15.75" customHeight="1">
      <c r="A573" s="68">
        <v>2802</v>
      </c>
      <c r="B573" s="69"/>
      <c r="C573" s="69"/>
      <c r="D573" s="69"/>
      <c r="E573" s="69"/>
      <c r="F573" s="69"/>
      <c r="G573" s="69"/>
      <c r="H573" s="69"/>
      <c r="I573" s="69"/>
      <c r="J573" s="110"/>
      <c r="K573" s="78"/>
      <c r="L573" s="113"/>
      <c r="M573" s="106"/>
      <c r="N573" s="2"/>
      <c r="O573" s="31"/>
      <c r="P573" s="25"/>
      <c r="Q573" s="86"/>
    </row>
    <row r="574" spans="1:18" ht="15.75" customHeight="1">
      <c r="A574" s="68">
        <v>2901</v>
      </c>
      <c r="B574" s="69"/>
      <c r="C574" s="69"/>
      <c r="D574" s="69"/>
      <c r="E574" s="69"/>
      <c r="F574" s="69"/>
      <c r="G574" s="69"/>
      <c r="H574" s="69"/>
      <c r="I574" s="69"/>
      <c r="J574" s="110"/>
      <c r="K574" s="78"/>
      <c r="L574" s="113"/>
      <c r="M574" s="106"/>
      <c r="N574" s="89" t="s">
        <v>79</v>
      </c>
      <c r="O574" s="90"/>
      <c r="P574" s="187" t="str">
        <f>IF(SUM(J566:J573)=0,"",SUM(J566:J573))</f>
        <v/>
      </c>
      <c r="Q574" s="92" t="s">
        <v>11</v>
      </c>
    </row>
    <row r="575" spans="1:18" ht="15.75" customHeight="1">
      <c r="A575" s="68">
        <v>2902</v>
      </c>
      <c r="B575" s="69"/>
      <c r="C575" s="69"/>
      <c r="D575" s="69"/>
      <c r="E575" s="69"/>
      <c r="F575" s="69"/>
      <c r="G575" s="69"/>
      <c r="H575" s="69"/>
      <c r="I575" s="69"/>
      <c r="J575" s="110"/>
      <c r="K575" s="78"/>
      <c r="L575" s="113"/>
      <c r="M575" s="106"/>
      <c r="N575" s="93" t="s">
        <v>80</v>
      </c>
      <c r="O575" s="94" t="str">
        <f>IF(O574/B560=0,"",O574/B560)</f>
        <v/>
      </c>
      <c r="P575" s="188" t="e">
        <f>IF(O574/P574=0,"",O574/P574)</f>
        <v>#VALUE!</v>
      </c>
      <c r="Q575" s="96" t="s">
        <v>81</v>
      </c>
    </row>
    <row r="576" spans="1:18" ht="15.75" customHeight="1">
      <c r="A576" s="68">
        <v>3001</v>
      </c>
      <c r="B576" s="69"/>
      <c r="C576" s="69"/>
      <c r="D576" s="69"/>
      <c r="E576" s="69"/>
      <c r="F576" s="69"/>
      <c r="G576" s="69"/>
      <c r="H576" s="69"/>
      <c r="I576" s="69"/>
      <c r="J576" s="110"/>
      <c r="K576" s="123"/>
      <c r="L576" s="124"/>
      <c r="M576" s="125"/>
      <c r="N576" s="101"/>
      <c r="O576" s="102"/>
      <c r="P576" s="102"/>
      <c r="Q576" s="103"/>
    </row>
    <row r="577" spans="1:18" ht="18" customHeight="1">
      <c r="A577" s="35"/>
      <c r="B577" s="31"/>
      <c r="C577" s="273" t="s">
        <v>100</v>
      </c>
      <c r="D577" s="261"/>
      <c r="E577" s="261"/>
      <c r="F577" s="261"/>
      <c r="G577" s="261"/>
      <c r="H577" s="261"/>
      <c r="I577" s="262"/>
      <c r="J577" s="126">
        <f>SUM(J569:J573)</f>
        <v>0</v>
      </c>
      <c r="K577" s="105" t="str">
        <f>IF(J569=0,"",J569/B560)</f>
        <v/>
      </c>
      <c r="L577" s="105" t="str">
        <f>IF(J577=0,"",J577/B560)</f>
        <v/>
      </c>
      <c r="M577" s="105" t="str">
        <f>IF(J569=0,"",L577-K577)</f>
        <v/>
      </c>
      <c r="N577" s="2"/>
      <c r="O577" s="31"/>
      <c r="P577" s="25"/>
      <c r="Q577" s="2"/>
    </row>
    <row r="578" spans="1:18" ht="12.75" customHeight="1"/>
    <row r="579" spans="1:18" ht="12.75" customHeight="1"/>
    <row r="580" spans="1:18" ht="23.25" customHeight="1">
      <c r="A580" s="283" t="s">
        <v>88</v>
      </c>
      <c r="B580" s="275"/>
      <c r="C580" s="275"/>
      <c r="D580" s="275"/>
      <c r="E580" s="275"/>
      <c r="F580" s="275"/>
      <c r="G580" s="275"/>
      <c r="H580" s="275"/>
      <c r="I580" s="275"/>
      <c r="J580" s="66" t="s">
        <v>118</v>
      </c>
      <c r="K580" s="31"/>
      <c r="L580" s="2"/>
      <c r="M580" s="2"/>
      <c r="N580" s="31"/>
      <c r="O580" s="2"/>
      <c r="P580" s="31"/>
      <c r="Q580" s="31"/>
    </row>
    <row r="581" spans="1:18" ht="15.75" customHeight="1">
      <c r="A581" s="259" t="s">
        <v>10</v>
      </c>
      <c r="B581" s="260" t="s">
        <v>89</v>
      </c>
      <c r="C581" s="261"/>
      <c r="D581" s="261"/>
      <c r="E581" s="261"/>
      <c r="F581" s="261"/>
      <c r="G581" s="261"/>
      <c r="H581" s="261"/>
      <c r="I581" s="262"/>
      <c r="J581" s="263" t="s">
        <v>11</v>
      </c>
      <c r="K581" s="254" t="s">
        <v>3</v>
      </c>
      <c r="L581" s="254" t="s">
        <v>4</v>
      </c>
      <c r="M581" s="264" t="s">
        <v>5</v>
      </c>
      <c r="N581" s="254" t="s">
        <v>6</v>
      </c>
      <c r="O581" s="265" t="s">
        <v>7</v>
      </c>
      <c r="P581" s="265" t="s">
        <v>8</v>
      </c>
      <c r="Q581" s="254" t="s">
        <v>9</v>
      </c>
    </row>
    <row r="582" spans="1:18" ht="15" customHeight="1">
      <c r="A582" s="255"/>
      <c r="B582" s="68" t="s">
        <v>90</v>
      </c>
      <c r="C582" s="68" t="s">
        <v>91</v>
      </c>
      <c r="D582" s="68" t="s">
        <v>92</v>
      </c>
      <c r="E582" s="68" t="s">
        <v>93</v>
      </c>
      <c r="F582" s="68" t="s">
        <v>94</v>
      </c>
      <c r="G582" s="68" t="s">
        <v>95</v>
      </c>
      <c r="H582" s="68" t="s">
        <v>96</v>
      </c>
      <c r="I582" s="68" t="s">
        <v>97</v>
      </c>
      <c r="J582" s="255"/>
      <c r="K582" s="255"/>
      <c r="L582" s="255"/>
      <c r="M582" s="255"/>
      <c r="N582" s="255"/>
      <c r="O582" s="255"/>
      <c r="P582" s="255"/>
      <c r="Q582" s="255"/>
    </row>
    <row r="583" spans="1:18" ht="12.75" customHeight="1">
      <c r="A583" s="68">
        <v>2201</v>
      </c>
      <c r="B583" s="69">
        <v>56</v>
      </c>
      <c r="C583" s="69"/>
      <c r="D583" s="69"/>
      <c r="E583" s="69"/>
      <c r="F583" s="69"/>
      <c r="G583" s="69"/>
      <c r="H583" s="69"/>
      <c r="I583" s="69"/>
      <c r="J583" s="110"/>
      <c r="K583" s="72"/>
      <c r="L583" s="111"/>
      <c r="M583" s="112"/>
      <c r="N583" s="207"/>
      <c r="O583" s="76">
        <f>B583</f>
        <v>56</v>
      </c>
      <c r="P583" s="77"/>
      <c r="Q583" s="75"/>
    </row>
    <row r="584" spans="1:18" ht="12.75" customHeight="1">
      <c r="A584" s="68">
        <v>2202</v>
      </c>
      <c r="B584" s="69"/>
      <c r="C584" s="69">
        <v>51</v>
      </c>
      <c r="D584" s="69"/>
      <c r="E584" s="69"/>
      <c r="F584" s="69"/>
      <c r="G584" s="69"/>
      <c r="H584" s="69"/>
      <c r="I584" s="69"/>
      <c r="J584" s="110"/>
      <c r="K584" s="78"/>
      <c r="L584" s="113"/>
      <c r="M584" s="114"/>
      <c r="N584" s="80">
        <f>IF(C584=0,"",C584/B583)</f>
        <v>0.9107142857142857</v>
      </c>
      <c r="O584" s="81">
        <v>52</v>
      </c>
      <c r="P584" s="82">
        <f t="shared" ref="P584:P592" si="50">IF(O584=0,"",O584/O583)</f>
        <v>0.9285714285714286</v>
      </c>
      <c r="Q584" s="82">
        <f t="shared" ref="Q584:Q592" si="51">IF(O584=0,"",100%-P584)</f>
        <v>7.1428571428571397E-2</v>
      </c>
    </row>
    <row r="585" spans="1:18" ht="12.75" customHeight="1">
      <c r="A585" s="68">
        <v>2301</v>
      </c>
      <c r="B585" s="69"/>
      <c r="C585" s="69"/>
      <c r="D585" s="69">
        <v>50</v>
      </c>
      <c r="E585" s="69"/>
      <c r="F585" s="69"/>
      <c r="G585" s="69"/>
      <c r="H585" s="69"/>
      <c r="I585" s="69"/>
      <c r="J585" s="110"/>
      <c r="K585" s="78"/>
      <c r="L585" s="113"/>
      <c r="M585" s="114"/>
      <c r="N585" s="80">
        <f>IF(D585=0,"",D585/C584)</f>
        <v>0.98039215686274506</v>
      </c>
      <c r="O585" s="81">
        <v>50</v>
      </c>
      <c r="P585" s="82">
        <f t="shared" si="50"/>
        <v>0.96153846153846156</v>
      </c>
      <c r="Q585" s="82">
        <f t="shared" si="51"/>
        <v>3.8461538461538436E-2</v>
      </c>
      <c r="R585" s="83">
        <f>O585/O583</f>
        <v>0.8928571428571429</v>
      </c>
    </row>
    <row r="586" spans="1:18" ht="12.75" customHeight="1">
      <c r="A586" s="68">
        <v>2302</v>
      </c>
      <c r="B586" s="69"/>
      <c r="C586" s="69"/>
      <c r="D586" s="69"/>
      <c r="E586" s="69">
        <v>47</v>
      </c>
      <c r="F586" s="69"/>
      <c r="G586" s="69"/>
      <c r="H586" s="69"/>
      <c r="I586" s="69"/>
      <c r="J586" s="110"/>
      <c r="K586" s="78"/>
      <c r="L586" s="113"/>
      <c r="M586" s="114"/>
      <c r="N586" s="80">
        <f>IF(E586=0,"",E586/D585)</f>
        <v>0.94</v>
      </c>
      <c r="O586" s="81">
        <v>47</v>
      </c>
      <c r="P586" s="82">
        <f t="shared" si="50"/>
        <v>0.94</v>
      </c>
      <c r="Q586" s="82">
        <f t="shared" si="51"/>
        <v>6.0000000000000053E-2</v>
      </c>
    </row>
    <row r="587" spans="1:18" ht="12.75" customHeight="1">
      <c r="A587" s="68">
        <v>2401</v>
      </c>
      <c r="B587" s="69"/>
      <c r="C587" s="69"/>
      <c r="D587" s="69"/>
      <c r="E587" s="69"/>
      <c r="F587" s="69"/>
      <c r="G587" s="69"/>
      <c r="H587" s="69"/>
      <c r="I587" s="69"/>
      <c r="J587" s="110"/>
      <c r="K587" s="78"/>
      <c r="L587" s="113"/>
      <c r="M587" s="114"/>
      <c r="N587" s="80" t="str">
        <f>IF(F587=0,"",F587/E586)</f>
        <v/>
      </c>
      <c r="O587" s="81"/>
      <c r="P587" s="82" t="str">
        <f t="shared" si="50"/>
        <v/>
      </c>
      <c r="Q587" s="82" t="str">
        <f t="shared" si="51"/>
        <v/>
      </c>
    </row>
    <row r="588" spans="1:18" ht="12.75" customHeight="1">
      <c r="A588" s="68">
        <v>2402</v>
      </c>
      <c r="B588" s="69"/>
      <c r="C588" s="69"/>
      <c r="D588" s="69"/>
      <c r="E588" s="69"/>
      <c r="F588" s="69"/>
      <c r="G588" s="69"/>
      <c r="H588" s="69"/>
      <c r="I588" s="69"/>
      <c r="J588" s="110"/>
      <c r="K588" s="78"/>
      <c r="L588" s="113"/>
      <c r="M588" s="114"/>
      <c r="N588" s="80" t="str">
        <f>IF(G588=0,"",G588/F587)</f>
        <v/>
      </c>
      <c r="O588" s="81"/>
      <c r="P588" s="82" t="str">
        <f t="shared" si="50"/>
        <v/>
      </c>
      <c r="Q588" s="82" t="str">
        <f t="shared" si="51"/>
        <v/>
      </c>
    </row>
    <row r="589" spans="1:18" ht="12.75" customHeight="1">
      <c r="A589" s="68">
        <v>2501</v>
      </c>
      <c r="B589" s="69"/>
      <c r="C589" s="69"/>
      <c r="D589" s="69"/>
      <c r="E589" s="69"/>
      <c r="F589" s="69"/>
      <c r="G589" s="69"/>
      <c r="H589" s="69"/>
      <c r="I589" s="69"/>
      <c r="J589" s="110"/>
      <c r="K589" s="78"/>
      <c r="L589" s="113"/>
      <c r="M589" s="114"/>
      <c r="N589" s="80" t="str">
        <f>IF(H589=0,"",H589/G588)</f>
        <v/>
      </c>
      <c r="O589" s="81"/>
      <c r="P589" s="82" t="str">
        <f t="shared" si="50"/>
        <v/>
      </c>
      <c r="Q589" s="82" t="str">
        <f t="shared" si="51"/>
        <v/>
      </c>
    </row>
    <row r="590" spans="1:18" ht="12.75" customHeight="1">
      <c r="A590" s="68">
        <v>2502</v>
      </c>
      <c r="B590" s="69"/>
      <c r="C590" s="69"/>
      <c r="D590" s="69"/>
      <c r="E590" s="69"/>
      <c r="F590" s="69"/>
      <c r="G590" s="69"/>
      <c r="H590" s="69"/>
      <c r="I590" s="69"/>
      <c r="J590" s="110"/>
      <c r="K590" s="78"/>
      <c r="L590" s="113"/>
      <c r="M590" s="114"/>
      <c r="N590" s="80" t="str">
        <f>IF(I590=0,"",I590/H589)</f>
        <v/>
      </c>
      <c r="O590" s="81"/>
      <c r="P590" s="82" t="str">
        <f t="shared" si="50"/>
        <v/>
      </c>
      <c r="Q590" s="82" t="str">
        <f t="shared" si="51"/>
        <v/>
      </c>
    </row>
    <row r="591" spans="1:18" ht="12.75" customHeight="1">
      <c r="A591" s="68">
        <v>2601</v>
      </c>
      <c r="B591" s="69"/>
      <c r="C591" s="69"/>
      <c r="D591" s="69"/>
      <c r="E591" s="69"/>
      <c r="F591" s="69"/>
      <c r="G591" s="69"/>
      <c r="H591" s="69"/>
      <c r="I591" s="69"/>
      <c r="J591" s="110"/>
      <c r="K591" s="78"/>
      <c r="L591" s="113"/>
      <c r="M591" s="114"/>
      <c r="N591" s="80"/>
      <c r="O591" s="81"/>
      <c r="P591" s="82" t="str">
        <f t="shared" si="50"/>
        <v/>
      </c>
      <c r="Q591" s="82" t="str">
        <f t="shared" si="51"/>
        <v/>
      </c>
    </row>
    <row r="592" spans="1:18" ht="12.75" customHeight="1">
      <c r="A592" s="68">
        <v>2602</v>
      </c>
      <c r="B592" s="69"/>
      <c r="C592" s="69"/>
      <c r="D592" s="69"/>
      <c r="E592" s="69"/>
      <c r="F592" s="69"/>
      <c r="G592" s="69"/>
      <c r="H592" s="69"/>
      <c r="I592" s="69"/>
      <c r="J592" s="110"/>
      <c r="K592" s="78"/>
      <c r="L592" s="113"/>
      <c r="M592" s="114"/>
      <c r="N592" s="80"/>
      <c r="O592" s="81"/>
      <c r="P592" s="82" t="str">
        <f t="shared" si="50"/>
        <v/>
      </c>
      <c r="Q592" s="82" t="str">
        <f t="shared" si="51"/>
        <v/>
      </c>
    </row>
    <row r="593" spans="1:18" ht="12.75" customHeight="1">
      <c r="A593" s="68">
        <v>2701</v>
      </c>
      <c r="B593" s="69"/>
      <c r="C593" s="69"/>
      <c r="D593" s="69"/>
      <c r="E593" s="69"/>
      <c r="F593" s="69"/>
      <c r="G593" s="69"/>
      <c r="H593" s="69"/>
      <c r="I593" s="69"/>
      <c r="J593" s="110"/>
      <c r="K593" s="78"/>
      <c r="L593" s="113"/>
      <c r="M593" s="106"/>
      <c r="N593" s="115"/>
      <c r="O593" s="87"/>
      <c r="P593" s="116"/>
      <c r="Q593" s="115"/>
    </row>
    <row r="594" spans="1:18" ht="12.75" customHeight="1">
      <c r="A594" s="68">
        <v>2702</v>
      </c>
      <c r="B594" s="69"/>
      <c r="C594" s="69"/>
      <c r="D594" s="69"/>
      <c r="E594" s="69"/>
      <c r="F594" s="69"/>
      <c r="G594" s="69"/>
      <c r="H594" s="69"/>
      <c r="I594" s="69"/>
      <c r="J594" s="110"/>
      <c r="K594" s="78"/>
      <c r="L594" s="113"/>
      <c r="M594" s="106"/>
      <c r="N594" s="117"/>
      <c r="O594" s="87"/>
      <c r="P594" s="118"/>
      <c r="Q594" s="117"/>
    </row>
    <row r="595" spans="1:18" ht="12.75" customHeight="1">
      <c r="A595" s="68">
        <v>2801</v>
      </c>
      <c r="B595" s="69"/>
      <c r="C595" s="69"/>
      <c r="D595" s="69"/>
      <c r="E595" s="69"/>
      <c r="F595" s="69"/>
      <c r="G595" s="69"/>
      <c r="H595" s="69"/>
      <c r="I595" s="69"/>
      <c r="J595" s="110"/>
      <c r="K595" s="78"/>
      <c r="L595" s="113"/>
      <c r="M595" s="106"/>
      <c r="N595" s="117"/>
      <c r="O595" s="87"/>
      <c r="P595" s="118"/>
      <c r="Q595" s="117"/>
    </row>
    <row r="596" spans="1:18" ht="12.75" customHeight="1">
      <c r="A596" s="68">
        <v>2802</v>
      </c>
      <c r="B596" s="69"/>
      <c r="C596" s="69"/>
      <c r="D596" s="69"/>
      <c r="E596" s="69"/>
      <c r="F596" s="69"/>
      <c r="G596" s="69"/>
      <c r="H596" s="69"/>
      <c r="I596" s="69"/>
      <c r="J596" s="110"/>
      <c r="K596" s="78"/>
      <c r="L596" s="113"/>
      <c r="M596" s="106"/>
      <c r="N596" s="2"/>
      <c r="O596" s="31"/>
      <c r="P596" s="25"/>
      <c r="Q596" s="86"/>
    </row>
    <row r="597" spans="1:18" ht="12.75" customHeight="1">
      <c r="A597" s="68">
        <v>2901</v>
      </c>
      <c r="B597" s="69"/>
      <c r="C597" s="69"/>
      <c r="D597" s="69"/>
      <c r="E597" s="69"/>
      <c r="F597" s="69"/>
      <c r="G597" s="69"/>
      <c r="H597" s="69"/>
      <c r="I597" s="69"/>
      <c r="J597" s="110"/>
      <c r="K597" s="78"/>
      <c r="L597" s="113"/>
      <c r="M597" s="106"/>
      <c r="N597" s="89" t="s">
        <v>79</v>
      </c>
      <c r="O597" s="90"/>
      <c r="P597" s="187" t="str">
        <f>IF(SUM(J589:J596)=0,"",SUM(J589:J596))</f>
        <v/>
      </c>
      <c r="Q597" s="92" t="s">
        <v>11</v>
      </c>
    </row>
    <row r="598" spans="1:18" ht="12.75" customHeight="1">
      <c r="A598" s="68">
        <v>2902</v>
      </c>
      <c r="B598" s="69"/>
      <c r="C598" s="69"/>
      <c r="D598" s="69"/>
      <c r="E598" s="69"/>
      <c r="F598" s="69"/>
      <c r="G598" s="69"/>
      <c r="H598" s="69"/>
      <c r="I598" s="69"/>
      <c r="J598" s="110"/>
      <c r="K598" s="78"/>
      <c r="L598" s="113"/>
      <c r="M598" s="106"/>
      <c r="N598" s="93" t="s">
        <v>80</v>
      </c>
      <c r="O598" s="94" t="str">
        <f>IF(O597/B583=0,"",O597/B583)</f>
        <v/>
      </c>
      <c r="P598" s="188" t="e">
        <f>IF(O597/P597=0,"",O597/P597)</f>
        <v>#VALUE!</v>
      </c>
      <c r="Q598" s="96" t="s">
        <v>81</v>
      </c>
    </row>
    <row r="599" spans="1:18" ht="12.75" customHeight="1">
      <c r="A599" s="68">
        <v>3001</v>
      </c>
      <c r="B599" s="69"/>
      <c r="C599" s="69"/>
      <c r="D599" s="69"/>
      <c r="E599" s="69"/>
      <c r="F599" s="69"/>
      <c r="G599" s="69"/>
      <c r="H599" s="69"/>
      <c r="I599" s="69"/>
      <c r="J599" s="110"/>
      <c r="K599" s="123"/>
      <c r="L599" s="124"/>
      <c r="M599" s="125"/>
      <c r="N599" s="101"/>
      <c r="O599" s="102"/>
      <c r="P599" s="102"/>
      <c r="Q599" s="103"/>
    </row>
    <row r="600" spans="1:18" ht="12.75" customHeight="1">
      <c r="A600" s="35"/>
      <c r="B600" s="31"/>
      <c r="C600" s="273" t="s">
        <v>100</v>
      </c>
      <c r="D600" s="261"/>
      <c r="E600" s="261"/>
      <c r="F600" s="261"/>
      <c r="G600" s="261"/>
      <c r="H600" s="261"/>
      <c r="I600" s="262"/>
      <c r="J600" s="126">
        <f>SUM(J592:J596)</f>
        <v>0</v>
      </c>
      <c r="K600" s="105" t="str">
        <f>IF(J592=0,"",J592/B583)</f>
        <v/>
      </c>
      <c r="L600" s="105" t="str">
        <f>IF(J600=0,"",J600/B583)</f>
        <v/>
      </c>
      <c r="M600" s="105" t="str">
        <f>IF(J592=0,"",L600-K600)</f>
        <v/>
      </c>
      <c r="N600" s="2"/>
      <c r="O600" s="31"/>
      <c r="P600" s="25"/>
      <c r="Q600" s="2"/>
    </row>
    <row r="601" spans="1:18" ht="12.75" customHeight="1"/>
    <row r="602" spans="1:18" ht="12.75" customHeight="1"/>
    <row r="603" spans="1:18" ht="26.25">
      <c r="A603" s="283" t="s">
        <v>88</v>
      </c>
      <c r="B603" s="275"/>
      <c r="C603" s="275"/>
      <c r="D603" s="275"/>
      <c r="E603" s="275"/>
      <c r="F603" s="275"/>
      <c r="G603" s="275"/>
      <c r="H603" s="275"/>
      <c r="I603" s="275"/>
      <c r="J603" s="228" t="s">
        <v>143</v>
      </c>
      <c r="K603" s="229"/>
      <c r="L603" s="2"/>
      <c r="M603" s="2"/>
      <c r="N603" s="229"/>
      <c r="O603" s="2"/>
      <c r="P603" s="229"/>
      <c r="Q603" s="229"/>
      <c r="R603" s="227"/>
    </row>
    <row r="604" spans="1:18" ht="12.75" customHeight="1">
      <c r="A604" s="259" t="s">
        <v>10</v>
      </c>
      <c r="B604" s="260" t="s">
        <v>89</v>
      </c>
      <c r="C604" s="261"/>
      <c r="D604" s="261"/>
      <c r="E604" s="261"/>
      <c r="F604" s="261"/>
      <c r="G604" s="261"/>
      <c r="H604" s="261"/>
      <c r="I604" s="262"/>
      <c r="J604" s="263" t="s">
        <v>11</v>
      </c>
      <c r="K604" s="254" t="s">
        <v>3</v>
      </c>
      <c r="L604" s="254" t="s">
        <v>4</v>
      </c>
      <c r="M604" s="264" t="s">
        <v>5</v>
      </c>
      <c r="N604" s="254" t="s">
        <v>6</v>
      </c>
      <c r="O604" s="265" t="s">
        <v>7</v>
      </c>
      <c r="P604" s="265" t="s">
        <v>8</v>
      </c>
      <c r="Q604" s="254" t="s">
        <v>9</v>
      </c>
      <c r="R604" s="227"/>
    </row>
    <row r="605" spans="1:18" ht="12.75" customHeight="1">
      <c r="A605" s="255"/>
      <c r="B605" s="68" t="s">
        <v>90</v>
      </c>
      <c r="C605" s="68" t="s">
        <v>91</v>
      </c>
      <c r="D605" s="68" t="s">
        <v>92</v>
      </c>
      <c r="E605" s="68" t="s">
        <v>93</v>
      </c>
      <c r="F605" s="68" t="s">
        <v>94</v>
      </c>
      <c r="G605" s="68" t="s">
        <v>95</v>
      </c>
      <c r="H605" s="68" t="s">
        <v>96</v>
      </c>
      <c r="I605" s="68" t="s">
        <v>97</v>
      </c>
      <c r="J605" s="255"/>
      <c r="K605" s="255"/>
      <c r="L605" s="255"/>
      <c r="M605" s="255"/>
      <c r="N605" s="255"/>
      <c r="O605" s="255"/>
      <c r="P605" s="255"/>
      <c r="Q605" s="255"/>
      <c r="R605" s="227"/>
    </row>
    <row r="606" spans="1:18" ht="12.75" customHeight="1">
      <c r="A606" s="68">
        <v>2301</v>
      </c>
      <c r="B606" s="69">
        <v>39</v>
      </c>
      <c r="C606" s="69"/>
      <c r="D606" s="69"/>
      <c r="E606" s="69"/>
      <c r="F606" s="69"/>
      <c r="G606" s="69"/>
      <c r="H606" s="69"/>
      <c r="I606" s="69"/>
      <c r="J606" s="130"/>
      <c r="K606" s="72"/>
      <c r="L606" s="111"/>
      <c r="M606" s="112"/>
      <c r="N606" s="207"/>
      <c r="O606" s="76">
        <f>B606</f>
        <v>39</v>
      </c>
      <c r="P606" s="77"/>
      <c r="Q606" s="75"/>
      <c r="R606" s="227"/>
    </row>
    <row r="607" spans="1:18" ht="12.75" customHeight="1">
      <c r="A607" s="68">
        <v>2302</v>
      </c>
      <c r="B607" s="69"/>
      <c r="C607" s="69">
        <v>32</v>
      </c>
      <c r="D607" s="69"/>
      <c r="E607" s="69"/>
      <c r="F607" s="69"/>
      <c r="G607" s="69"/>
      <c r="H607" s="69"/>
      <c r="I607" s="69"/>
      <c r="J607" s="130"/>
      <c r="K607" s="78"/>
      <c r="L607" s="113"/>
      <c r="M607" s="114"/>
      <c r="N607" s="80">
        <f>IF(C607=0,"",C607/B606)</f>
        <v>0.82051282051282048</v>
      </c>
      <c r="O607" s="81">
        <v>33</v>
      </c>
      <c r="P607" s="82">
        <f t="shared" ref="P607:P615" si="52">IF(O607=0,"",O607/O606)</f>
        <v>0.84615384615384615</v>
      </c>
      <c r="Q607" s="82">
        <f t="shared" ref="Q607:Q615" si="53">IF(O607=0,"",100%-P607)</f>
        <v>0.15384615384615385</v>
      </c>
      <c r="R607" s="227"/>
    </row>
    <row r="608" spans="1:18" ht="12.75" customHeight="1">
      <c r="A608" s="68">
        <v>2401</v>
      </c>
      <c r="B608" s="69"/>
      <c r="C608" s="69"/>
      <c r="D608" s="69">
        <v>32</v>
      </c>
      <c r="E608" s="69"/>
      <c r="F608" s="69"/>
      <c r="G608" s="69"/>
      <c r="H608" s="69"/>
      <c r="I608" s="69"/>
      <c r="J608" s="130"/>
      <c r="K608" s="78"/>
      <c r="L608" s="113"/>
      <c r="M608" s="114"/>
      <c r="N608" s="80">
        <f>IF(D608=0,"",D608/C607)</f>
        <v>1</v>
      </c>
      <c r="O608" s="81">
        <v>32</v>
      </c>
      <c r="P608" s="82">
        <f t="shared" si="52"/>
        <v>0.96969696969696972</v>
      </c>
      <c r="Q608" s="82">
        <f t="shared" si="53"/>
        <v>3.0303030303030276E-2</v>
      </c>
      <c r="R608" s="83">
        <f>O608/O606</f>
        <v>0.82051282051282048</v>
      </c>
    </row>
    <row r="609" spans="1:18" ht="12.75" customHeight="1">
      <c r="A609" s="68">
        <v>2402</v>
      </c>
      <c r="B609" s="69"/>
      <c r="C609" s="69"/>
      <c r="D609" s="69"/>
      <c r="E609" s="69"/>
      <c r="F609" s="69"/>
      <c r="G609" s="69"/>
      <c r="H609" s="69"/>
      <c r="I609" s="69"/>
      <c r="J609" s="130"/>
      <c r="K609" s="78"/>
      <c r="L609" s="113"/>
      <c r="M609" s="114"/>
      <c r="N609" s="80" t="str">
        <f>IF(E609=0,"",E609/D608)</f>
        <v/>
      </c>
      <c r="O609" s="81"/>
      <c r="P609" s="82" t="str">
        <f t="shared" si="52"/>
        <v/>
      </c>
      <c r="Q609" s="82" t="str">
        <f t="shared" si="53"/>
        <v/>
      </c>
      <c r="R609" s="227"/>
    </row>
    <row r="610" spans="1:18" ht="12.75" customHeight="1">
      <c r="A610" s="68">
        <v>2501</v>
      </c>
      <c r="B610" s="69"/>
      <c r="C610" s="69"/>
      <c r="D610" s="69"/>
      <c r="E610" s="69"/>
      <c r="F610" s="69"/>
      <c r="G610" s="69"/>
      <c r="H610" s="69"/>
      <c r="I610" s="69"/>
      <c r="J610" s="130"/>
      <c r="K610" s="78"/>
      <c r="L610" s="113"/>
      <c r="M610" s="114"/>
      <c r="N610" s="80" t="str">
        <f>IF(F610=0,"",F610/E609)</f>
        <v/>
      </c>
      <c r="O610" s="81"/>
      <c r="P610" s="82" t="str">
        <f t="shared" si="52"/>
        <v/>
      </c>
      <c r="Q610" s="82" t="str">
        <f t="shared" si="53"/>
        <v/>
      </c>
      <c r="R610" s="227"/>
    </row>
    <row r="611" spans="1:18" ht="12.75" customHeight="1">
      <c r="A611" s="68">
        <v>2502</v>
      </c>
      <c r="B611" s="69"/>
      <c r="C611" s="69"/>
      <c r="D611" s="69"/>
      <c r="E611" s="69"/>
      <c r="F611" s="69"/>
      <c r="G611" s="69"/>
      <c r="H611" s="69"/>
      <c r="I611" s="69"/>
      <c r="J611" s="130"/>
      <c r="K611" s="78"/>
      <c r="L611" s="113"/>
      <c r="M611" s="114"/>
      <c r="N611" s="80" t="str">
        <f>IF(G611=0,"",G611/F610)</f>
        <v/>
      </c>
      <c r="O611" s="81"/>
      <c r="P611" s="82" t="str">
        <f t="shared" si="52"/>
        <v/>
      </c>
      <c r="Q611" s="82" t="str">
        <f t="shared" si="53"/>
        <v/>
      </c>
      <c r="R611" s="227"/>
    </row>
    <row r="612" spans="1:18" ht="12.75" customHeight="1">
      <c r="A612" s="68">
        <v>2601</v>
      </c>
      <c r="B612" s="69"/>
      <c r="C612" s="69"/>
      <c r="D612" s="69"/>
      <c r="E612" s="69"/>
      <c r="F612" s="69"/>
      <c r="G612" s="69"/>
      <c r="H612" s="69"/>
      <c r="I612" s="69"/>
      <c r="J612" s="130"/>
      <c r="K612" s="78"/>
      <c r="L612" s="113"/>
      <c r="M612" s="114"/>
      <c r="N612" s="80" t="str">
        <f>IF(H612=0,"",H612/G611)</f>
        <v/>
      </c>
      <c r="O612" s="81"/>
      <c r="P612" s="82" t="str">
        <f t="shared" si="52"/>
        <v/>
      </c>
      <c r="Q612" s="82" t="str">
        <f t="shared" si="53"/>
        <v/>
      </c>
      <c r="R612" s="227"/>
    </row>
    <row r="613" spans="1:18" ht="12.75" customHeight="1">
      <c r="A613" s="68">
        <v>2602</v>
      </c>
      <c r="B613" s="69"/>
      <c r="C613" s="69"/>
      <c r="D613" s="69"/>
      <c r="E613" s="69"/>
      <c r="F613" s="69"/>
      <c r="G613" s="69"/>
      <c r="H613" s="69"/>
      <c r="I613" s="69"/>
      <c r="J613" s="130"/>
      <c r="K613" s="78"/>
      <c r="L613" s="113"/>
      <c r="M613" s="114"/>
      <c r="N613" s="80" t="str">
        <f>IF(I613=0,"",I613/H612)</f>
        <v/>
      </c>
      <c r="O613" s="81"/>
      <c r="P613" s="82" t="str">
        <f t="shared" si="52"/>
        <v/>
      </c>
      <c r="Q613" s="82" t="str">
        <f t="shared" si="53"/>
        <v/>
      </c>
      <c r="R613" s="227"/>
    </row>
    <row r="614" spans="1:18" ht="12.75" customHeight="1">
      <c r="A614" s="68">
        <v>2701</v>
      </c>
      <c r="B614" s="69"/>
      <c r="C614" s="69"/>
      <c r="D614" s="69"/>
      <c r="E614" s="69"/>
      <c r="F614" s="69"/>
      <c r="G614" s="69"/>
      <c r="H614" s="69"/>
      <c r="I614" s="69"/>
      <c r="J614" s="130"/>
      <c r="K614" s="78"/>
      <c r="L614" s="113"/>
      <c r="M614" s="114"/>
      <c r="N614" s="80"/>
      <c r="O614" s="81"/>
      <c r="P614" s="82" t="str">
        <f t="shared" si="52"/>
        <v/>
      </c>
      <c r="Q614" s="82" t="str">
        <f t="shared" si="53"/>
        <v/>
      </c>
      <c r="R614" s="227"/>
    </row>
    <row r="615" spans="1:18" ht="12.75" customHeight="1">
      <c r="A615" s="68">
        <v>2702</v>
      </c>
      <c r="B615" s="69"/>
      <c r="C615" s="69"/>
      <c r="D615" s="69"/>
      <c r="E615" s="69"/>
      <c r="F615" s="69"/>
      <c r="G615" s="69"/>
      <c r="H615" s="69"/>
      <c r="I615" s="69"/>
      <c r="J615" s="130"/>
      <c r="K615" s="78"/>
      <c r="L615" s="113"/>
      <c r="M615" s="114"/>
      <c r="N615" s="80"/>
      <c r="O615" s="81"/>
      <c r="P615" s="82" t="str">
        <f t="shared" si="52"/>
        <v/>
      </c>
      <c r="Q615" s="82" t="str">
        <f t="shared" si="53"/>
        <v/>
      </c>
      <c r="R615" s="227"/>
    </row>
    <row r="616" spans="1:18" ht="12.75" customHeight="1">
      <c r="A616" s="68">
        <v>2801</v>
      </c>
      <c r="B616" s="69"/>
      <c r="C616" s="69"/>
      <c r="D616" s="69"/>
      <c r="E616" s="69"/>
      <c r="F616" s="69"/>
      <c r="G616" s="69"/>
      <c r="H616" s="69"/>
      <c r="I616" s="69"/>
      <c r="J616" s="130"/>
      <c r="K616" s="78"/>
      <c r="L616" s="113"/>
      <c r="M616" s="106"/>
      <c r="N616" s="115"/>
      <c r="O616" s="87"/>
      <c r="P616" s="116"/>
      <c r="Q616" s="115"/>
      <c r="R616" s="227"/>
    </row>
    <row r="617" spans="1:18" ht="12.75" customHeight="1">
      <c r="A617" s="68">
        <v>2802</v>
      </c>
      <c r="B617" s="69"/>
      <c r="C617" s="69"/>
      <c r="D617" s="69"/>
      <c r="E617" s="69"/>
      <c r="F617" s="69"/>
      <c r="G617" s="69"/>
      <c r="H617" s="69"/>
      <c r="I617" s="69"/>
      <c r="J617" s="130"/>
      <c r="K617" s="78"/>
      <c r="L617" s="113"/>
      <c r="M617" s="106"/>
      <c r="N617" s="117"/>
      <c r="O617" s="87"/>
      <c r="P617" s="118"/>
      <c r="Q617" s="117"/>
      <c r="R617" s="227"/>
    </row>
    <row r="618" spans="1:18" ht="12.75" customHeight="1">
      <c r="A618" s="68">
        <v>2901</v>
      </c>
      <c r="B618" s="69"/>
      <c r="C618" s="69"/>
      <c r="D618" s="69"/>
      <c r="E618" s="69"/>
      <c r="F618" s="69"/>
      <c r="G618" s="69"/>
      <c r="H618" s="69"/>
      <c r="I618" s="69"/>
      <c r="J618" s="130"/>
      <c r="K618" s="78"/>
      <c r="L618" s="113"/>
      <c r="M618" s="106"/>
      <c r="N618" s="117"/>
      <c r="O618" s="87"/>
      <c r="P618" s="118"/>
      <c r="Q618" s="117"/>
      <c r="R618" s="227"/>
    </row>
    <row r="619" spans="1:18" ht="12.75" customHeight="1">
      <c r="A619" s="68">
        <v>2902</v>
      </c>
      <c r="B619" s="69"/>
      <c r="C619" s="69"/>
      <c r="D619" s="69"/>
      <c r="E619" s="69"/>
      <c r="F619" s="69"/>
      <c r="G619" s="69"/>
      <c r="H619" s="69"/>
      <c r="I619" s="69"/>
      <c r="J619" s="130"/>
      <c r="K619" s="78"/>
      <c r="L619" s="113"/>
      <c r="M619" s="106"/>
      <c r="N619" s="2"/>
      <c r="O619" s="229"/>
      <c r="P619" s="25"/>
      <c r="Q619" s="86"/>
      <c r="R619" s="227"/>
    </row>
    <row r="620" spans="1:18" ht="12.75" customHeight="1">
      <c r="A620" s="68">
        <v>3001</v>
      </c>
      <c r="B620" s="69"/>
      <c r="C620" s="69"/>
      <c r="D620" s="69"/>
      <c r="E620" s="69"/>
      <c r="F620" s="69"/>
      <c r="G620" s="69"/>
      <c r="H620" s="69"/>
      <c r="I620" s="69"/>
      <c r="J620" s="130"/>
      <c r="K620" s="78"/>
      <c r="L620" s="113"/>
      <c r="M620" s="106"/>
      <c r="N620" s="89" t="s">
        <v>79</v>
      </c>
      <c r="O620" s="90"/>
      <c r="P620" s="187" t="str">
        <f>IF(SUM(J612:J619)=0,"",SUM(J612:J619))</f>
        <v/>
      </c>
      <c r="Q620" s="92" t="s">
        <v>11</v>
      </c>
      <c r="R620" s="227"/>
    </row>
    <row r="621" spans="1:18" ht="12.75" customHeight="1">
      <c r="A621" s="68">
        <v>3002</v>
      </c>
      <c r="B621" s="69"/>
      <c r="C621" s="69"/>
      <c r="D621" s="69"/>
      <c r="E621" s="69"/>
      <c r="F621" s="69"/>
      <c r="G621" s="69"/>
      <c r="H621" s="69"/>
      <c r="I621" s="69"/>
      <c r="J621" s="130"/>
      <c r="K621" s="78"/>
      <c r="L621" s="113"/>
      <c r="M621" s="106"/>
      <c r="N621" s="93" t="s">
        <v>80</v>
      </c>
      <c r="O621" s="94" t="str">
        <f>IF(O620/B606=0,"",O620/B606)</f>
        <v/>
      </c>
      <c r="P621" s="188" t="e">
        <f>IF(O620/P620=0,"",O620/P620)</f>
        <v>#VALUE!</v>
      </c>
      <c r="Q621" s="96" t="s">
        <v>81</v>
      </c>
      <c r="R621" s="227"/>
    </row>
    <row r="622" spans="1:18" ht="12.75" customHeight="1">
      <c r="A622" s="68">
        <v>3101</v>
      </c>
      <c r="B622" s="69"/>
      <c r="C622" s="69"/>
      <c r="D622" s="69"/>
      <c r="E622" s="69"/>
      <c r="F622" s="69"/>
      <c r="G622" s="69"/>
      <c r="H622" s="69"/>
      <c r="I622" s="69"/>
      <c r="J622" s="130"/>
      <c r="K622" s="123"/>
      <c r="L622" s="124"/>
      <c r="M622" s="125"/>
      <c r="N622" s="101"/>
      <c r="O622" s="102"/>
      <c r="P622" s="102"/>
      <c r="Q622" s="103"/>
      <c r="R622" s="227"/>
    </row>
    <row r="623" spans="1:18" ht="12.75" customHeight="1">
      <c r="A623" s="35"/>
      <c r="B623" s="229"/>
      <c r="C623" s="273" t="s">
        <v>100</v>
      </c>
      <c r="D623" s="261"/>
      <c r="E623" s="261"/>
      <c r="F623" s="261"/>
      <c r="G623" s="261"/>
      <c r="H623" s="261"/>
      <c r="I623" s="262"/>
      <c r="J623" s="126">
        <f>SUM(J615:J619)</f>
        <v>0</v>
      </c>
      <c r="K623" s="105" t="str">
        <f>IF(J615=0,"",J615/B606)</f>
        <v/>
      </c>
      <c r="L623" s="105" t="str">
        <f>IF(J623=0,"",J623/B606)</f>
        <v/>
      </c>
      <c r="M623" s="105" t="str">
        <f>IF(J615=0,"",L623-K623)</f>
        <v/>
      </c>
      <c r="N623" s="2"/>
      <c r="O623" s="229"/>
      <c r="P623" s="25"/>
      <c r="Q623" s="2"/>
      <c r="R623" s="227"/>
    </row>
    <row r="624" spans="1:18" ht="12.75" customHeight="1"/>
    <row r="625" spans="1:18" ht="12.75" customHeight="1"/>
    <row r="626" spans="1:18" ht="26.25">
      <c r="A626" s="283" t="s">
        <v>88</v>
      </c>
      <c r="B626" s="275"/>
      <c r="C626" s="275"/>
      <c r="D626" s="275"/>
      <c r="E626" s="275"/>
      <c r="F626" s="275"/>
      <c r="G626" s="275"/>
      <c r="H626" s="275"/>
      <c r="I626" s="275"/>
      <c r="J626" s="236" t="s">
        <v>144</v>
      </c>
      <c r="K626" s="237"/>
      <c r="L626" s="2"/>
      <c r="M626" s="2"/>
      <c r="N626" s="237"/>
      <c r="O626" s="2"/>
      <c r="P626" s="237"/>
      <c r="Q626" s="237"/>
      <c r="R626" s="235"/>
    </row>
    <row r="627" spans="1:18" ht="20.25">
      <c r="A627" s="259" t="s">
        <v>10</v>
      </c>
      <c r="B627" s="260" t="s">
        <v>89</v>
      </c>
      <c r="C627" s="261"/>
      <c r="D627" s="261"/>
      <c r="E627" s="261"/>
      <c r="F627" s="261"/>
      <c r="G627" s="261"/>
      <c r="H627" s="261"/>
      <c r="I627" s="262"/>
      <c r="J627" s="263" t="s">
        <v>11</v>
      </c>
      <c r="K627" s="254" t="s">
        <v>3</v>
      </c>
      <c r="L627" s="254" t="s">
        <v>4</v>
      </c>
      <c r="M627" s="264" t="s">
        <v>5</v>
      </c>
      <c r="N627" s="254" t="s">
        <v>6</v>
      </c>
      <c r="O627" s="265" t="s">
        <v>7</v>
      </c>
      <c r="P627" s="265" t="s">
        <v>8</v>
      </c>
      <c r="Q627" s="254" t="s">
        <v>9</v>
      </c>
      <c r="R627" s="235"/>
    </row>
    <row r="628" spans="1:18" ht="15.75">
      <c r="A628" s="255"/>
      <c r="B628" s="68" t="s">
        <v>90</v>
      </c>
      <c r="C628" s="68" t="s">
        <v>91</v>
      </c>
      <c r="D628" s="68" t="s">
        <v>92</v>
      </c>
      <c r="E628" s="68" t="s">
        <v>93</v>
      </c>
      <c r="F628" s="68" t="s">
        <v>94</v>
      </c>
      <c r="G628" s="68" t="s">
        <v>95</v>
      </c>
      <c r="H628" s="68" t="s">
        <v>96</v>
      </c>
      <c r="I628" s="68" t="s">
        <v>97</v>
      </c>
      <c r="J628" s="255"/>
      <c r="K628" s="255"/>
      <c r="L628" s="255"/>
      <c r="M628" s="255"/>
      <c r="N628" s="255"/>
      <c r="O628" s="255"/>
      <c r="P628" s="255"/>
      <c r="Q628" s="255"/>
      <c r="R628" s="235"/>
    </row>
    <row r="629" spans="1:18" ht="15.75">
      <c r="A629" s="68">
        <v>2302</v>
      </c>
      <c r="B629" s="69">
        <v>40</v>
      </c>
      <c r="C629" s="69"/>
      <c r="D629" s="69"/>
      <c r="E629" s="69"/>
      <c r="F629" s="69"/>
      <c r="G629" s="69"/>
      <c r="H629" s="69"/>
      <c r="I629" s="69"/>
      <c r="J629" s="130"/>
      <c r="K629" s="72"/>
      <c r="L629" s="111"/>
      <c r="M629" s="112"/>
      <c r="N629" s="207"/>
      <c r="O629" s="76">
        <f>B629</f>
        <v>40</v>
      </c>
      <c r="P629" s="77"/>
      <c r="Q629" s="75"/>
      <c r="R629" s="235"/>
    </row>
    <row r="630" spans="1:18" ht="15.75">
      <c r="A630" s="68">
        <v>2401</v>
      </c>
      <c r="B630" s="69"/>
      <c r="C630" s="69">
        <v>35</v>
      </c>
      <c r="D630" s="69"/>
      <c r="E630" s="69"/>
      <c r="F630" s="69"/>
      <c r="G630" s="69"/>
      <c r="H630" s="69"/>
      <c r="I630" s="69"/>
      <c r="J630" s="130"/>
      <c r="K630" s="78"/>
      <c r="L630" s="113"/>
      <c r="M630" s="114"/>
      <c r="N630" s="80">
        <f>IF(C630=0,"",C630/B629)</f>
        <v>0.875</v>
      </c>
      <c r="O630" s="81">
        <v>39</v>
      </c>
      <c r="P630" s="82">
        <f t="shared" ref="P630:P638" si="54">IF(O630=0,"",O630/O629)</f>
        <v>0.97499999999999998</v>
      </c>
      <c r="Q630" s="82">
        <f t="shared" ref="Q630:Q638" si="55">IF(O630=0,"",100%-P630)</f>
        <v>2.5000000000000022E-2</v>
      </c>
      <c r="R630" s="235"/>
    </row>
    <row r="631" spans="1:18" ht="15.75">
      <c r="A631" s="68">
        <v>2402</v>
      </c>
      <c r="B631" s="69"/>
      <c r="C631" s="69"/>
      <c r="D631" s="69"/>
      <c r="E631" s="69"/>
      <c r="F631" s="69"/>
      <c r="G631" s="69"/>
      <c r="H631" s="69"/>
      <c r="I631" s="69"/>
      <c r="J631" s="130"/>
      <c r="K631" s="78"/>
      <c r="L631" s="113"/>
      <c r="M631" s="114"/>
      <c r="N631" s="80" t="str">
        <f>IF(D631=0,"",D631/C630)</f>
        <v/>
      </c>
      <c r="O631" s="81"/>
      <c r="P631" s="82" t="str">
        <f t="shared" si="54"/>
        <v/>
      </c>
      <c r="Q631" s="82" t="str">
        <f t="shared" si="55"/>
        <v/>
      </c>
      <c r="R631" s="83">
        <f>O631/O629</f>
        <v>0</v>
      </c>
    </row>
    <row r="632" spans="1:18" ht="15.75">
      <c r="A632" s="68">
        <v>2501</v>
      </c>
      <c r="B632" s="69"/>
      <c r="C632" s="69"/>
      <c r="D632" s="69"/>
      <c r="E632" s="69"/>
      <c r="F632" s="69"/>
      <c r="G632" s="69"/>
      <c r="H632" s="69"/>
      <c r="I632" s="69"/>
      <c r="J632" s="130"/>
      <c r="K632" s="78"/>
      <c r="L632" s="113"/>
      <c r="M632" s="114"/>
      <c r="N632" s="80" t="str">
        <f>IF(E632=0,"",E632/D631)</f>
        <v/>
      </c>
      <c r="O632" s="81"/>
      <c r="P632" s="82" t="str">
        <f t="shared" si="54"/>
        <v/>
      </c>
      <c r="Q632" s="82" t="str">
        <f t="shared" si="55"/>
        <v/>
      </c>
      <c r="R632" s="235"/>
    </row>
    <row r="633" spans="1:18" ht="15.75">
      <c r="A633" s="68">
        <v>2502</v>
      </c>
      <c r="B633" s="69"/>
      <c r="C633" s="69"/>
      <c r="D633" s="69"/>
      <c r="E633" s="69"/>
      <c r="F633" s="69"/>
      <c r="G633" s="69"/>
      <c r="H633" s="69"/>
      <c r="I633" s="69"/>
      <c r="J633" s="130"/>
      <c r="K633" s="78"/>
      <c r="L633" s="113"/>
      <c r="M633" s="114"/>
      <c r="N633" s="80" t="str">
        <f>IF(F633=0,"",F633/E632)</f>
        <v/>
      </c>
      <c r="O633" s="81"/>
      <c r="P633" s="82" t="str">
        <f t="shared" si="54"/>
        <v/>
      </c>
      <c r="Q633" s="82" t="str">
        <f t="shared" si="55"/>
        <v/>
      </c>
      <c r="R633" s="235"/>
    </row>
    <row r="634" spans="1:18" ht="15.75">
      <c r="A634" s="68">
        <v>2601</v>
      </c>
      <c r="B634" s="69"/>
      <c r="C634" s="69"/>
      <c r="D634" s="69"/>
      <c r="E634" s="69"/>
      <c r="F634" s="69"/>
      <c r="G634" s="69"/>
      <c r="H634" s="69"/>
      <c r="I634" s="69"/>
      <c r="J634" s="130"/>
      <c r="K634" s="78"/>
      <c r="L634" s="113"/>
      <c r="M634" s="114"/>
      <c r="N634" s="80" t="str">
        <f>IF(G634=0,"",G634/F633)</f>
        <v/>
      </c>
      <c r="O634" s="81"/>
      <c r="P634" s="82" t="str">
        <f t="shared" si="54"/>
        <v/>
      </c>
      <c r="Q634" s="82" t="str">
        <f t="shared" si="55"/>
        <v/>
      </c>
      <c r="R634" s="235"/>
    </row>
    <row r="635" spans="1:18" ht="15.75">
      <c r="A635" s="68">
        <v>2602</v>
      </c>
      <c r="B635" s="69"/>
      <c r="C635" s="69"/>
      <c r="D635" s="69"/>
      <c r="E635" s="69"/>
      <c r="F635" s="69"/>
      <c r="G635" s="69"/>
      <c r="H635" s="69"/>
      <c r="I635" s="69"/>
      <c r="J635" s="130"/>
      <c r="K635" s="78"/>
      <c r="L635" s="113"/>
      <c r="M635" s="114"/>
      <c r="N635" s="80" t="str">
        <f>IF(H635=0,"",H635/G634)</f>
        <v/>
      </c>
      <c r="O635" s="81"/>
      <c r="P635" s="82" t="str">
        <f t="shared" si="54"/>
        <v/>
      </c>
      <c r="Q635" s="82" t="str">
        <f t="shared" si="55"/>
        <v/>
      </c>
      <c r="R635" s="235"/>
    </row>
    <row r="636" spans="1:18" ht="15.75">
      <c r="A636" s="68">
        <v>2701</v>
      </c>
      <c r="B636" s="69"/>
      <c r="C636" s="69"/>
      <c r="D636" s="69"/>
      <c r="E636" s="69"/>
      <c r="F636" s="69"/>
      <c r="G636" s="69"/>
      <c r="H636" s="69"/>
      <c r="I636" s="69"/>
      <c r="J636" s="130"/>
      <c r="K636" s="78"/>
      <c r="L636" s="113"/>
      <c r="M636" s="114"/>
      <c r="N636" s="80" t="str">
        <f>IF(I636=0,"",I636/H635)</f>
        <v/>
      </c>
      <c r="O636" s="81"/>
      <c r="P636" s="82" t="str">
        <f t="shared" si="54"/>
        <v/>
      </c>
      <c r="Q636" s="82" t="str">
        <f t="shared" si="55"/>
        <v/>
      </c>
      <c r="R636" s="235"/>
    </row>
    <row r="637" spans="1:18" ht="15.75">
      <c r="A637" s="68">
        <v>2702</v>
      </c>
      <c r="B637" s="69"/>
      <c r="C637" s="69"/>
      <c r="D637" s="69"/>
      <c r="E637" s="69"/>
      <c r="F637" s="69"/>
      <c r="G637" s="69"/>
      <c r="H637" s="69"/>
      <c r="I637" s="69"/>
      <c r="J637" s="130"/>
      <c r="K637" s="78"/>
      <c r="L637" s="113"/>
      <c r="M637" s="114"/>
      <c r="N637" s="80"/>
      <c r="O637" s="81"/>
      <c r="P637" s="82" t="str">
        <f t="shared" si="54"/>
        <v/>
      </c>
      <c r="Q637" s="82" t="str">
        <f t="shared" si="55"/>
        <v/>
      </c>
      <c r="R637" s="235"/>
    </row>
    <row r="638" spans="1:18" ht="15.75">
      <c r="A638" s="68">
        <v>2801</v>
      </c>
      <c r="B638" s="69"/>
      <c r="C638" s="69"/>
      <c r="D638" s="69"/>
      <c r="E638" s="69"/>
      <c r="F638" s="69"/>
      <c r="G638" s="69"/>
      <c r="H638" s="69"/>
      <c r="I638" s="69"/>
      <c r="J638" s="130"/>
      <c r="K638" s="78"/>
      <c r="L638" s="113"/>
      <c r="M638" s="114"/>
      <c r="N638" s="80"/>
      <c r="O638" s="81"/>
      <c r="P638" s="82" t="str">
        <f t="shared" si="54"/>
        <v/>
      </c>
      <c r="Q638" s="82" t="str">
        <f t="shared" si="55"/>
        <v/>
      </c>
      <c r="R638" s="235"/>
    </row>
    <row r="639" spans="1:18" ht="15.75">
      <c r="A639" s="68">
        <v>2802</v>
      </c>
      <c r="B639" s="69"/>
      <c r="C639" s="69"/>
      <c r="D639" s="69"/>
      <c r="E639" s="69"/>
      <c r="F639" s="69"/>
      <c r="G639" s="69"/>
      <c r="H639" s="69"/>
      <c r="I639" s="69"/>
      <c r="J639" s="130"/>
      <c r="K639" s="78"/>
      <c r="L639" s="113"/>
      <c r="M639" s="106"/>
      <c r="N639" s="115"/>
      <c r="O639" s="87"/>
      <c r="P639" s="116"/>
      <c r="Q639" s="115"/>
      <c r="R639" s="235"/>
    </row>
    <row r="640" spans="1:18" ht="15.75">
      <c r="A640" s="68">
        <v>2901</v>
      </c>
      <c r="B640" s="69"/>
      <c r="C640" s="69"/>
      <c r="D640" s="69"/>
      <c r="E640" s="69"/>
      <c r="F640" s="69"/>
      <c r="G640" s="69"/>
      <c r="H640" s="69"/>
      <c r="I640" s="69"/>
      <c r="J640" s="130"/>
      <c r="K640" s="78"/>
      <c r="L640" s="113"/>
      <c r="M640" s="106"/>
      <c r="N640" s="117"/>
      <c r="O640" s="87"/>
      <c r="P640" s="118"/>
      <c r="Q640" s="117"/>
      <c r="R640" s="235"/>
    </row>
    <row r="641" spans="1:18" ht="15.75">
      <c r="A641" s="68">
        <v>2902</v>
      </c>
      <c r="B641" s="69"/>
      <c r="C641" s="69"/>
      <c r="D641" s="69"/>
      <c r="E641" s="69"/>
      <c r="F641" s="69"/>
      <c r="G641" s="69"/>
      <c r="H641" s="69"/>
      <c r="I641" s="69"/>
      <c r="J641" s="130"/>
      <c r="K641" s="78"/>
      <c r="L641" s="113"/>
      <c r="M641" s="106"/>
      <c r="N641" s="117"/>
      <c r="O641" s="87"/>
      <c r="P641" s="118"/>
      <c r="Q641" s="117"/>
      <c r="R641" s="235"/>
    </row>
    <row r="642" spans="1:18" ht="15.75">
      <c r="A642" s="68">
        <v>3001</v>
      </c>
      <c r="B642" s="69"/>
      <c r="C642" s="69"/>
      <c r="D642" s="69"/>
      <c r="E642" s="69"/>
      <c r="F642" s="69"/>
      <c r="G642" s="69"/>
      <c r="H642" s="69"/>
      <c r="I642" s="69"/>
      <c r="J642" s="130"/>
      <c r="K642" s="78"/>
      <c r="L642" s="113"/>
      <c r="M642" s="106"/>
      <c r="N642" s="2"/>
      <c r="O642" s="237"/>
      <c r="P642" s="25"/>
      <c r="Q642" s="86"/>
      <c r="R642" s="235"/>
    </row>
    <row r="643" spans="1:18" ht="15.75">
      <c r="A643" s="68">
        <v>3002</v>
      </c>
      <c r="B643" s="69"/>
      <c r="C643" s="69"/>
      <c r="D643" s="69"/>
      <c r="E643" s="69"/>
      <c r="F643" s="69"/>
      <c r="G643" s="69"/>
      <c r="H643" s="69"/>
      <c r="I643" s="69"/>
      <c r="J643" s="130"/>
      <c r="K643" s="78"/>
      <c r="L643" s="113"/>
      <c r="M643" s="106"/>
      <c r="N643" s="89" t="s">
        <v>79</v>
      </c>
      <c r="O643" s="90"/>
      <c r="P643" s="187" t="str">
        <f>IF(SUM(J635:J642)=0,"",SUM(J635:J642))</f>
        <v/>
      </c>
      <c r="Q643" s="92" t="s">
        <v>11</v>
      </c>
      <c r="R643" s="235"/>
    </row>
    <row r="644" spans="1:18" ht="15.75">
      <c r="A644" s="68">
        <v>3101</v>
      </c>
      <c r="B644" s="69"/>
      <c r="C644" s="69"/>
      <c r="D644" s="69"/>
      <c r="E644" s="69"/>
      <c r="F644" s="69"/>
      <c r="G644" s="69"/>
      <c r="H644" s="69"/>
      <c r="I644" s="69"/>
      <c r="J644" s="130"/>
      <c r="K644" s="78"/>
      <c r="L644" s="113"/>
      <c r="M644" s="106"/>
      <c r="N644" s="93" t="s">
        <v>80</v>
      </c>
      <c r="O644" s="94" t="str">
        <f>IF(O643/B629=0,"",O643/B629)</f>
        <v/>
      </c>
      <c r="P644" s="188" t="e">
        <f>IF(O643/P643=0,"",O643/P643)</f>
        <v>#VALUE!</v>
      </c>
      <c r="Q644" s="96" t="s">
        <v>81</v>
      </c>
      <c r="R644" s="235"/>
    </row>
    <row r="645" spans="1:18" ht="15.75">
      <c r="A645" s="68">
        <v>3102</v>
      </c>
      <c r="B645" s="69"/>
      <c r="C645" s="69"/>
      <c r="D645" s="69"/>
      <c r="E645" s="69"/>
      <c r="F645" s="69"/>
      <c r="G645" s="69"/>
      <c r="H645" s="69"/>
      <c r="I645" s="69"/>
      <c r="J645" s="130"/>
      <c r="K645" s="123"/>
      <c r="L645" s="124"/>
      <c r="M645" s="125"/>
      <c r="N645" s="101"/>
      <c r="O645" s="102"/>
      <c r="P645" s="102"/>
      <c r="Q645" s="103"/>
      <c r="R645" s="235"/>
    </row>
    <row r="646" spans="1:18" ht="12.75" customHeight="1">
      <c r="A646" s="35"/>
      <c r="B646" s="237"/>
      <c r="C646" s="273" t="s">
        <v>100</v>
      </c>
      <c r="D646" s="261"/>
      <c r="E646" s="261"/>
      <c r="F646" s="261"/>
      <c r="G646" s="261"/>
      <c r="H646" s="261"/>
      <c r="I646" s="262"/>
      <c r="J646" s="126">
        <f>SUM(J638:J642)</f>
        <v>0</v>
      </c>
      <c r="K646" s="105" t="str">
        <f>IF(J638=0,"",J638/B629)</f>
        <v/>
      </c>
      <c r="L646" s="105" t="str">
        <f>IF(J646=0,"",J646/B629)</f>
        <v/>
      </c>
      <c r="M646" s="105" t="str">
        <f>IF(J638=0,"",L646-K646)</f>
        <v/>
      </c>
      <c r="N646" s="2"/>
      <c r="O646" s="237"/>
      <c r="P646" s="25"/>
      <c r="Q646" s="2"/>
      <c r="R646" s="235"/>
    </row>
    <row r="647" spans="1:18" ht="12.75" customHeight="1"/>
    <row r="648" spans="1:18" ht="12.75" customHeight="1"/>
    <row r="649" spans="1:18" ht="12.75" customHeight="1">
      <c r="A649" s="283" t="s">
        <v>88</v>
      </c>
      <c r="B649" s="275"/>
      <c r="C649" s="275"/>
      <c r="D649" s="275"/>
      <c r="E649" s="275"/>
      <c r="F649" s="275"/>
      <c r="G649" s="275"/>
      <c r="H649" s="275"/>
      <c r="I649" s="275"/>
      <c r="J649" s="252" t="s">
        <v>145</v>
      </c>
      <c r="K649" s="253"/>
      <c r="L649" s="2"/>
      <c r="M649" s="2"/>
      <c r="N649" s="253"/>
      <c r="O649" s="2"/>
      <c r="P649" s="253"/>
      <c r="Q649" s="253"/>
      <c r="R649" s="251"/>
    </row>
    <row r="650" spans="1:18" ht="12.75" customHeight="1">
      <c r="A650" s="259" t="s">
        <v>10</v>
      </c>
      <c r="B650" s="260" t="s">
        <v>89</v>
      </c>
      <c r="C650" s="261"/>
      <c r="D650" s="261"/>
      <c r="E650" s="261"/>
      <c r="F650" s="261"/>
      <c r="G650" s="261"/>
      <c r="H650" s="261"/>
      <c r="I650" s="262"/>
      <c r="J650" s="263" t="s">
        <v>11</v>
      </c>
      <c r="K650" s="254" t="s">
        <v>3</v>
      </c>
      <c r="L650" s="254" t="s">
        <v>4</v>
      </c>
      <c r="M650" s="264" t="s">
        <v>5</v>
      </c>
      <c r="N650" s="254" t="s">
        <v>6</v>
      </c>
      <c r="O650" s="265" t="s">
        <v>7</v>
      </c>
      <c r="P650" s="265" t="s">
        <v>8</v>
      </c>
      <c r="Q650" s="254" t="s">
        <v>9</v>
      </c>
      <c r="R650" s="251"/>
    </row>
    <row r="651" spans="1:18" ht="12.75" customHeight="1">
      <c r="A651" s="255"/>
      <c r="B651" s="68" t="s">
        <v>90</v>
      </c>
      <c r="C651" s="68" t="s">
        <v>91</v>
      </c>
      <c r="D651" s="68" t="s">
        <v>92</v>
      </c>
      <c r="E651" s="68" t="s">
        <v>93</v>
      </c>
      <c r="F651" s="68" t="s">
        <v>94</v>
      </c>
      <c r="G651" s="68" t="s">
        <v>95</v>
      </c>
      <c r="H651" s="68" t="s">
        <v>96</v>
      </c>
      <c r="I651" s="68" t="s">
        <v>97</v>
      </c>
      <c r="J651" s="255"/>
      <c r="K651" s="255"/>
      <c r="L651" s="255"/>
      <c r="M651" s="255"/>
      <c r="N651" s="255"/>
      <c r="O651" s="255"/>
      <c r="P651" s="255"/>
      <c r="Q651" s="255"/>
      <c r="R651" s="251"/>
    </row>
    <row r="652" spans="1:18" ht="12.75" customHeight="1">
      <c r="A652" s="68">
        <v>2302</v>
      </c>
      <c r="B652" s="69">
        <v>61</v>
      </c>
      <c r="C652" s="69"/>
      <c r="D652" s="69"/>
      <c r="E652" s="69"/>
      <c r="F652" s="69"/>
      <c r="G652" s="69"/>
      <c r="H652" s="69"/>
      <c r="I652" s="69"/>
      <c r="J652" s="130"/>
      <c r="K652" s="72"/>
      <c r="L652" s="111"/>
      <c r="M652" s="112"/>
      <c r="N652" s="207"/>
      <c r="O652" s="76">
        <f>B652</f>
        <v>61</v>
      </c>
      <c r="P652" s="77"/>
      <c r="Q652" s="75"/>
      <c r="R652" s="251"/>
    </row>
    <row r="653" spans="1:18" ht="12.75" customHeight="1">
      <c r="A653" s="68">
        <v>2401</v>
      </c>
      <c r="B653" s="69"/>
      <c r="C653" s="69"/>
      <c r="D653" s="69"/>
      <c r="E653" s="69"/>
      <c r="F653" s="69"/>
      <c r="G653" s="69"/>
      <c r="H653" s="69"/>
      <c r="I653" s="69"/>
      <c r="J653" s="130"/>
      <c r="K653" s="78"/>
      <c r="L653" s="113"/>
      <c r="M653" s="114"/>
      <c r="N653" s="80" t="str">
        <f>IF(C653=0,"",C653/B652)</f>
        <v/>
      </c>
      <c r="O653" s="81"/>
      <c r="P653" s="82" t="str">
        <f t="shared" ref="P653:P661" si="56">IF(O653=0,"",O653/O652)</f>
        <v/>
      </c>
      <c r="Q653" s="82" t="str">
        <f t="shared" ref="Q653:Q661" si="57">IF(O653=0,"",100%-P653)</f>
        <v/>
      </c>
      <c r="R653" s="251"/>
    </row>
    <row r="654" spans="1:18" ht="12.75" customHeight="1">
      <c r="A654" s="68">
        <v>2402</v>
      </c>
      <c r="B654" s="69"/>
      <c r="C654" s="69"/>
      <c r="D654" s="69"/>
      <c r="E654" s="69"/>
      <c r="F654" s="69"/>
      <c r="G654" s="69"/>
      <c r="H654" s="69"/>
      <c r="I654" s="69"/>
      <c r="J654" s="130"/>
      <c r="K654" s="78"/>
      <c r="L654" s="113"/>
      <c r="M654" s="114"/>
      <c r="N654" s="80" t="str">
        <f>IF(D654=0,"",D654/C653)</f>
        <v/>
      </c>
      <c r="O654" s="81"/>
      <c r="P654" s="82" t="str">
        <f t="shared" si="56"/>
        <v/>
      </c>
      <c r="Q654" s="82" t="str">
        <f t="shared" si="57"/>
        <v/>
      </c>
      <c r="R654" s="83">
        <f>O654/O652</f>
        <v>0</v>
      </c>
    </row>
    <row r="655" spans="1:18" ht="12.75" customHeight="1">
      <c r="A655" s="68">
        <v>2501</v>
      </c>
      <c r="B655" s="69"/>
      <c r="C655" s="69"/>
      <c r="D655" s="69"/>
      <c r="E655" s="69"/>
      <c r="F655" s="69"/>
      <c r="G655" s="69"/>
      <c r="H655" s="69"/>
      <c r="I655" s="69"/>
      <c r="J655" s="130"/>
      <c r="K655" s="78"/>
      <c r="L655" s="113"/>
      <c r="M655" s="114"/>
      <c r="N655" s="80" t="str">
        <f>IF(E655=0,"",E655/D654)</f>
        <v/>
      </c>
      <c r="O655" s="81"/>
      <c r="P655" s="82" t="str">
        <f t="shared" si="56"/>
        <v/>
      </c>
      <c r="Q655" s="82" t="str">
        <f t="shared" si="57"/>
        <v/>
      </c>
      <c r="R655" s="251"/>
    </row>
    <row r="656" spans="1:18" ht="12.75" customHeight="1">
      <c r="A656" s="68">
        <v>2502</v>
      </c>
      <c r="B656" s="69"/>
      <c r="C656" s="69"/>
      <c r="D656" s="69"/>
      <c r="E656" s="69"/>
      <c r="F656" s="69"/>
      <c r="G656" s="69"/>
      <c r="H656" s="69"/>
      <c r="I656" s="69"/>
      <c r="J656" s="130"/>
      <c r="K656" s="78"/>
      <c r="L656" s="113"/>
      <c r="M656" s="114"/>
      <c r="N656" s="80" t="str">
        <f>IF(F656=0,"",F656/E655)</f>
        <v/>
      </c>
      <c r="O656" s="81"/>
      <c r="P656" s="82" t="str">
        <f t="shared" si="56"/>
        <v/>
      </c>
      <c r="Q656" s="82" t="str">
        <f t="shared" si="57"/>
        <v/>
      </c>
      <c r="R656" s="251"/>
    </row>
    <row r="657" spans="1:18" ht="12.75" customHeight="1">
      <c r="A657" s="68">
        <v>2601</v>
      </c>
      <c r="B657" s="69"/>
      <c r="C657" s="69"/>
      <c r="D657" s="69"/>
      <c r="E657" s="69"/>
      <c r="F657" s="69"/>
      <c r="G657" s="69"/>
      <c r="H657" s="69"/>
      <c r="I657" s="69"/>
      <c r="J657" s="130"/>
      <c r="K657" s="78"/>
      <c r="L657" s="113"/>
      <c r="M657" s="114"/>
      <c r="N657" s="80" t="str">
        <f>IF(G657=0,"",G657/F656)</f>
        <v/>
      </c>
      <c r="O657" s="81"/>
      <c r="P657" s="82" t="str">
        <f t="shared" si="56"/>
        <v/>
      </c>
      <c r="Q657" s="82" t="str">
        <f t="shared" si="57"/>
        <v/>
      </c>
      <c r="R657" s="251"/>
    </row>
    <row r="658" spans="1:18" ht="12.75" customHeight="1">
      <c r="A658" s="68">
        <v>2602</v>
      </c>
      <c r="B658" s="69"/>
      <c r="C658" s="69"/>
      <c r="D658" s="69"/>
      <c r="E658" s="69"/>
      <c r="F658" s="69"/>
      <c r="G658" s="69"/>
      <c r="H658" s="69"/>
      <c r="I658" s="69"/>
      <c r="J658" s="130"/>
      <c r="K658" s="78"/>
      <c r="L658" s="113"/>
      <c r="M658" s="114"/>
      <c r="N658" s="80" t="str">
        <f>IF(H658=0,"",H658/G657)</f>
        <v/>
      </c>
      <c r="O658" s="81"/>
      <c r="P658" s="82" t="str">
        <f t="shared" si="56"/>
        <v/>
      </c>
      <c r="Q658" s="82" t="str">
        <f t="shared" si="57"/>
        <v/>
      </c>
      <c r="R658" s="251"/>
    </row>
    <row r="659" spans="1:18" ht="12.75" customHeight="1">
      <c r="A659" s="68">
        <v>2701</v>
      </c>
      <c r="B659" s="69"/>
      <c r="C659" s="69"/>
      <c r="D659" s="69"/>
      <c r="E659" s="69"/>
      <c r="F659" s="69"/>
      <c r="G659" s="69"/>
      <c r="H659" s="69"/>
      <c r="I659" s="69"/>
      <c r="J659" s="130"/>
      <c r="K659" s="78"/>
      <c r="L659" s="113"/>
      <c r="M659" s="114"/>
      <c r="N659" s="80" t="str">
        <f>IF(I659=0,"",I659/H658)</f>
        <v/>
      </c>
      <c r="O659" s="81"/>
      <c r="P659" s="82" t="str">
        <f t="shared" si="56"/>
        <v/>
      </c>
      <c r="Q659" s="82" t="str">
        <f t="shared" si="57"/>
        <v/>
      </c>
      <c r="R659" s="251"/>
    </row>
    <row r="660" spans="1:18" ht="12.75" customHeight="1">
      <c r="A660" s="68">
        <v>2702</v>
      </c>
      <c r="B660" s="69"/>
      <c r="C660" s="69"/>
      <c r="D660" s="69"/>
      <c r="E660" s="69"/>
      <c r="F660" s="69"/>
      <c r="G660" s="69"/>
      <c r="H660" s="69"/>
      <c r="I660" s="69"/>
      <c r="J660" s="130"/>
      <c r="K660" s="78"/>
      <c r="L660" s="113"/>
      <c r="M660" s="114"/>
      <c r="N660" s="80"/>
      <c r="O660" s="81"/>
      <c r="P660" s="82" t="str">
        <f t="shared" si="56"/>
        <v/>
      </c>
      <c r="Q660" s="82" t="str">
        <f t="shared" si="57"/>
        <v/>
      </c>
      <c r="R660" s="251"/>
    </row>
    <row r="661" spans="1:18" ht="12.75" customHeight="1">
      <c r="A661" s="68">
        <v>2801</v>
      </c>
      <c r="B661" s="69"/>
      <c r="C661" s="69"/>
      <c r="D661" s="69"/>
      <c r="E661" s="69"/>
      <c r="F661" s="69"/>
      <c r="G661" s="69"/>
      <c r="H661" s="69"/>
      <c r="I661" s="69"/>
      <c r="J661" s="130"/>
      <c r="K661" s="78"/>
      <c r="L661" s="113"/>
      <c r="M661" s="114"/>
      <c r="N661" s="80"/>
      <c r="O661" s="81"/>
      <c r="P661" s="82" t="str">
        <f t="shared" si="56"/>
        <v/>
      </c>
      <c r="Q661" s="82" t="str">
        <f t="shared" si="57"/>
        <v/>
      </c>
      <c r="R661" s="251"/>
    </row>
    <row r="662" spans="1:18" ht="12.75" customHeight="1">
      <c r="A662" s="68">
        <v>2802</v>
      </c>
      <c r="B662" s="69"/>
      <c r="C662" s="69"/>
      <c r="D662" s="69"/>
      <c r="E662" s="69"/>
      <c r="F662" s="69"/>
      <c r="G662" s="69"/>
      <c r="H662" s="69"/>
      <c r="I662" s="69"/>
      <c r="J662" s="130"/>
      <c r="K662" s="78"/>
      <c r="L662" s="113"/>
      <c r="M662" s="106"/>
      <c r="N662" s="115"/>
      <c r="O662" s="87"/>
      <c r="P662" s="116"/>
      <c r="Q662" s="115"/>
      <c r="R662" s="251"/>
    </row>
    <row r="663" spans="1:18" ht="12.75" customHeight="1">
      <c r="A663" s="68">
        <v>2901</v>
      </c>
      <c r="B663" s="69"/>
      <c r="C663" s="69"/>
      <c r="D663" s="69"/>
      <c r="E663" s="69"/>
      <c r="F663" s="69"/>
      <c r="G663" s="69"/>
      <c r="H663" s="69"/>
      <c r="I663" s="69"/>
      <c r="J663" s="130"/>
      <c r="K663" s="78"/>
      <c r="L663" s="113"/>
      <c r="M663" s="106"/>
      <c r="N663" s="117"/>
      <c r="O663" s="87"/>
      <c r="P663" s="118"/>
      <c r="Q663" s="117"/>
      <c r="R663" s="251"/>
    </row>
    <row r="664" spans="1:18" ht="12.75" customHeight="1">
      <c r="A664" s="68">
        <v>2902</v>
      </c>
      <c r="B664" s="69"/>
      <c r="C664" s="69"/>
      <c r="D664" s="69"/>
      <c r="E664" s="69"/>
      <c r="F664" s="69"/>
      <c r="G664" s="69"/>
      <c r="H664" s="69"/>
      <c r="I664" s="69"/>
      <c r="J664" s="130"/>
      <c r="K664" s="78"/>
      <c r="L664" s="113"/>
      <c r="M664" s="106"/>
      <c r="N664" s="117"/>
      <c r="O664" s="87"/>
      <c r="P664" s="118"/>
      <c r="Q664" s="117"/>
      <c r="R664" s="251"/>
    </row>
    <row r="665" spans="1:18" ht="12.75" customHeight="1">
      <c r="A665" s="68">
        <v>3001</v>
      </c>
      <c r="B665" s="69"/>
      <c r="C665" s="69"/>
      <c r="D665" s="69"/>
      <c r="E665" s="69"/>
      <c r="F665" s="69"/>
      <c r="G665" s="69"/>
      <c r="H665" s="69"/>
      <c r="I665" s="69"/>
      <c r="J665" s="130"/>
      <c r="K665" s="78"/>
      <c r="L665" s="113"/>
      <c r="M665" s="106"/>
      <c r="N665" s="2"/>
      <c r="O665" s="253"/>
      <c r="P665" s="25"/>
      <c r="Q665" s="86"/>
      <c r="R665" s="251"/>
    </row>
    <row r="666" spans="1:18" ht="12.75" customHeight="1">
      <c r="A666" s="68">
        <v>3002</v>
      </c>
      <c r="B666" s="69"/>
      <c r="C666" s="69"/>
      <c r="D666" s="69"/>
      <c r="E666" s="69"/>
      <c r="F666" s="69"/>
      <c r="G666" s="69"/>
      <c r="H666" s="69"/>
      <c r="I666" s="69"/>
      <c r="J666" s="130"/>
      <c r="K666" s="78"/>
      <c r="L666" s="113"/>
      <c r="M666" s="106"/>
      <c r="N666" s="89" t="s">
        <v>79</v>
      </c>
      <c r="O666" s="90"/>
      <c r="P666" s="187" t="str">
        <f>IF(SUM(J658:J665)=0,"",SUM(J658:J665))</f>
        <v/>
      </c>
      <c r="Q666" s="92" t="s">
        <v>11</v>
      </c>
      <c r="R666" s="251"/>
    </row>
    <row r="667" spans="1:18" ht="12.75" customHeight="1">
      <c r="A667" s="68">
        <v>3101</v>
      </c>
      <c r="B667" s="69"/>
      <c r="C667" s="69"/>
      <c r="D667" s="69"/>
      <c r="E667" s="69"/>
      <c r="F667" s="69"/>
      <c r="G667" s="69"/>
      <c r="H667" s="69"/>
      <c r="I667" s="69"/>
      <c r="J667" s="130"/>
      <c r="K667" s="78"/>
      <c r="L667" s="113"/>
      <c r="M667" s="106"/>
      <c r="N667" s="93" t="s">
        <v>80</v>
      </c>
      <c r="O667" s="94" t="str">
        <f>IF(O666/B652=0,"",O666/B652)</f>
        <v/>
      </c>
      <c r="P667" s="188" t="e">
        <f>IF(O666/P666=0,"",O666/P666)</f>
        <v>#VALUE!</v>
      </c>
      <c r="Q667" s="96" t="s">
        <v>81</v>
      </c>
      <c r="R667" s="251"/>
    </row>
    <row r="668" spans="1:18" ht="12.75" customHeight="1">
      <c r="A668" s="68">
        <v>3102</v>
      </c>
      <c r="B668" s="69"/>
      <c r="C668" s="69"/>
      <c r="D668" s="69"/>
      <c r="E668" s="69"/>
      <c r="F668" s="69"/>
      <c r="G668" s="69"/>
      <c r="H668" s="69"/>
      <c r="I668" s="69"/>
      <c r="J668" s="130"/>
      <c r="K668" s="123"/>
      <c r="L668" s="124"/>
      <c r="M668" s="125"/>
      <c r="N668" s="101"/>
      <c r="O668" s="102"/>
      <c r="P668" s="102"/>
      <c r="Q668" s="103"/>
      <c r="R668" s="251"/>
    </row>
    <row r="669" spans="1:18" ht="12.75" customHeight="1">
      <c r="A669" s="35"/>
      <c r="B669" s="253"/>
      <c r="C669" s="273" t="s">
        <v>100</v>
      </c>
      <c r="D669" s="261"/>
      <c r="E669" s="261"/>
      <c r="F669" s="261"/>
      <c r="G669" s="261"/>
      <c r="H669" s="261"/>
      <c r="I669" s="262"/>
      <c r="J669" s="126">
        <f>SUM(J661:J665)</f>
        <v>0</v>
      </c>
      <c r="K669" s="105" t="str">
        <f>IF(J661=0,"",J661/B652)</f>
        <v/>
      </c>
      <c r="L669" s="105" t="str">
        <f>IF(J669=0,"",J669/B652)</f>
        <v/>
      </c>
      <c r="M669" s="105" t="str">
        <f>IF(J661=0,"",L669-K669)</f>
        <v/>
      </c>
      <c r="N669" s="2"/>
      <c r="O669" s="253"/>
      <c r="P669" s="25"/>
      <c r="Q669" s="2"/>
      <c r="R669" s="251"/>
    </row>
    <row r="670" spans="1:18" ht="12.75" customHeight="1"/>
    <row r="671" spans="1:18" ht="12.75" customHeight="1"/>
    <row r="672" spans="1:18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51">
    <mergeCell ref="P650:P651"/>
    <mergeCell ref="Q650:Q651"/>
    <mergeCell ref="C669:I669"/>
    <mergeCell ref="A649:I649"/>
    <mergeCell ref="A650:A651"/>
    <mergeCell ref="B650:I650"/>
    <mergeCell ref="J650:J651"/>
    <mergeCell ref="K650:K651"/>
    <mergeCell ref="L650:L651"/>
    <mergeCell ref="M650:M651"/>
    <mergeCell ref="N650:N651"/>
    <mergeCell ref="O650:O651"/>
    <mergeCell ref="M558:M559"/>
    <mergeCell ref="N558:N559"/>
    <mergeCell ref="O558:O559"/>
    <mergeCell ref="P558:P559"/>
    <mergeCell ref="Q558:Q559"/>
    <mergeCell ref="C553:I553"/>
    <mergeCell ref="A557:I557"/>
    <mergeCell ref="A558:A559"/>
    <mergeCell ref="B558:I558"/>
    <mergeCell ref="J558:J559"/>
    <mergeCell ref="K558:K559"/>
    <mergeCell ref="L558:L559"/>
    <mergeCell ref="M534:M535"/>
    <mergeCell ref="N534:N535"/>
    <mergeCell ref="O534:O535"/>
    <mergeCell ref="P534:P535"/>
    <mergeCell ref="Q534:Q535"/>
    <mergeCell ref="C530:I530"/>
    <mergeCell ref="A533:I533"/>
    <mergeCell ref="A534:A535"/>
    <mergeCell ref="B534:I534"/>
    <mergeCell ref="J534:J535"/>
    <mergeCell ref="K534:K535"/>
    <mergeCell ref="L534:L535"/>
    <mergeCell ref="M511:M512"/>
    <mergeCell ref="N511:N512"/>
    <mergeCell ref="O511:O512"/>
    <mergeCell ref="P511:P512"/>
    <mergeCell ref="Q511:Q512"/>
    <mergeCell ref="C507:I507"/>
    <mergeCell ref="A510:I510"/>
    <mergeCell ref="A511:A512"/>
    <mergeCell ref="B511:I511"/>
    <mergeCell ref="J511:J512"/>
    <mergeCell ref="K511:K512"/>
    <mergeCell ref="L511:L512"/>
    <mergeCell ref="J465:J466"/>
    <mergeCell ref="K465:K466"/>
    <mergeCell ref="L465:L466"/>
    <mergeCell ref="M488:M489"/>
    <mergeCell ref="N488:N489"/>
    <mergeCell ref="O488:O489"/>
    <mergeCell ref="P488:P489"/>
    <mergeCell ref="Q488:Q489"/>
    <mergeCell ref="C484:I484"/>
    <mergeCell ref="A487:I487"/>
    <mergeCell ref="A488:A489"/>
    <mergeCell ref="B488:I488"/>
    <mergeCell ref="J488:J489"/>
    <mergeCell ref="K488:K489"/>
    <mergeCell ref="L488:L489"/>
    <mergeCell ref="C600:I600"/>
    <mergeCell ref="M395:M396"/>
    <mergeCell ref="N395:N396"/>
    <mergeCell ref="O395:O396"/>
    <mergeCell ref="P395:P396"/>
    <mergeCell ref="Q395:Q396"/>
    <mergeCell ref="C391:I391"/>
    <mergeCell ref="A394:I394"/>
    <mergeCell ref="A395:A396"/>
    <mergeCell ref="B395:I395"/>
    <mergeCell ref="J395:J396"/>
    <mergeCell ref="K395:K396"/>
    <mergeCell ref="L395:L396"/>
    <mergeCell ref="M442:M443"/>
    <mergeCell ref="N442:N443"/>
    <mergeCell ref="O442:O443"/>
    <mergeCell ref="P442:P443"/>
    <mergeCell ref="Q442:Q443"/>
    <mergeCell ref="C438:I438"/>
    <mergeCell ref="A441:I441"/>
    <mergeCell ref="A442:A443"/>
    <mergeCell ref="B442:I442"/>
    <mergeCell ref="J442:J443"/>
    <mergeCell ref="K442:K443"/>
    <mergeCell ref="M581:M582"/>
    <mergeCell ref="N581:N582"/>
    <mergeCell ref="O581:O582"/>
    <mergeCell ref="P581:P582"/>
    <mergeCell ref="Q581:Q582"/>
    <mergeCell ref="C577:I577"/>
    <mergeCell ref="A580:I580"/>
    <mergeCell ref="A581:A582"/>
    <mergeCell ref="B581:I581"/>
    <mergeCell ref="J581:J582"/>
    <mergeCell ref="K581:K582"/>
    <mergeCell ref="L581:L582"/>
    <mergeCell ref="M50:M51"/>
    <mergeCell ref="N50:N51"/>
    <mergeCell ref="O50:O51"/>
    <mergeCell ref="P50:P51"/>
    <mergeCell ref="Q50:Q51"/>
    <mergeCell ref="C46:I46"/>
    <mergeCell ref="A49:I49"/>
    <mergeCell ref="A50:A51"/>
    <mergeCell ref="B50:I50"/>
    <mergeCell ref="J50:J51"/>
    <mergeCell ref="K50:K51"/>
    <mergeCell ref="L50:L51"/>
    <mergeCell ref="M27:M28"/>
    <mergeCell ref="N27:N28"/>
    <mergeCell ref="O27:O28"/>
    <mergeCell ref="P27:P28"/>
    <mergeCell ref="Q27:Q28"/>
    <mergeCell ref="C23:I23"/>
    <mergeCell ref="A26:I26"/>
    <mergeCell ref="A27:A28"/>
    <mergeCell ref="B27:I27"/>
    <mergeCell ref="J27:J28"/>
    <mergeCell ref="K27:K28"/>
    <mergeCell ref="L27:L28"/>
    <mergeCell ref="N4:N5"/>
    <mergeCell ref="O4:O5"/>
    <mergeCell ref="P4:P5"/>
    <mergeCell ref="Q4:Q5"/>
    <mergeCell ref="A3:I3"/>
    <mergeCell ref="A4:A5"/>
    <mergeCell ref="B4:I4"/>
    <mergeCell ref="J4:J5"/>
    <mergeCell ref="K4:K5"/>
    <mergeCell ref="L4:L5"/>
    <mergeCell ref="M4:M5"/>
    <mergeCell ref="M419:M420"/>
    <mergeCell ref="N419:N420"/>
    <mergeCell ref="O419:O420"/>
    <mergeCell ref="P419:P420"/>
    <mergeCell ref="Q419:Q420"/>
    <mergeCell ref="R442:R443"/>
    <mergeCell ref="R465:R466"/>
    <mergeCell ref="C414:I414"/>
    <mergeCell ref="A418:I418"/>
    <mergeCell ref="A419:A420"/>
    <mergeCell ref="B419:I419"/>
    <mergeCell ref="J419:J420"/>
    <mergeCell ref="K419:K420"/>
    <mergeCell ref="L419:L420"/>
    <mergeCell ref="L442:L443"/>
    <mergeCell ref="M465:M466"/>
    <mergeCell ref="N465:N466"/>
    <mergeCell ref="O465:O466"/>
    <mergeCell ref="P465:P466"/>
    <mergeCell ref="Q465:Q466"/>
    <mergeCell ref="C461:I461"/>
    <mergeCell ref="A464:I464"/>
    <mergeCell ref="A465:A466"/>
    <mergeCell ref="B465:I465"/>
    <mergeCell ref="M372:M373"/>
    <mergeCell ref="N372:N373"/>
    <mergeCell ref="O372:O373"/>
    <mergeCell ref="P372:P373"/>
    <mergeCell ref="Q372:Q373"/>
    <mergeCell ref="C368:I368"/>
    <mergeCell ref="A371:I371"/>
    <mergeCell ref="A372:A373"/>
    <mergeCell ref="B372:I372"/>
    <mergeCell ref="J372:J373"/>
    <mergeCell ref="K372:K373"/>
    <mergeCell ref="L372:L373"/>
    <mergeCell ref="M349:M350"/>
    <mergeCell ref="N349:N350"/>
    <mergeCell ref="O349:O350"/>
    <mergeCell ref="P349:P350"/>
    <mergeCell ref="Q349:Q350"/>
    <mergeCell ref="C345:I345"/>
    <mergeCell ref="A348:I348"/>
    <mergeCell ref="A349:A350"/>
    <mergeCell ref="B349:I349"/>
    <mergeCell ref="J349:J350"/>
    <mergeCell ref="K349:K350"/>
    <mergeCell ref="L349:L350"/>
    <mergeCell ref="L326:L327"/>
    <mergeCell ref="M326:M327"/>
    <mergeCell ref="N326:N327"/>
    <mergeCell ref="O326:O327"/>
    <mergeCell ref="P326:P327"/>
    <mergeCell ref="Q326:Q327"/>
    <mergeCell ref="C322:I322"/>
    <mergeCell ref="A325:F325"/>
    <mergeCell ref="G325:I325"/>
    <mergeCell ref="A326:A327"/>
    <mergeCell ref="B326:I326"/>
    <mergeCell ref="J326:J327"/>
    <mergeCell ref="K326:K327"/>
    <mergeCell ref="M303:M304"/>
    <mergeCell ref="N303:N304"/>
    <mergeCell ref="O303:O304"/>
    <mergeCell ref="P303:P304"/>
    <mergeCell ref="Q303:Q304"/>
    <mergeCell ref="C299:I299"/>
    <mergeCell ref="A302:I302"/>
    <mergeCell ref="A303:A304"/>
    <mergeCell ref="B303:I303"/>
    <mergeCell ref="J303:J304"/>
    <mergeCell ref="K303:K304"/>
    <mergeCell ref="L303:L304"/>
    <mergeCell ref="M280:M281"/>
    <mergeCell ref="N280:N281"/>
    <mergeCell ref="O280:O281"/>
    <mergeCell ref="P280:P281"/>
    <mergeCell ref="Q280:Q281"/>
    <mergeCell ref="C276:I276"/>
    <mergeCell ref="A279:I279"/>
    <mergeCell ref="A280:A281"/>
    <mergeCell ref="B280:I280"/>
    <mergeCell ref="J280:J281"/>
    <mergeCell ref="K280:K281"/>
    <mergeCell ref="L280:L281"/>
    <mergeCell ref="M257:M258"/>
    <mergeCell ref="N257:N258"/>
    <mergeCell ref="O257:O258"/>
    <mergeCell ref="P257:P258"/>
    <mergeCell ref="Q257:Q258"/>
    <mergeCell ref="C253:I253"/>
    <mergeCell ref="A256:I256"/>
    <mergeCell ref="A257:A258"/>
    <mergeCell ref="B257:I257"/>
    <mergeCell ref="J257:J258"/>
    <mergeCell ref="K257:K258"/>
    <mergeCell ref="L257:L258"/>
    <mergeCell ref="M234:M235"/>
    <mergeCell ref="N234:N235"/>
    <mergeCell ref="O234:O235"/>
    <mergeCell ref="P234:P235"/>
    <mergeCell ref="Q234:Q235"/>
    <mergeCell ref="C230:I230"/>
    <mergeCell ref="A233:I233"/>
    <mergeCell ref="A234:A235"/>
    <mergeCell ref="B234:I234"/>
    <mergeCell ref="J234:J235"/>
    <mergeCell ref="K234:K235"/>
    <mergeCell ref="L234:L235"/>
    <mergeCell ref="M211:M212"/>
    <mergeCell ref="N211:N212"/>
    <mergeCell ref="O211:O212"/>
    <mergeCell ref="P211:P212"/>
    <mergeCell ref="Q211:Q212"/>
    <mergeCell ref="C207:I207"/>
    <mergeCell ref="A210:I210"/>
    <mergeCell ref="A211:A212"/>
    <mergeCell ref="B211:I211"/>
    <mergeCell ref="J211:J212"/>
    <mergeCell ref="K211:K212"/>
    <mergeCell ref="L211:L212"/>
    <mergeCell ref="M188:M189"/>
    <mergeCell ref="N188:N189"/>
    <mergeCell ref="O188:O189"/>
    <mergeCell ref="P188:P189"/>
    <mergeCell ref="Q188:Q189"/>
    <mergeCell ref="C184:I184"/>
    <mergeCell ref="A187:I187"/>
    <mergeCell ref="A188:A189"/>
    <mergeCell ref="B188:I188"/>
    <mergeCell ref="J188:J189"/>
    <mergeCell ref="K188:K189"/>
    <mergeCell ref="L188:L189"/>
    <mergeCell ref="M165:M166"/>
    <mergeCell ref="N165:N166"/>
    <mergeCell ref="O165:O166"/>
    <mergeCell ref="P165:P166"/>
    <mergeCell ref="Q165:Q166"/>
    <mergeCell ref="C161:I161"/>
    <mergeCell ref="A164:I164"/>
    <mergeCell ref="A165:A166"/>
    <mergeCell ref="B165:I165"/>
    <mergeCell ref="J165:J166"/>
    <mergeCell ref="K165:K166"/>
    <mergeCell ref="L165:L166"/>
    <mergeCell ref="M142:M143"/>
    <mergeCell ref="N142:N143"/>
    <mergeCell ref="O142:O143"/>
    <mergeCell ref="P142:P143"/>
    <mergeCell ref="Q142:Q143"/>
    <mergeCell ref="C138:I138"/>
    <mergeCell ref="A141:I141"/>
    <mergeCell ref="A142:A143"/>
    <mergeCell ref="B142:I142"/>
    <mergeCell ref="J142:J143"/>
    <mergeCell ref="K142:K143"/>
    <mergeCell ref="L142:L143"/>
    <mergeCell ref="M119:M120"/>
    <mergeCell ref="N119:N120"/>
    <mergeCell ref="O119:O120"/>
    <mergeCell ref="P119:P120"/>
    <mergeCell ref="Q119:Q120"/>
    <mergeCell ref="C115:I115"/>
    <mergeCell ref="A118:I118"/>
    <mergeCell ref="A119:A120"/>
    <mergeCell ref="B119:I119"/>
    <mergeCell ref="J119:J120"/>
    <mergeCell ref="K119:K120"/>
    <mergeCell ref="L119:L120"/>
    <mergeCell ref="M96:M97"/>
    <mergeCell ref="N96:N97"/>
    <mergeCell ref="O96:O97"/>
    <mergeCell ref="P96:P97"/>
    <mergeCell ref="Q96:Q97"/>
    <mergeCell ref="C92:I92"/>
    <mergeCell ref="A95:I95"/>
    <mergeCell ref="A96:A97"/>
    <mergeCell ref="B96:I96"/>
    <mergeCell ref="J96:J97"/>
    <mergeCell ref="K96:K97"/>
    <mergeCell ref="L96:L97"/>
    <mergeCell ref="M73:M74"/>
    <mergeCell ref="N73:N74"/>
    <mergeCell ref="O73:O74"/>
    <mergeCell ref="P73:P74"/>
    <mergeCell ref="Q73:Q74"/>
    <mergeCell ref="C69:I69"/>
    <mergeCell ref="A72:I72"/>
    <mergeCell ref="A73:A74"/>
    <mergeCell ref="B73:I73"/>
    <mergeCell ref="J73:J74"/>
    <mergeCell ref="K73:K74"/>
    <mergeCell ref="L73:L74"/>
    <mergeCell ref="P604:P605"/>
    <mergeCell ref="Q604:Q605"/>
    <mergeCell ref="C623:I623"/>
    <mergeCell ref="A603:I603"/>
    <mergeCell ref="A604:A605"/>
    <mergeCell ref="B604:I604"/>
    <mergeCell ref="J604:J605"/>
    <mergeCell ref="K604:K605"/>
    <mergeCell ref="L604:L605"/>
    <mergeCell ref="M604:M605"/>
    <mergeCell ref="N604:N605"/>
    <mergeCell ref="O604:O605"/>
    <mergeCell ref="P627:P628"/>
    <mergeCell ref="Q627:Q628"/>
    <mergeCell ref="C646:I646"/>
    <mergeCell ref="A626:I626"/>
    <mergeCell ref="A627:A628"/>
    <mergeCell ref="B627:I627"/>
    <mergeCell ref="J627:J628"/>
    <mergeCell ref="K627:K628"/>
    <mergeCell ref="L627:L628"/>
    <mergeCell ref="M627:M628"/>
    <mergeCell ref="N627:N628"/>
    <mergeCell ref="O627:O62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000"/>
  <sheetViews>
    <sheetView showGridLines="0" workbookViewId="0">
      <selection activeCell="B8" sqref="B8"/>
    </sheetView>
  </sheetViews>
  <sheetFormatPr baseColWidth="10" defaultColWidth="12.5703125" defaultRowHeight="15" customHeight="1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  <col min="6" max="26" width="10" customWidth="1"/>
  </cols>
  <sheetData>
    <row r="1" spans="2:5" ht="12.75" customHeight="1">
      <c r="B1" s="208" t="s">
        <v>137</v>
      </c>
      <c r="C1" s="208"/>
      <c r="D1" s="209"/>
      <c r="E1" s="209"/>
    </row>
    <row r="2" spans="2:5" ht="12.75" customHeight="1">
      <c r="B2" s="208" t="s">
        <v>138</v>
      </c>
      <c r="C2" s="208"/>
      <c r="D2" s="209"/>
      <c r="E2" s="209"/>
    </row>
    <row r="3" spans="2:5" ht="12.75" customHeight="1">
      <c r="B3" s="210"/>
      <c r="C3" s="210"/>
      <c r="D3" s="211"/>
      <c r="E3" s="211"/>
    </row>
    <row r="4" spans="2:5" ht="38.25" customHeight="1">
      <c r="B4" s="210" t="s">
        <v>139</v>
      </c>
      <c r="C4" s="210"/>
      <c r="D4" s="211"/>
      <c r="E4" s="211"/>
    </row>
    <row r="5" spans="2:5" ht="12.75" customHeight="1">
      <c r="B5" s="210"/>
      <c r="C5" s="210"/>
      <c r="D5" s="211"/>
      <c r="E5" s="211"/>
    </row>
    <row r="6" spans="2:5" ht="25.5" customHeight="1">
      <c r="B6" s="208" t="s">
        <v>140</v>
      </c>
      <c r="C6" s="208"/>
      <c r="D6" s="209"/>
      <c r="E6" s="209" t="s">
        <v>141</v>
      </c>
    </row>
    <row r="7" spans="2:5" ht="13.5" customHeight="1">
      <c r="B7" s="210"/>
      <c r="C7" s="210"/>
      <c r="D7" s="211"/>
      <c r="E7" s="211"/>
    </row>
    <row r="8" spans="2:5" ht="39" customHeight="1">
      <c r="B8" s="212" t="s">
        <v>142</v>
      </c>
      <c r="C8" s="213"/>
      <c r="D8" s="214"/>
      <c r="E8" s="215">
        <v>20</v>
      </c>
    </row>
    <row r="9" spans="2:5" ht="12.75" customHeight="1">
      <c r="B9" s="210"/>
      <c r="C9" s="210"/>
      <c r="D9" s="211"/>
      <c r="E9" s="211"/>
    </row>
    <row r="10" spans="2:5" ht="12.75" customHeight="1">
      <c r="B10" s="210"/>
      <c r="C10" s="210"/>
      <c r="D10" s="211"/>
      <c r="E10" s="211"/>
    </row>
    <row r="11" spans="2:5" ht="12.75" customHeight="1"/>
    <row r="12" spans="2:5" ht="12.75" customHeight="1"/>
    <row r="13" spans="2:5" ht="12.75" customHeight="1"/>
    <row r="14" spans="2:5" ht="12.75" customHeight="1"/>
    <row r="15" spans="2:5" ht="12.75" customHeight="1"/>
    <row r="16" spans="2:5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Cirujano Dentista</vt:lpstr>
      <vt:lpstr>Medico</vt:lpstr>
      <vt:lpstr>Farmacia</vt:lpstr>
      <vt:lpstr>Psicologia</vt:lpstr>
      <vt:lpstr>Nutricion</vt:lpstr>
      <vt:lpstr>Enfermeria</vt:lpstr>
      <vt:lpstr>Gerontología</vt:lpstr>
      <vt:lpstr>Informe de compatibilidad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dcterms:created xsi:type="dcterms:W3CDTF">2003-03-18T16:53:22Z</dcterms:created>
  <dcterms:modified xsi:type="dcterms:W3CDTF">2024-09-05T22:38:29Z</dcterms:modified>
</cp:coreProperties>
</file>